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18916A-A18A-4C13-A292-0889194D9BEC}" xr6:coauthVersionLast="47" xr6:coauthVersionMax="47" xr10:uidLastSave="{00000000-0000-0000-0000-000000000000}"/>
  <bookViews>
    <workbookView xWindow="-120" yWindow="-120" windowWidth="38640" windowHeight="15720"/>
  </bookViews>
  <sheets>
    <sheet name="Inputs-Summary" sheetId="3" r:id="rId1"/>
    <sheet name="Sumas" sheetId="7" r:id="rId2"/>
    <sheet name="Rockies" sheetId="2" r:id="rId3"/>
    <sheet name="Kingsgate #1" sheetId="5" r:id="rId4"/>
    <sheet name="Kingsgate #2" sheetId="6" r:id="rId5"/>
    <sheet name="Curves" sheetId="1" r:id="rId6"/>
    <sheet name="Tables" sheetId="4" r:id="rId7"/>
  </sheets>
  <externalReferences>
    <externalReference r:id="rId8"/>
    <externalReference r:id="rId9"/>
  </externalReferences>
  <definedNames>
    <definedName name="BasisIndexWarning" localSheetId="3">OFFSET(#REF!,0,0,1,COUNT(#REF!))</definedName>
    <definedName name="BasisIndexWarning" localSheetId="4">OFFSET(#REF!,0,0,1,COUNT(#REF!))</definedName>
    <definedName name="BasisIndexWarning" localSheetId="2">OFFSET(#REF!,0,0,1,COUNT(#REF!))</definedName>
    <definedName name="BasisIndexWarning" localSheetId="1">OFFSET(#REF!,0,0,1,COUNT(#REF!))</definedName>
    <definedName name="BasisIndexWarning">OFFSET(Curves!#REF!,0,0,1,COUNT(Curves!$17:$17))</definedName>
    <definedName name="buckettable">[2]DateTable!$D$4:$F$288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 localSheetId="3">OFFSET([1]Intracorrel!$A$2,0,0,1,COUNT(correlmatchline))</definedName>
    <definedName name="correlfrom" localSheetId="4">OFFSET([1]Intracorrel!$A$2,0,0,1,COUNT(correlmatchline))</definedName>
    <definedName name="correlfrom" localSheetId="2">OFFSET([1]Intracorrel!$A$2,0,0,1,COUNT(correlmatchline))</definedName>
    <definedName name="correlfrom" localSheetId="1">OFFSET([1]Intracorrel!$A$2,0,0,1,COUNT(correlmatchline))</definedName>
    <definedName name="correlfrom">OFFSET([1]Intracorrel!$A$2,0,0,1,COUNT(correlmatchline))</definedName>
    <definedName name="correlmatchline">OFFSET([1]Intracorrel!$A$1,0,0,1,COUNT([1]Intracorrel!$A$1:$IV$1))</definedName>
    <definedName name="correlto" localSheetId="3">OFFSET([1]Intracorrel!$A$3,0,0,1,COUNT(correlmatchline))</definedName>
    <definedName name="correlto" localSheetId="4">OFFSET([1]Intracorrel!$A$3,0,0,1,COUNT(correlmatchline))</definedName>
    <definedName name="correlto" localSheetId="2">OFFSET([1]Intracorrel!$A$3,0,0,1,COUNT(correlmatchline))</definedName>
    <definedName name="correlto" localSheetId="1">OFFSET([1]Intracorrel!$A$3,0,0,1,COUNT(correlmatchline))</definedName>
    <definedName name="correlto">OFFSET([1]Intracorrel!$A$3,0,0,1,COUNT(correlmatchline))</definedName>
    <definedName name="CurveCode" localSheetId="3">OFFSET(#REF!,0,0,1,COUNT(#REF!))</definedName>
    <definedName name="CurveCode" localSheetId="4">OFFSET(#REF!,0,0,1,COUNT(#REF!))</definedName>
    <definedName name="CurveCode" localSheetId="2">OFFSET(#REF!,0,0,1,COUNT(#REF!))</definedName>
    <definedName name="CurveCode" localSheetId="1">OFFSET(#REF!,0,0,1,COUNT(#REF!))</definedName>
    <definedName name="CurveCode">OFFSET(Curves!$C$13,0,0,1,COUNT(Curves!$17:$17))</definedName>
    <definedName name="CurveCodes" localSheetId="3">#REF!</definedName>
    <definedName name="CurveCodes" localSheetId="4">#REF!</definedName>
    <definedName name="CurveCodes" localSheetId="2">#REF!</definedName>
    <definedName name="CurveCodes" localSheetId="1">#REF!</definedName>
    <definedName name="CurveCodes">Curves!$C$13:$Z$13</definedName>
    <definedName name="CurveMonth" localSheetId="3">#REF!</definedName>
    <definedName name="CurveMonth" localSheetId="4">#REF!</definedName>
    <definedName name="CurveMonth" localSheetId="2">#REF!</definedName>
    <definedName name="CurveMonth" localSheetId="1">#REF!</definedName>
    <definedName name="CurveMonth">Curves!$C$8:$C$400</definedName>
    <definedName name="CurveRange" localSheetId="3">#REF!</definedName>
    <definedName name="CurveRange" localSheetId="4">#REF!</definedName>
    <definedName name="CurveRange" localSheetId="2">#REF!</definedName>
    <definedName name="CurveRange" localSheetId="1">#REF!</definedName>
    <definedName name="CurveRange">Curves!$D$11</definedName>
    <definedName name="Curves" localSheetId="3">#REF!</definedName>
    <definedName name="Curves" localSheetId="4">#REF!</definedName>
    <definedName name="Curves" localSheetId="2">#REF!</definedName>
    <definedName name="Curves" localSheetId="1">#REF!</definedName>
    <definedName name="Curves">Curves!$C$8:$Z$8</definedName>
    <definedName name="CurveTable" localSheetId="3">#REF!</definedName>
    <definedName name="CurveTable" localSheetId="4">#REF!</definedName>
    <definedName name="CurveTable" localSheetId="2">#REF!</definedName>
    <definedName name="CurveTable" localSheetId="1">#REF!</definedName>
    <definedName name="CurveTable">Curves!$C$8:$Z$443</definedName>
    <definedName name="CurveType" localSheetId="3">#REF!</definedName>
    <definedName name="CurveType" localSheetId="4">#REF!</definedName>
    <definedName name="CurveType" localSheetId="2">#REF!</definedName>
    <definedName name="CurveType" localSheetId="1">#REF!</definedName>
    <definedName name="CurveType">Curves!$C$8:$Z$8</definedName>
    <definedName name="CurveValues" localSheetId="3">#REF!</definedName>
    <definedName name="CurveValues" localSheetId="4">#REF!</definedName>
    <definedName name="CurveValues" localSheetId="2">#REF!</definedName>
    <definedName name="CurveValues" localSheetId="1">#REF!</definedName>
    <definedName name="CurveValues">Curves!$C$11:$P$377</definedName>
    <definedName name="curvevalues2" localSheetId="3">OFFSET(#REF!,0,0,COUNT(#REF!)+5,COUNT(#REF!))</definedName>
    <definedName name="curvevalues2" localSheetId="4">OFFSET(#REF!,0,0,COUNT(#REF!)+5,COUNT(#REF!))</definedName>
    <definedName name="curvevalues2" localSheetId="2">OFFSET(#REF!,0,0,COUNT(#REF!)+5,COUNT(#REF!))</definedName>
    <definedName name="curvevalues2" localSheetId="1">OFFSET(#REF!,0,0,COUNT(#REF!)+5,COUNT(#REF!))</definedName>
    <definedName name="curvevalues2">OFFSET(Curves!$C$11,0,0,COUNT(Curves!$C:$C)+5,COUNT(Curves!$17:$17))</definedName>
    <definedName name="CurveValuesExtra" localSheetId="3">#REF!</definedName>
    <definedName name="CurveValuesExtra" localSheetId="4">#REF!</definedName>
    <definedName name="CurveValuesExtra" localSheetId="2">#REF!</definedName>
    <definedName name="CurveValuesExtra" localSheetId="1">#REF!</definedName>
    <definedName name="CurveValuesExtra">Curves!$C$11:$Z$367</definedName>
    <definedName name="Dailydemandcharge" localSheetId="3">OFFSET('[1]Mainline to Leach'!$K$21,0,0,Enddate-'[1]Mainline to Leach'!$A$20,1)</definedName>
    <definedName name="Dailydemandcharge" localSheetId="4">OFFSET('[1]Mainline to Leach'!$K$21,0,0,Enddate-'[1]Mainline to Leach'!$A$20,1)</definedName>
    <definedName name="Dailydemandcharge" localSheetId="2">OFFSET('[1]Mainline to Leach'!$K$21,0,0,Enddate-'[1]Mainline to Leach'!$A$20,1)</definedName>
    <definedName name="Dailydemandcharge" localSheetId="1">OFFSET('[1]Mainline to Leach'!$K$21,0,0,Enddate-'[1]Mainline to Leach'!$A$20,1)</definedName>
    <definedName name="Dailydemandcharge">OFFSET('[1]Mainline to Leach'!$K$21,0,0,Enddate-'[1]Mainline to Leach'!$A$20,1)</definedName>
    <definedName name="Dailydiscountedadjustedspread" localSheetId="3">OFFSET('[1]Mainline to Leach'!$M$21,0,0,Enddate-'[1]Mainline to Leach'!$A$20,1)</definedName>
    <definedName name="Dailydiscountedadjustedspread" localSheetId="4">OFFSET('[1]Mainline to Leach'!$M$21,0,0,Enddate-'[1]Mainline to Leach'!$A$20,1)</definedName>
    <definedName name="Dailydiscountedadjustedspread" localSheetId="2">OFFSET('[1]Mainline to Leach'!$M$21,0,0,Enddate-'[1]Mainline to Leach'!$A$20,1)</definedName>
    <definedName name="Dailydiscountedadjustedspread" localSheetId="1">OFFSET('[1]Mainline to Leach'!$M$21,0,0,Enddate-'[1]Mainline to Leach'!$A$20,1)</definedName>
    <definedName name="Dailydiscountedadjustedspread">OFFSET('[1]Mainline to Leach'!$M$21,0,0,Enddate-'[1]Mainline to Leach'!$A$20,1)</definedName>
    <definedName name="Dailydiscountedintrinsicvalue" localSheetId="3">OFFSET('[1]Mainline to Leach'!#REF!,0,0,Enddate-'[1]Mainline to Leach'!$A$20,1)</definedName>
    <definedName name="Dailydiscountedintrinsicvalue" localSheetId="4">OFFSET('[1]Mainline to Leach'!#REF!,0,0,Enddate-'[1]Mainline to Leach'!$A$20,1)</definedName>
    <definedName name="Dailydiscountedintrinsicvalue" localSheetId="2">OFFSET('[1]Mainline to Leach'!#REF!,0,0,Enddate-'[1]Mainline to Leach'!$A$20,1)</definedName>
    <definedName name="Dailydiscountedintrinsicvalue" localSheetId="1">OFFSET('[1]Mainline to Leach'!#REF!,0,0,Enddate-'[1]Mainline to Leach'!$A$20,1)</definedName>
    <definedName name="Dailydiscountedintrinsicvalue">OFFSET('[1]Mainline to Leach'!#REF!,0,0,Enddate-'[1]Mainline to Leach'!$A$20,1)</definedName>
    <definedName name="Dailydiscountedspread" localSheetId="3">OFFSET('[1]Mainline to Leach'!#REF!,0,0,Enddate-'[1]Mainline to Leach'!$A$20,1)</definedName>
    <definedName name="Dailydiscountedspread" localSheetId="4">OFFSET('[1]Mainline to Leach'!#REF!,0,0,Enddate-'[1]Mainline to Leach'!$A$20,1)</definedName>
    <definedName name="Dailydiscountedspread" localSheetId="2">OFFSET('[1]Mainline to Leach'!#REF!,0,0,Enddate-'[1]Mainline to Leach'!$A$20,1)</definedName>
    <definedName name="Dailydiscountedspread" localSheetId="1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Base" localSheetId="3">#REF!</definedName>
    <definedName name="DBase" localSheetId="4">#REF!</definedName>
    <definedName name="DBase" localSheetId="2">#REF!</definedName>
    <definedName name="DBase" localSheetId="1">#REF!</definedName>
    <definedName name="DBase">Curves!$C$3</definedName>
    <definedName name="Enddate">'[1]Mainline to Leach'!$H$6</definedName>
    <definedName name="mthbeg" localSheetId="3">'Kingsgate #1'!$A$3</definedName>
    <definedName name="mthbeg" localSheetId="4">'Kingsgate #2'!$A$3</definedName>
    <definedName name="mthbeg" localSheetId="1">Sumas!$A$3</definedName>
    <definedName name="mthbeg">Rockies!$A$3</definedName>
    <definedName name="mthend" localSheetId="3">'Kingsgate #1'!$B$3</definedName>
    <definedName name="mthend" localSheetId="4">'Kingsgate #2'!$B$3</definedName>
    <definedName name="mthend" localSheetId="1">Sumas!$B$3</definedName>
    <definedName name="mthend">Rockies!$B$3</definedName>
    <definedName name="Password" localSheetId="3">#REF!</definedName>
    <definedName name="Password" localSheetId="4">#REF!</definedName>
    <definedName name="Password" localSheetId="2">#REF!</definedName>
    <definedName name="Password" localSheetId="1">#REF!</definedName>
    <definedName name="Password">Curves!$C$2</definedName>
    <definedName name="Table" localSheetId="3">#REF!</definedName>
    <definedName name="Table" localSheetId="4">#REF!</definedName>
    <definedName name="Table" localSheetId="2">#REF!</definedName>
    <definedName name="Table" localSheetId="1">#REF!</definedName>
    <definedName name="Table">Curves!$C$8:$Z$370</definedName>
    <definedName name="today" localSheetId="3">#REF!</definedName>
    <definedName name="today" localSheetId="4">#REF!</definedName>
    <definedName name="today" localSheetId="2">#REF!</definedName>
    <definedName name="today" localSheetId="1">#REF!</definedName>
    <definedName name="today">Curves!$A$6</definedName>
    <definedName name="UpperLeftOfCurveTable" localSheetId="3">#REF!</definedName>
    <definedName name="UpperLeftOfCurveTable" localSheetId="4">#REF!</definedName>
    <definedName name="UpperLeftOfCurveTable" localSheetId="2">#REF!</definedName>
    <definedName name="UpperLeftOfCurveTable" localSheetId="1">#REF!</definedName>
    <definedName name="UpperLeftOfCurveTable">Curves!$C$11</definedName>
    <definedName name="UserName" localSheetId="3">#REF!</definedName>
    <definedName name="UserName" localSheetId="4">#REF!</definedName>
    <definedName name="UserName" localSheetId="2">#REF!</definedName>
    <definedName name="UserName" localSheetId="1">#REF!</definedName>
    <definedName name="UserName">Curves!$C$1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G8" i="1"/>
  <c r="H8" i="1"/>
  <c r="I8" i="1"/>
  <c r="J8" i="1"/>
  <c r="K8" i="1"/>
  <c r="L8" i="1"/>
  <c r="M8" i="1"/>
  <c r="N8" i="1"/>
  <c r="O8" i="1"/>
  <c r="P8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G3" i="3"/>
  <c r="B13" i="3"/>
  <c r="F13" i="3"/>
  <c r="J13" i="3"/>
  <c r="N13" i="3"/>
  <c r="C15" i="3"/>
  <c r="G15" i="3"/>
  <c r="K15" i="3"/>
  <c r="O15" i="3"/>
  <c r="C16" i="3"/>
  <c r="G16" i="3"/>
  <c r="H16" i="3"/>
  <c r="K16" i="3"/>
  <c r="O16" i="3"/>
  <c r="C17" i="3"/>
  <c r="G17" i="3"/>
  <c r="H17" i="3"/>
  <c r="K17" i="3"/>
  <c r="O17" i="3"/>
  <c r="C18" i="3"/>
  <c r="G18" i="3"/>
  <c r="H18" i="3"/>
  <c r="K18" i="3"/>
  <c r="O18" i="3"/>
  <c r="C20" i="3"/>
  <c r="G20" i="3"/>
  <c r="K20" i="3"/>
  <c r="O20" i="3"/>
  <c r="G21" i="3"/>
  <c r="K21" i="3"/>
  <c r="O21" i="3"/>
  <c r="C22" i="3"/>
  <c r="G22" i="3"/>
  <c r="K22" i="3"/>
  <c r="O22" i="3"/>
  <c r="C23" i="3"/>
  <c r="G23" i="3"/>
  <c r="K23" i="3"/>
  <c r="O23" i="3"/>
  <c r="K25" i="3"/>
  <c r="O25" i="3"/>
  <c r="G26" i="3"/>
  <c r="K26" i="3"/>
  <c r="O26" i="3"/>
  <c r="G27" i="3"/>
  <c r="K27" i="3"/>
  <c r="O27" i="3"/>
  <c r="K29" i="3"/>
  <c r="O29" i="3"/>
  <c r="K30" i="3"/>
  <c r="O30" i="3"/>
  <c r="K31" i="3"/>
  <c r="O31" i="3"/>
  <c r="K34" i="3"/>
  <c r="O34" i="3"/>
  <c r="K35" i="3"/>
  <c r="O35" i="3"/>
  <c r="A3" i="5"/>
  <c r="B3" i="5"/>
  <c r="C3" i="5"/>
  <c r="D3" i="5"/>
  <c r="E3" i="5"/>
  <c r="F3" i="5"/>
  <c r="G3" i="5"/>
  <c r="H3" i="5"/>
  <c r="I3" i="5"/>
  <c r="J3" i="5"/>
  <c r="J4" i="5"/>
  <c r="K4" i="5"/>
  <c r="L4" i="5"/>
  <c r="M4" i="5"/>
  <c r="N4" i="5"/>
  <c r="O4" i="5"/>
  <c r="Q4" i="5"/>
  <c r="R4" i="5"/>
  <c r="S4" i="5"/>
  <c r="AF4" i="5"/>
  <c r="AG4" i="5"/>
  <c r="AH4" i="5"/>
  <c r="AI4" i="5"/>
  <c r="AJ4" i="5"/>
  <c r="AK4" i="5"/>
  <c r="B5" i="5"/>
  <c r="D5" i="5"/>
  <c r="AC5" i="5"/>
  <c r="AD5" i="5"/>
  <c r="AE5" i="5"/>
  <c r="AF5" i="5"/>
  <c r="AG5" i="5"/>
  <c r="AH5" i="5"/>
  <c r="AI5" i="5"/>
  <c r="AJ5" i="5"/>
  <c r="AK5" i="5"/>
  <c r="AM5" i="5"/>
  <c r="AN5" i="5"/>
  <c r="AO5" i="5"/>
  <c r="AP5" i="5"/>
  <c r="AR5" i="5"/>
  <c r="AS5" i="5"/>
  <c r="AT5" i="5"/>
  <c r="AU5" i="5"/>
  <c r="H6" i="5"/>
  <c r="K6" i="5"/>
  <c r="N6" i="5"/>
  <c r="R6" i="5"/>
  <c r="AC6" i="5"/>
  <c r="AD6" i="5"/>
  <c r="AE6" i="5"/>
  <c r="AF6" i="5"/>
  <c r="AG6" i="5"/>
  <c r="AH6" i="5"/>
  <c r="AI6" i="5"/>
  <c r="AJ6" i="5"/>
  <c r="AK6" i="5"/>
  <c r="H7" i="5"/>
  <c r="K7" i="5"/>
  <c r="N7" i="5"/>
  <c r="D8" i="5"/>
  <c r="E8" i="5"/>
  <c r="F8" i="5"/>
  <c r="G8" i="5"/>
  <c r="H8" i="5"/>
  <c r="I8" i="5"/>
  <c r="J8" i="5"/>
  <c r="K8" i="5"/>
  <c r="L8" i="5"/>
  <c r="M8" i="5"/>
  <c r="N8" i="5"/>
  <c r="O8" i="5"/>
  <c r="Q8" i="5"/>
  <c r="R8" i="5"/>
  <c r="S8" i="5"/>
  <c r="Z8" i="5"/>
  <c r="AA8" i="5"/>
  <c r="AC8" i="5"/>
  <c r="AD8" i="5"/>
  <c r="AE8" i="5"/>
  <c r="AF8" i="5"/>
  <c r="AG8" i="5"/>
  <c r="AH8" i="5"/>
  <c r="AI8" i="5"/>
  <c r="AJ8" i="5"/>
  <c r="AK8" i="5"/>
  <c r="AM8" i="5"/>
  <c r="AN8" i="5"/>
  <c r="AO8" i="5"/>
  <c r="AP8" i="5"/>
  <c r="AR8" i="5"/>
  <c r="AS8" i="5"/>
  <c r="AT8" i="5"/>
  <c r="AU8" i="5"/>
  <c r="AW8" i="5"/>
  <c r="AY8" i="5"/>
  <c r="A10" i="5"/>
  <c r="B10" i="5"/>
  <c r="D10" i="5"/>
  <c r="E10" i="5"/>
  <c r="F10" i="5"/>
  <c r="G10" i="5"/>
  <c r="H10" i="5"/>
  <c r="I10" i="5"/>
  <c r="J10" i="5"/>
  <c r="K10" i="5"/>
  <c r="L10" i="5"/>
  <c r="M10" i="5"/>
  <c r="N10" i="5"/>
  <c r="O10" i="5"/>
  <c r="Q10" i="5"/>
  <c r="R10" i="5"/>
  <c r="S10" i="5"/>
  <c r="U10" i="5"/>
  <c r="V10" i="5"/>
  <c r="W10" i="5"/>
  <c r="X10" i="5"/>
  <c r="Y10" i="5"/>
  <c r="Z10" i="5"/>
  <c r="AA10" i="5"/>
  <c r="AC10" i="5"/>
  <c r="AD10" i="5"/>
  <c r="AE10" i="5"/>
  <c r="AF10" i="5"/>
  <c r="AG10" i="5"/>
  <c r="AH10" i="5"/>
  <c r="AI10" i="5"/>
  <c r="AJ10" i="5"/>
  <c r="AK10" i="5"/>
  <c r="AM10" i="5"/>
  <c r="AN10" i="5"/>
  <c r="AO10" i="5"/>
  <c r="AP10" i="5"/>
  <c r="AR10" i="5"/>
  <c r="AS10" i="5"/>
  <c r="AT10" i="5"/>
  <c r="AU10" i="5"/>
  <c r="AW10" i="5"/>
  <c r="AY10" i="5"/>
  <c r="A11" i="5"/>
  <c r="B11" i="5"/>
  <c r="D11" i="5"/>
  <c r="E11" i="5"/>
  <c r="F11" i="5"/>
  <c r="G11" i="5"/>
  <c r="H11" i="5"/>
  <c r="I11" i="5"/>
  <c r="J11" i="5"/>
  <c r="K11" i="5"/>
  <c r="L11" i="5"/>
  <c r="M11" i="5"/>
  <c r="N11" i="5"/>
  <c r="O11" i="5"/>
  <c r="Q11" i="5"/>
  <c r="R11" i="5"/>
  <c r="S11" i="5"/>
  <c r="U11" i="5"/>
  <c r="V11" i="5"/>
  <c r="W11" i="5"/>
  <c r="X11" i="5"/>
  <c r="Y11" i="5"/>
  <c r="Z11" i="5"/>
  <c r="AA11" i="5"/>
  <c r="AC11" i="5"/>
  <c r="AD11" i="5"/>
  <c r="AE11" i="5"/>
  <c r="AF11" i="5"/>
  <c r="AG11" i="5"/>
  <c r="AH11" i="5"/>
  <c r="AI11" i="5"/>
  <c r="AJ11" i="5"/>
  <c r="AK11" i="5"/>
  <c r="AM11" i="5"/>
  <c r="AN11" i="5"/>
  <c r="AO11" i="5"/>
  <c r="AP11" i="5"/>
  <c r="AR11" i="5"/>
  <c r="AS11" i="5"/>
  <c r="AT11" i="5"/>
  <c r="AU11" i="5"/>
  <c r="AW11" i="5"/>
  <c r="AY11" i="5"/>
  <c r="A12" i="5"/>
  <c r="B12" i="5"/>
  <c r="D12" i="5"/>
  <c r="E12" i="5"/>
  <c r="F12" i="5"/>
  <c r="G12" i="5"/>
  <c r="H12" i="5"/>
  <c r="I12" i="5"/>
  <c r="J12" i="5"/>
  <c r="K12" i="5"/>
  <c r="L12" i="5"/>
  <c r="M12" i="5"/>
  <c r="N12" i="5"/>
  <c r="O12" i="5"/>
  <c r="Q12" i="5"/>
  <c r="R12" i="5"/>
  <c r="S12" i="5"/>
  <c r="U12" i="5"/>
  <c r="V12" i="5"/>
  <c r="W12" i="5"/>
  <c r="X12" i="5"/>
  <c r="Y12" i="5"/>
  <c r="Z12" i="5"/>
  <c r="AA12" i="5"/>
  <c r="AC12" i="5"/>
  <c r="AD12" i="5"/>
  <c r="AE12" i="5"/>
  <c r="AF12" i="5"/>
  <c r="AG12" i="5"/>
  <c r="AH12" i="5"/>
  <c r="AI12" i="5"/>
  <c r="AJ12" i="5"/>
  <c r="AK12" i="5"/>
  <c r="AM12" i="5"/>
  <c r="AN12" i="5"/>
  <c r="AO12" i="5"/>
  <c r="AP12" i="5"/>
  <c r="AR12" i="5"/>
  <c r="AS12" i="5"/>
  <c r="AT12" i="5"/>
  <c r="AU12" i="5"/>
  <c r="AW12" i="5"/>
  <c r="AY12" i="5"/>
  <c r="A13" i="5"/>
  <c r="B13" i="5"/>
  <c r="D13" i="5"/>
  <c r="E13" i="5"/>
  <c r="F13" i="5"/>
  <c r="G13" i="5"/>
  <c r="H13" i="5"/>
  <c r="I13" i="5"/>
  <c r="J13" i="5"/>
  <c r="K13" i="5"/>
  <c r="L13" i="5"/>
  <c r="M13" i="5"/>
  <c r="N13" i="5"/>
  <c r="O13" i="5"/>
  <c r="Q13" i="5"/>
  <c r="R13" i="5"/>
  <c r="S13" i="5"/>
  <c r="U13" i="5"/>
  <c r="V13" i="5"/>
  <c r="W13" i="5"/>
  <c r="X13" i="5"/>
  <c r="Y13" i="5"/>
  <c r="Z13" i="5"/>
  <c r="AA13" i="5"/>
  <c r="AC13" i="5"/>
  <c r="AD13" i="5"/>
  <c r="AE13" i="5"/>
  <c r="AF13" i="5"/>
  <c r="AG13" i="5"/>
  <c r="AH13" i="5"/>
  <c r="AI13" i="5"/>
  <c r="AJ13" i="5"/>
  <c r="AK13" i="5"/>
  <c r="AM13" i="5"/>
  <c r="AN13" i="5"/>
  <c r="AO13" i="5"/>
  <c r="AP13" i="5"/>
  <c r="AR13" i="5"/>
  <c r="AS13" i="5"/>
  <c r="AT13" i="5"/>
  <c r="AU13" i="5"/>
  <c r="AW13" i="5"/>
  <c r="AY13" i="5"/>
  <c r="A14" i="5"/>
  <c r="B14" i="5"/>
  <c r="D14" i="5"/>
  <c r="E14" i="5"/>
  <c r="F14" i="5"/>
  <c r="G14" i="5"/>
  <c r="H14" i="5"/>
  <c r="I14" i="5"/>
  <c r="J14" i="5"/>
  <c r="K14" i="5"/>
  <c r="L14" i="5"/>
  <c r="M14" i="5"/>
  <c r="N14" i="5"/>
  <c r="O14" i="5"/>
  <c r="Q14" i="5"/>
  <c r="R14" i="5"/>
  <c r="S14" i="5"/>
  <c r="U14" i="5"/>
  <c r="V14" i="5"/>
  <c r="W14" i="5"/>
  <c r="X14" i="5"/>
  <c r="Y14" i="5"/>
  <c r="Z14" i="5"/>
  <c r="AA14" i="5"/>
  <c r="AC14" i="5"/>
  <c r="AD14" i="5"/>
  <c r="AE14" i="5"/>
  <c r="AF14" i="5"/>
  <c r="AG14" i="5"/>
  <c r="AH14" i="5"/>
  <c r="AI14" i="5"/>
  <c r="AJ14" i="5"/>
  <c r="AK14" i="5"/>
  <c r="AM14" i="5"/>
  <c r="AN14" i="5"/>
  <c r="AO14" i="5"/>
  <c r="AP14" i="5"/>
  <c r="AR14" i="5"/>
  <c r="AS14" i="5"/>
  <c r="AT14" i="5"/>
  <c r="AU14" i="5"/>
  <c r="AW14" i="5"/>
  <c r="AY14" i="5"/>
  <c r="A15" i="5"/>
  <c r="B15" i="5"/>
  <c r="D15" i="5"/>
  <c r="E15" i="5"/>
  <c r="F15" i="5"/>
  <c r="G15" i="5"/>
  <c r="H15" i="5"/>
  <c r="I15" i="5"/>
  <c r="J15" i="5"/>
  <c r="K15" i="5"/>
  <c r="L15" i="5"/>
  <c r="M15" i="5"/>
  <c r="N15" i="5"/>
  <c r="O15" i="5"/>
  <c r="Q15" i="5"/>
  <c r="R15" i="5"/>
  <c r="S15" i="5"/>
  <c r="U15" i="5"/>
  <c r="V15" i="5"/>
  <c r="W15" i="5"/>
  <c r="X15" i="5"/>
  <c r="Y15" i="5"/>
  <c r="Z15" i="5"/>
  <c r="AA15" i="5"/>
  <c r="AC15" i="5"/>
  <c r="AD15" i="5"/>
  <c r="AE15" i="5"/>
  <c r="AF15" i="5"/>
  <c r="AG15" i="5"/>
  <c r="AH15" i="5"/>
  <c r="AI15" i="5"/>
  <c r="AJ15" i="5"/>
  <c r="AK15" i="5"/>
  <c r="AM15" i="5"/>
  <c r="AN15" i="5"/>
  <c r="AO15" i="5"/>
  <c r="AP15" i="5"/>
  <c r="AR15" i="5"/>
  <c r="AS15" i="5"/>
  <c r="AT15" i="5"/>
  <c r="AU15" i="5"/>
  <c r="AW15" i="5"/>
  <c r="AY15" i="5"/>
  <c r="A16" i="5"/>
  <c r="B16" i="5"/>
  <c r="D16" i="5"/>
  <c r="E16" i="5"/>
  <c r="F16" i="5"/>
  <c r="G16" i="5"/>
  <c r="H16" i="5"/>
  <c r="I16" i="5"/>
  <c r="J16" i="5"/>
  <c r="K16" i="5"/>
  <c r="L16" i="5"/>
  <c r="M16" i="5"/>
  <c r="N16" i="5"/>
  <c r="O16" i="5"/>
  <c r="Q16" i="5"/>
  <c r="R16" i="5"/>
  <c r="S16" i="5"/>
  <c r="U16" i="5"/>
  <c r="V16" i="5"/>
  <c r="W16" i="5"/>
  <c r="X16" i="5"/>
  <c r="Y16" i="5"/>
  <c r="Z16" i="5"/>
  <c r="AA16" i="5"/>
  <c r="AC16" i="5"/>
  <c r="AD16" i="5"/>
  <c r="AE16" i="5"/>
  <c r="AF16" i="5"/>
  <c r="AG16" i="5"/>
  <c r="AH16" i="5"/>
  <c r="AI16" i="5"/>
  <c r="AJ16" i="5"/>
  <c r="AK16" i="5"/>
  <c r="AM16" i="5"/>
  <c r="AN16" i="5"/>
  <c r="AO16" i="5"/>
  <c r="AP16" i="5"/>
  <c r="AR16" i="5"/>
  <c r="AS16" i="5"/>
  <c r="AT16" i="5"/>
  <c r="AU16" i="5"/>
  <c r="AW16" i="5"/>
  <c r="AY16" i="5"/>
  <c r="A17" i="5"/>
  <c r="B17" i="5"/>
  <c r="D17" i="5"/>
  <c r="E17" i="5"/>
  <c r="F17" i="5"/>
  <c r="G17" i="5"/>
  <c r="H17" i="5"/>
  <c r="I17" i="5"/>
  <c r="J17" i="5"/>
  <c r="K17" i="5"/>
  <c r="L17" i="5"/>
  <c r="M17" i="5"/>
  <c r="N17" i="5"/>
  <c r="O17" i="5"/>
  <c r="Q17" i="5"/>
  <c r="R17" i="5"/>
  <c r="S17" i="5"/>
  <c r="U17" i="5"/>
  <c r="V17" i="5"/>
  <c r="W17" i="5"/>
  <c r="X17" i="5"/>
  <c r="Y17" i="5"/>
  <c r="Z17" i="5"/>
  <c r="AA17" i="5"/>
  <c r="AC17" i="5"/>
  <c r="AD17" i="5"/>
  <c r="AE17" i="5"/>
  <c r="AF17" i="5"/>
  <c r="AG17" i="5"/>
  <c r="AH17" i="5"/>
  <c r="AI17" i="5"/>
  <c r="AJ17" i="5"/>
  <c r="AK17" i="5"/>
  <c r="AM17" i="5"/>
  <c r="AN17" i="5"/>
  <c r="AO17" i="5"/>
  <c r="AP17" i="5"/>
  <c r="AR17" i="5"/>
  <c r="AS17" i="5"/>
  <c r="AT17" i="5"/>
  <c r="AU17" i="5"/>
  <c r="AW17" i="5"/>
  <c r="AY17" i="5"/>
  <c r="A18" i="5"/>
  <c r="B18" i="5"/>
  <c r="D18" i="5"/>
  <c r="E18" i="5"/>
  <c r="F18" i="5"/>
  <c r="G18" i="5"/>
  <c r="H18" i="5"/>
  <c r="I18" i="5"/>
  <c r="J18" i="5"/>
  <c r="K18" i="5"/>
  <c r="L18" i="5"/>
  <c r="M18" i="5"/>
  <c r="N18" i="5"/>
  <c r="O18" i="5"/>
  <c r="Q18" i="5"/>
  <c r="R18" i="5"/>
  <c r="S18" i="5"/>
  <c r="U18" i="5"/>
  <c r="V18" i="5"/>
  <c r="W18" i="5"/>
  <c r="X18" i="5"/>
  <c r="Y18" i="5"/>
  <c r="Z18" i="5"/>
  <c r="AA18" i="5"/>
  <c r="AC18" i="5"/>
  <c r="AD18" i="5"/>
  <c r="AE18" i="5"/>
  <c r="AF18" i="5"/>
  <c r="AG18" i="5"/>
  <c r="AH18" i="5"/>
  <c r="AI18" i="5"/>
  <c r="AJ18" i="5"/>
  <c r="AK18" i="5"/>
  <c r="AM18" i="5"/>
  <c r="AN18" i="5"/>
  <c r="AO18" i="5"/>
  <c r="AP18" i="5"/>
  <c r="AR18" i="5"/>
  <c r="AS18" i="5"/>
  <c r="AT18" i="5"/>
  <c r="AU18" i="5"/>
  <c r="AW18" i="5"/>
  <c r="AY18" i="5"/>
  <c r="A19" i="5"/>
  <c r="B19" i="5"/>
  <c r="D19" i="5"/>
  <c r="E19" i="5"/>
  <c r="F19" i="5"/>
  <c r="G19" i="5"/>
  <c r="H19" i="5"/>
  <c r="I19" i="5"/>
  <c r="J19" i="5"/>
  <c r="K19" i="5"/>
  <c r="L19" i="5"/>
  <c r="M19" i="5"/>
  <c r="N19" i="5"/>
  <c r="O19" i="5"/>
  <c r="Q19" i="5"/>
  <c r="R19" i="5"/>
  <c r="S19" i="5"/>
  <c r="U19" i="5"/>
  <c r="V19" i="5"/>
  <c r="W19" i="5"/>
  <c r="X19" i="5"/>
  <c r="Y19" i="5"/>
  <c r="Z19" i="5"/>
  <c r="AA19" i="5"/>
  <c r="AC19" i="5"/>
  <c r="AD19" i="5"/>
  <c r="AE19" i="5"/>
  <c r="AF19" i="5"/>
  <c r="AG19" i="5"/>
  <c r="AH19" i="5"/>
  <c r="AI19" i="5"/>
  <c r="AJ19" i="5"/>
  <c r="AK19" i="5"/>
  <c r="AM19" i="5"/>
  <c r="AN19" i="5"/>
  <c r="AO19" i="5"/>
  <c r="AP19" i="5"/>
  <c r="AR19" i="5"/>
  <c r="AS19" i="5"/>
  <c r="AT19" i="5"/>
  <c r="AU19" i="5"/>
  <c r="AW19" i="5"/>
  <c r="AY19" i="5"/>
  <c r="A20" i="5"/>
  <c r="B20" i="5"/>
  <c r="D20" i="5"/>
  <c r="E20" i="5"/>
  <c r="F20" i="5"/>
  <c r="G20" i="5"/>
  <c r="H20" i="5"/>
  <c r="I20" i="5"/>
  <c r="J20" i="5"/>
  <c r="K20" i="5"/>
  <c r="L20" i="5"/>
  <c r="M20" i="5"/>
  <c r="N20" i="5"/>
  <c r="O20" i="5"/>
  <c r="Q20" i="5"/>
  <c r="R20" i="5"/>
  <c r="S20" i="5"/>
  <c r="U20" i="5"/>
  <c r="V20" i="5"/>
  <c r="W20" i="5"/>
  <c r="X20" i="5"/>
  <c r="Y20" i="5"/>
  <c r="Z20" i="5"/>
  <c r="AA20" i="5"/>
  <c r="AC20" i="5"/>
  <c r="AD20" i="5"/>
  <c r="AE20" i="5"/>
  <c r="AF20" i="5"/>
  <c r="AG20" i="5"/>
  <c r="AH20" i="5"/>
  <c r="AI20" i="5"/>
  <c r="AJ20" i="5"/>
  <c r="AK20" i="5"/>
  <c r="AM20" i="5"/>
  <c r="AN20" i="5"/>
  <c r="AO20" i="5"/>
  <c r="AP20" i="5"/>
  <c r="AR20" i="5"/>
  <c r="AS20" i="5"/>
  <c r="AT20" i="5"/>
  <c r="AU20" i="5"/>
  <c r="AW20" i="5"/>
  <c r="AY20" i="5"/>
  <c r="A21" i="5"/>
  <c r="B21" i="5"/>
  <c r="D21" i="5"/>
  <c r="E21" i="5"/>
  <c r="F21" i="5"/>
  <c r="G21" i="5"/>
  <c r="H21" i="5"/>
  <c r="I21" i="5"/>
  <c r="J21" i="5"/>
  <c r="K21" i="5"/>
  <c r="L21" i="5"/>
  <c r="M21" i="5"/>
  <c r="N21" i="5"/>
  <c r="O21" i="5"/>
  <c r="Q21" i="5"/>
  <c r="R21" i="5"/>
  <c r="S21" i="5"/>
  <c r="U21" i="5"/>
  <c r="V21" i="5"/>
  <c r="W21" i="5"/>
  <c r="X21" i="5"/>
  <c r="Y21" i="5"/>
  <c r="Z21" i="5"/>
  <c r="AA21" i="5"/>
  <c r="AC21" i="5"/>
  <c r="AD21" i="5"/>
  <c r="AE21" i="5"/>
  <c r="AF21" i="5"/>
  <c r="AG21" i="5"/>
  <c r="AH21" i="5"/>
  <c r="AI21" i="5"/>
  <c r="AJ21" i="5"/>
  <c r="AK21" i="5"/>
  <c r="AM21" i="5"/>
  <c r="AN21" i="5"/>
  <c r="AO21" i="5"/>
  <c r="AP21" i="5"/>
  <c r="AR21" i="5"/>
  <c r="AS21" i="5"/>
  <c r="AT21" i="5"/>
  <c r="AU21" i="5"/>
  <c r="AW21" i="5"/>
  <c r="AY21" i="5"/>
  <c r="A22" i="5"/>
  <c r="B22" i="5"/>
  <c r="D22" i="5"/>
  <c r="E22" i="5"/>
  <c r="F22" i="5"/>
  <c r="G22" i="5"/>
  <c r="H22" i="5"/>
  <c r="I22" i="5"/>
  <c r="J22" i="5"/>
  <c r="K22" i="5"/>
  <c r="L22" i="5"/>
  <c r="M22" i="5"/>
  <c r="N22" i="5"/>
  <c r="O22" i="5"/>
  <c r="Q22" i="5"/>
  <c r="R22" i="5"/>
  <c r="S22" i="5"/>
  <c r="U22" i="5"/>
  <c r="V22" i="5"/>
  <c r="W22" i="5"/>
  <c r="X22" i="5"/>
  <c r="Y22" i="5"/>
  <c r="Z22" i="5"/>
  <c r="AA22" i="5"/>
  <c r="AC22" i="5"/>
  <c r="AD22" i="5"/>
  <c r="AE22" i="5"/>
  <c r="AF22" i="5"/>
  <c r="AG22" i="5"/>
  <c r="AH22" i="5"/>
  <c r="AI22" i="5"/>
  <c r="AJ22" i="5"/>
  <c r="AK22" i="5"/>
  <c r="AM22" i="5"/>
  <c r="AN22" i="5"/>
  <c r="AO22" i="5"/>
  <c r="AP22" i="5"/>
  <c r="AR22" i="5"/>
  <c r="AS22" i="5"/>
  <c r="AT22" i="5"/>
  <c r="AU22" i="5"/>
  <c r="AW22" i="5"/>
  <c r="AY22" i="5"/>
  <c r="A23" i="5"/>
  <c r="B23" i="5"/>
  <c r="D23" i="5"/>
  <c r="E23" i="5"/>
  <c r="F23" i="5"/>
  <c r="G23" i="5"/>
  <c r="H23" i="5"/>
  <c r="I23" i="5"/>
  <c r="J23" i="5"/>
  <c r="K23" i="5"/>
  <c r="L23" i="5"/>
  <c r="M23" i="5"/>
  <c r="N23" i="5"/>
  <c r="O23" i="5"/>
  <c r="Q23" i="5"/>
  <c r="R23" i="5"/>
  <c r="S23" i="5"/>
  <c r="U23" i="5"/>
  <c r="V23" i="5"/>
  <c r="W23" i="5"/>
  <c r="X23" i="5"/>
  <c r="Y23" i="5"/>
  <c r="Z23" i="5"/>
  <c r="AA23" i="5"/>
  <c r="AC23" i="5"/>
  <c r="AD23" i="5"/>
  <c r="AE23" i="5"/>
  <c r="AF23" i="5"/>
  <c r="AG23" i="5"/>
  <c r="AH23" i="5"/>
  <c r="AI23" i="5"/>
  <c r="AJ23" i="5"/>
  <c r="AK23" i="5"/>
  <c r="AM23" i="5"/>
  <c r="AN23" i="5"/>
  <c r="AO23" i="5"/>
  <c r="AP23" i="5"/>
  <c r="AR23" i="5"/>
  <c r="AS23" i="5"/>
  <c r="AT23" i="5"/>
  <c r="AU23" i="5"/>
  <c r="AW23" i="5"/>
  <c r="AY23" i="5"/>
  <c r="A24" i="5"/>
  <c r="B24" i="5"/>
  <c r="D24" i="5"/>
  <c r="E24" i="5"/>
  <c r="F24" i="5"/>
  <c r="G24" i="5"/>
  <c r="H24" i="5"/>
  <c r="I24" i="5"/>
  <c r="J24" i="5"/>
  <c r="K24" i="5"/>
  <c r="L24" i="5"/>
  <c r="M24" i="5"/>
  <c r="N24" i="5"/>
  <c r="O24" i="5"/>
  <c r="Q24" i="5"/>
  <c r="R24" i="5"/>
  <c r="S24" i="5"/>
  <c r="U24" i="5"/>
  <c r="V24" i="5"/>
  <c r="W24" i="5"/>
  <c r="X24" i="5"/>
  <c r="Y24" i="5"/>
  <c r="Z24" i="5"/>
  <c r="AA24" i="5"/>
  <c r="AC24" i="5"/>
  <c r="AD24" i="5"/>
  <c r="AE24" i="5"/>
  <c r="AF24" i="5"/>
  <c r="AG24" i="5"/>
  <c r="AH24" i="5"/>
  <c r="AI24" i="5"/>
  <c r="AJ24" i="5"/>
  <c r="AK24" i="5"/>
  <c r="AM24" i="5"/>
  <c r="AN24" i="5"/>
  <c r="AO24" i="5"/>
  <c r="AP24" i="5"/>
  <c r="AR24" i="5"/>
  <c r="AS24" i="5"/>
  <c r="AT24" i="5"/>
  <c r="AU24" i="5"/>
  <c r="AW24" i="5"/>
  <c r="AY24" i="5"/>
  <c r="A25" i="5"/>
  <c r="B25" i="5"/>
  <c r="D25" i="5"/>
  <c r="E25" i="5"/>
  <c r="F25" i="5"/>
  <c r="G25" i="5"/>
  <c r="H25" i="5"/>
  <c r="I25" i="5"/>
  <c r="J25" i="5"/>
  <c r="K25" i="5"/>
  <c r="L25" i="5"/>
  <c r="M25" i="5"/>
  <c r="N25" i="5"/>
  <c r="O25" i="5"/>
  <c r="Q25" i="5"/>
  <c r="R25" i="5"/>
  <c r="S25" i="5"/>
  <c r="U25" i="5"/>
  <c r="V25" i="5"/>
  <c r="W25" i="5"/>
  <c r="X25" i="5"/>
  <c r="Y25" i="5"/>
  <c r="Z25" i="5"/>
  <c r="AA25" i="5"/>
  <c r="AC25" i="5"/>
  <c r="AD25" i="5"/>
  <c r="AE25" i="5"/>
  <c r="AF25" i="5"/>
  <c r="AG25" i="5"/>
  <c r="AH25" i="5"/>
  <c r="AI25" i="5"/>
  <c r="AJ25" i="5"/>
  <c r="AK25" i="5"/>
  <c r="AM25" i="5"/>
  <c r="AN25" i="5"/>
  <c r="AO25" i="5"/>
  <c r="AP25" i="5"/>
  <c r="AR25" i="5"/>
  <c r="AS25" i="5"/>
  <c r="AT25" i="5"/>
  <c r="AU25" i="5"/>
  <c r="AW25" i="5"/>
  <c r="AY25" i="5"/>
  <c r="A26" i="5"/>
  <c r="B26" i="5"/>
  <c r="D26" i="5"/>
  <c r="E26" i="5"/>
  <c r="F26" i="5"/>
  <c r="G26" i="5"/>
  <c r="H26" i="5"/>
  <c r="I26" i="5"/>
  <c r="J26" i="5"/>
  <c r="K26" i="5"/>
  <c r="L26" i="5"/>
  <c r="M26" i="5"/>
  <c r="N26" i="5"/>
  <c r="O26" i="5"/>
  <c r="Q26" i="5"/>
  <c r="R26" i="5"/>
  <c r="S26" i="5"/>
  <c r="U26" i="5"/>
  <c r="V26" i="5"/>
  <c r="W26" i="5"/>
  <c r="X26" i="5"/>
  <c r="Y26" i="5"/>
  <c r="Z26" i="5"/>
  <c r="AA26" i="5"/>
  <c r="AC26" i="5"/>
  <c r="AD26" i="5"/>
  <c r="AE26" i="5"/>
  <c r="AF26" i="5"/>
  <c r="AG26" i="5"/>
  <c r="AH26" i="5"/>
  <c r="AI26" i="5"/>
  <c r="AJ26" i="5"/>
  <c r="AK26" i="5"/>
  <c r="AM26" i="5"/>
  <c r="AN26" i="5"/>
  <c r="AO26" i="5"/>
  <c r="AP26" i="5"/>
  <c r="AR26" i="5"/>
  <c r="AS26" i="5"/>
  <c r="AT26" i="5"/>
  <c r="AU26" i="5"/>
  <c r="AW26" i="5"/>
  <c r="AY26" i="5"/>
  <c r="A27" i="5"/>
  <c r="B27" i="5"/>
  <c r="D27" i="5"/>
  <c r="E27" i="5"/>
  <c r="F27" i="5"/>
  <c r="G27" i="5"/>
  <c r="H27" i="5"/>
  <c r="I27" i="5"/>
  <c r="J27" i="5"/>
  <c r="K27" i="5"/>
  <c r="L27" i="5"/>
  <c r="M27" i="5"/>
  <c r="N27" i="5"/>
  <c r="O27" i="5"/>
  <c r="Q27" i="5"/>
  <c r="R27" i="5"/>
  <c r="S27" i="5"/>
  <c r="U27" i="5"/>
  <c r="V27" i="5"/>
  <c r="W27" i="5"/>
  <c r="X27" i="5"/>
  <c r="Y27" i="5"/>
  <c r="Z27" i="5"/>
  <c r="AA27" i="5"/>
  <c r="AC27" i="5"/>
  <c r="AD27" i="5"/>
  <c r="AE27" i="5"/>
  <c r="AF27" i="5"/>
  <c r="AG27" i="5"/>
  <c r="AH27" i="5"/>
  <c r="AI27" i="5"/>
  <c r="AJ27" i="5"/>
  <c r="AK27" i="5"/>
  <c r="AM27" i="5"/>
  <c r="AN27" i="5"/>
  <c r="AO27" i="5"/>
  <c r="AP27" i="5"/>
  <c r="AR27" i="5"/>
  <c r="AS27" i="5"/>
  <c r="AT27" i="5"/>
  <c r="AU27" i="5"/>
  <c r="AW27" i="5"/>
  <c r="AY27" i="5"/>
  <c r="A28" i="5"/>
  <c r="B28" i="5"/>
  <c r="D28" i="5"/>
  <c r="E28" i="5"/>
  <c r="F28" i="5"/>
  <c r="G28" i="5"/>
  <c r="H28" i="5"/>
  <c r="I28" i="5"/>
  <c r="J28" i="5"/>
  <c r="K28" i="5"/>
  <c r="L28" i="5"/>
  <c r="M28" i="5"/>
  <c r="N28" i="5"/>
  <c r="O28" i="5"/>
  <c r="Q28" i="5"/>
  <c r="R28" i="5"/>
  <c r="S28" i="5"/>
  <c r="U28" i="5"/>
  <c r="V28" i="5"/>
  <c r="W28" i="5"/>
  <c r="X28" i="5"/>
  <c r="Y28" i="5"/>
  <c r="Z28" i="5"/>
  <c r="AA28" i="5"/>
  <c r="AC28" i="5"/>
  <c r="AD28" i="5"/>
  <c r="AE28" i="5"/>
  <c r="AF28" i="5"/>
  <c r="AG28" i="5"/>
  <c r="AH28" i="5"/>
  <c r="AI28" i="5"/>
  <c r="AJ28" i="5"/>
  <c r="AK28" i="5"/>
  <c r="AM28" i="5"/>
  <c r="AN28" i="5"/>
  <c r="AO28" i="5"/>
  <c r="AP28" i="5"/>
  <c r="AR28" i="5"/>
  <c r="AS28" i="5"/>
  <c r="AT28" i="5"/>
  <c r="AU28" i="5"/>
  <c r="AW28" i="5"/>
  <c r="AY28" i="5"/>
  <c r="A29" i="5"/>
  <c r="B29" i="5"/>
  <c r="D29" i="5"/>
  <c r="E29" i="5"/>
  <c r="F29" i="5"/>
  <c r="G29" i="5"/>
  <c r="H29" i="5"/>
  <c r="I29" i="5"/>
  <c r="J29" i="5"/>
  <c r="K29" i="5"/>
  <c r="L29" i="5"/>
  <c r="M29" i="5"/>
  <c r="N29" i="5"/>
  <c r="O29" i="5"/>
  <c r="Q29" i="5"/>
  <c r="R29" i="5"/>
  <c r="S29" i="5"/>
  <c r="U29" i="5"/>
  <c r="V29" i="5"/>
  <c r="W29" i="5"/>
  <c r="X29" i="5"/>
  <c r="Y29" i="5"/>
  <c r="Z29" i="5"/>
  <c r="AA29" i="5"/>
  <c r="AC29" i="5"/>
  <c r="AD29" i="5"/>
  <c r="AE29" i="5"/>
  <c r="AF29" i="5"/>
  <c r="AG29" i="5"/>
  <c r="AH29" i="5"/>
  <c r="AI29" i="5"/>
  <c r="AJ29" i="5"/>
  <c r="AK29" i="5"/>
  <c r="AM29" i="5"/>
  <c r="AN29" i="5"/>
  <c r="AO29" i="5"/>
  <c r="AP29" i="5"/>
  <c r="AR29" i="5"/>
  <c r="AS29" i="5"/>
  <c r="AT29" i="5"/>
  <c r="AU29" i="5"/>
  <c r="AW29" i="5"/>
  <c r="AY29" i="5"/>
  <c r="A30" i="5"/>
  <c r="B30" i="5"/>
  <c r="D30" i="5"/>
  <c r="E30" i="5"/>
  <c r="F30" i="5"/>
  <c r="G30" i="5"/>
  <c r="H30" i="5"/>
  <c r="I30" i="5"/>
  <c r="J30" i="5"/>
  <c r="K30" i="5"/>
  <c r="L30" i="5"/>
  <c r="M30" i="5"/>
  <c r="N30" i="5"/>
  <c r="O30" i="5"/>
  <c r="Q30" i="5"/>
  <c r="R30" i="5"/>
  <c r="S30" i="5"/>
  <c r="U30" i="5"/>
  <c r="V30" i="5"/>
  <c r="W30" i="5"/>
  <c r="X30" i="5"/>
  <c r="Y30" i="5"/>
  <c r="Z30" i="5"/>
  <c r="AA30" i="5"/>
  <c r="AC30" i="5"/>
  <c r="AD30" i="5"/>
  <c r="AE30" i="5"/>
  <c r="AF30" i="5"/>
  <c r="AG30" i="5"/>
  <c r="AH30" i="5"/>
  <c r="AI30" i="5"/>
  <c r="AJ30" i="5"/>
  <c r="AK30" i="5"/>
  <c r="AM30" i="5"/>
  <c r="AN30" i="5"/>
  <c r="AO30" i="5"/>
  <c r="AP30" i="5"/>
  <c r="AR30" i="5"/>
  <c r="AS30" i="5"/>
  <c r="AT30" i="5"/>
  <c r="AU30" i="5"/>
  <c r="AW30" i="5"/>
  <c r="AY30" i="5"/>
  <c r="A31" i="5"/>
  <c r="B31" i="5"/>
  <c r="D31" i="5"/>
  <c r="E31" i="5"/>
  <c r="F31" i="5"/>
  <c r="G31" i="5"/>
  <c r="H31" i="5"/>
  <c r="I31" i="5"/>
  <c r="J31" i="5"/>
  <c r="K31" i="5"/>
  <c r="L31" i="5"/>
  <c r="M31" i="5"/>
  <c r="N31" i="5"/>
  <c r="O31" i="5"/>
  <c r="Q31" i="5"/>
  <c r="R31" i="5"/>
  <c r="S31" i="5"/>
  <c r="U31" i="5"/>
  <c r="V31" i="5"/>
  <c r="W31" i="5"/>
  <c r="X31" i="5"/>
  <c r="Y31" i="5"/>
  <c r="Z31" i="5"/>
  <c r="AA31" i="5"/>
  <c r="AC31" i="5"/>
  <c r="AD31" i="5"/>
  <c r="AE31" i="5"/>
  <c r="AF31" i="5"/>
  <c r="AG31" i="5"/>
  <c r="AH31" i="5"/>
  <c r="AI31" i="5"/>
  <c r="AJ31" i="5"/>
  <c r="AK31" i="5"/>
  <c r="AM31" i="5"/>
  <c r="AN31" i="5"/>
  <c r="AO31" i="5"/>
  <c r="AP31" i="5"/>
  <c r="AR31" i="5"/>
  <c r="AS31" i="5"/>
  <c r="AT31" i="5"/>
  <c r="AU31" i="5"/>
  <c r="AW31" i="5"/>
  <c r="AY31" i="5"/>
  <c r="A32" i="5"/>
  <c r="B32" i="5"/>
  <c r="D32" i="5"/>
  <c r="E32" i="5"/>
  <c r="F32" i="5"/>
  <c r="G32" i="5"/>
  <c r="H32" i="5"/>
  <c r="I32" i="5"/>
  <c r="J32" i="5"/>
  <c r="K32" i="5"/>
  <c r="L32" i="5"/>
  <c r="M32" i="5"/>
  <c r="N32" i="5"/>
  <c r="O32" i="5"/>
  <c r="Q32" i="5"/>
  <c r="R32" i="5"/>
  <c r="S32" i="5"/>
  <c r="U32" i="5"/>
  <c r="V32" i="5"/>
  <c r="W32" i="5"/>
  <c r="X32" i="5"/>
  <c r="Y32" i="5"/>
  <c r="Z32" i="5"/>
  <c r="AA32" i="5"/>
  <c r="AC32" i="5"/>
  <c r="AD32" i="5"/>
  <c r="AE32" i="5"/>
  <c r="AF32" i="5"/>
  <c r="AG32" i="5"/>
  <c r="AH32" i="5"/>
  <c r="AI32" i="5"/>
  <c r="AJ32" i="5"/>
  <c r="AK32" i="5"/>
  <c r="AM32" i="5"/>
  <c r="AN32" i="5"/>
  <c r="AO32" i="5"/>
  <c r="AP32" i="5"/>
  <c r="AR32" i="5"/>
  <c r="AS32" i="5"/>
  <c r="AT32" i="5"/>
  <c r="AU32" i="5"/>
  <c r="AW32" i="5"/>
  <c r="AY32" i="5"/>
  <c r="A33" i="5"/>
  <c r="B33" i="5"/>
  <c r="D33" i="5"/>
  <c r="E33" i="5"/>
  <c r="F33" i="5"/>
  <c r="G33" i="5"/>
  <c r="H33" i="5"/>
  <c r="I33" i="5"/>
  <c r="J33" i="5"/>
  <c r="K33" i="5"/>
  <c r="L33" i="5"/>
  <c r="M33" i="5"/>
  <c r="N33" i="5"/>
  <c r="O33" i="5"/>
  <c r="Q33" i="5"/>
  <c r="R33" i="5"/>
  <c r="S33" i="5"/>
  <c r="U33" i="5"/>
  <c r="V33" i="5"/>
  <c r="W33" i="5"/>
  <c r="X33" i="5"/>
  <c r="Y33" i="5"/>
  <c r="Z33" i="5"/>
  <c r="AA33" i="5"/>
  <c r="AC33" i="5"/>
  <c r="AD33" i="5"/>
  <c r="AE33" i="5"/>
  <c r="AF33" i="5"/>
  <c r="AG33" i="5"/>
  <c r="AH33" i="5"/>
  <c r="AI33" i="5"/>
  <c r="AJ33" i="5"/>
  <c r="AK33" i="5"/>
  <c r="AM33" i="5"/>
  <c r="AN33" i="5"/>
  <c r="AO33" i="5"/>
  <c r="AP33" i="5"/>
  <c r="AR33" i="5"/>
  <c r="AS33" i="5"/>
  <c r="AT33" i="5"/>
  <c r="AU33" i="5"/>
  <c r="AW33" i="5"/>
  <c r="AY33" i="5"/>
  <c r="A34" i="5"/>
  <c r="B34" i="5"/>
  <c r="D34" i="5"/>
  <c r="E34" i="5"/>
  <c r="F34" i="5"/>
  <c r="G34" i="5"/>
  <c r="H34" i="5"/>
  <c r="I34" i="5"/>
  <c r="J34" i="5"/>
  <c r="K34" i="5"/>
  <c r="L34" i="5"/>
  <c r="M34" i="5"/>
  <c r="N34" i="5"/>
  <c r="O34" i="5"/>
  <c r="Q34" i="5"/>
  <c r="R34" i="5"/>
  <c r="S34" i="5"/>
  <c r="U34" i="5"/>
  <c r="V34" i="5"/>
  <c r="W34" i="5"/>
  <c r="X34" i="5"/>
  <c r="Y34" i="5"/>
  <c r="Z34" i="5"/>
  <c r="AA34" i="5"/>
  <c r="AC34" i="5"/>
  <c r="AD34" i="5"/>
  <c r="AE34" i="5"/>
  <c r="AF34" i="5"/>
  <c r="AG34" i="5"/>
  <c r="AH34" i="5"/>
  <c r="AI34" i="5"/>
  <c r="AJ34" i="5"/>
  <c r="AK34" i="5"/>
  <c r="AM34" i="5"/>
  <c r="AN34" i="5"/>
  <c r="AO34" i="5"/>
  <c r="AP34" i="5"/>
  <c r="AR34" i="5"/>
  <c r="AS34" i="5"/>
  <c r="AT34" i="5"/>
  <c r="AU34" i="5"/>
  <c r="AW34" i="5"/>
  <c r="AY34" i="5"/>
  <c r="A35" i="5"/>
  <c r="B35" i="5"/>
  <c r="D35" i="5"/>
  <c r="E35" i="5"/>
  <c r="F35" i="5"/>
  <c r="G35" i="5"/>
  <c r="H35" i="5"/>
  <c r="I35" i="5"/>
  <c r="J35" i="5"/>
  <c r="K35" i="5"/>
  <c r="L35" i="5"/>
  <c r="M35" i="5"/>
  <c r="N35" i="5"/>
  <c r="O35" i="5"/>
  <c r="Q35" i="5"/>
  <c r="R35" i="5"/>
  <c r="S35" i="5"/>
  <c r="U35" i="5"/>
  <c r="V35" i="5"/>
  <c r="W35" i="5"/>
  <c r="X35" i="5"/>
  <c r="Y35" i="5"/>
  <c r="Z35" i="5"/>
  <c r="AA35" i="5"/>
  <c r="AC35" i="5"/>
  <c r="AD35" i="5"/>
  <c r="AE35" i="5"/>
  <c r="AF35" i="5"/>
  <c r="AG35" i="5"/>
  <c r="AH35" i="5"/>
  <c r="AI35" i="5"/>
  <c r="AJ35" i="5"/>
  <c r="AK35" i="5"/>
  <c r="AM35" i="5"/>
  <c r="AN35" i="5"/>
  <c r="AO35" i="5"/>
  <c r="AP35" i="5"/>
  <c r="AR35" i="5"/>
  <c r="AS35" i="5"/>
  <c r="AT35" i="5"/>
  <c r="AU35" i="5"/>
  <c r="AW35" i="5"/>
  <c r="AY35" i="5"/>
  <c r="A36" i="5"/>
  <c r="B36" i="5"/>
  <c r="D36" i="5"/>
  <c r="E36" i="5"/>
  <c r="F36" i="5"/>
  <c r="G36" i="5"/>
  <c r="H36" i="5"/>
  <c r="I36" i="5"/>
  <c r="J36" i="5"/>
  <c r="K36" i="5"/>
  <c r="L36" i="5"/>
  <c r="M36" i="5"/>
  <c r="N36" i="5"/>
  <c r="O36" i="5"/>
  <c r="Q36" i="5"/>
  <c r="R36" i="5"/>
  <c r="S36" i="5"/>
  <c r="U36" i="5"/>
  <c r="V36" i="5"/>
  <c r="W36" i="5"/>
  <c r="X36" i="5"/>
  <c r="Y36" i="5"/>
  <c r="Z36" i="5"/>
  <c r="AA36" i="5"/>
  <c r="AC36" i="5"/>
  <c r="AD36" i="5"/>
  <c r="AE36" i="5"/>
  <c r="AF36" i="5"/>
  <c r="AG36" i="5"/>
  <c r="AH36" i="5"/>
  <c r="AI36" i="5"/>
  <c r="AJ36" i="5"/>
  <c r="AK36" i="5"/>
  <c r="AM36" i="5"/>
  <c r="AN36" i="5"/>
  <c r="AO36" i="5"/>
  <c r="AP36" i="5"/>
  <c r="AR36" i="5"/>
  <c r="AS36" i="5"/>
  <c r="AT36" i="5"/>
  <c r="AU36" i="5"/>
  <c r="AW36" i="5"/>
  <c r="AY36" i="5"/>
  <c r="A37" i="5"/>
  <c r="B37" i="5"/>
  <c r="D37" i="5"/>
  <c r="E37" i="5"/>
  <c r="F37" i="5"/>
  <c r="G37" i="5"/>
  <c r="H37" i="5"/>
  <c r="I37" i="5"/>
  <c r="J37" i="5"/>
  <c r="K37" i="5"/>
  <c r="L37" i="5"/>
  <c r="M37" i="5"/>
  <c r="N37" i="5"/>
  <c r="O37" i="5"/>
  <c r="Q37" i="5"/>
  <c r="R37" i="5"/>
  <c r="S37" i="5"/>
  <c r="U37" i="5"/>
  <c r="V37" i="5"/>
  <c r="W37" i="5"/>
  <c r="X37" i="5"/>
  <c r="Y37" i="5"/>
  <c r="Z37" i="5"/>
  <c r="AA37" i="5"/>
  <c r="AC37" i="5"/>
  <c r="AD37" i="5"/>
  <c r="AE37" i="5"/>
  <c r="AF37" i="5"/>
  <c r="AG37" i="5"/>
  <c r="AH37" i="5"/>
  <c r="AI37" i="5"/>
  <c r="AJ37" i="5"/>
  <c r="AK37" i="5"/>
  <c r="AM37" i="5"/>
  <c r="AN37" i="5"/>
  <c r="AO37" i="5"/>
  <c r="AP37" i="5"/>
  <c r="AR37" i="5"/>
  <c r="AS37" i="5"/>
  <c r="AT37" i="5"/>
  <c r="AU37" i="5"/>
  <c r="AW37" i="5"/>
  <c r="AY37" i="5"/>
  <c r="A38" i="5"/>
  <c r="B38" i="5"/>
  <c r="D38" i="5"/>
  <c r="E38" i="5"/>
  <c r="F38" i="5"/>
  <c r="G38" i="5"/>
  <c r="H38" i="5"/>
  <c r="I38" i="5"/>
  <c r="J38" i="5"/>
  <c r="K38" i="5"/>
  <c r="L38" i="5"/>
  <c r="M38" i="5"/>
  <c r="N38" i="5"/>
  <c r="O38" i="5"/>
  <c r="Q38" i="5"/>
  <c r="R38" i="5"/>
  <c r="S38" i="5"/>
  <c r="U38" i="5"/>
  <c r="V38" i="5"/>
  <c r="W38" i="5"/>
  <c r="X38" i="5"/>
  <c r="Y38" i="5"/>
  <c r="Z38" i="5"/>
  <c r="AA38" i="5"/>
  <c r="AC38" i="5"/>
  <c r="AD38" i="5"/>
  <c r="AE38" i="5"/>
  <c r="AF38" i="5"/>
  <c r="AG38" i="5"/>
  <c r="AH38" i="5"/>
  <c r="AI38" i="5"/>
  <c r="AJ38" i="5"/>
  <c r="AK38" i="5"/>
  <c r="AM38" i="5"/>
  <c r="AN38" i="5"/>
  <c r="AO38" i="5"/>
  <c r="AP38" i="5"/>
  <c r="AR38" i="5"/>
  <c r="AS38" i="5"/>
  <c r="AT38" i="5"/>
  <c r="AU38" i="5"/>
  <c r="AW38" i="5"/>
  <c r="AY38" i="5"/>
  <c r="A39" i="5"/>
  <c r="B39" i="5"/>
  <c r="D39" i="5"/>
  <c r="E39" i="5"/>
  <c r="F39" i="5"/>
  <c r="G39" i="5"/>
  <c r="H39" i="5"/>
  <c r="I39" i="5"/>
  <c r="J39" i="5"/>
  <c r="K39" i="5"/>
  <c r="L39" i="5"/>
  <c r="M39" i="5"/>
  <c r="N39" i="5"/>
  <c r="O39" i="5"/>
  <c r="Q39" i="5"/>
  <c r="R39" i="5"/>
  <c r="S39" i="5"/>
  <c r="U39" i="5"/>
  <c r="V39" i="5"/>
  <c r="W39" i="5"/>
  <c r="X39" i="5"/>
  <c r="Y39" i="5"/>
  <c r="Z39" i="5"/>
  <c r="AA39" i="5"/>
  <c r="AC39" i="5"/>
  <c r="AD39" i="5"/>
  <c r="AE39" i="5"/>
  <c r="AF39" i="5"/>
  <c r="AG39" i="5"/>
  <c r="AH39" i="5"/>
  <c r="AI39" i="5"/>
  <c r="AJ39" i="5"/>
  <c r="AK39" i="5"/>
  <c r="AM39" i="5"/>
  <c r="AN39" i="5"/>
  <c r="AO39" i="5"/>
  <c r="AP39" i="5"/>
  <c r="AR39" i="5"/>
  <c r="AS39" i="5"/>
  <c r="AT39" i="5"/>
  <c r="AU39" i="5"/>
  <c r="AW39" i="5"/>
  <c r="AY39" i="5"/>
  <c r="A40" i="5"/>
  <c r="B40" i="5"/>
  <c r="D40" i="5"/>
  <c r="E40" i="5"/>
  <c r="F40" i="5"/>
  <c r="G40" i="5"/>
  <c r="H40" i="5"/>
  <c r="I40" i="5"/>
  <c r="J40" i="5"/>
  <c r="K40" i="5"/>
  <c r="L40" i="5"/>
  <c r="M40" i="5"/>
  <c r="N40" i="5"/>
  <c r="O40" i="5"/>
  <c r="Q40" i="5"/>
  <c r="R40" i="5"/>
  <c r="S40" i="5"/>
  <c r="U40" i="5"/>
  <c r="V40" i="5"/>
  <c r="W40" i="5"/>
  <c r="X40" i="5"/>
  <c r="Y40" i="5"/>
  <c r="Z40" i="5"/>
  <c r="AA40" i="5"/>
  <c r="AC40" i="5"/>
  <c r="AD40" i="5"/>
  <c r="AE40" i="5"/>
  <c r="AF40" i="5"/>
  <c r="AG40" i="5"/>
  <c r="AH40" i="5"/>
  <c r="AI40" i="5"/>
  <c r="AJ40" i="5"/>
  <c r="AK40" i="5"/>
  <c r="AM40" i="5"/>
  <c r="AN40" i="5"/>
  <c r="AO40" i="5"/>
  <c r="AP40" i="5"/>
  <c r="AR40" i="5"/>
  <c r="AS40" i="5"/>
  <c r="AT40" i="5"/>
  <c r="AU40" i="5"/>
  <c r="AW40" i="5"/>
  <c r="AY40" i="5"/>
  <c r="A41" i="5"/>
  <c r="B41" i="5"/>
  <c r="D41" i="5"/>
  <c r="E41" i="5"/>
  <c r="F41" i="5"/>
  <c r="G41" i="5"/>
  <c r="H41" i="5"/>
  <c r="I41" i="5"/>
  <c r="J41" i="5"/>
  <c r="K41" i="5"/>
  <c r="L41" i="5"/>
  <c r="M41" i="5"/>
  <c r="N41" i="5"/>
  <c r="O41" i="5"/>
  <c r="Q41" i="5"/>
  <c r="R41" i="5"/>
  <c r="S41" i="5"/>
  <c r="U41" i="5"/>
  <c r="V41" i="5"/>
  <c r="W41" i="5"/>
  <c r="X41" i="5"/>
  <c r="Y41" i="5"/>
  <c r="Z41" i="5"/>
  <c r="AA41" i="5"/>
  <c r="AC41" i="5"/>
  <c r="AD41" i="5"/>
  <c r="AE41" i="5"/>
  <c r="AF41" i="5"/>
  <c r="AG41" i="5"/>
  <c r="AH41" i="5"/>
  <c r="AI41" i="5"/>
  <c r="AJ41" i="5"/>
  <c r="AK41" i="5"/>
  <c r="AM41" i="5"/>
  <c r="AN41" i="5"/>
  <c r="AO41" i="5"/>
  <c r="AP41" i="5"/>
  <c r="AR41" i="5"/>
  <c r="AS41" i="5"/>
  <c r="AT41" i="5"/>
  <c r="AU41" i="5"/>
  <c r="AW41" i="5"/>
  <c r="AY41" i="5"/>
  <c r="A42" i="5"/>
  <c r="B42" i="5"/>
  <c r="D42" i="5"/>
  <c r="E42" i="5"/>
  <c r="F42" i="5"/>
  <c r="G42" i="5"/>
  <c r="H42" i="5"/>
  <c r="I42" i="5"/>
  <c r="J42" i="5"/>
  <c r="K42" i="5"/>
  <c r="L42" i="5"/>
  <c r="M42" i="5"/>
  <c r="N42" i="5"/>
  <c r="O42" i="5"/>
  <c r="Q42" i="5"/>
  <c r="R42" i="5"/>
  <c r="S42" i="5"/>
  <c r="U42" i="5"/>
  <c r="V42" i="5"/>
  <c r="W42" i="5"/>
  <c r="X42" i="5"/>
  <c r="Y42" i="5"/>
  <c r="Z42" i="5"/>
  <c r="AA42" i="5"/>
  <c r="AC42" i="5"/>
  <c r="AD42" i="5"/>
  <c r="AE42" i="5"/>
  <c r="AF42" i="5"/>
  <c r="AG42" i="5"/>
  <c r="AH42" i="5"/>
  <c r="AI42" i="5"/>
  <c r="AJ42" i="5"/>
  <c r="AK42" i="5"/>
  <c r="AM42" i="5"/>
  <c r="AN42" i="5"/>
  <c r="AO42" i="5"/>
  <c r="AP42" i="5"/>
  <c r="AR42" i="5"/>
  <c r="AS42" i="5"/>
  <c r="AT42" i="5"/>
  <c r="AU42" i="5"/>
  <c r="AW42" i="5"/>
  <c r="AY42" i="5"/>
  <c r="A43" i="5"/>
  <c r="B43" i="5"/>
  <c r="D43" i="5"/>
  <c r="E43" i="5"/>
  <c r="F43" i="5"/>
  <c r="G43" i="5"/>
  <c r="H43" i="5"/>
  <c r="I43" i="5"/>
  <c r="J43" i="5"/>
  <c r="K43" i="5"/>
  <c r="L43" i="5"/>
  <c r="M43" i="5"/>
  <c r="N43" i="5"/>
  <c r="O43" i="5"/>
  <c r="Q43" i="5"/>
  <c r="R43" i="5"/>
  <c r="S43" i="5"/>
  <c r="U43" i="5"/>
  <c r="V43" i="5"/>
  <c r="W43" i="5"/>
  <c r="X43" i="5"/>
  <c r="Y43" i="5"/>
  <c r="Z43" i="5"/>
  <c r="AA43" i="5"/>
  <c r="AC43" i="5"/>
  <c r="AD43" i="5"/>
  <c r="AE43" i="5"/>
  <c r="AF43" i="5"/>
  <c r="AG43" i="5"/>
  <c r="AH43" i="5"/>
  <c r="AI43" i="5"/>
  <c r="AJ43" i="5"/>
  <c r="AK43" i="5"/>
  <c r="AM43" i="5"/>
  <c r="AN43" i="5"/>
  <c r="AO43" i="5"/>
  <c r="AP43" i="5"/>
  <c r="AR43" i="5"/>
  <c r="AS43" i="5"/>
  <c r="AT43" i="5"/>
  <c r="AU43" i="5"/>
  <c r="AW43" i="5"/>
  <c r="AY43" i="5"/>
  <c r="A44" i="5"/>
  <c r="B44" i="5"/>
  <c r="D44" i="5"/>
  <c r="E44" i="5"/>
  <c r="F44" i="5"/>
  <c r="G44" i="5"/>
  <c r="H44" i="5"/>
  <c r="I44" i="5"/>
  <c r="J44" i="5"/>
  <c r="K44" i="5"/>
  <c r="L44" i="5"/>
  <c r="M44" i="5"/>
  <c r="N44" i="5"/>
  <c r="O44" i="5"/>
  <c r="Q44" i="5"/>
  <c r="R44" i="5"/>
  <c r="S44" i="5"/>
  <c r="U44" i="5"/>
  <c r="V44" i="5"/>
  <c r="W44" i="5"/>
  <c r="X44" i="5"/>
  <c r="Y44" i="5"/>
  <c r="Z44" i="5"/>
  <c r="AA44" i="5"/>
  <c r="AC44" i="5"/>
  <c r="AD44" i="5"/>
  <c r="AE44" i="5"/>
  <c r="AF44" i="5"/>
  <c r="AG44" i="5"/>
  <c r="AH44" i="5"/>
  <c r="AI44" i="5"/>
  <c r="AJ44" i="5"/>
  <c r="AK44" i="5"/>
  <c r="AM44" i="5"/>
  <c r="AN44" i="5"/>
  <c r="AO44" i="5"/>
  <c r="AP44" i="5"/>
  <c r="AR44" i="5"/>
  <c r="AS44" i="5"/>
  <c r="AT44" i="5"/>
  <c r="AU44" i="5"/>
  <c r="AW44" i="5"/>
  <c r="AY44" i="5"/>
  <c r="A45" i="5"/>
  <c r="B45" i="5"/>
  <c r="D45" i="5"/>
  <c r="E45" i="5"/>
  <c r="F45" i="5"/>
  <c r="G45" i="5"/>
  <c r="H45" i="5"/>
  <c r="I45" i="5"/>
  <c r="J45" i="5"/>
  <c r="K45" i="5"/>
  <c r="L45" i="5"/>
  <c r="M45" i="5"/>
  <c r="N45" i="5"/>
  <c r="O45" i="5"/>
  <c r="Q45" i="5"/>
  <c r="R45" i="5"/>
  <c r="S45" i="5"/>
  <c r="U45" i="5"/>
  <c r="V45" i="5"/>
  <c r="W45" i="5"/>
  <c r="X45" i="5"/>
  <c r="Y45" i="5"/>
  <c r="Z45" i="5"/>
  <c r="AA45" i="5"/>
  <c r="AC45" i="5"/>
  <c r="AD45" i="5"/>
  <c r="AE45" i="5"/>
  <c r="AF45" i="5"/>
  <c r="AG45" i="5"/>
  <c r="AH45" i="5"/>
  <c r="AI45" i="5"/>
  <c r="AJ45" i="5"/>
  <c r="AK45" i="5"/>
  <c r="AM45" i="5"/>
  <c r="AN45" i="5"/>
  <c r="AO45" i="5"/>
  <c r="AP45" i="5"/>
  <c r="AR45" i="5"/>
  <c r="AS45" i="5"/>
  <c r="AT45" i="5"/>
  <c r="AU45" i="5"/>
  <c r="AW45" i="5"/>
  <c r="AY45" i="5"/>
  <c r="A46" i="5"/>
  <c r="B46" i="5"/>
  <c r="D46" i="5"/>
  <c r="E46" i="5"/>
  <c r="F46" i="5"/>
  <c r="G46" i="5"/>
  <c r="H46" i="5"/>
  <c r="I46" i="5"/>
  <c r="J46" i="5"/>
  <c r="K46" i="5"/>
  <c r="L46" i="5"/>
  <c r="M46" i="5"/>
  <c r="N46" i="5"/>
  <c r="O46" i="5"/>
  <c r="Q46" i="5"/>
  <c r="R46" i="5"/>
  <c r="S46" i="5"/>
  <c r="U46" i="5"/>
  <c r="V46" i="5"/>
  <c r="W46" i="5"/>
  <c r="X46" i="5"/>
  <c r="Y46" i="5"/>
  <c r="Z46" i="5"/>
  <c r="AA46" i="5"/>
  <c r="AC46" i="5"/>
  <c r="AD46" i="5"/>
  <c r="AE46" i="5"/>
  <c r="AF46" i="5"/>
  <c r="AG46" i="5"/>
  <c r="AH46" i="5"/>
  <c r="AI46" i="5"/>
  <c r="AJ46" i="5"/>
  <c r="AK46" i="5"/>
  <c r="AM46" i="5"/>
  <c r="AN46" i="5"/>
  <c r="AO46" i="5"/>
  <c r="AP46" i="5"/>
  <c r="AR46" i="5"/>
  <c r="AS46" i="5"/>
  <c r="AT46" i="5"/>
  <c r="AU46" i="5"/>
  <c r="AW46" i="5"/>
  <c r="AY46" i="5"/>
  <c r="A47" i="5"/>
  <c r="B47" i="5"/>
  <c r="D47" i="5"/>
  <c r="E47" i="5"/>
  <c r="F47" i="5"/>
  <c r="G47" i="5"/>
  <c r="H47" i="5"/>
  <c r="I47" i="5"/>
  <c r="J47" i="5"/>
  <c r="K47" i="5"/>
  <c r="L47" i="5"/>
  <c r="M47" i="5"/>
  <c r="N47" i="5"/>
  <c r="O47" i="5"/>
  <c r="Q47" i="5"/>
  <c r="R47" i="5"/>
  <c r="S47" i="5"/>
  <c r="U47" i="5"/>
  <c r="V47" i="5"/>
  <c r="W47" i="5"/>
  <c r="X47" i="5"/>
  <c r="Y47" i="5"/>
  <c r="Z47" i="5"/>
  <c r="AA47" i="5"/>
  <c r="AC47" i="5"/>
  <c r="AD47" i="5"/>
  <c r="AE47" i="5"/>
  <c r="AF47" i="5"/>
  <c r="AG47" i="5"/>
  <c r="AH47" i="5"/>
  <c r="AI47" i="5"/>
  <c r="AJ47" i="5"/>
  <c r="AK47" i="5"/>
  <c r="AM47" i="5"/>
  <c r="AN47" i="5"/>
  <c r="AO47" i="5"/>
  <c r="AP47" i="5"/>
  <c r="AR47" i="5"/>
  <c r="AS47" i="5"/>
  <c r="AT47" i="5"/>
  <c r="AU47" i="5"/>
  <c r="AW47" i="5"/>
  <c r="AY47" i="5"/>
  <c r="A48" i="5"/>
  <c r="B48" i="5"/>
  <c r="D48" i="5"/>
  <c r="E48" i="5"/>
  <c r="F48" i="5"/>
  <c r="G48" i="5"/>
  <c r="H48" i="5"/>
  <c r="I48" i="5"/>
  <c r="J48" i="5"/>
  <c r="K48" i="5"/>
  <c r="L48" i="5"/>
  <c r="M48" i="5"/>
  <c r="N48" i="5"/>
  <c r="O48" i="5"/>
  <c r="Q48" i="5"/>
  <c r="R48" i="5"/>
  <c r="S48" i="5"/>
  <c r="U48" i="5"/>
  <c r="V48" i="5"/>
  <c r="W48" i="5"/>
  <c r="X48" i="5"/>
  <c r="Y48" i="5"/>
  <c r="Z48" i="5"/>
  <c r="AA48" i="5"/>
  <c r="AC48" i="5"/>
  <c r="AD48" i="5"/>
  <c r="AE48" i="5"/>
  <c r="AF48" i="5"/>
  <c r="AG48" i="5"/>
  <c r="AH48" i="5"/>
  <c r="AI48" i="5"/>
  <c r="AJ48" i="5"/>
  <c r="AK48" i="5"/>
  <c r="AM48" i="5"/>
  <c r="AN48" i="5"/>
  <c r="AO48" i="5"/>
  <c r="AP48" i="5"/>
  <c r="AR48" i="5"/>
  <c r="AS48" i="5"/>
  <c r="AT48" i="5"/>
  <c r="AU48" i="5"/>
  <c r="AW48" i="5"/>
  <c r="AY48" i="5"/>
  <c r="A49" i="5"/>
  <c r="B49" i="5"/>
  <c r="D49" i="5"/>
  <c r="E49" i="5"/>
  <c r="F49" i="5"/>
  <c r="G49" i="5"/>
  <c r="H49" i="5"/>
  <c r="I49" i="5"/>
  <c r="J49" i="5"/>
  <c r="K49" i="5"/>
  <c r="L49" i="5"/>
  <c r="M49" i="5"/>
  <c r="N49" i="5"/>
  <c r="O49" i="5"/>
  <c r="Q49" i="5"/>
  <c r="R49" i="5"/>
  <c r="S49" i="5"/>
  <c r="U49" i="5"/>
  <c r="V49" i="5"/>
  <c r="W49" i="5"/>
  <c r="X49" i="5"/>
  <c r="Y49" i="5"/>
  <c r="Z49" i="5"/>
  <c r="AA49" i="5"/>
  <c r="AC49" i="5"/>
  <c r="AD49" i="5"/>
  <c r="AE49" i="5"/>
  <c r="AF49" i="5"/>
  <c r="AG49" i="5"/>
  <c r="AH49" i="5"/>
  <c r="AI49" i="5"/>
  <c r="AJ49" i="5"/>
  <c r="AK49" i="5"/>
  <c r="AM49" i="5"/>
  <c r="AN49" i="5"/>
  <c r="AO49" i="5"/>
  <c r="AP49" i="5"/>
  <c r="AR49" i="5"/>
  <c r="AS49" i="5"/>
  <c r="AT49" i="5"/>
  <c r="AU49" i="5"/>
  <c r="AW49" i="5"/>
  <c r="AY49" i="5"/>
  <c r="A50" i="5"/>
  <c r="B50" i="5"/>
  <c r="D50" i="5"/>
  <c r="E50" i="5"/>
  <c r="F50" i="5"/>
  <c r="G50" i="5"/>
  <c r="H50" i="5"/>
  <c r="I50" i="5"/>
  <c r="J50" i="5"/>
  <c r="K50" i="5"/>
  <c r="L50" i="5"/>
  <c r="M50" i="5"/>
  <c r="N50" i="5"/>
  <c r="O50" i="5"/>
  <c r="Q50" i="5"/>
  <c r="R50" i="5"/>
  <c r="S50" i="5"/>
  <c r="U50" i="5"/>
  <c r="V50" i="5"/>
  <c r="W50" i="5"/>
  <c r="X50" i="5"/>
  <c r="Y50" i="5"/>
  <c r="Z50" i="5"/>
  <c r="AA50" i="5"/>
  <c r="AC50" i="5"/>
  <c r="AD50" i="5"/>
  <c r="AE50" i="5"/>
  <c r="AF50" i="5"/>
  <c r="AG50" i="5"/>
  <c r="AH50" i="5"/>
  <c r="AI50" i="5"/>
  <c r="AJ50" i="5"/>
  <c r="AK50" i="5"/>
  <c r="AM50" i="5"/>
  <c r="AN50" i="5"/>
  <c r="AO50" i="5"/>
  <c r="AP50" i="5"/>
  <c r="AR50" i="5"/>
  <c r="AS50" i="5"/>
  <c r="AT50" i="5"/>
  <c r="AU50" i="5"/>
  <c r="AW50" i="5"/>
  <c r="AY50" i="5"/>
  <c r="A51" i="5"/>
  <c r="B51" i="5"/>
  <c r="D51" i="5"/>
  <c r="E51" i="5"/>
  <c r="F51" i="5"/>
  <c r="G51" i="5"/>
  <c r="H51" i="5"/>
  <c r="I51" i="5"/>
  <c r="J51" i="5"/>
  <c r="K51" i="5"/>
  <c r="L51" i="5"/>
  <c r="M51" i="5"/>
  <c r="N51" i="5"/>
  <c r="O51" i="5"/>
  <c r="Q51" i="5"/>
  <c r="R51" i="5"/>
  <c r="S51" i="5"/>
  <c r="U51" i="5"/>
  <c r="V51" i="5"/>
  <c r="W51" i="5"/>
  <c r="X51" i="5"/>
  <c r="Y51" i="5"/>
  <c r="Z51" i="5"/>
  <c r="AA51" i="5"/>
  <c r="AC51" i="5"/>
  <c r="AD51" i="5"/>
  <c r="AE51" i="5"/>
  <c r="AF51" i="5"/>
  <c r="AG51" i="5"/>
  <c r="AH51" i="5"/>
  <c r="AI51" i="5"/>
  <c r="AJ51" i="5"/>
  <c r="AK51" i="5"/>
  <c r="AM51" i="5"/>
  <c r="AN51" i="5"/>
  <c r="AO51" i="5"/>
  <c r="AP51" i="5"/>
  <c r="AR51" i="5"/>
  <c r="AS51" i="5"/>
  <c r="AT51" i="5"/>
  <c r="AU51" i="5"/>
  <c r="AW51" i="5"/>
  <c r="AY51" i="5"/>
  <c r="A52" i="5"/>
  <c r="B52" i="5"/>
  <c r="D52" i="5"/>
  <c r="E52" i="5"/>
  <c r="F52" i="5"/>
  <c r="G52" i="5"/>
  <c r="H52" i="5"/>
  <c r="I52" i="5"/>
  <c r="J52" i="5"/>
  <c r="K52" i="5"/>
  <c r="L52" i="5"/>
  <c r="M52" i="5"/>
  <c r="N52" i="5"/>
  <c r="O52" i="5"/>
  <c r="Q52" i="5"/>
  <c r="R52" i="5"/>
  <c r="S52" i="5"/>
  <c r="U52" i="5"/>
  <c r="V52" i="5"/>
  <c r="W52" i="5"/>
  <c r="X52" i="5"/>
  <c r="Y52" i="5"/>
  <c r="Z52" i="5"/>
  <c r="AA52" i="5"/>
  <c r="AC52" i="5"/>
  <c r="AD52" i="5"/>
  <c r="AE52" i="5"/>
  <c r="AF52" i="5"/>
  <c r="AG52" i="5"/>
  <c r="AH52" i="5"/>
  <c r="AI52" i="5"/>
  <c r="AJ52" i="5"/>
  <c r="AK52" i="5"/>
  <c r="AM52" i="5"/>
  <c r="AN52" i="5"/>
  <c r="AO52" i="5"/>
  <c r="AP52" i="5"/>
  <c r="AR52" i="5"/>
  <c r="AS52" i="5"/>
  <c r="AT52" i="5"/>
  <c r="AU52" i="5"/>
  <c r="AW52" i="5"/>
  <c r="AY52" i="5"/>
  <c r="A53" i="5"/>
  <c r="B53" i="5"/>
  <c r="D53" i="5"/>
  <c r="E53" i="5"/>
  <c r="F53" i="5"/>
  <c r="G53" i="5"/>
  <c r="H53" i="5"/>
  <c r="I53" i="5"/>
  <c r="J53" i="5"/>
  <c r="K53" i="5"/>
  <c r="L53" i="5"/>
  <c r="M53" i="5"/>
  <c r="N53" i="5"/>
  <c r="O53" i="5"/>
  <c r="Q53" i="5"/>
  <c r="R53" i="5"/>
  <c r="S53" i="5"/>
  <c r="U53" i="5"/>
  <c r="V53" i="5"/>
  <c r="W53" i="5"/>
  <c r="X53" i="5"/>
  <c r="Y53" i="5"/>
  <c r="Z53" i="5"/>
  <c r="AA53" i="5"/>
  <c r="AC53" i="5"/>
  <c r="AD53" i="5"/>
  <c r="AE53" i="5"/>
  <c r="AF53" i="5"/>
  <c r="AG53" i="5"/>
  <c r="AH53" i="5"/>
  <c r="AI53" i="5"/>
  <c r="AJ53" i="5"/>
  <c r="AK53" i="5"/>
  <c r="AM53" i="5"/>
  <c r="AN53" i="5"/>
  <c r="AO53" i="5"/>
  <c r="AP53" i="5"/>
  <c r="AR53" i="5"/>
  <c r="AS53" i="5"/>
  <c r="AT53" i="5"/>
  <c r="AU53" i="5"/>
  <c r="AW53" i="5"/>
  <c r="AY53" i="5"/>
  <c r="A54" i="5"/>
  <c r="B54" i="5"/>
  <c r="D54" i="5"/>
  <c r="E54" i="5"/>
  <c r="F54" i="5"/>
  <c r="G54" i="5"/>
  <c r="H54" i="5"/>
  <c r="I54" i="5"/>
  <c r="J54" i="5"/>
  <c r="K54" i="5"/>
  <c r="L54" i="5"/>
  <c r="M54" i="5"/>
  <c r="N54" i="5"/>
  <c r="O54" i="5"/>
  <c r="Q54" i="5"/>
  <c r="R54" i="5"/>
  <c r="S54" i="5"/>
  <c r="U54" i="5"/>
  <c r="V54" i="5"/>
  <c r="W54" i="5"/>
  <c r="X54" i="5"/>
  <c r="Y54" i="5"/>
  <c r="Z54" i="5"/>
  <c r="AA54" i="5"/>
  <c r="AC54" i="5"/>
  <c r="AD54" i="5"/>
  <c r="AE54" i="5"/>
  <c r="AF54" i="5"/>
  <c r="AG54" i="5"/>
  <c r="AH54" i="5"/>
  <c r="AI54" i="5"/>
  <c r="AJ54" i="5"/>
  <c r="AK54" i="5"/>
  <c r="AM54" i="5"/>
  <c r="AN54" i="5"/>
  <c r="AO54" i="5"/>
  <c r="AP54" i="5"/>
  <c r="AR54" i="5"/>
  <c r="AS54" i="5"/>
  <c r="AT54" i="5"/>
  <c r="AU54" i="5"/>
  <c r="AW54" i="5"/>
  <c r="AY54" i="5"/>
  <c r="A55" i="5"/>
  <c r="B55" i="5"/>
  <c r="D55" i="5"/>
  <c r="E55" i="5"/>
  <c r="F55" i="5"/>
  <c r="G55" i="5"/>
  <c r="H55" i="5"/>
  <c r="I55" i="5"/>
  <c r="J55" i="5"/>
  <c r="K55" i="5"/>
  <c r="L55" i="5"/>
  <c r="M55" i="5"/>
  <c r="N55" i="5"/>
  <c r="O55" i="5"/>
  <c r="Q55" i="5"/>
  <c r="R55" i="5"/>
  <c r="S55" i="5"/>
  <c r="U55" i="5"/>
  <c r="V55" i="5"/>
  <c r="W55" i="5"/>
  <c r="X55" i="5"/>
  <c r="Y55" i="5"/>
  <c r="Z55" i="5"/>
  <c r="AA55" i="5"/>
  <c r="AC55" i="5"/>
  <c r="AD55" i="5"/>
  <c r="AE55" i="5"/>
  <c r="AF55" i="5"/>
  <c r="AG55" i="5"/>
  <c r="AH55" i="5"/>
  <c r="AI55" i="5"/>
  <c r="AJ55" i="5"/>
  <c r="AK55" i="5"/>
  <c r="AM55" i="5"/>
  <c r="AN55" i="5"/>
  <c r="AO55" i="5"/>
  <c r="AP55" i="5"/>
  <c r="AR55" i="5"/>
  <c r="AS55" i="5"/>
  <c r="AT55" i="5"/>
  <c r="AU55" i="5"/>
  <c r="AW55" i="5"/>
  <c r="AY55" i="5"/>
  <c r="A56" i="5"/>
  <c r="B56" i="5"/>
  <c r="D56" i="5"/>
  <c r="E56" i="5"/>
  <c r="F56" i="5"/>
  <c r="G56" i="5"/>
  <c r="H56" i="5"/>
  <c r="I56" i="5"/>
  <c r="J56" i="5"/>
  <c r="K56" i="5"/>
  <c r="L56" i="5"/>
  <c r="M56" i="5"/>
  <c r="N56" i="5"/>
  <c r="O56" i="5"/>
  <c r="Q56" i="5"/>
  <c r="R56" i="5"/>
  <c r="S56" i="5"/>
  <c r="U56" i="5"/>
  <c r="V56" i="5"/>
  <c r="W56" i="5"/>
  <c r="X56" i="5"/>
  <c r="Y56" i="5"/>
  <c r="Z56" i="5"/>
  <c r="AA56" i="5"/>
  <c r="AC56" i="5"/>
  <c r="AD56" i="5"/>
  <c r="AE56" i="5"/>
  <c r="AF56" i="5"/>
  <c r="AG56" i="5"/>
  <c r="AH56" i="5"/>
  <c r="AI56" i="5"/>
  <c r="AJ56" i="5"/>
  <c r="AK56" i="5"/>
  <c r="AM56" i="5"/>
  <c r="AN56" i="5"/>
  <c r="AO56" i="5"/>
  <c r="AP56" i="5"/>
  <c r="AR56" i="5"/>
  <c r="AS56" i="5"/>
  <c r="AT56" i="5"/>
  <c r="AU56" i="5"/>
  <c r="AW56" i="5"/>
  <c r="AY56" i="5"/>
  <c r="A57" i="5"/>
  <c r="B57" i="5"/>
  <c r="D57" i="5"/>
  <c r="E57" i="5"/>
  <c r="F57" i="5"/>
  <c r="G57" i="5"/>
  <c r="H57" i="5"/>
  <c r="I57" i="5"/>
  <c r="J57" i="5"/>
  <c r="K57" i="5"/>
  <c r="L57" i="5"/>
  <c r="M57" i="5"/>
  <c r="N57" i="5"/>
  <c r="O57" i="5"/>
  <c r="Q57" i="5"/>
  <c r="R57" i="5"/>
  <c r="S57" i="5"/>
  <c r="U57" i="5"/>
  <c r="V57" i="5"/>
  <c r="W57" i="5"/>
  <c r="X57" i="5"/>
  <c r="Y57" i="5"/>
  <c r="Z57" i="5"/>
  <c r="AA57" i="5"/>
  <c r="AC57" i="5"/>
  <c r="AD57" i="5"/>
  <c r="AE57" i="5"/>
  <c r="AF57" i="5"/>
  <c r="AG57" i="5"/>
  <c r="AH57" i="5"/>
  <c r="AI57" i="5"/>
  <c r="AJ57" i="5"/>
  <c r="AK57" i="5"/>
  <c r="AM57" i="5"/>
  <c r="AN57" i="5"/>
  <c r="AO57" i="5"/>
  <c r="AP57" i="5"/>
  <c r="AR57" i="5"/>
  <c r="AS57" i="5"/>
  <c r="AT57" i="5"/>
  <c r="AU57" i="5"/>
  <c r="AW57" i="5"/>
  <c r="AY57" i="5"/>
  <c r="A58" i="5"/>
  <c r="B58" i="5"/>
  <c r="D58" i="5"/>
  <c r="E58" i="5"/>
  <c r="F58" i="5"/>
  <c r="G58" i="5"/>
  <c r="H58" i="5"/>
  <c r="I58" i="5"/>
  <c r="J58" i="5"/>
  <c r="K58" i="5"/>
  <c r="L58" i="5"/>
  <c r="M58" i="5"/>
  <c r="N58" i="5"/>
  <c r="O58" i="5"/>
  <c r="Q58" i="5"/>
  <c r="R58" i="5"/>
  <c r="S58" i="5"/>
  <c r="U58" i="5"/>
  <c r="V58" i="5"/>
  <c r="W58" i="5"/>
  <c r="X58" i="5"/>
  <c r="Y58" i="5"/>
  <c r="Z58" i="5"/>
  <c r="AA58" i="5"/>
  <c r="AC58" i="5"/>
  <c r="AD58" i="5"/>
  <c r="AE58" i="5"/>
  <c r="AF58" i="5"/>
  <c r="AG58" i="5"/>
  <c r="AH58" i="5"/>
  <c r="AI58" i="5"/>
  <c r="AJ58" i="5"/>
  <c r="AK58" i="5"/>
  <c r="AM58" i="5"/>
  <c r="AN58" i="5"/>
  <c r="AO58" i="5"/>
  <c r="AP58" i="5"/>
  <c r="AR58" i="5"/>
  <c r="AS58" i="5"/>
  <c r="AT58" i="5"/>
  <c r="AU58" i="5"/>
  <c r="AW58" i="5"/>
  <c r="AY58" i="5"/>
  <c r="A59" i="5"/>
  <c r="B59" i="5"/>
  <c r="D59" i="5"/>
  <c r="E59" i="5"/>
  <c r="F59" i="5"/>
  <c r="G59" i="5"/>
  <c r="H59" i="5"/>
  <c r="I59" i="5"/>
  <c r="J59" i="5"/>
  <c r="K59" i="5"/>
  <c r="L59" i="5"/>
  <c r="M59" i="5"/>
  <c r="N59" i="5"/>
  <c r="O59" i="5"/>
  <c r="Q59" i="5"/>
  <c r="R59" i="5"/>
  <c r="S59" i="5"/>
  <c r="U59" i="5"/>
  <c r="V59" i="5"/>
  <c r="W59" i="5"/>
  <c r="X59" i="5"/>
  <c r="Y59" i="5"/>
  <c r="Z59" i="5"/>
  <c r="AA59" i="5"/>
  <c r="AC59" i="5"/>
  <c r="AD59" i="5"/>
  <c r="AE59" i="5"/>
  <c r="AF59" i="5"/>
  <c r="AG59" i="5"/>
  <c r="AH59" i="5"/>
  <c r="AI59" i="5"/>
  <c r="AJ59" i="5"/>
  <c r="AK59" i="5"/>
  <c r="AM59" i="5"/>
  <c r="AN59" i="5"/>
  <c r="AO59" i="5"/>
  <c r="AP59" i="5"/>
  <c r="AR59" i="5"/>
  <c r="AS59" i="5"/>
  <c r="AT59" i="5"/>
  <c r="AU59" i="5"/>
  <c r="AW59" i="5"/>
  <c r="AY59" i="5"/>
  <c r="A60" i="5"/>
  <c r="B60" i="5"/>
  <c r="D60" i="5"/>
  <c r="E60" i="5"/>
  <c r="F60" i="5"/>
  <c r="G60" i="5"/>
  <c r="H60" i="5"/>
  <c r="I60" i="5"/>
  <c r="J60" i="5"/>
  <c r="K60" i="5"/>
  <c r="L60" i="5"/>
  <c r="M60" i="5"/>
  <c r="N60" i="5"/>
  <c r="O60" i="5"/>
  <c r="Q60" i="5"/>
  <c r="R60" i="5"/>
  <c r="S60" i="5"/>
  <c r="U60" i="5"/>
  <c r="V60" i="5"/>
  <c r="W60" i="5"/>
  <c r="X60" i="5"/>
  <c r="Y60" i="5"/>
  <c r="Z60" i="5"/>
  <c r="AA60" i="5"/>
  <c r="AC60" i="5"/>
  <c r="AD60" i="5"/>
  <c r="AE60" i="5"/>
  <c r="AF60" i="5"/>
  <c r="AG60" i="5"/>
  <c r="AH60" i="5"/>
  <c r="AI60" i="5"/>
  <c r="AJ60" i="5"/>
  <c r="AK60" i="5"/>
  <c r="AM60" i="5"/>
  <c r="AN60" i="5"/>
  <c r="AO60" i="5"/>
  <c r="AP60" i="5"/>
  <c r="AR60" i="5"/>
  <c r="AS60" i="5"/>
  <c r="AT60" i="5"/>
  <c r="AU60" i="5"/>
  <c r="AW60" i="5"/>
  <c r="AY60" i="5"/>
  <c r="A61" i="5"/>
  <c r="B61" i="5"/>
  <c r="D61" i="5"/>
  <c r="E61" i="5"/>
  <c r="F61" i="5"/>
  <c r="G61" i="5"/>
  <c r="H61" i="5"/>
  <c r="I61" i="5"/>
  <c r="J61" i="5"/>
  <c r="K61" i="5"/>
  <c r="L61" i="5"/>
  <c r="M61" i="5"/>
  <c r="N61" i="5"/>
  <c r="O61" i="5"/>
  <c r="Q61" i="5"/>
  <c r="R61" i="5"/>
  <c r="S61" i="5"/>
  <c r="U61" i="5"/>
  <c r="V61" i="5"/>
  <c r="W61" i="5"/>
  <c r="X61" i="5"/>
  <c r="Y61" i="5"/>
  <c r="Z61" i="5"/>
  <c r="AA61" i="5"/>
  <c r="AC61" i="5"/>
  <c r="AD61" i="5"/>
  <c r="AE61" i="5"/>
  <c r="AF61" i="5"/>
  <c r="AG61" i="5"/>
  <c r="AH61" i="5"/>
  <c r="AI61" i="5"/>
  <c r="AJ61" i="5"/>
  <c r="AK61" i="5"/>
  <c r="AM61" i="5"/>
  <c r="AN61" i="5"/>
  <c r="AO61" i="5"/>
  <c r="AP61" i="5"/>
  <c r="AR61" i="5"/>
  <c r="AS61" i="5"/>
  <c r="AT61" i="5"/>
  <c r="AU61" i="5"/>
  <c r="AW61" i="5"/>
  <c r="AY61" i="5"/>
  <c r="A62" i="5"/>
  <c r="B62" i="5"/>
  <c r="D62" i="5"/>
  <c r="E62" i="5"/>
  <c r="F62" i="5"/>
  <c r="G62" i="5"/>
  <c r="H62" i="5"/>
  <c r="I62" i="5"/>
  <c r="J62" i="5"/>
  <c r="K62" i="5"/>
  <c r="L62" i="5"/>
  <c r="M62" i="5"/>
  <c r="N62" i="5"/>
  <c r="O62" i="5"/>
  <c r="Q62" i="5"/>
  <c r="R62" i="5"/>
  <c r="S62" i="5"/>
  <c r="U62" i="5"/>
  <c r="V62" i="5"/>
  <c r="W62" i="5"/>
  <c r="X62" i="5"/>
  <c r="Y62" i="5"/>
  <c r="Z62" i="5"/>
  <c r="AA62" i="5"/>
  <c r="AC62" i="5"/>
  <c r="AD62" i="5"/>
  <c r="AE62" i="5"/>
  <c r="AF62" i="5"/>
  <c r="AG62" i="5"/>
  <c r="AH62" i="5"/>
  <c r="AI62" i="5"/>
  <c r="AJ62" i="5"/>
  <c r="AK62" i="5"/>
  <c r="AM62" i="5"/>
  <c r="AN62" i="5"/>
  <c r="AO62" i="5"/>
  <c r="AP62" i="5"/>
  <c r="AR62" i="5"/>
  <c r="AS62" i="5"/>
  <c r="AT62" i="5"/>
  <c r="AU62" i="5"/>
  <c r="AW62" i="5"/>
  <c r="AY62" i="5"/>
  <c r="A63" i="5"/>
  <c r="B63" i="5"/>
  <c r="D63" i="5"/>
  <c r="E63" i="5"/>
  <c r="F63" i="5"/>
  <c r="G63" i="5"/>
  <c r="H63" i="5"/>
  <c r="I63" i="5"/>
  <c r="J63" i="5"/>
  <c r="K63" i="5"/>
  <c r="L63" i="5"/>
  <c r="M63" i="5"/>
  <c r="N63" i="5"/>
  <c r="O63" i="5"/>
  <c r="Q63" i="5"/>
  <c r="R63" i="5"/>
  <c r="S63" i="5"/>
  <c r="U63" i="5"/>
  <c r="V63" i="5"/>
  <c r="W63" i="5"/>
  <c r="X63" i="5"/>
  <c r="Y63" i="5"/>
  <c r="Z63" i="5"/>
  <c r="AA63" i="5"/>
  <c r="AC63" i="5"/>
  <c r="AD63" i="5"/>
  <c r="AE63" i="5"/>
  <c r="AF63" i="5"/>
  <c r="AG63" i="5"/>
  <c r="AH63" i="5"/>
  <c r="AI63" i="5"/>
  <c r="AJ63" i="5"/>
  <c r="AK63" i="5"/>
  <c r="AM63" i="5"/>
  <c r="AN63" i="5"/>
  <c r="AO63" i="5"/>
  <c r="AP63" i="5"/>
  <c r="AR63" i="5"/>
  <c r="AS63" i="5"/>
  <c r="AT63" i="5"/>
  <c r="AU63" i="5"/>
  <c r="AW63" i="5"/>
  <c r="AY63" i="5"/>
  <c r="A64" i="5"/>
  <c r="B64" i="5"/>
  <c r="D64" i="5"/>
  <c r="E64" i="5"/>
  <c r="F64" i="5"/>
  <c r="G64" i="5"/>
  <c r="H64" i="5"/>
  <c r="I64" i="5"/>
  <c r="J64" i="5"/>
  <c r="K64" i="5"/>
  <c r="L64" i="5"/>
  <c r="M64" i="5"/>
  <c r="N64" i="5"/>
  <c r="O64" i="5"/>
  <c r="Q64" i="5"/>
  <c r="R64" i="5"/>
  <c r="S64" i="5"/>
  <c r="U64" i="5"/>
  <c r="V64" i="5"/>
  <c r="W64" i="5"/>
  <c r="X64" i="5"/>
  <c r="Y64" i="5"/>
  <c r="Z64" i="5"/>
  <c r="AA64" i="5"/>
  <c r="AC64" i="5"/>
  <c r="AD64" i="5"/>
  <c r="AE64" i="5"/>
  <c r="AF64" i="5"/>
  <c r="AG64" i="5"/>
  <c r="AH64" i="5"/>
  <c r="AI64" i="5"/>
  <c r="AJ64" i="5"/>
  <c r="AK64" i="5"/>
  <c r="AM64" i="5"/>
  <c r="AN64" i="5"/>
  <c r="AO64" i="5"/>
  <c r="AP64" i="5"/>
  <c r="AR64" i="5"/>
  <c r="AS64" i="5"/>
  <c r="AT64" i="5"/>
  <c r="AU64" i="5"/>
  <c r="AW64" i="5"/>
  <c r="AY64" i="5"/>
  <c r="A65" i="5"/>
  <c r="B65" i="5"/>
  <c r="D65" i="5"/>
  <c r="E65" i="5"/>
  <c r="F65" i="5"/>
  <c r="G65" i="5"/>
  <c r="H65" i="5"/>
  <c r="I65" i="5"/>
  <c r="J65" i="5"/>
  <c r="K65" i="5"/>
  <c r="L65" i="5"/>
  <c r="M65" i="5"/>
  <c r="N65" i="5"/>
  <c r="O65" i="5"/>
  <c r="Q65" i="5"/>
  <c r="R65" i="5"/>
  <c r="S65" i="5"/>
  <c r="U65" i="5"/>
  <c r="V65" i="5"/>
  <c r="W65" i="5"/>
  <c r="X65" i="5"/>
  <c r="Y65" i="5"/>
  <c r="Z65" i="5"/>
  <c r="AA65" i="5"/>
  <c r="AC65" i="5"/>
  <c r="AD65" i="5"/>
  <c r="AE65" i="5"/>
  <c r="AF65" i="5"/>
  <c r="AG65" i="5"/>
  <c r="AH65" i="5"/>
  <c r="AI65" i="5"/>
  <c r="AJ65" i="5"/>
  <c r="AK65" i="5"/>
  <c r="AM65" i="5"/>
  <c r="AN65" i="5"/>
  <c r="AO65" i="5"/>
  <c r="AP65" i="5"/>
  <c r="AR65" i="5"/>
  <c r="AS65" i="5"/>
  <c r="AT65" i="5"/>
  <c r="AU65" i="5"/>
  <c r="AW65" i="5"/>
  <c r="AY65" i="5"/>
  <c r="A66" i="5"/>
  <c r="B66" i="5"/>
  <c r="D66" i="5"/>
  <c r="E66" i="5"/>
  <c r="F66" i="5"/>
  <c r="G66" i="5"/>
  <c r="H66" i="5"/>
  <c r="I66" i="5"/>
  <c r="J66" i="5"/>
  <c r="K66" i="5"/>
  <c r="L66" i="5"/>
  <c r="M66" i="5"/>
  <c r="N66" i="5"/>
  <c r="O66" i="5"/>
  <c r="Q66" i="5"/>
  <c r="R66" i="5"/>
  <c r="S66" i="5"/>
  <c r="U66" i="5"/>
  <c r="V66" i="5"/>
  <c r="W66" i="5"/>
  <c r="X66" i="5"/>
  <c r="Y66" i="5"/>
  <c r="Z66" i="5"/>
  <c r="AA66" i="5"/>
  <c r="AC66" i="5"/>
  <c r="AD66" i="5"/>
  <c r="AE66" i="5"/>
  <c r="AF66" i="5"/>
  <c r="AG66" i="5"/>
  <c r="AH66" i="5"/>
  <c r="AI66" i="5"/>
  <c r="AJ66" i="5"/>
  <c r="AK66" i="5"/>
  <c r="AM66" i="5"/>
  <c r="AN66" i="5"/>
  <c r="AO66" i="5"/>
  <c r="AP66" i="5"/>
  <c r="AR66" i="5"/>
  <c r="AS66" i="5"/>
  <c r="AT66" i="5"/>
  <c r="AU66" i="5"/>
  <c r="AW66" i="5"/>
  <c r="AY66" i="5"/>
  <c r="A67" i="5"/>
  <c r="B67" i="5"/>
  <c r="D67" i="5"/>
  <c r="E67" i="5"/>
  <c r="F67" i="5"/>
  <c r="G67" i="5"/>
  <c r="H67" i="5"/>
  <c r="I67" i="5"/>
  <c r="J67" i="5"/>
  <c r="K67" i="5"/>
  <c r="L67" i="5"/>
  <c r="M67" i="5"/>
  <c r="N67" i="5"/>
  <c r="O67" i="5"/>
  <c r="Q67" i="5"/>
  <c r="R67" i="5"/>
  <c r="S67" i="5"/>
  <c r="U67" i="5"/>
  <c r="V67" i="5"/>
  <c r="W67" i="5"/>
  <c r="X67" i="5"/>
  <c r="Y67" i="5"/>
  <c r="Z67" i="5"/>
  <c r="AA67" i="5"/>
  <c r="AC67" i="5"/>
  <c r="AD67" i="5"/>
  <c r="AE67" i="5"/>
  <c r="AF67" i="5"/>
  <c r="AG67" i="5"/>
  <c r="AH67" i="5"/>
  <c r="AI67" i="5"/>
  <c r="AJ67" i="5"/>
  <c r="AK67" i="5"/>
  <c r="AM67" i="5"/>
  <c r="AN67" i="5"/>
  <c r="AO67" i="5"/>
  <c r="AP67" i="5"/>
  <c r="AR67" i="5"/>
  <c r="AS67" i="5"/>
  <c r="AT67" i="5"/>
  <c r="AU67" i="5"/>
  <c r="AW67" i="5"/>
  <c r="AY67" i="5"/>
  <c r="A68" i="5"/>
  <c r="B68" i="5"/>
  <c r="D68" i="5"/>
  <c r="E68" i="5"/>
  <c r="F68" i="5"/>
  <c r="G68" i="5"/>
  <c r="H68" i="5"/>
  <c r="I68" i="5"/>
  <c r="J68" i="5"/>
  <c r="K68" i="5"/>
  <c r="L68" i="5"/>
  <c r="M68" i="5"/>
  <c r="N68" i="5"/>
  <c r="O68" i="5"/>
  <c r="Q68" i="5"/>
  <c r="R68" i="5"/>
  <c r="S68" i="5"/>
  <c r="U68" i="5"/>
  <c r="V68" i="5"/>
  <c r="W68" i="5"/>
  <c r="X68" i="5"/>
  <c r="Y68" i="5"/>
  <c r="Z68" i="5"/>
  <c r="AA68" i="5"/>
  <c r="AC68" i="5"/>
  <c r="AD68" i="5"/>
  <c r="AE68" i="5"/>
  <c r="AF68" i="5"/>
  <c r="AG68" i="5"/>
  <c r="AH68" i="5"/>
  <c r="AI68" i="5"/>
  <c r="AJ68" i="5"/>
  <c r="AK68" i="5"/>
  <c r="AM68" i="5"/>
  <c r="AN68" i="5"/>
  <c r="AO68" i="5"/>
  <c r="AP68" i="5"/>
  <c r="AR68" i="5"/>
  <c r="AS68" i="5"/>
  <c r="AT68" i="5"/>
  <c r="AU68" i="5"/>
  <c r="AW68" i="5"/>
  <c r="AY68" i="5"/>
  <c r="A69" i="5"/>
  <c r="B69" i="5"/>
  <c r="D69" i="5"/>
  <c r="E69" i="5"/>
  <c r="F69" i="5"/>
  <c r="G69" i="5"/>
  <c r="H69" i="5"/>
  <c r="I69" i="5"/>
  <c r="J69" i="5"/>
  <c r="K69" i="5"/>
  <c r="L69" i="5"/>
  <c r="M69" i="5"/>
  <c r="N69" i="5"/>
  <c r="O69" i="5"/>
  <c r="Q69" i="5"/>
  <c r="R69" i="5"/>
  <c r="S69" i="5"/>
  <c r="U69" i="5"/>
  <c r="V69" i="5"/>
  <c r="W69" i="5"/>
  <c r="X69" i="5"/>
  <c r="Y69" i="5"/>
  <c r="Z69" i="5"/>
  <c r="AA69" i="5"/>
  <c r="AC69" i="5"/>
  <c r="AD69" i="5"/>
  <c r="AE69" i="5"/>
  <c r="AF69" i="5"/>
  <c r="AG69" i="5"/>
  <c r="AH69" i="5"/>
  <c r="AI69" i="5"/>
  <c r="AJ69" i="5"/>
  <c r="AK69" i="5"/>
  <c r="AM69" i="5"/>
  <c r="AN69" i="5"/>
  <c r="AO69" i="5"/>
  <c r="AP69" i="5"/>
  <c r="AR69" i="5"/>
  <c r="AS69" i="5"/>
  <c r="AT69" i="5"/>
  <c r="AU69" i="5"/>
  <c r="AW69" i="5"/>
  <c r="AY69" i="5"/>
  <c r="A70" i="5"/>
  <c r="B70" i="5"/>
  <c r="D70" i="5"/>
  <c r="E70" i="5"/>
  <c r="F70" i="5"/>
  <c r="G70" i="5"/>
  <c r="H70" i="5"/>
  <c r="I70" i="5"/>
  <c r="J70" i="5"/>
  <c r="K70" i="5"/>
  <c r="L70" i="5"/>
  <c r="M70" i="5"/>
  <c r="N70" i="5"/>
  <c r="O70" i="5"/>
  <c r="Q70" i="5"/>
  <c r="R70" i="5"/>
  <c r="S70" i="5"/>
  <c r="U70" i="5"/>
  <c r="V70" i="5"/>
  <c r="W70" i="5"/>
  <c r="X70" i="5"/>
  <c r="Y70" i="5"/>
  <c r="Z70" i="5"/>
  <c r="AA70" i="5"/>
  <c r="AC70" i="5"/>
  <c r="AD70" i="5"/>
  <c r="AE70" i="5"/>
  <c r="AF70" i="5"/>
  <c r="AG70" i="5"/>
  <c r="AH70" i="5"/>
  <c r="AI70" i="5"/>
  <c r="AJ70" i="5"/>
  <c r="AK70" i="5"/>
  <c r="AM70" i="5"/>
  <c r="AN70" i="5"/>
  <c r="AO70" i="5"/>
  <c r="AP70" i="5"/>
  <c r="AR70" i="5"/>
  <c r="AS70" i="5"/>
  <c r="AT70" i="5"/>
  <c r="AU70" i="5"/>
  <c r="AW70" i="5"/>
  <c r="AY70" i="5"/>
  <c r="A71" i="5"/>
  <c r="B71" i="5"/>
  <c r="D71" i="5"/>
  <c r="E71" i="5"/>
  <c r="F71" i="5"/>
  <c r="G71" i="5"/>
  <c r="H71" i="5"/>
  <c r="I71" i="5"/>
  <c r="J71" i="5"/>
  <c r="K71" i="5"/>
  <c r="L71" i="5"/>
  <c r="M71" i="5"/>
  <c r="N71" i="5"/>
  <c r="O71" i="5"/>
  <c r="Q71" i="5"/>
  <c r="R71" i="5"/>
  <c r="S71" i="5"/>
  <c r="U71" i="5"/>
  <c r="V71" i="5"/>
  <c r="W71" i="5"/>
  <c r="X71" i="5"/>
  <c r="Y71" i="5"/>
  <c r="Z71" i="5"/>
  <c r="AA71" i="5"/>
  <c r="AC71" i="5"/>
  <c r="AD71" i="5"/>
  <c r="AE71" i="5"/>
  <c r="AF71" i="5"/>
  <c r="AG71" i="5"/>
  <c r="AH71" i="5"/>
  <c r="AI71" i="5"/>
  <c r="AJ71" i="5"/>
  <c r="AK71" i="5"/>
  <c r="AM71" i="5"/>
  <c r="AN71" i="5"/>
  <c r="AO71" i="5"/>
  <c r="AP71" i="5"/>
  <c r="AR71" i="5"/>
  <c r="AS71" i="5"/>
  <c r="AT71" i="5"/>
  <c r="AU71" i="5"/>
  <c r="AW71" i="5"/>
  <c r="AY71" i="5"/>
  <c r="A72" i="5"/>
  <c r="B72" i="5"/>
  <c r="D72" i="5"/>
  <c r="E72" i="5"/>
  <c r="F72" i="5"/>
  <c r="G72" i="5"/>
  <c r="H72" i="5"/>
  <c r="I72" i="5"/>
  <c r="J72" i="5"/>
  <c r="K72" i="5"/>
  <c r="L72" i="5"/>
  <c r="M72" i="5"/>
  <c r="N72" i="5"/>
  <c r="O72" i="5"/>
  <c r="Q72" i="5"/>
  <c r="R72" i="5"/>
  <c r="S72" i="5"/>
  <c r="U72" i="5"/>
  <c r="V72" i="5"/>
  <c r="W72" i="5"/>
  <c r="X72" i="5"/>
  <c r="Y72" i="5"/>
  <c r="Z72" i="5"/>
  <c r="AA72" i="5"/>
  <c r="AC72" i="5"/>
  <c r="AD72" i="5"/>
  <c r="AE72" i="5"/>
  <c r="AF72" i="5"/>
  <c r="AG72" i="5"/>
  <c r="AH72" i="5"/>
  <c r="AI72" i="5"/>
  <c r="AJ72" i="5"/>
  <c r="AK72" i="5"/>
  <c r="AM72" i="5"/>
  <c r="AN72" i="5"/>
  <c r="AO72" i="5"/>
  <c r="AP72" i="5"/>
  <c r="AR72" i="5"/>
  <c r="AS72" i="5"/>
  <c r="AT72" i="5"/>
  <c r="AU72" i="5"/>
  <c r="AW72" i="5"/>
  <c r="AY72" i="5"/>
  <c r="A73" i="5"/>
  <c r="B73" i="5"/>
  <c r="D73" i="5"/>
  <c r="E73" i="5"/>
  <c r="F73" i="5"/>
  <c r="G73" i="5"/>
  <c r="H73" i="5"/>
  <c r="I73" i="5"/>
  <c r="J73" i="5"/>
  <c r="K73" i="5"/>
  <c r="L73" i="5"/>
  <c r="M73" i="5"/>
  <c r="N73" i="5"/>
  <c r="O73" i="5"/>
  <c r="Q73" i="5"/>
  <c r="R73" i="5"/>
  <c r="S73" i="5"/>
  <c r="U73" i="5"/>
  <c r="V73" i="5"/>
  <c r="W73" i="5"/>
  <c r="X73" i="5"/>
  <c r="Y73" i="5"/>
  <c r="Z73" i="5"/>
  <c r="AA73" i="5"/>
  <c r="AC73" i="5"/>
  <c r="AD73" i="5"/>
  <c r="AE73" i="5"/>
  <c r="AF73" i="5"/>
  <c r="AG73" i="5"/>
  <c r="AH73" i="5"/>
  <c r="AI73" i="5"/>
  <c r="AJ73" i="5"/>
  <c r="AK73" i="5"/>
  <c r="AM73" i="5"/>
  <c r="AN73" i="5"/>
  <c r="AO73" i="5"/>
  <c r="AP73" i="5"/>
  <c r="AR73" i="5"/>
  <c r="AS73" i="5"/>
  <c r="AT73" i="5"/>
  <c r="AU73" i="5"/>
  <c r="AW73" i="5"/>
  <c r="AY73" i="5"/>
  <c r="A74" i="5"/>
  <c r="B74" i="5"/>
  <c r="D74" i="5"/>
  <c r="E74" i="5"/>
  <c r="F74" i="5"/>
  <c r="G74" i="5"/>
  <c r="H74" i="5"/>
  <c r="I74" i="5"/>
  <c r="J74" i="5"/>
  <c r="K74" i="5"/>
  <c r="L74" i="5"/>
  <c r="M74" i="5"/>
  <c r="N74" i="5"/>
  <c r="O74" i="5"/>
  <c r="Q74" i="5"/>
  <c r="R74" i="5"/>
  <c r="S74" i="5"/>
  <c r="U74" i="5"/>
  <c r="V74" i="5"/>
  <c r="W74" i="5"/>
  <c r="X74" i="5"/>
  <c r="Y74" i="5"/>
  <c r="Z74" i="5"/>
  <c r="AA74" i="5"/>
  <c r="AC74" i="5"/>
  <c r="AD74" i="5"/>
  <c r="AE74" i="5"/>
  <c r="AF74" i="5"/>
  <c r="AG74" i="5"/>
  <c r="AH74" i="5"/>
  <c r="AI74" i="5"/>
  <c r="AJ74" i="5"/>
  <c r="AK74" i="5"/>
  <c r="AM74" i="5"/>
  <c r="AN74" i="5"/>
  <c r="AO74" i="5"/>
  <c r="AP74" i="5"/>
  <c r="AR74" i="5"/>
  <c r="AS74" i="5"/>
  <c r="AT74" i="5"/>
  <c r="AU74" i="5"/>
  <c r="AW74" i="5"/>
  <c r="AY74" i="5"/>
  <c r="A75" i="5"/>
  <c r="B75" i="5"/>
  <c r="D75" i="5"/>
  <c r="E75" i="5"/>
  <c r="F75" i="5"/>
  <c r="G75" i="5"/>
  <c r="H75" i="5"/>
  <c r="I75" i="5"/>
  <c r="J75" i="5"/>
  <c r="K75" i="5"/>
  <c r="L75" i="5"/>
  <c r="M75" i="5"/>
  <c r="N75" i="5"/>
  <c r="O75" i="5"/>
  <c r="Q75" i="5"/>
  <c r="R75" i="5"/>
  <c r="S75" i="5"/>
  <c r="U75" i="5"/>
  <c r="V75" i="5"/>
  <c r="W75" i="5"/>
  <c r="X75" i="5"/>
  <c r="Y75" i="5"/>
  <c r="Z75" i="5"/>
  <c r="AA75" i="5"/>
  <c r="AC75" i="5"/>
  <c r="AD75" i="5"/>
  <c r="AE75" i="5"/>
  <c r="AF75" i="5"/>
  <c r="AG75" i="5"/>
  <c r="AH75" i="5"/>
  <c r="AI75" i="5"/>
  <c r="AJ75" i="5"/>
  <c r="AK75" i="5"/>
  <c r="AM75" i="5"/>
  <c r="AN75" i="5"/>
  <c r="AO75" i="5"/>
  <c r="AP75" i="5"/>
  <c r="AR75" i="5"/>
  <c r="AS75" i="5"/>
  <c r="AT75" i="5"/>
  <c r="AU75" i="5"/>
  <c r="AW75" i="5"/>
  <c r="AY75" i="5"/>
  <c r="A76" i="5"/>
  <c r="B76" i="5"/>
  <c r="D76" i="5"/>
  <c r="E76" i="5"/>
  <c r="F76" i="5"/>
  <c r="G76" i="5"/>
  <c r="H76" i="5"/>
  <c r="I76" i="5"/>
  <c r="J76" i="5"/>
  <c r="K76" i="5"/>
  <c r="L76" i="5"/>
  <c r="M76" i="5"/>
  <c r="N76" i="5"/>
  <c r="O76" i="5"/>
  <c r="Q76" i="5"/>
  <c r="R76" i="5"/>
  <c r="S76" i="5"/>
  <c r="U76" i="5"/>
  <c r="V76" i="5"/>
  <c r="W76" i="5"/>
  <c r="X76" i="5"/>
  <c r="Y76" i="5"/>
  <c r="Z76" i="5"/>
  <c r="AA76" i="5"/>
  <c r="AC76" i="5"/>
  <c r="AD76" i="5"/>
  <c r="AE76" i="5"/>
  <c r="AF76" i="5"/>
  <c r="AG76" i="5"/>
  <c r="AH76" i="5"/>
  <c r="AI76" i="5"/>
  <c r="AJ76" i="5"/>
  <c r="AK76" i="5"/>
  <c r="AM76" i="5"/>
  <c r="AN76" i="5"/>
  <c r="AO76" i="5"/>
  <c r="AP76" i="5"/>
  <c r="AR76" i="5"/>
  <c r="AS76" i="5"/>
  <c r="AT76" i="5"/>
  <c r="AU76" i="5"/>
  <c r="AW76" i="5"/>
  <c r="AY76" i="5"/>
  <c r="A77" i="5"/>
  <c r="B77" i="5"/>
  <c r="D77" i="5"/>
  <c r="E77" i="5"/>
  <c r="F77" i="5"/>
  <c r="G77" i="5"/>
  <c r="H77" i="5"/>
  <c r="I77" i="5"/>
  <c r="J77" i="5"/>
  <c r="K77" i="5"/>
  <c r="L77" i="5"/>
  <c r="M77" i="5"/>
  <c r="N77" i="5"/>
  <c r="O77" i="5"/>
  <c r="Q77" i="5"/>
  <c r="R77" i="5"/>
  <c r="S77" i="5"/>
  <c r="U77" i="5"/>
  <c r="V77" i="5"/>
  <c r="W77" i="5"/>
  <c r="X77" i="5"/>
  <c r="Y77" i="5"/>
  <c r="Z77" i="5"/>
  <c r="AA77" i="5"/>
  <c r="AC77" i="5"/>
  <c r="AD77" i="5"/>
  <c r="AE77" i="5"/>
  <c r="AF77" i="5"/>
  <c r="AG77" i="5"/>
  <c r="AH77" i="5"/>
  <c r="AI77" i="5"/>
  <c r="AJ77" i="5"/>
  <c r="AK77" i="5"/>
  <c r="AM77" i="5"/>
  <c r="AN77" i="5"/>
  <c r="AO77" i="5"/>
  <c r="AP77" i="5"/>
  <c r="AR77" i="5"/>
  <c r="AS77" i="5"/>
  <c r="AT77" i="5"/>
  <c r="AU77" i="5"/>
  <c r="AW77" i="5"/>
  <c r="AY77" i="5"/>
  <c r="A78" i="5"/>
  <c r="B78" i="5"/>
  <c r="D78" i="5"/>
  <c r="E78" i="5"/>
  <c r="F78" i="5"/>
  <c r="G78" i="5"/>
  <c r="H78" i="5"/>
  <c r="I78" i="5"/>
  <c r="J78" i="5"/>
  <c r="K78" i="5"/>
  <c r="L78" i="5"/>
  <c r="M78" i="5"/>
  <c r="N78" i="5"/>
  <c r="O78" i="5"/>
  <c r="Q78" i="5"/>
  <c r="R78" i="5"/>
  <c r="S78" i="5"/>
  <c r="U78" i="5"/>
  <c r="V78" i="5"/>
  <c r="W78" i="5"/>
  <c r="X78" i="5"/>
  <c r="Y78" i="5"/>
  <c r="Z78" i="5"/>
  <c r="AA78" i="5"/>
  <c r="AC78" i="5"/>
  <c r="AD78" i="5"/>
  <c r="AE78" i="5"/>
  <c r="AF78" i="5"/>
  <c r="AG78" i="5"/>
  <c r="AH78" i="5"/>
  <c r="AI78" i="5"/>
  <c r="AJ78" i="5"/>
  <c r="AK78" i="5"/>
  <c r="AM78" i="5"/>
  <c r="AN78" i="5"/>
  <c r="AO78" i="5"/>
  <c r="AP78" i="5"/>
  <c r="AR78" i="5"/>
  <c r="AS78" i="5"/>
  <c r="AT78" i="5"/>
  <c r="AU78" i="5"/>
  <c r="AW78" i="5"/>
  <c r="AY78" i="5"/>
  <c r="A79" i="5"/>
  <c r="B79" i="5"/>
  <c r="D79" i="5"/>
  <c r="E79" i="5"/>
  <c r="F79" i="5"/>
  <c r="G79" i="5"/>
  <c r="H79" i="5"/>
  <c r="I79" i="5"/>
  <c r="J79" i="5"/>
  <c r="K79" i="5"/>
  <c r="L79" i="5"/>
  <c r="M79" i="5"/>
  <c r="N79" i="5"/>
  <c r="O79" i="5"/>
  <c r="Q79" i="5"/>
  <c r="R79" i="5"/>
  <c r="S79" i="5"/>
  <c r="U79" i="5"/>
  <c r="V79" i="5"/>
  <c r="W79" i="5"/>
  <c r="X79" i="5"/>
  <c r="Y79" i="5"/>
  <c r="Z79" i="5"/>
  <c r="AA79" i="5"/>
  <c r="AC79" i="5"/>
  <c r="AD79" i="5"/>
  <c r="AE79" i="5"/>
  <c r="AF79" i="5"/>
  <c r="AG79" i="5"/>
  <c r="AH79" i="5"/>
  <c r="AI79" i="5"/>
  <c r="AJ79" i="5"/>
  <c r="AK79" i="5"/>
  <c r="AM79" i="5"/>
  <c r="AN79" i="5"/>
  <c r="AO79" i="5"/>
  <c r="AP79" i="5"/>
  <c r="AR79" i="5"/>
  <c r="AS79" i="5"/>
  <c r="AT79" i="5"/>
  <c r="AU79" i="5"/>
  <c r="AW79" i="5"/>
  <c r="AY79" i="5"/>
  <c r="A80" i="5"/>
  <c r="B80" i="5"/>
  <c r="D80" i="5"/>
  <c r="E80" i="5"/>
  <c r="F80" i="5"/>
  <c r="G80" i="5"/>
  <c r="H80" i="5"/>
  <c r="I80" i="5"/>
  <c r="J80" i="5"/>
  <c r="K80" i="5"/>
  <c r="L80" i="5"/>
  <c r="M80" i="5"/>
  <c r="N80" i="5"/>
  <c r="O80" i="5"/>
  <c r="Q80" i="5"/>
  <c r="R80" i="5"/>
  <c r="S80" i="5"/>
  <c r="U80" i="5"/>
  <c r="V80" i="5"/>
  <c r="W80" i="5"/>
  <c r="X80" i="5"/>
  <c r="Y80" i="5"/>
  <c r="Z80" i="5"/>
  <c r="AA80" i="5"/>
  <c r="AC80" i="5"/>
  <c r="AD80" i="5"/>
  <c r="AE80" i="5"/>
  <c r="AF80" i="5"/>
  <c r="AG80" i="5"/>
  <c r="AH80" i="5"/>
  <c r="AI80" i="5"/>
  <c r="AJ80" i="5"/>
  <c r="AK80" i="5"/>
  <c r="AM80" i="5"/>
  <c r="AN80" i="5"/>
  <c r="AO80" i="5"/>
  <c r="AP80" i="5"/>
  <c r="AR80" i="5"/>
  <c r="AS80" i="5"/>
  <c r="AT80" i="5"/>
  <c r="AU80" i="5"/>
  <c r="AW80" i="5"/>
  <c r="AY80" i="5"/>
  <c r="A81" i="5"/>
  <c r="B81" i="5"/>
  <c r="D81" i="5"/>
  <c r="E81" i="5"/>
  <c r="F81" i="5"/>
  <c r="G81" i="5"/>
  <c r="H81" i="5"/>
  <c r="I81" i="5"/>
  <c r="J81" i="5"/>
  <c r="K81" i="5"/>
  <c r="L81" i="5"/>
  <c r="M81" i="5"/>
  <c r="N81" i="5"/>
  <c r="O81" i="5"/>
  <c r="Q81" i="5"/>
  <c r="R81" i="5"/>
  <c r="S81" i="5"/>
  <c r="U81" i="5"/>
  <c r="V81" i="5"/>
  <c r="W81" i="5"/>
  <c r="X81" i="5"/>
  <c r="Y81" i="5"/>
  <c r="Z81" i="5"/>
  <c r="AA81" i="5"/>
  <c r="AC81" i="5"/>
  <c r="AD81" i="5"/>
  <c r="AE81" i="5"/>
  <c r="AF81" i="5"/>
  <c r="AG81" i="5"/>
  <c r="AH81" i="5"/>
  <c r="AI81" i="5"/>
  <c r="AJ81" i="5"/>
  <c r="AK81" i="5"/>
  <c r="AM81" i="5"/>
  <c r="AN81" i="5"/>
  <c r="AO81" i="5"/>
  <c r="AP81" i="5"/>
  <c r="AR81" i="5"/>
  <c r="AS81" i="5"/>
  <c r="AT81" i="5"/>
  <c r="AU81" i="5"/>
  <c r="AW81" i="5"/>
  <c r="AY81" i="5"/>
  <c r="A82" i="5"/>
  <c r="B82" i="5"/>
  <c r="D82" i="5"/>
  <c r="E82" i="5"/>
  <c r="F82" i="5"/>
  <c r="G82" i="5"/>
  <c r="H82" i="5"/>
  <c r="I82" i="5"/>
  <c r="J82" i="5"/>
  <c r="K82" i="5"/>
  <c r="L82" i="5"/>
  <c r="M82" i="5"/>
  <c r="N82" i="5"/>
  <c r="O82" i="5"/>
  <c r="Q82" i="5"/>
  <c r="R82" i="5"/>
  <c r="S82" i="5"/>
  <c r="U82" i="5"/>
  <c r="V82" i="5"/>
  <c r="W82" i="5"/>
  <c r="X82" i="5"/>
  <c r="Y82" i="5"/>
  <c r="Z82" i="5"/>
  <c r="AA82" i="5"/>
  <c r="AC82" i="5"/>
  <c r="AD82" i="5"/>
  <c r="AE82" i="5"/>
  <c r="AF82" i="5"/>
  <c r="AG82" i="5"/>
  <c r="AH82" i="5"/>
  <c r="AI82" i="5"/>
  <c r="AJ82" i="5"/>
  <c r="AK82" i="5"/>
  <c r="AM82" i="5"/>
  <c r="AN82" i="5"/>
  <c r="AO82" i="5"/>
  <c r="AP82" i="5"/>
  <c r="AR82" i="5"/>
  <c r="AS82" i="5"/>
  <c r="AT82" i="5"/>
  <c r="AU82" i="5"/>
  <c r="AW82" i="5"/>
  <c r="AY82" i="5"/>
  <c r="A83" i="5"/>
  <c r="B83" i="5"/>
  <c r="D83" i="5"/>
  <c r="E83" i="5"/>
  <c r="F83" i="5"/>
  <c r="G83" i="5"/>
  <c r="H83" i="5"/>
  <c r="I83" i="5"/>
  <c r="J83" i="5"/>
  <c r="K83" i="5"/>
  <c r="L83" i="5"/>
  <c r="M83" i="5"/>
  <c r="N83" i="5"/>
  <c r="O83" i="5"/>
  <c r="Q83" i="5"/>
  <c r="R83" i="5"/>
  <c r="S83" i="5"/>
  <c r="U83" i="5"/>
  <c r="V83" i="5"/>
  <c r="W83" i="5"/>
  <c r="X83" i="5"/>
  <c r="Y83" i="5"/>
  <c r="Z83" i="5"/>
  <c r="AA83" i="5"/>
  <c r="AC83" i="5"/>
  <c r="AD83" i="5"/>
  <c r="AE83" i="5"/>
  <c r="AF83" i="5"/>
  <c r="AG83" i="5"/>
  <c r="AH83" i="5"/>
  <c r="AI83" i="5"/>
  <c r="AJ83" i="5"/>
  <c r="AK83" i="5"/>
  <c r="AM83" i="5"/>
  <c r="AN83" i="5"/>
  <c r="AO83" i="5"/>
  <c r="AP83" i="5"/>
  <c r="AR83" i="5"/>
  <c r="AS83" i="5"/>
  <c r="AT83" i="5"/>
  <c r="AU83" i="5"/>
  <c r="AW83" i="5"/>
  <c r="AY83" i="5"/>
  <c r="A84" i="5"/>
  <c r="B84" i="5"/>
  <c r="D84" i="5"/>
  <c r="E84" i="5"/>
  <c r="F84" i="5"/>
  <c r="G84" i="5"/>
  <c r="H84" i="5"/>
  <c r="I84" i="5"/>
  <c r="J84" i="5"/>
  <c r="K84" i="5"/>
  <c r="L84" i="5"/>
  <c r="M84" i="5"/>
  <c r="N84" i="5"/>
  <c r="O84" i="5"/>
  <c r="Q84" i="5"/>
  <c r="R84" i="5"/>
  <c r="S84" i="5"/>
  <c r="U84" i="5"/>
  <c r="V84" i="5"/>
  <c r="W84" i="5"/>
  <c r="X84" i="5"/>
  <c r="Y84" i="5"/>
  <c r="Z84" i="5"/>
  <c r="AA84" i="5"/>
  <c r="AC84" i="5"/>
  <c r="AD84" i="5"/>
  <c r="AE84" i="5"/>
  <c r="AF84" i="5"/>
  <c r="AG84" i="5"/>
  <c r="AH84" i="5"/>
  <c r="AI84" i="5"/>
  <c r="AJ84" i="5"/>
  <c r="AK84" i="5"/>
  <c r="AM84" i="5"/>
  <c r="AN84" i="5"/>
  <c r="AO84" i="5"/>
  <c r="AP84" i="5"/>
  <c r="AR84" i="5"/>
  <c r="AS84" i="5"/>
  <c r="AT84" i="5"/>
  <c r="AU84" i="5"/>
  <c r="AW84" i="5"/>
  <c r="AY84" i="5"/>
  <c r="A85" i="5"/>
  <c r="B85" i="5"/>
  <c r="D85" i="5"/>
  <c r="E85" i="5"/>
  <c r="F85" i="5"/>
  <c r="G85" i="5"/>
  <c r="H85" i="5"/>
  <c r="I85" i="5"/>
  <c r="J85" i="5"/>
  <c r="K85" i="5"/>
  <c r="L85" i="5"/>
  <c r="M85" i="5"/>
  <c r="N85" i="5"/>
  <c r="O85" i="5"/>
  <c r="Q85" i="5"/>
  <c r="R85" i="5"/>
  <c r="S85" i="5"/>
  <c r="U85" i="5"/>
  <c r="V85" i="5"/>
  <c r="W85" i="5"/>
  <c r="X85" i="5"/>
  <c r="Y85" i="5"/>
  <c r="Z85" i="5"/>
  <c r="AA85" i="5"/>
  <c r="AC85" i="5"/>
  <c r="AD85" i="5"/>
  <c r="AE85" i="5"/>
  <c r="AF85" i="5"/>
  <c r="AG85" i="5"/>
  <c r="AH85" i="5"/>
  <c r="AI85" i="5"/>
  <c r="AJ85" i="5"/>
  <c r="AK85" i="5"/>
  <c r="AM85" i="5"/>
  <c r="AN85" i="5"/>
  <c r="AO85" i="5"/>
  <c r="AP85" i="5"/>
  <c r="AR85" i="5"/>
  <c r="AS85" i="5"/>
  <c r="AT85" i="5"/>
  <c r="AU85" i="5"/>
  <c r="AW85" i="5"/>
  <c r="AY85" i="5"/>
  <c r="A86" i="5"/>
  <c r="B86" i="5"/>
  <c r="D86" i="5"/>
  <c r="E86" i="5"/>
  <c r="F86" i="5"/>
  <c r="G86" i="5"/>
  <c r="H86" i="5"/>
  <c r="I86" i="5"/>
  <c r="J86" i="5"/>
  <c r="K86" i="5"/>
  <c r="L86" i="5"/>
  <c r="M86" i="5"/>
  <c r="N86" i="5"/>
  <c r="O86" i="5"/>
  <c r="Q86" i="5"/>
  <c r="R86" i="5"/>
  <c r="S86" i="5"/>
  <c r="U86" i="5"/>
  <c r="V86" i="5"/>
  <c r="W86" i="5"/>
  <c r="X86" i="5"/>
  <c r="Y86" i="5"/>
  <c r="Z86" i="5"/>
  <c r="AA86" i="5"/>
  <c r="AC86" i="5"/>
  <c r="AD86" i="5"/>
  <c r="AE86" i="5"/>
  <c r="AF86" i="5"/>
  <c r="AG86" i="5"/>
  <c r="AH86" i="5"/>
  <c r="AI86" i="5"/>
  <c r="AJ86" i="5"/>
  <c r="AK86" i="5"/>
  <c r="AM86" i="5"/>
  <c r="AN86" i="5"/>
  <c r="AO86" i="5"/>
  <c r="AP86" i="5"/>
  <c r="AR86" i="5"/>
  <c r="AS86" i="5"/>
  <c r="AT86" i="5"/>
  <c r="AU86" i="5"/>
  <c r="AW86" i="5"/>
  <c r="AY86" i="5"/>
  <c r="A87" i="5"/>
  <c r="B87" i="5"/>
  <c r="D87" i="5"/>
  <c r="E87" i="5"/>
  <c r="F87" i="5"/>
  <c r="G87" i="5"/>
  <c r="H87" i="5"/>
  <c r="I87" i="5"/>
  <c r="J87" i="5"/>
  <c r="K87" i="5"/>
  <c r="L87" i="5"/>
  <c r="M87" i="5"/>
  <c r="N87" i="5"/>
  <c r="O87" i="5"/>
  <c r="Q87" i="5"/>
  <c r="R87" i="5"/>
  <c r="S87" i="5"/>
  <c r="U87" i="5"/>
  <c r="V87" i="5"/>
  <c r="W87" i="5"/>
  <c r="X87" i="5"/>
  <c r="Y87" i="5"/>
  <c r="Z87" i="5"/>
  <c r="AA87" i="5"/>
  <c r="AC87" i="5"/>
  <c r="AD87" i="5"/>
  <c r="AE87" i="5"/>
  <c r="AF87" i="5"/>
  <c r="AG87" i="5"/>
  <c r="AH87" i="5"/>
  <c r="AI87" i="5"/>
  <c r="AJ87" i="5"/>
  <c r="AK87" i="5"/>
  <c r="AM87" i="5"/>
  <c r="AN87" i="5"/>
  <c r="AO87" i="5"/>
  <c r="AP87" i="5"/>
  <c r="AR87" i="5"/>
  <c r="AS87" i="5"/>
  <c r="AT87" i="5"/>
  <c r="AU87" i="5"/>
  <c r="AW87" i="5"/>
  <c r="AY87" i="5"/>
  <c r="A88" i="5"/>
  <c r="B88" i="5"/>
  <c r="D88" i="5"/>
  <c r="E88" i="5"/>
  <c r="F88" i="5"/>
  <c r="G88" i="5"/>
  <c r="H88" i="5"/>
  <c r="I88" i="5"/>
  <c r="J88" i="5"/>
  <c r="K88" i="5"/>
  <c r="L88" i="5"/>
  <c r="M88" i="5"/>
  <c r="N88" i="5"/>
  <c r="O88" i="5"/>
  <c r="Q88" i="5"/>
  <c r="R88" i="5"/>
  <c r="S88" i="5"/>
  <c r="U88" i="5"/>
  <c r="V88" i="5"/>
  <c r="W88" i="5"/>
  <c r="X88" i="5"/>
  <c r="Y88" i="5"/>
  <c r="Z88" i="5"/>
  <c r="AA88" i="5"/>
  <c r="AC88" i="5"/>
  <c r="AD88" i="5"/>
  <c r="AE88" i="5"/>
  <c r="AF88" i="5"/>
  <c r="AG88" i="5"/>
  <c r="AH88" i="5"/>
  <c r="AI88" i="5"/>
  <c r="AJ88" i="5"/>
  <c r="AK88" i="5"/>
  <c r="AM88" i="5"/>
  <c r="AN88" i="5"/>
  <c r="AO88" i="5"/>
  <c r="AP88" i="5"/>
  <c r="AR88" i="5"/>
  <c r="AS88" i="5"/>
  <c r="AT88" i="5"/>
  <c r="AU88" i="5"/>
  <c r="AW88" i="5"/>
  <c r="AY88" i="5"/>
  <c r="A89" i="5"/>
  <c r="B89" i="5"/>
  <c r="D89" i="5"/>
  <c r="E89" i="5"/>
  <c r="F89" i="5"/>
  <c r="G89" i="5"/>
  <c r="H89" i="5"/>
  <c r="I89" i="5"/>
  <c r="J89" i="5"/>
  <c r="K89" i="5"/>
  <c r="L89" i="5"/>
  <c r="M89" i="5"/>
  <c r="N89" i="5"/>
  <c r="O89" i="5"/>
  <c r="Q89" i="5"/>
  <c r="R89" i="5"/>
  <c r="S89" i="5"/>
  <c r="U89" i="5"/>
  <c r="V89" i="5"/>
  <c r="W89" i="5"/>
  <c r="X89" i="5"/>
  <c r="Y89" i="5"/>
  <c r="Z89" i="5"/>
  <c r="AA89" i="5"/>
  <c r="AC89" i="5"/>
  <c r="AD89" i="5"/>
  <c r="AE89" i="5"/>
  <c r="AF89" i="5"/>
  <c r="AG89" i="5"/>
  <c r="AH89" i="5"/>
  <c r="AI89" i="5"/>
  <c r="AJ89" i="5"/>
  <c r="AK89" i="5"/>
  <c r="AM89" i="5"/>
  <c r="AN89" i="5"/>
  <c r="AO89" i="5"/>
  <c r="AP89" i="5"/>
  <c r="AR89" i="5"/>
  <c r="AS89" i="5"/>
  <c r="AT89" i="5"/>
  <c r="AU89" i="5"/>
  <c r="AW89" i="5"/>
  <c r="AY89" i="5"/>
  <c r="A90" i="5"/>
  <c r="B90" i="5"/>
  <c r="D90" i="5"/>
  <c r="E90" i="5"/>
  <c r="F90" i="5"/>
  <c r="G90" i="5"/>
  <c r="H90" i="5"/>
  <c r="I90" i="5"/>
  <c r="J90" i="5"/>
  <c r="K90" i="5"/>
  <c r="L90" i="5"/>
  <c r="M90" i="5"/>
  <c r="N90" i="5"/>
  <c r="O90" i="5"/>
  <c r="Q90" i="5"/>
  <c r="R90" i="5"/>
  <c r="S90" i="5"/>
  <c r="U90" i="5"/>
  <c r="V90" i="5"/>
  <c r="W90" i="5"/>
  <c r="X90" i="5"/>
  <c r="Y90" i="5"/>
  <c r="Z90" i="5"/>
  <c r="AA90" i="5"/>
  <c r="AC90" i="5"/>
  <c r="AD90" i="5"/>
  <c r="AE90" i="5"/>
  <c r="AF90" i="5"/>
  <c r="AG90" i="5"/>
  <c r="AH90" i="5"/>
  <c r="AI90" i="5"/>
  <c r="AJ90" i="5"/>
  <c r="AK90" i="5"/>
  <c r="AM90" i="5"/>
  <c r="AN90" i="5"/>
  <c r="AO90" i="5"/>
  <c r="AP90" i="5"/>
  <c r="AR90" i="5"/>
  <c r="AS90" i="5"/>
  <c r="AT90" i="5"/>
  <c r="AU90" i="5"/>
  <c r="AW90" i="5"/>
  <c r="AY90" i="5"/>
  <c r="A91" i="5"/>
  <c r="B91" i="5"/>
  <c r="D91" i="5"/>
  <c r="E91" i="5"/>
  <c r="F91" i="5"/>
  <c r="G91" i="5"/>
  <c r="H91" i="5"/>
  <c r="I91" i="5"/>
  <c r="J91" i="5"/>
  <c r="K91" i="5"/>
  <c r="L91" i="5"/>
  <c r="M91" i="5"/>
  <c r="N91" i="5"/>
  <c r="O91" i="5"/>
  <c r="Q91" i="5"/>
  <c r="R91" i="5"/>
  <c r="S91" i="5"/>
  <c r="U91" i="5"/>
  <c r="V91" i="5"/>
  <c r="W91" i="5"/>
  <c r="X91" i="5"/>
  <c r="Y91" i="5"/>
  <c r="Z91" i="5"/>
  <c r="AA91" i="5"/>
  <c r="AC91" i="5"/>
  <c r="AD91" i="5"/>
  <c r="AE91" i="5"/>
  <c r="AF91" i="5"/>
  <c r="AG91" i="5"/>
  <c r="AH91" i="5"/>
  <c r="AI91" i="5"/>
  <c r="AJ91" i="5"/>
  <c r="AK91" i="5"/>
  <c r="AM91" i="5"/>
  <c r="AN91" i="5"/>
  <c r="AO91" i="5"/>
  <c r="AP91" i="5"/>
  <c r="AR91" i="5"/>
  <c r="AS91" i="5"/>
  <c r="AT91" i="5"/>
  <c r="AU91" i="5"/>
  <c r="AW91" i="5"/>
  <c r="AY91" i="5"/>
  <c r="A92" i="5"/>
  <c r="B92" i="5"/>
  <c r="D92" i="5"/>
  <c r="E92" i="5"/>
  <c r="F92" i="5"/>
  <c r="G92" i="5"/>
  <c r="H92" i="5"/>
  <c r="I92" i="5"/>
  <c r="J92" i="5"/>
  <c r="K92" i="5"/>
  <c r="L92" i="5"/>
  <c r="M92" i="5"/>
  <c r="N92" i="5"/>
  <c r="O92" i="5"/>
  <c r="Q92" i="5"/>
  <c r="R92" i="5"/>
  <c r="S92" i="5"/>
  <c r="U92" i="5"/>
  <c r="V92" i="5"/>
  <c r="W92" i="5"/>
  <c r="X92" i="5"/>
  <c r="Y92" i="5"/>
  <c r="Z92" i="5"/>
  <c r="AA92" i="5"/>
  <c r="AC92" i="5"/>
  <c r="AD92" i="5"/>
  <c r="AE92" i="5"/>
  <c r="AF92" i="5"/>
  <c r="AG92" i="5"/>
  <c r="AH92" i="5"/>
  <c r="AI92" i="5"/>
  <c r="AJ92" i="5"/>
  <c r="AK92" i="5"/>
  <c r="AM92" i="5"/>
  <c r="AN92" i="5"/>
  <c r="AO92" i="5"/>
  <c r="AP92" i="5"/>
  <c r="AR92" i="5"/>
  <c r="AS92" i="5"/>
  <c r="AT92" i="5"/>
  <c r="AU92" i="5"/>
  <c r="AW92" i="5"/>
  <c r="AY92" i="5"/>
  <c r="A93" i="5"/>
  <c r="B93" i="5"/>
  <c r="D93" i="5"/>
  <c r="E93" i="5"/>
  <c r="F93" i="5"/>
  <c r="G93" i="5"/>
  <c r="H93" i="5"/>
  <c r="I93" i="5"/>
  <c r="J93" i="5"/>
  <c r="K93" i="5"/>
  <c r="L93" i="5"/>
  <c r="M93" i="5"/>
  <c r="N93" i="5"/>
  <c r="O93" i="5"/>
  <c r="Q93" i="5"/>
  <c r="R93" i="5"/>
  <c r="S93" i="5"/>
  <c r="U93" i="5"/>
  <c r="V93" i="5"/>
  <c r="W93" i="5"/>
  <c r="X93" i="5"/>
  <c r="Y93" i="5"/>
  <c r="Z93" i="5"/>
  <c r="AA93" i="5"/>
  <c r="AC93" i="5"/>
  <c r="AD93" i="5"/>
  <c r="AE93" i="5"/>
  <c r="AF93" i="5"/>
  <c r="AG93" i="5"/>
  <c r="AH93" i="5"/>
  <c r="AI93" i="5"/>
  <c r="AJ93" i="5"/>
  <c r="AK93" i="5"/>
  <c r="AM93" i="5"/>
  <c r="AN93" i="5"/>
  <c r="AO93" i="5"/>
  <c r="AP93" i="5"/>
  <c r="AR93" i="5"/>
  <c r="AS93" i="5"/>
  <c r="AT93" i="5"/>
  <c r="AU93" i="5"/>
  <c r="AW93" i="5"/>
  <c r="AY93" i="5"/>
  <c r="A94" i="5"/>
  <c r="B94" i="5"/>
  <c r="D94" i="5"/>
  <c r="E94" i="5"/>
  <c r="F94" i="5"/>
  <c r="G94" i="5"/>
  <c r="H94" i="5"/>
  <c r="I94" i="5"/>
  <c r="J94" i="5"/>
  <c r="K94" i="5"/>
  <c r="L94" i="5"/>
  <c r="M94" i="5"/>
  <c r="N94" i="5"/>
  <c r="O94" i="5"/>
  <c r="Q94" i="5"/>
  <c r="R94" i="5"/>
  <c r="S94" i="5"/>
  <c r="U94" i="5"/>
  <c r="V94" i="5"/>
  <c r="W94" i="5"/>
  <c r="X94" i="5"/>
  <c r="Y94" i="5"/>
  <c r="Z94" i="5"/>
  <c r="AA94" i="5"/>
  <c r="AC94" i="5"/>
  <c r="AD94" i="5"/>
  <c r="AE94" i="5"/>
  <c r="AF94" i="5"/>
  <c r="AG94" i="5"/>
  <c r="AH94" i="5"/>
  <c r="AI94" i="5"/>
  <c r="AJ94" i="5"/>
  <c r="AK94" i="5"/>
  <c r="AM94" i="5"/>
  <c r="AN94" i="5"/>
  <c r="AO94" i="5"/>
  <c r="AP94" i="5"/>
  <c r="AR94" i="5"/>
  <c r="AS94" i="5"/>
  <c r="AT94" i="5"/>
  <c r="AU94" i="5"/>
  <c r="AW94" i="5"/>
  <c r="AY94" i="5"/>
  <c r="A95" i="5"/>
  <c r="B95" i="5"/>
  <c r="D95" i="5"/>
  <c r="E95" i="5"/>
  <c r="F95" i="5"/>
  <c r="G95" i="5"/>
  <c r="H95" i="5"/>
  <c r="I95" i="5"/>
  <c r="J95" i="5"/>
  <c r="K95" i="5"/>
  <c r="L95" i="5"/>
  <c r="M95" i="5"/>
  <c r="N95" i="5"/>
  <c r="O95" i="5"/>
  <c r="Q95" i="5"/>
  <c r="R95" i="5"/>
  <c r="S95" i="5"/>
  <c r="U95" i="5"/>
  <c r="V95" i="5"/>
  <c r="W95" i="5"/>
  <c r="X95" i="5"/>
  <c r="Y95" i="5"/>
  <c r="Z95" i="5"/>
  <c r="AA95" i="5"/>
  <c r="AC95" i="5"/>
  <c r="AD95" i="5"/>
  <c r="AE95" i="5"/>
  <c r="AF95" i="5"/>
  <c r="AG95" i="5"/>
  <c r="AH95" i="5"/>
  <c r="AI95" i="5"/>
  <c r="AJ95" i="5"/>
  <c r="AK95" i="5"/>
  <c r="AM95" i="5"/>
  <c r="AN95" i="5"/>
  <c r="AO95" i="5"/>
  <c r="AP95" i="5"/>
  <c r="AR95" i="5"/>
  <c r="AS95" i="5"/>
  <c r="AT95" i="5"/>
  <c r="AU95" i="5"/>
  <c r="AW95" i="5"/>
  <c r="AY95" i="5"/>
  <c r="A96" i="5"/>
  <c r="B96" i="5"/>
  <c r="D96" i="5"/>
  <c r="E96" i="5"/>
  <c r="F96" i="5"/>
  <c r="G96" i="5"/>
  <c r="H96" i="5"/>
  <c r="I96" i="5"/>
  <c r="J96" i="5"/>
  <c r="K96" i="5"/>
  <c r="L96" i="5"/>
  <c r="M96" i="5"/>
  <c r="N96" i="5"/>
  <c r="O96" i="5"/>
  <c r="Q96" i="5"/>
  <c r="R96" i="5"/>
  <c r="S96" i="5"/>
  <c r="U96" i="5"/>
  <c r="V96" i="5"/>
  <c r="W96" i="5"/>
  <c r="X96" i="5"/>
  <c r="Y96" i="5"/>
  <c r="Z96" i="5"/>
  <c r="AA96" i="5"/>
  <c r="AC96" i="5"/>
  <c r="AD96" i="5"/>
  <c r="AE96" i="5"/>
  <c r="AF96" i="5"/>
  <c r="AG96" i="5"/>
  <c r="AH96" i="5"/>
  <c r="AI96" i="5"/>
  <c r="AJ96" i="5"/>
  <c r="AK96" i="5"/>
  <c r="AM96" i="5"/>
  <c r="AN96" i="5"/>
  <c r="AO96" i="5"/>
  <c r="AP96" i="5"/>
  <c r="AR96" i="5"/>
  <c r="AS96" i="5"/>
  <c r="AT96" i="5"/>
  <c r="AU96" i="5"/>
  <c r="AW96" i="5"/>
  <c r="AY96" i="5"/>
  <c r="A97" i="5"/>
  <c r="B97" i="5"/>
  <c r="D97" i="5"/>
  <c r="E97" i="5"/>
  <c r="F97" i="5"/>
  <c r="G97" i="5"/>
  <c r="H97" i="5"/>
  <c r="I97" i="5"/>
  <c r="J97" i="5"/>
  <c r="K97" i="5"/>
  <c r="L97" i="5"/>
  <c r="M97" i="5"/>
  <c r="N97" i="5"/>
  <c r="O97" i="5"/>
  <c r="Q97" i="5"/>
  <c r="R97" i="5"/>
  <c r="S97" i="5"/>
  <c r="U97" i="5"/>
  <c r="V97" i="5"/>
  <c r="W97" i="5"/>
  <c r="X97" i="5"/>
  <c r="Y97" i="5"/>
  <c r="Z97" i="5"/>
  <c r="AA97" i="5"/>
  <c r="AC97" i="5"/>
  <c r="AD97" i="5"/>
  <c r="AE97" i="5"/>
  <c r="AF97" i="5"/>
  <c r="AG97" i="5"/>
  <c r="AH97" i="5"/>
  <c r="AI97" i="5"/>
  <c r="AJ97" i="5"/>
  <c r="AK97" i="5"/>
  <c r="AM97" i="5"/>
  <c r="AN97" i="5"/>
  <c r="AO97" i="5"/>
  <c r="AP97" i="5"/>
  <c r="AR97" i="5"/>
  <c r="AS97" i="5"/>
  <c r="AT97" i="5"/>
  <c r="AU97" i="5"/>
  <c r="AW97" i="5"/>
  <c r="AY97" i="5"/>
  <c r="A98" i="5"/>
  <c r="B98" i="5"/>
  <c r="D98" i="5"/>
  <c r="E98" i="5"/>
  <c r="F98" i="5"/>
  <c r="G98" i="5"/>
  <c r="H98" i="5"/>
  <c r="I98" i="5"/>
  <c r="J98" i="5"/>
  <c r="K98" i="5"/>
  <c r="L98" i="5"/>
  <c r="M98" i="5"/>
  <c r="N98" i="5"/>
  <c r="O98" i="5"/>
  <c r="Q98" i="5"/>
  <c r="R98" i="5"/>
  <c r="S98" i="5"/>
  <c r="U98" i="5"/>
  <c r="V98" i="5"/>
  <c r="W98" i="5"/>
  <c r="X98" i="5"/>
  <c r="Y98" i="5"/>
  <c r="Z98" i="5"/>
  <c r="AA98" i="5"/>
  <c r="AC98" i="5"/>
  <c r="AD98" i="5"/>
  <c r="AE98" i="5"/>
  <c r="AF98" i="5"/>
  <c r="AG98" i="5"/>
  <c r="AH98" i="5"/>
  <c r="AI98" i="5"/>
  <c r="AJ98" i="5"/>
  <c r="AK98" i="5"/>
  <c r="AM98" i="5"/>
  <c r="AN98" i="5"/>
  <c r="AO98" i="5"/>
  <c r="AP98" i="5"/>
  <c r="AR98" i="5"/>
  <c r="AS98" i="5"/>
  <c r="AT98" i="5"/>
  <c r="AU98" i="5"/>
  <c r="AW98" i="5"/>
  <c r="AY98" i="5"/>
  <c r="A99" i="5"/>
  <c r="B99" i="5"/>
  <c r="D99" i="5"/>
  <c r="E99" i="5"/>
  <c r="F99" i="5"/>
  <c r="G99" i="5"/>
  <c r="H99" i="5"/>
  <c r="I99" i="5"/>
  <c r="J99" i="5"/>
  <c r="K99" i="5"/>
  <c r="L99" i="5"/>
  <c r="M99" i="5"/>
  <c r="N99" i="5"/>
  <c r="O99" i="5"/>
  <c r="Q99" i="5"/>
  <c r="R99" i="5"/>
  <c r="S99" i="5"/>
  <c r="U99" i="5"/>
  <c r="V99" i="5"/>
  <c r="W99" i="5"/>
  <c r="X99" i="5"/>
  <c r="Y99" i="5"/>
  <c r="Z99" i="5"/>
  <c r="AA99" i="5"/>
  <c r="AC99" i="5"/>
  <c r="AD99" i="5"/>
  <c r="AE99" i="5"/>
  <c r="AF99" i="5"/>
  <c r="AG99" i="5"/>
  <c r="AH99" i="5"/>
  <c r="AI99" i="5"/>
  <c r="AJ99" i="5"/>
  <c r="AK99" i="5"/>
  <c r="AM99" i="5"/>
  <c r="AN99" i="5"/>
  <c r="AO99" i="5"/>
  <c r="AP99" i="5"/>
  <c r="AR99" i="5"/>
  <c r="AS99" i="5"/>
  <c r="AT99" i="5"/>
  <c r="AU99" i="5"/>
  <c r="AW99" i="5"/>
  <c r="AY99" i="5"/>
  <c r="A100" i="5"/>
  <c r="B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Q100" i="5"/>
  <c r="R100" i="5"/>
  <c r="S100" i="5"/>
  <c r="U100" i="5"/>
  <c r="V100" i="5"/>
  <c r="W100" i="5"/>
  <c r="X100" i="5"/>
  <c r="Y100" i="5"/>
  <c r="Z100" i="5"/>
  <c r="AA100" i="5"/>
  <c r="AC100" i="5"/>
  <c r="AD100" i="5"/>
  <c r="AE100" i="5"/>
  <c r="AF100" i="5"/>
  <c r="AG100" i="5"/>
  <c r="AH100" i="5"/>
  <c r="AI100" i="5"/>
  <c r="AJ100" i="5"/>
  <c r="AK100" i="5"/>
  <c r="AM100" i="5"/>
  <c r="AN100" i="5"/>
  <c r="AO100" i="5"/>
  <c r="AP100" i="5"/>
  <c r="AR100" i="5"/>
  <c r="AS100" i="5"/>
  <c r="AT100" i="5"/>
  <c r="AU100" i="5"/>
  <c r="AW100" i="5"/>
  <c r="AY100" i="5"/>
  <c r="A101" i="5"/>
  <c r="B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Q101" i="5"/>
  <c r="R101" i="5"/>
  <c r="S101" i="5"/>
  <c r="U101" i="5"/>
  <c r="V101" i="5"/>
  <c r="W101" i="5"/>
  <c r="X101" i="5"/>
  <c r="Y101" i="5"/>
  <c r="Z101" i="5"/>
  <c r="AA101" i="5"/>
  <c r="AC101" i="5"/>
  <c r="AD101" i="5"/>
  <c r="AE101" i="5"/>
  <c r="AF101" i="5"/>
  <c r="AG101" i="5"/>
  <c r="AH101" i="5"/>
  <c r="AI101" i="5"/>
  <c r="AJ101" i="5"/>
  <c r="AK101" i="5"/>
  <c r="AM101" i="5"/>
  <c r="AN101" i="5"/>
  <c r="AO101" i="5"/>
  <c r="AP101" i="5"/>
  <c r="AR101" i="5"/>
  <c r="AS101" i="5"/>
  <c r="AT101" i="5"/>
  <c r="AU101" i="5"/>
  <c r="AW101" i="5"/>
  <c r="AY101" i="5"/>
  <c r="A102" i="5"/>
  <c r="B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Q102" i="5"/>
  <c r="R102" i="5"/>
  <c r="S102" i="5"/>
  <c r="U102" i="5"/>
  <c r="V102" i="5"/>
  <c r="W102" i="5"/>
  <c r="X102" i="5"/>
  <c r="Y102" i="5"/>
  <c r="Z102" i="5"/>
  <c r="AA102" i="5"/>
  <c r="AC102" i="5"/>
  <c r="AD102" i="5"/>
  <c r="AE102" i="5"/>
  <c r="AF102" i="5"/>
  <c r="AG102" i="5"/>
  <c r="AH102" i="5"/>
  <c r="AI102" i="5"/>
  <c r="AJ102" i="5"/>
  <c r="AK102" i="5"/>
  <c r="AM102" i="5"/>
  <c r="AN102" i="5"/>
  <c r="AO102" i="5"/>
  <c r="AP102" i="5"/>
  <c r="AR102" i="5"/>
  <c r="AS102" i="5"/>
  <c r="AT102" i="5"/>
  <c r="AU102" i="5"/>
  <c r="AW102" i="5"/>
  <c r="AY102" i="5"/>
  <c r="A103" i="5"/>
  <c r="B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Q103" i="5"/>
  <c r="R103" i="5"/>
  <c r="S103" i="5"/>
  <c r="U103" i="5"/>
  <c r="V103" i="5"/>
  <c r="W103" i="5"/>
  <c r="X103" i="5"/>
  <c r="Y103" i="5"/>
  <c r="Z103" i="5"/>
  <c r="AA103" i="5"/>
  <c r="AC103" i="5"/>
  <c r="AD103" i="5"/>
  <c r="AE103" i="5"/>
  <c r="AF103" i="5"/>
  <c r="AG103" i="5"/>
  <c r="AH103" i="5"/>
  <c r="AI103" i="5"/>
  <c r="AJ103" i="5"/>
  <c r="AK103" i="5"/>
  <c r="AM103" i="5"/>
  <c r="AN103" i="5"/>
  <c r="AO103" i="5"/>
  <c r="AP103" i="5"/>
  <c r="AR103" i="5"/>
  <c r="AS103" i="5"/>
  <c r="AT103" i="5"/>
  <c r="AU103" i="5"/>
  <c r="AW103" i="5"/>
  <c r="AY103" i="5"/>
  <c r="A104" i="5"/>
  <c r="B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Q104" i="5"/>
  <c r="R104" i="5"/>
  <c r="S104" i="5"/>
  <c r="U104" i="5"/>
  <c r="V104" i="5"/>
  <c r="W104" i="5"/>
  <c r="X104" i="5"/>
  <c r="Y104" i="5"/>
  <c r="Z104" i="5"/>
  <c r="AA104" i="5"/>
  <c r="AC104" i="5"/>
  <c r="AD104" i="5"/>
  <c r="AE104" i="5"/>
  <c r="AF104" i="5"/>
  <c r="AG104" i="5"/>
  <c r="AH104" i="5"/>
  <c r="AI104" i="5"/>
  <c r="AJ104" i="5"/>
  <c r="AK104" i="5"/>
  <c r="AM104" i="5"/>
  <c r="AN104" i="5"/>
  <c r="AO104" i="5"/>
  <c r="AP104" i="5"/>
  <c r="AR104" i="5"/>
  <c r="AS104" i="5"/>
  <c r="AT104" i="5"/>
  <c r="AU104" i="5"/>
  <c r="AW104" i="5"/>
  <c r="AY104" i="5"/>
  <c r="A105" i="5"/>
  <c r="B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Q105" i="5"/>
  <c r="R105" i="5"/>
  <c r="S105" i="5"/>
  <c r="U105" i="5"/>
  <c r="V105" i="5"/>
  <c r="W105" i="5"/>
  <c r="X105" i="5"/>
  <c r="Y105" i="5"/>
  <c r="Z105" i="5"/>
  <c r="AA105" i="5"/>
  <c r="AC105" i="5"/>
  <c r="AD105" i="5"/>
  <c r="AE105" i="5"/>
  <c r="AF105" i="5"/>
  <c r="AG105" i="5"/>
  <c r="AH105" i="5"/>
  <c r="AI105" i="5"/>
  <c r="AJ105" i="5"/>
  <c r="AK105" i="5"/>
  <c r="AM105" i="5"/>
  <c r="AN105" i="5"/>
  <c r="AO105" i="5"/>
  <c r="AP105" i="5"/>
  <c r="AR105" i="5"/>
  <c r="AS105" i="5"/>
  <c r="AT105" i="5"/>
  <c r="AU105" i="5"/>
  <c r="AW105" i="5"/>
  <c r="AY105" i="5"/>
  <c r="A106" i="5"/>
  <c r="B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Q106" i="5"/>
  <c r="R106" i="5"/>
  <c r="S106" i="5"/>
  <c r="U106" i="5"/>
  <c r="V106" i="5"/>
  <c r="W106" i="5"/>
  <c r="X106" i="5"/>
  <c r="Y106" i="5"/>
  <c r="Z106" i="5"/>
  <c r="AA106" i="5"/>
  <c r="AC106" i="5"/>
  <c r="AD106" i="5"/>
  <c r="AE106" i="5"/>
  <c r="AF106" i="5"/>
  <c r="AG106" i="5"/>
  <c r="AH106" i="5"/>
  <c r="AI106" i="5"/>
  <c r="AJ106" i="5"/>
  <c r="AK106" i="5"/>
  <c r="AM106" i="5"/>
  <c r="AN106" i="5"/>
  <c r="AO106" i="5"/>
  <c r="AP106" i="5"/>
  <c r="AR106" i="5"/>
  <c r="AS106" i="5"/>
  <c r="AT106" i="5"/>
  <c r="AU106" i="5"/>
  <c r="AW106" i="5"/>
  <c r="AY106" i="5"/>
  <c r="A107" i="5"/>
  <c r="B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Q107" i="5"/>
  <c r="R107" i="5"/>
  <c r="S107" i="5"/>
  <c r="U107" i="5"/>
  <c r="V107" i="5"/>
  <c r="W107" i="5"/>
  <c r="X107" i="5"/>
  <c r="Y107" i="5"/>
  <c r="Z107" i="5"/>
  <c r="AA107" i="5"/>
  <c r="AC107" i="5"/>
  <c r="AD107" i="5"/>
  <c r="AE107" i="5"/>
  <c r="AF107" i="5"/>
  <c r="AG107" i="5"/>
  <c r="AH107" i="5"/>
  <c r="AI107" i="5"/>
  <c r="AJ107" i="5"/>
  <c r="AK107" i="5"/>
  <c r="AM107" i="5"/>
  <c r="AN107" i="5"/>
  <c r="AO107" i="5"/>
  <c r="AP107" i="5"/>
  <c r="AR107" i="5"/>
  <c r="AS107" i="5"/>
  <c r="AT107" i="5"/>
  <c r="AU107" i="5"/>
  <c r="AW107" i="5"/>
  <c r="AY107" i="5"/>
  <c r="A108" i="5"/>
  <c r="B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Q108" i="5"/>
  <c r="R108" i="5"/>
  <c r="S108" i="5"/>
  <c r="U108" i="5"/>
  <c r="V108" i="5"/>
  <c r="W108" i="5"/>
  <c r="X108" i="5"/>
  <c r="Y108" i="5"/>
  <c r="Z108" i="5"/>
  <c r="AA108" i="5"/>
  <c r="AC108" i="5"/>
  <c r="AD108" i="5"/>
  <c r="AE108" i="5"/>
  <c r="AF108" i="5"/>
  <c r="AG108" i="5"/>
  <c r="AH108" i="5"/>
  <c r="AI108" i="5"/>
  <c r="AJ108" i="5"/>
  <c r="AK108" i="5"/>
  <c r="AM108" i="5"/>
  <c r="AN108" i="5"/>
  <c r="AO108" i="5"/>
  <c r="AP108" i="5"/>
  <c r="AR108" i="5"/>
  <c r="AS108" i="5"/>
  <c r="AT108" i="5"/>
  <c r="AU108" i="5"/>
  <c r="AW108" i="5"/>
  <c r="AY108" i="5"/>
  <c r="A109" i="5"/>
  <c r="B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Q109" i="5"/>
  <c r="R109" i="5"/>
  <c r="S109" i="5"/>
  <c r="U109" i="5"/>
  <c r="V109" i="5"/>
  <c r="W109" i="5"/>
  <c r="X109" i="5"/>
  <c r="Y109" i="5"/>
  <c r="Z109" i="5"/>
  <c r="AA109" i="5"/>
  <c r="AC109" i="5"/>
  <c r="AD109" i="5"/>
  <c r="AE109" i="5"/>
  <c r="AF109" i="5"/>
  <c r="AG109" i="5"/>
  <c r="AH109" i="5"/>
  <c r="AI109" i="5"/>
  <c r="AJ109" i="5"/>
  <c r="AK109" i="5"/>
  <c r="AM109" i="5"/>
  <c r="AN109" i="5"/>
  <c r="AO109" i="5"/>
  <c r="AP109" i="5"/>
  <c r="AR109" i="5"/>
  <c r="AS109" i="5"/>
  <c r="AT109" i="5"/>
  <c r="AU109" i="5"/>
  <c r="AW109" i="5"/>
  <c r="AY109" i="5"/>
  <c r="A110" i="5"/>
  <c r="B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Q110" i="5"/>
  <c r="R110" i="5"/>
  <c r="S110" i="5"/>
  <c r="U110" i="5"/>
  <c r="V110" i="5"/>
  <c r="W110" i="5"/>
  <c r="X110" i="5"/>
  <c r="Y110" i="5"/>
  <c r="Z110" i="5"/>
  <c r="AA110" i="5"/>
  <c r="AC110" i="5"/>
  <c r="AD110" i="5"/>
  <c r="AE110" i="5"/>
  <c r="AF110" i="5"/>
  <c r="AG110" i="5"/>
  <c r="AH110" i="5"/>
  <c r="AI110" i="5"/>
  <c r="AJ110" i="5"/>
  <c r="AK110" i="5"/>
  <c r="AM110" i="5"/>
  <c r="AN110" i="5"/>
  <c r="AO110" i="5"/>
  <c r="AP110" i="5"/>
  <c r="AR110" i="5"/>
  <c r="AS110" i="5"/>
  <c r="AT110" i="5"/>
  <c r="AU110" i="5"/>
  <c r="AW110" i="5"/>
  <c r="AY110" i="5"/>
  <c r="A111" i="5"/>
  <c r="B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Q111" i="5"/>
  <c r="R111" i="5"/>
  <c r="S111" i="5"/>
  <c r="U111" i="5"/>
  <c r="V111" i="5"/>
  <c r="W111" i="5"/>
  <c r="X111" i="5"/>
  <c r="Y111" i="5"/>
  <c r="Z111" i="5"/>
  <c r="AA111" i="5"/>
  <c r="AC111" i="5"/>
  <c r="AD111" i="5"/>
  <c r="AE111" i="5"/>
  <c r="AF111" i="5"/>
  <c r="AG111" i="5"/>
  <c r="AH111" i="5"/>
  <c r="AI111" i="5"/>
  <c r="AJ111" i="5"/>
  <c r="AK111" i="5"/>
  <c r="AM111" i="5"/>
  <c r="AN111" i="5"/>
  <c r="AO111" i="5"/>
  <c r="AP111" i="5"/>
  <c r="AR111" i="5"/>
  <c r="AS111" i="5"/>
  <c r="AT111" i="5"/>
  <c r="AU111" i="5"/>
  <c r="AW111" i="5"/>
  <c r="AY111" i="5"/>
  <c r="A112" i="5"/>
  <c r="B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Q112" i="5"/>
  <c r="R112" i="5"/>
  <c r="S112" i="5"/>
  <c r="U112" i="5"/>
  <c r="V112" i="5"/>
  <c r="W112" i="5"/>
  <c r="X112" i="5"/>
  <c r="Y112" i="5"/>
  <c r="Z112" i="5"/>
  <c r="AA112" i="5"/>
  <c r="AC112" i="5"/>
  <c r="AD112" i="5"/>
  <c r="AE112" i="5"/>
  <c r="AF112" i="5"/>
  <c r="AG112" i="5"/>
  <c r="AH112" i="5"/>
  <c r="AI112" i="5"/>
  <c r="AJ112" i="5"/>
  <c r="AK112" i="5"/>
  <c r="AM112" i="5"/>
  <c r="AN112" i="5"/>
  <c r="AO112" i="5"/>
  <c r="AP112" i="5"/>
  <c r="AR112" i="5"/>
  <c r="AS112" i="5"/>
  <c r="AT112" i="5"/>
  <c r="AU112" i="5"/>
  <c r="AW112" i="5"/>
  <c r="AY112" i="5"/>
  <c r="A113" i="5"/>
  <c r="B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Q113" i="5"/>
  <c r="R113" i="5"/>
  <c r="S113" i="5"/>
  <c r="U113" i="5"/>
  <c r="V113" i="5"/>
  <c r="W113" i="5"/>
  <c r="X113" i="5"/>
  <c r="Y113" i="5"/>
  <c r="Z113" i="5"/>
  <c r="AA113" i="5"/>
  <c r="AC113" i="5"/>
  <c r="AD113" i="5"/>
  <c r="AE113" i="5"/>
  <c r="AF113" i="5"/>
  <c r="AG113" i="5"/>
  <c r="AH113" i="5"/>
  <c r="AI113" i="5"/>
  <c r="AJ113" i="5"/>
  <c r="AK113" i="5"/>
  <c r="AM113" i="5"/>
  <c r="AN113" i="5"/>
  <c r="AO113" i="5"/>
  <c r="AP113" i="5"/>
  <c r="AR113" i="5"/>
  <c r="AS113" i="5"/>
  <c r="AT113" i="5"/>
  <c r="AU113" i="5"/>
  <c r="AW113" i="5"/>
  <c r="AY113" i="5"/>
  <c r="A114" i="5"/>
  <c r="B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Q114" i="5"/>
  <c r="R114" i="5"/>
  <c r="S114" i="5"/>
  <c r="U114" i="5"/>
  <c r="V114" i="5"/>
  <c r="W114" i="5"/>
  <c r="X114" i="5"/>
  <c r="Y114" i="5"/>
  <c r="Z114" i="5"/>
  <c r="AA114" i="5"/>
  <c r="AC114" i="5"/>
  <c r="AD114" i="5"/>
  <c r="AE114" i="5"/>
  <c r="AF114" i="5"/>
  <c r="AG114" i="5"/>
  <c r="AH114" i="5"/>
  <c r="AI114" i="5"/>
  <c r="AJ114" i="5"/>
  <c r="AK114" i="5"/>
  <c r="AM114" i="5"/>
  <c r="AN114" i="5"/>
  <c r="AO114" i="5"/>
  <c r="AP114" i="5"/>
  <c r="AR114" i="5"/>
  <c r="AS114" i="5"/>
  <c r="AT114" i="5"/>
  <c r="AU114" i="5"/>
  <c r="AW114" i="5"/>
  <c r="AY114" i="5"/>
  <c r="A115" i="5"/>
  <c r="B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Q115" i="5"/>
  <c r="R115" i="5"/>
  <c r="S115" i="5"/>
  <c r="U115" i="5"/>
  <c r="V115" i="5"/>
  <c r="W115" i="5"/>
  <c r="X115" i="5"/>
  <c r="Y115" i="5"/>
  <c r="Z115" i="5"/>
  <c r="AA115" i="5"/>
  <c r="AC115" i="5"/>
  <c r="AD115" i="5"/>
  <c r="AE115" i="5"/>
  <c r="AF115" i="5"/>
  <c r="AG115" i="5"/>
  <c r="AH115" i="5"/>
  <c r="AI115" i="5"/>
  <c r="AJ115" i="5"/>
  <c r="AK115" i="5"/>
  <c r="AM115" i="5"/>
  <c r="AN115" i="5"/>
  <c r="AO115" i="5"/>
  <c r="AP115" i="5"/>
  <c r="AR115" i="5"/>
  <c r="AS115" i="5"/>
  <c r="AT115" i="5"/>
  <c r="AU115" i="5"/>
  <c r="AW115" i="5"/>
  <c r="AY115" i="5"/>
  <c r="A116" i="5"/>
  <c r="B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Q116" i="5"/>
  <c r="R116" i="5"/>
  <c r="S116" i="5"/>
  <c r="U116" i="5"/>
  <c r="V116" i="5"/>
  <c r="W116" i="5"/>
  <c r="X116" i="5"/>
  <c r="Y116" i="5"/>
  <c r="Z116" i="5"/>
  <c r="AA116" i="5"/>
  <c r="AC116" i="5"/>
  <c r="AD116" i="5"/>
  <c r="AE116" i="5"/>
  <c r="AF116" i="5"/>
  <c r="AG116" i="5"/>
  <c r="AH116" i="5"/>
  <c r="AI116" i="5"/>
  <c r="AJ116" i="5"/>
  <c r="AK116" i="5"/>
  <c r="AM116" i="5"/>
  <c r="AN116" i="5"/>
  <c r="AO116" i="5"/>
  <c r="AP116" i="5"/>
  <c r="AR116" i="5"/>
  <c r="AS116" i="5"/>
  <c r="AT116" i="5"/>
  <c r="AU116" i="5"/>
  <c r="AW116" i="5"/>
  <c r="AY116" i="5"/>
  <c r="A117" i="5"/>
  <c r="B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Q117" i="5"/>
  <c r="R117" i="5"/>
  <c r="S117" i="5"/>
  <c r="U117" i="5"/>
  <c r="V117" i="5"/>
  <c r="W117" i="5"/>
  <c r="X117" i="5"/>
  <c r="Y117" i="5"/>
  <c r="Z117" i="5"/>
  <c r="AA117" i="5"/>
  <c r="AC117" i="5"/>
  <c r="AD117" i="5"/>
  <c r="AE117" i="5"/>
  <c r="AF117" i="5"/>
  <c r="AG117" i="5"/>
  <c r="AH117" i="5"/>
  <c r="AI117" i="5"/>
  <c r="AJ117" i="5"/>
  <c r="AK117" i="5"/>
  <c r="AM117" i="5"/>
  <c r="AN117" i="5"/>
  <c r="AO117" i="5"/>
  <c r="AP117" i="5"/>
  <c r="AR117" i="5"/>
  <c r="AS117" i="5"/>
  <c r="AT117" i="5"/>
  <c r="AU117" i="5"/>
  <c r="AW117" i="5"/>
  <c r="AY117" i="5"/>
  <c r="A118" i="5"/>
  <c r="B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Q118" i="5"/>
  <c r="R118" i="5"/>
  <c r="S118" i="5"/>
  <c r="U118" i="5"/>
  <c r="V118" i="5"/>
  <c r="W118" i="5"/>
  <c r="X118" i="5"/>
  <c r="Y118" i="5"/>
  <c r="Z118" i="5"/>
  <c r="AA118" i="5"/>
  <c r="AC118" i="5"/>
  <c r="AD118" i="5"/>
  <c r="AE118" i="5"/>
  <c r="AF118" i="5"/>
  <c r="AG118" i="5"/>
  <c r="AH118" i="5"/>
  <c r="AI118" i="5"/>
  <c r="AJ118" i="5"/>
  <c r="AK118" i="5"/>
  <c r="AM118" i="5"/>
  <c r="AN118" i="5"/>
  <c r="AO118" i="5"/>
  <c r="AP118" i="5"/>
  <c r="AR118" i="5"/>
  <c r="AS118" i="5"/>
  <c r="AT118" i="5"/>
  <c r="AU118" i="5"/>
  <c r="AW118" i="5"/>
  <c r="AY118" i="5"/>
  <c r="A119" i="5"/>
  <c r="B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Q119" i="5"/>
  <c r="R119" i="5"/>
  <c r="S119" i="5"/>
  <c r="U119" i="5"/>
  <c r="V119" i="5"/>
  <c r="W119" i="5"/>
  <c r="X119" i="5"/>
  <c r="Y119" i="5"/>
  <c r="Z119" i="5"/>
  <c r="AA119" i="5"/>
  <c r="AC119" i="5"/>
  <c r="AD119" i="5"/>
  <c r="AE119" i="5"/>
  <c r="AF119" i="5"/>
  <c r="AG119" i="5"/>
  <c r="AH119" i="5"/>
  <c r="AI119" i="5"/>
  <c r="AJ119" i="5"/>
  <c r="AK119" i="5"/>
  <c r="AM119" i="5"/>
  <c r="AN119" i="5"/>
  <c r="AO119" i="5"/>
  <c r="AP119" i="5"/>
  <c r="AR119" i="5"/>
  <c r="AS119" i="5"/>
  <c r="AT119" i="5"/>
  <c r="AU119" i="5"/>
  <c r="AW119" i="5"/>
  <c r="AY119" i="5"/>
  <c r="A120" i="5"/>
  <c r="B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Q120" i="5"/>
  <c r="R120" i="5"/>
  <c r="S120" i="5"/>
  <c r="U120" i="5"/>
  <c r="V120" i="5"/>
  <c r="W120" i="5"/>
  <c r="X120" i="5"/>
  <c r="Y120" i="5"/>
  <c r="Z120" i="5"/>
  <c r="AA120" i="5"/>
  <c r="AC120" i="5"/>
  <c r="AD120" i="5"/>
  <c r="AE120" i="5"/>
  <c r="AF120" i="5"/>
  <c r="AG120" i="5"/>
  <c r="AH120" i="5"/>
  <c r="AI120" i="5"/>
  <c r="AJ120" i="5"/>
  <c r="AK120" i="5"/>
  <c r="AM120" i="5"/>
  <c r="AN120" i="5"/>
  <c r="AO120" i="5"/>
  <c r="AP120" i="5"/>
  <c r="AR120" i="5"/>
  <c r="AS120" i="5"/>
  <c r="AT120" i="5"/>
  <c r="AU120" i="5"/>
  <c r="AW120" i="5"/>
  <c r="AY120" i="5"/>
  <c r="A121" i="5"/>
  <c r="B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Q121" i="5"/>
  <c r="R121" i="5"/>
  <c r="S121" i="5"/>
  <c r="U121" i="5"/>
  <c r="V121" i="5"/>
  <c r="W121" i="5"/>
  <c r="X121" i="5"/>
  <c r="Y121" i="5"/>
  <c r="Z121" i="5"/>
  <c r="AA121" i="5"/>
  <c r="AC121" i="5"/>
  <c r="AD121" i="5"/>
  <c r="AE121" i="5"/>
  <c r="AF121" i="5"/>
  <c r="AG121" i="5"/>
  <c r="AH121" i="5"/>
  <c r="AI121" i="5"/>
  <c r="AJ121" i="5"/>
  <c r="AK121" i="5"/>
  <c r="AM121" i="5"/>
  <c r="AN121" i="5"/>
  <c r="AO121" i="5"/>
  <c r="AP121" i="5"/>
  <c r="AR121" i="5"/>
  <c r="AS121" i="5"/>
  <c r="AT121" i="5"/>
  <c r="AU121" i="5"/>
  <c r="AW121" i="5"/>
  <c r="AY121" i="5"/>
  <c r="A122" i="5"/>
  <c r="B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Q122" i="5"/>
  <c r="R122" i="5"/>
  <c r="S122" i="5"/>
  <c r="U122" i="5"/>
  <c r="V122" i="5"/>
  <c r="W122" i="5"/>
  <c r="X122" i="5"/>
  <c r="Y122" i="5"/>
  <c r="Z122" i="5"/>
  <c r="AA122" i="5"/>
  <c r="AC122" i="5"/>
  <c r="AD122" i="5"/>
  <c r="AE122" i="5"/>
  <c r="AF122" i="5"/>
  <c r="AG122" i="5"/>
  <c r="AH122" i="5"/>
  <c r="AI122" i="5"/>
  <c r="AJ122" i="5"/>
  <c r="AK122" i="5"/>
  <c r="AM122" i="5"/>
  <c r="AN122" i="5"/>
  <c r="AO122" i="5"/>
  <c r="AP122" i="5"/>
  <c r="AR122" i="5"/>
  <c r="AS122" i="5"/>
  <c r="AT122" i="5"/>
  <c r="AU122" i="5"/>
  <c r="AW122" i="5"/>
  <c r="AY122" i="5"/>
  <c r="A123" i="5"/>
  <c r="B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Q123" i="5"/>
  <c r="R123" i="5"/>
  <c r="S123" i="5"/>
  <c r="U123" i="5"/>
  <c r="V123" i="5"/>
  <c r="W123" i="5"/>
  <c r="X123" i="5"/>
  <c r="Y123" i="5"/>
  <c r="Z123" i="5"/>
  <c r="AA123" i="5"/>
  <c r="AC123" i="5"/>
  <c r="AD123" i="5"/>
  <c r="AE123" i="5"/>
  <c r="AF123" i="5"/>
  <c r="AG123" i="5"/>
  <c r="AH123" i="5"/>
  <c r="AI123" i="5"/>
  <c r="AJ123" i="5"/>
  <c r="AK123" i="5"/>
  <c r="AM123" i="5"/>
  <c r="AN123" i="5"/>
  <c r="AO123" i="5"/>
  <c r="AP123" i="5"/>
  <c r="AR123" i="5"/>
  <c r="AS123" i="5"/>
  <c r="AT123" i="5"/>
  <c r="AU123" i="5"/>
  <c r="AW123" i="5"/>
  <c r="AY123" i="5"/>
  <c r="A124" i="5"/>
  <c r="B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Q124" i="5"/>
  <c r="R124" i="5"/>
  <c r="S124" i="5"/>
  <c r="U124" i="5"/>
  <c r="V124" i="5"/>
  <c r="W124" i="5"/>
  <c r="X124" i="5"/>
  <c r="Y124" i="5"/>
  <c r="Z124" i="5"/>
  <c r="AA124" i="5"/>
  <c r="AC124" i="5"/>
  <c r="AD124" i="5"/>
  <c r="AE124" i="5"/>
  <c r="AF124" i="5"/>
  <c r="AG124" i="5"/>
  <c r="AH124" i="5"/>
  <c r="AI124" i="5"/>
  <c r="AJ124" i="5"/>
  <c r="AK124" i="5"/>
  <c r="AM124" i="5"/>
  <c r="AN124" i="5"/>
  <c r="AO124" i="5"/>
  <c r="AP124" i="5"/>
  <c r="AR124" i="5"/>
  <c r="AS124" i="5"/>
  <c r="AT124" i="5"/>
  <c r="AU124" i="5"/>
  <c r="AW124" i="5"/>
  <c r="AY124" i="5"/>
  <c r="A125" i="5"/>
  <c r="B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Q125" i="5"/>
  <c r="R125" i="5"/>
  <c r="S125" i="5"/>
  <c r="U125" i="5"/>
  <c r="V125" i="5"/>
  <c r="W125" i="5"/>
  <c r="X125" i="5"/>
  <c r="Y125" i="5"/>
  <c r="Z125" i="5"/>
  <c r="AA125" i="5"/>
  <c r="AC125" i="5"/>
  <c r="AD125" i="5"/>
  <c r="AE125" i="5"/>
  <c r="AF125" i="5"/>
  <c r="AG125" i="5"/>
  <c r="AH125" i="5"/>
  <c r="AI125" i="5"/>
  <c r="AJ125" i="5"/>
  <c r="AK125" i="5"/>
  <c r="AM125" i="5"/>
  <c r="AN125" i="5"/>
  <c r="AO125" i="5"/>
  <c r="AP125" i="5"/>
  <c r="AR125" i="5"/>
  <c r="AS125" i="5"/>
  <c r="AT125" i="5"/>
  <c r="AU125" i="5"/>
  <c r="AW125" i="5"/>
  <c r="AY125" i="5"/>
  <c r="A126" i="5"/>
  <c r="B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Q126" i="5"/>
  <c r="R126" i="5"/>
  <c r="S126" i="5"/>
  <c r="U126" i="5"/>
  <c r="V126" i="5"/>
  <c r="W126" i="5"/>
  <c r="X126" i="5"/>
  <c r="Y126" i="5"/>
  <c r="Z126" i="5"/>
  <c r="AA126" i="5"/>
  <c r="AC126" i="5"/>
  <c r="AD126" i="5"/>
  <c r="AE126" i="5"/>
  <c r="AF126" i="5"/>
  <c r="AG126" i="5"/>
  <c r="AH126" i="5"/>
  <c r="AI126" i="5"/>
  <c r="AJ126" i="5"/>
  <c r="AK126" i="5"/>
  <c r="AM126" i="5"/>
  <c r="AN126" i="5"/>
  <c r="AO126" i="5"/>
  <c r="AP126" i="5"/>
  <c r="AR126" i="5"/>
  <c r="AS126" i="5"/>
  <c r="AT126" i="5"/>
  <c r="AU126" i="5"/>
  <c r="AW126" i="5"/>
  <c r="AY126" i="5"/>
  <c r="A127" i="5"/>
  <c r="B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Q127" i="5"/>
  <c r="R127" i="5"/>
  <c r="S127" i="5"/>
  <c r="U127" i="5"/>
  <c r="V127" i="5"/>
  <c r="W127" i="5"/>
  <c r="X127" i="5"/>
  <c r="Y127" i="5"/>
  <c r="Z127" i="5"/>
  <c r="AA127" i="5"/>
  <c r="AC127" i="5"/>
  <c r="AD127" i="5"/>
  <c r="AE127" i="5"/>
  <c r="AF127" i="5"/>
  <c r="AG127" i="5"/>
  <c r="AH127" i="5"/>
  <c r="AI127" i="5"/>
  <c r="AJ127" i="5"/>
  <c r="AK127" i="5"/>
  <c r="AM127" i="5"/>
  <c r="AN127" i="5"/>
  <c r="AO127" i="5"/>
  <c r="AP127" i="5"/>
  <c r="AR127" i="5"/>
  <c r="AS127" i="5"/>
  <c r="AT127" i="5"/>
  <c r="AU127" i="5"/>
  <c r="AW127" i="5"/>
  <c r="AY127" i="5"/>
  <c r="A128" i="5"/>
  <c r="B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Q128" i="5"/>
  <c r="R128" i="5"/>
  <c r="S128" i="5"/>
  <c r="U128" i="5"/>
  <c r="V128" i="5"/>
  <c r="W128" i="5"/>
  <c r="X128" i="5"/>
  <c r="Y128" i="5"/>
  <c r="Z128" i="5"/>
  <c r="AA128" i="5"/>
  <c r="AC128" i="5"/>
  <c r="AD128" i="5"/>
  <c r="AE128" i="5"/>
  <c r="AF128" i="5"/>
  <c r="AG128" i="5"/>
  <c r="AH128" i="5"/>
  <c r="AI128" i="5"/>
  <c r="AJ128" i="5"/>
  <c r="AK128" i="5"/>
  <c r="AM128" i="5"/>
  <c r="AN128" i="5"/>
  <c r="AO128" i="5"/>
  <c r="AP128" i="5"/>
  <c r="AR128" i="5"/>
  <c r="AS128" i="5"/>
  <c r="AT128" i="5"/>
  <c r="AU128" i="5"/>
  <c r="AW128" i="5"/>
  <c r="AY128" i="5"/>
  <c r="A129" i="5"/>
  <c r="B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Q129" i="5"/>
  <c r="R129" i="5"/>
  <c r="S129" i="5"/>
  <c r="U129" i="5"/>
  <c r="V129" i="5"/>
  <c r="W129" i="5"/>
  <c r="X129" i="5"/>
  <c r="Y129" i="5"/>
  <c r="Z129" i="5"/>
  <c r="AA129" i="5"/>
  <c r="AC129" i="5"/>
  <c r="AD129" i="5"/>
  <c r="AE129" i="5"/>
  <c r="AF129" i="5"/>
  <c r="AG129" i="5"/>
  <c r="AH129" i="5"/>
  <c r="AI129" i="5"/>
  <c r="AJ129" i="5"/>
  <c r="AK129" i="5"/>
  <c r="AM129" i="5"/>
  <c r="AN129" i="5"/>
  <c r="AO129" i="5"/>
  <c r="AP129" i="5"/>
  <c r="AR129" i="5"/>
  <c r="AS129" i="5"/>
  <c r="AT129" i="5"/>
  <c r="AU129" i="5"/>
  <c r="AW129" i="5"/>
  <c r="AY129" i="5"/>
  <c r="A130" i="5"/>
  <c r="B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Q130" i="5"/>
  <c r="R130" i="5"/>
  <c r="S130" i="5"/>
  <c r="U130" i="5"/>
  <c r="V130" i="5"/>
  <c r="W130" i="5"/>
  <c r="X130" i="5"/>
  <c r="Y130" i="5"/>
  <c r="Z130" i="5"/>
  <c r="AA130" i="5"/>
  <c r="AC130" i="5"/>
  <c r="AD130" i="5"/>
  <c r="AE130" i="5"/>
  <c r="AF130" i="5"/>
  <c r="AG130" i="5"/>
  <c r="AH130" i="5"/>
  <c r="AI130" i="5"/>
  <c r="AJ130" i="5"/>
  <c r="AK130" i="5"/>
  <c r="AM130" i="5"/>
  <c r="AN130" i="5"/>
  <c r="AO130" i="5"/>
  <c r="AP130" i="5"/>
  <c r="AR130" i="5"/>
  <c r="AS130" i="5"/>
  <c r="AT130" i="5"/>
  <c r="AU130" i="5"/>
  <c r="AW130" i="5"/>
  <c r="AY130" i="5"/>
  <c r="A131" i="5"/>
  <c r="B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Q131" i="5"/>
  <c r="R131" i="5"/>
  <c r="S131" i="5"/>
  <c r="U131" i="5"/>
  <c r="V131" i="5"/>
  <c r="W131" i="5"/>
  <c r="X131" i="5"/>
  <c r="Y131" i="5"/>
  <c r="Z131" i="5"/>
  <c r="AA131" i="5"/>
  <c r="AC131" i="5"/>
  <c r="AD131" i="5"/>
  <c r="AE131" i="5"/>
  <c r="AF131" i="5"/>
  <c r="AG131" i="5"/>
  <c r="AH131" i="5"/>
  <c r="AI131" i="5"/>
  <c r="AJ131" i="5"/>
  <c r="AK131" i="5"/>
  <c r="AM131" i="5"/>
  <c r="AN131" i="5"/>
  <c r="AO131" i="5"/>
  <c r="AP131" i="5"/>
  <c r="AR131" i="5"/>
  <c r="AS131" i="5"/>
  <c r="AT131" i="5"/>
  <c r="AU131" i="5"/>
  <c r="AW131" i="5"/>
  <c r="AY131" i="5"/>
  <c r="A132" i="5"/>
  <c r="B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Q132" i="5"/>
  <c r="R132" i="5"/>
  <c r="S132" i="5"/>
  <c r="U132" i="5"/>
  <c r="V132" i="5"/>
  <c r="W132" i="5"/>
  <c r="X132" i="5"/>
  <c r="Y132" i="5"/>
  <c r="Z132" i="5"/>
  <c r="AA132" i="5"/>
  <c r="AC132" i="5"/>
  <c r="AD132" i="5"/>
  <c r="AE132" i="5"/>
  <c r="AF132" i="5"/>
  <c r="AG132" i="5"/>
  <c r="AH132" i="5"/>
  <c r="AI132" i="5"/>
  <c r="AJ132" i="5"/>
  <c r="AK132" i="5"/>
  <c r="AM132" i="5"/>
  <c r="AN132" i="5"/>
  <c r="AO132" i="5"/>
  <c r="AP132" i="5"/>
  <c r="AR132" i="5"/>
  <c r="AS132" i="5"/>
  <c r="AT132" i="5"/>
  <c r="AU132" i="5"/>
  <c r="AW132" i="5"/>
  <c r="AY132" i="5"/>
  <c r="A133" i="5"/>
  <c r="B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Q133" i="5"/>
  <c r="R133" i="5"/>
  <c r="S133" i="5"/>
  <c r="U133" i="5"/>
  <c r="V133" i="5"/>
  <c r="W133" i="5"/>
  <c r="X133" i="5"/>
  <c r="Y133" i="5"/>
  <c r="Z133" i="5"/>
  <c r="AA133" i="5"/>
  <c r="AC133" i="5"/>
  <c r="AD133" i="5"/>
  <c r="AE133" i="5"/>
  <c r="AF133" i="5"/>
  <c r="AG133" i="5"/>
  <c r="AH133" i="5"/>
  <c r="AI133" i="5"/>
  <c r="AJ133" i="5"/>
  <c r="AK133" i="5"/>
  <c r="AM133" i="5"/>
  <c r="AN133" i="5"/>
  <c r="AO133" i="5"/>
  <c r="AP133" i="5"/>
  <c r="AR133" i="5"/>
  <c r="AS133" i="5"/>
  <c r="AT133" i="5"/>
  <c r="AU133" i="5"/>
  <c r="AW133" i="5"/>
  <c r="AY133" i="5"/>
  <c r="A134" i="5"/>
  <c r="B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Q134" i="5"/>
  <c r="R134" i="5"/>
  <c r="S134" i="5"/>
  <c r="U134" i="5"/>
  <c r="V134" i="5"/>
  <c r="W134" i="5"/>
  <c r="X134" i="5"/>
  <c r="Y134" i="5"/>
  <c r="Z134" i="5"/>
  <c r="AA134" i="5"/>
  <c r="AC134" i="5"/>
  <c r="AD134" i="5"/>
  <c r="AE134" i="5"/>
  <c r="AF134" i="5"/>
  <c r="AG134" i="5"/>
  <c r="AH134" i="5"/>
  <c r="AI134" i="5"/>
  <c r="AJ134" i="5"/>
  <c r="AK134" i="5"/>
  <c r="AM134" i="5"/>
  <c r="AN134" i="5"/>
  <c r="AO134" i="5"/>
  <c r="AP134" i="5"/>
  <c r="AR134" i="5"/>
  <c r="AS134" i="5"/>
  <c r="AT134" i="5"/>
  <c r="AU134" i="5"/>
  <c r="AW134" i="5"/>
  <c r="AY134" i="5"/>
  <c r="A135" i="5"/>
  <c r="B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Q135" i="5"/>
  <c r="R135" i="5"/>
  <c r="S135" i="5"/>
  <c r="U135" i="5"/>
  <c r="V135" i="5"/>
  <c r="W135" i="5"/>
  <c r="X135" i="5"/>
  <c r="Y135" i="5"/>
  <c r="Z135" i="5"/>
  <c r="AA135" i="5"/>
  <c r="AC135" i="5"/>
  <c r="AD135" i="5"/>
  <c r="AE135" i="5"/>
  <c r="AF135" i="5"/>
  <c r="AG135" i="5"/>
  <c r="AH135" i="5"/>
  <c r="AI135" i="5"/>
  <c r="AJ135" i="5"/>
  <c r="AK135" i="5"/>
  <c r="AM135" i="5"/>
  <c r="AN135" i="5"/>
  <c r="AO135" i="5"/>
  <c r="AP135" i="5"/>
  <c r="AR135" i="5"/>
  <c r="AS135" i="5"/>
  <c r="AT135" i="5"/>
  <c r="AU135" i="5"/>
  <c r="AW135" i="5"/>
  <c r="AY135" i="5"/>
  <c r="A136" i="5"/>
  <c r="B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Q136" i="5"/>
  <c r="R136" i="5"/>
  <c r="S136" i="5"/>
  <c r="U136" i="5"/>
  <c r="V136" i="5"/>
  <c r="W136" i="5"/>
  <c r="X136" i="5"/>
  <c r="Y136" i="5"/>
  <c r="Z136" i="5"/>
  <c r="AA136" i="5"/>
  <c r="AC136" i="5"/>
  <c r="AD136" i="5"/>
  <c r="AE136" i="5"/>
  <c r="AF136" i="5"/>
  <c r="AG136" i="5"/>
  <c r="AH136" i="5"/>
  <c r="AI136" i="5"/>
  <c r="AJ136" i="5"/>
  <c r="AK136" i="5"/>
  <c r="AM136" i="5"/>
  <c r="AN136" i="5"/>
  <c r="AO136" i="5"/>
  <c r="AP136" i="5"/>
  <c r="AR136" i="5"/>
  <c r="AS136" i="5"/>
  <c r="AT136" i="5"/>
  <c r="AU136" i="5"/>
  <c r="AW136" i="5"/>
  <c r="AY136" i="5"/>
  <c r="A137" i="5"/>
  <c r="B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Q137" i="5"/>
  <c r="R137" i="5"/>
  <c r="S137" i="5"/>
  <c r="U137" i="5"/>
  <c r="V137" i="5"/>
  <c r="W137" i="5"/>
  <c r="X137" i="5"/>
  <c r="Y137" i="5"/>
  <c r="Z137" i="5"/>
  <c r="AA137" i="5"/>
  <c r="AC137" i="5"/>
  <c r="AD137" i="5"/>
  <c r="AE137" i="5"/>
  <c r="AF137" i="5"/>
  <c r="AG137" i="5"/>
  <c r="AH137" i="5"/>
  <c r="AI137" i="5"/>
  <c r="AJ137" i="5"/>
  <c r="AK137" i="5"/>
  <c r="AM137" i="5"/>
  <c r="AN137" i="5"/>
  <c r="AO137" i="5"/>
  <c r="AP137" i="5"/>
  <c r="AR137" i="5"/>
  <c r="AS137" i="5"/>
  <c r="AT137" i="5"/>
  <c r="AU137" i="5"/>
  <c r="AW137" i="5"/>
  <c r="AY137" i="5"/>
  <c r="A138" i="5"/>
  <c r="B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Q138" i="5"/>
  <c r="R138" i="5"/>
  <c r="S138" i="5"/>
  <c r="U138" i="5"/>
  <c r="V138" i="5"/>
  <c r="W138" i="5"/>
  <c r="X138" i="5"/>
  <c r="Y138" i="5"/>
  <c r="Z138" i="5"/>
  <c r="AA138" i="5"/>
  <c r="AC138" i="5"/>
  <c r="AD138" i="5"/>
  <c r="AE138" i="5"/>
  <c r="AF138" i="5"/>
  <c r="AG138" i="5"/>
  <c r="AH138" i="5"/>
  <c r="AI138" i="5"/>
  <c r="AJ138" i="5"/>
  <c r="AK138" i="5"/>
  <c r="AM138" i="5"/>
  <c r="AN138" i="5"/>
  <c r="AO138" i="5"/>
  <c r="AP138" i="5"/>
  <c r="AR138" i="5"/>
  <c r="AS138" i="5"/>
  <c r="AT138" i="5"/>
  <c r="AU138" i="5"/>
  <c r="AW138" i="5"/>
  <c r="AY138" i="5"/>
  <c r="A139" i="5"/>
  <c r="B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Q139" i="5"/>
  <c r="R139" i="5"/>
  <c r="S139" i="5"/>
  <c r="U139" i="5"/>
  <c r="V139" i="5"/>
  <c r="W139" i="5"/>
  <c r="X139" i="5"/>
  <c r="Y139" i="5"/>
  <c r="Z139" i="5"/>
  <c r="AA139" i="5"/>
  <c r="AC139" i="5"/>
  <c r="AD139" i="5"/>
  <c r="AE139" i="5"/>
  <c r="AF139" i="5"/>
  <c r="AG139" i="5"/>
  <c r="AH139" i="5"/>
  <c r="AI139" i="5"/>
  <c r="AJ139" i="5"/>
  <c r="AK139" i="5"/>
  <c r="AM139" i="5"/>
  <c r="AN139" i="5"/>
  <c r="AO139" i="5"/>
  <c r="AP139" i="5"/>
  <c r="AR139" i="5"/>
  <c r="AS139" i="5"/>
  <c r="AT139" i="5"/>
  <c r="AU139" i="5"/>
  <c r="AW139" i="5"/>
  <c r="AY139" i="5"/>
  <c r="A140" i="5"/>
  <c r="B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Q140" i="5"/>
  <c r="R140" i="5"/>
  <c r="S140" i="5"/>
  <c r="U140" i="5"/>
  <c r="V140" i="5"/>
  <c r="W140" i="5"/>
  <c r="X140" i="5"/>
  <c r="Y140" i="5"/>
  <c r="Z140" i="5"/>
  <c r="AA140" i="5"/>
  <c r="AC140" i="5"/>
  <c r="AD140" i="5"/>
  <c r="AE140" i="5"/>
  <c r="AF140" i="5"/>
  <c r="AG140" i="5"/>
  <c r="AH140" i="5"/>
  <c r="AI140" i="5"/>
  <c r="AJ140" i="5"/>
  <c r="AK140" i="5"/>
  <c r="AM140" i="5"/>
  <c r="AN140" i="5"/>
  <c r="AO140" i="5"/>
  <c r="AP140" i="5"/>
  <c r="AR140" i="5"/>
  <c r="AS140" i="5"/>
  <c r="AT140" i="5"/>
  <c r="AU140" i="5"/>
  <c r="AW140" i="5"/>
  <c r="AY140" i="5"/>
  <c r="A141" i="5"/>
  <c r="B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Q141" i="5"/>
  <c r="R141" i="5"/>
  <c r="S141" i="5"/>
  <c r="U141" i="5"/>
  <c r="V141" i="5"/>
  <c r="W141" i="5"/>
  <c r="X141" i="5"/>
  <c r="Y141" i="5"/>
  <c r="Z141" i="5"/>
  <c r="AA141" i="5"/>
  <c r="AC141" i="5"/>
  <c r="AD141" i="5"/>
  <c r="AE141" i="5"/>
  <c r="AF141" i="5"/>
  <c r="AG141" i="5"/>
  <c r="AH141" i="5"/>
  <c r="AI141" i="5"/>
  <c r="AJ141" i="5"/>
  <c r="AK141" i="5"/>
  <c r="AM141" i="5"/>
  <c r="AN141" i="5"/>
  <c r="AO141" i="5"/>
  <c r="AP141" i="5"/>
  <c r="AR141" i="5"/>
  <c r="AS141" i="5"/>
  <c r="AT141" i="5"/>
  <c r="AU141" i="5"/>
  <c r="AW141" i="5"/>
  <c r="AY141" i="5"/>
  <c r="A142" i="5"/>
  <c r="B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Q142" i="5"/>
  <c r="R142" i="5"/>
  <c r="S142" i="5"/>
  <c r="U142" i="5"/>
  <c r="V142" i="5"/>
  <c r="W142" i="5"/>
  <c r="X142" i="5"/>
  <c r="Y142" i="5"/>
  <c r="Z142" i="5"/>
  <c r="AA142" i="5"/>
  <c r="AC142" i="5"/>
  <c r="AD142" i="5"/>
  <c r="AE142" i="5"/>
  <c r="AF142" i="5"/>
  <c r="AG142" i="5"/>
  <c r="AH142" i="5"/>
  <c r="AI142" i="5"/>
  <c r="AJ142" i="5"/>
  <c r="AK142" i="5"/>
  <c r="AM142" i="5"/>
  <c r="AN142" i="5"/>
  <c r="AO142" i="5"/>
  <c r="AP142" i="5"/>
  <c r="AR142" i="5"/>
  <c r="AS142" i="5"/>
  <c r="AT142" i="5"/>
  <c r="AU142" i="5"/>
  <c r="AW142" i="5"/>
  <c r="AY142" i="5"/>
  <c r="A143" i="5"/>
  <c r="B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Q143" i="5"/>
  <c r="R143" i="5"/>
  <c r="S143" i="5"/>
  <c r="U143" i="5"/>
  <c r="V143" i="5"/>
  <c r="W143" i="5"/>
  <c r="X143" i="5"/>
  <c r="Y143" i="5"/>
  <c r="Z143" i="5"/>
  <c r="AA143" i="5"/>
  <c r="AC143" i="5"/>
  <c r="AD143" i="5"/>
  <c r="AE143" i="5"/>
  <c r="AF143" i="5"/>
  <c r="AG143" i="5"/>
  <c r="AH143" i="5"/>
  <c r="AI143" i="5"/>
  <c r="AJ143" i="5"/>
  <c r="AK143" i="5"/>
  <c r="AM143" i="5"/>
  <c r="AN143" i="5"/>
  <c r="AO143" i="5"/>
  <c r="AP143" i="5"/>
  <c r="AR143" i="5"/>
  <c r="AS143" i="5"/>
  <c r="AT143" i="5"/>
  <c r="AU143" i="5"/>
  <c r="AW143" i="5"/>
  <c r="AY143" i="5"/>
  <c r="A144" i="5"/>
  <c r="B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Q144" i="5"/>
  <c r="R144" i="5"/>
  <c r="S144" i="5"/>
  <c r="U144" i="5"/>
  <c r="V144" i="5"/>
  <c r="W144" i="5"/>
  <c r="X144" i="5"/>
  <c r="Y144" i="5"/>
  <c r="Z144" i="5"/>
  <c r="AA144" i="5"/>
  <c r="AC144" i="5"/>
  <c r="AD144" i="5"/>
  <c r="AE144" i="5"/>
  <c r="AF144" i="5"/>
  <c r="AG144" i="5"/>
  <c r="AH144" i="5"/>
  <c r="AI144" i="5"/>
  <c r="AJ144" i="5"/>
  <c r="AK144" i="5"/>
  <c r="AM144" i="5"/>
  <c r="AN144" i="5"/>
  <c r="AO144" i="5"/>
  <c r="AP144" i="5"/>
  <c r="AR144" i="5"/>
  <c r="AS144" i="5"/>
  <c r="AT144" i="5"/>
  <c r="AU144" i="5"/>
  <c r="AW144" i="5"/>
  <c r="AY144" i="5"/>
  <c r="A145" i="5"/>
  <c r="B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Q145" i="5"/>
  <c r="R145" i="5"/>
  <c r="S145" i="5"/>
  <c r="U145" i="5"/>
  <c r="V145" i="5"/>
  <c r="W145" i="5"/>
  <c r="X145" i="5"/>
  <c r="Y145" i="5"/>
  <c r="Z145" i="5"/>
  <c r="AA145" i="5"/>
  <c r="AC145" i="5"/>
  <c r="AD145" i="5"/>
  <c r="AE145" i="5"/>
  <c r="AF145" i="5"/>
  <c r="AG145" i="5"/>
  <c r="AH145" i="5"/>
  <c r="AI145" i="5"/>
  <c r="AJ145" i="5"/>
  <c r="AK145" i="5"/>
  <c r="AM145" i="5"/>
  <c r="AN145" i="5"/>
  <c r="AO145" i="5"/>
  <c r="AP145" i="5"/>
  <c r="AR145" i="5"/>
  <c r="AS145" i="5"/>
  <c r="AT145" i="5"/>
  <c r="AU145" i="5"/>
  <c r="AW145" i="5"/>
  <c r="AY145" i="5"/>
  <c r="A146" i="5"/>
  <c r="B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Q146" i="5"/>
  <c r="R146" i="5"/>
  <c r="S146" i="5"/>
  <c r="U146" i="5"/>
  <c r="V146" i="5"/>
  <c r="W146" i="5"/>
  <c r="X146" i="5"/>
  <c r="Y146" i="5"/>
  <c r="Z146" i="5"/>
  <c r="AA146" i="5"/>
  <c r="AC146" i="5"/>
  <c r="AD146" i="5"/>
  <c r="AE146" i="5"/>
  <c r="AF146" i="5"/>
  <c r="AG146" i="5"/>
  <c r="AH146" i="5"/>
  <c r="AI146" i="5"/>
  <c r="AJ146" i="5"/>
  <c r="AK146" i="5"/>
  <c r="AM146" i="5"/>
  <c r="AN146" i="5"/>
  <c r="AO146" i="5"/>
  <c r="AP146" i="5"/>
  <c r="AR146" i="5"/>
  <c r="AS146" i="5"/>
  <c r="AT146" i="5"/>
  <c r="AU146" i="5"/>
  <c r="AW146" i="5"/>
  <c r="AY146" i="5"/>
  <c r="A147" i="5"/>
  <c r="B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Q147" i="5"/>
  <c r="R147" i="5"/>
  <c r="S147" i="5"/>
  <c r="U147" i="5"/>
  <c r="V147" i="5"/>
  <c r="W147" i="5"/>
  <c r="X147" i="5"/>
  <c r="Y147" i="5"/>
  <c r="Z147" i="5"/>
  <c r="AA147" i="5"/>
  <c r="AC147" i="5"/>
  <c r="AD147" i="5"/>
  <c r="AE147" i="5"/>
  <c r="AF147" i="5"/>
  <c r="AG147" i="5"/>
  <c r="AH147" i="5"/>
  <c r="AI147" i="5"/>
  <c r="AJ147" i="5"/>
  <c r="AK147" i="5"/>
  <c r="AM147" i="5"/>
  <c r="AN147" i="5"/>
  <c r="AO147" i="5"/>
  <c r="AP147" i="5"/>
  <c r="AR147" i="5"/>
  <c r="AS147" i="5"/>
  <c r="AT147" i="5"/>
  <c r="AU147" i="5"/>
  <c r="AW147" i="5"/>
  <c r="AY147" i="5"/>
  <c r="A148" i="5"/>
  <c r="B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Q148" i="5"/>
  <c r="R148" i="5"/>
  <c r="S148" i="5"/>
  <c r="U148" i="5"/>
  <c r="V148" i="5"/>
  <c r="W148" i="5"/>
  <c r="X148" i="5"/>
  <c r="Y148" i="5"/>
  <c r="Z148" i="5"/>
  <c r="AA148" i="5"/>
  <c r="AC148" i="5"/>
  <c r="AD148" i="5"/>
  <c r="AE148" i="5"/>
  <c r="AF148" i="5"/>
  <c r="AG148" i="5"/>
  <c r="AH148" i="5"/>
  <c r="AI148" i="5"/>
  <c r="AJ148" i="5"/>
  <c r="AK148" i="5"/>
  <c r="AM148" i="5"/>
  <c r="AN148" i="5"/>
  <c r="AO148" i="5"/>
  <c r="AP148" i="5"/>
  <c r="AR148" i="5"/>
  <c r="AS148" i="5"/>
  <c r="AT148" i="5"/>
  <c r="AU148" i="5"/>
  <c r="AW148" i="5"/>
  <c r="AY148" i="5"/>
  <c r="A149" i="5"/>
  <c r="B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Q149" i="5"/>
  <c r="R149" i="5"/>
  <c r="S149" i="5"/>
  <c r="U149" i="5"/>
  <c r="V149" i="5"/>
  <c r="W149" i="5"/>
  <c r="X149" i="5"/>
  <c r="Y149" i="5"/>
  <c r="Z149" i="5"/>
  <c r="AA149" i="5"/>
  <c r="AC149" i="5"/>
  <c r="AD149" i="5"/>
  <c r="AE149" i="5"/>
  <c r="AF149" i="5"/>
  <c r="AG149" i="5"/>
  <c r="AH149" i="5"/>
  <c r="AI149" i="5"/>
  <c r="AJ149" i="5"/>
  <c r="AK149" i="5"/>
  <c r="AM149" i="5"/>
  <c r="AN149" i="5"/>
  <c r="AO149" i="5"/>
  <c r="AP149" i="5"/>
  <c r="AR149" i="5"/>
  <c r="AS149" i="5"/>
  <c r="AT149" i="5"/>
  <c r="AU149" i="5"/>
  <c r="AW149" i="5"/>
  <c r="AY149" i="5"/>
  <c r="A150" i="5"/>
  <c r="B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Q150" i="5"/>
  <c r="R150" i="5"/>
  <c r="S150" i="5"/>
  <c r="U150" i="5"/>
  <c r="V150" i="5"/>
  <c r="W150" i="5"/>
  <c r="X150" i="5"/>
  <c r="Y150" i="5"/>
  <c r="Z150" i="5"/>
  <c r="AA150" i="5"/>
  <c r="AC150" i="5"/>
  <c r="AD150" i="5"/>
  <c r="AE150" i="5"/>
  <c r="AF150" i="5"/>
  <c r="AG150" i="5"/>
  <c r="AH150" i="5"/>
  <c r="AI150" i="5"/>
  <c r="AJ150" i="5"/>
  <c r="AK150" i="5"/>
  <c r="AM150" i="5"/>
  <c r="AN150" i="5"/>
  <c r="AO150" i="5"/>
  <c r="AP150" i="5"/>
  <c r="AR150" i="5"/>
  <c r="AS150" i="5"/>
  <c r="AT150" i="5"/>
  <c r="AU150" i="5"/>
  <c r="AW150" i="5"/>
  <c r="AY150" i="5"/>
  <c r="A151" i="5"/>
  <c r="B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Q151" i="5"/>
  <c r="R151" i="5"/>
  <c r="S151" i="5"/>
  <c r="U151" i="5"/>
  <c r="V151" i="5"/>
  <c r="W151" i="5"/>
  <c r="X151" i="5"/>
  <c r="Y151" i="5"/>
  <c r="Z151" i="5"/>
  <c r="AA151" i="5"/>
  <c r="AC151" i="5"/>
  <c r="AD151" i="5"/>
  <c r="AE151" i="5"/>
  <c r="AF151" i="5"/>
  <c r="AG151" i="5"/>
  <c r="AH151" i="5"/>
  <c r="AI151" i="5"/>
  <c r="AJ151" i="5"/>
  <c r="AK151" i="5"/>
  <c r="AM151" i="5"/>
  <c r="AN151" i="5"/>
  <c r="AO151" i="5"/>
  <c r="AP151" i="5"/>
  <c r="AR151" i="5"/>
  <c r="AS151" i="5"/>
  <c r="AT151" i="5"/>
  <c r="AU151" i="5"/>
  <c r="AW151" i="5"/>
  <c r="AY151" i="5"/>
  <c r="A152" i="5"/>
  <c r="B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Q152" i="5"/>
  <c r="R152" i="5"/>
  <c r="S152" i="5"/>
  <c r="U152" i="5"/>
  <c r="V152" i="5"/>
  <c r="W152" i="5"/>
  <c r="X152" i="5"/>
  <c r="Y152" i="5"/>
  <c r="Z152" i="5"/>
  <c r="AA152" i="5"/>
  <c r="AC152" i="5"/>
  <c r="AD152" i="5"/>
  <c r="AE152" i="5"/>
  <c r="AF152" i="5"/>
  <c r="AG152" i="5"/>
  <c r="AH152" i="5"/>
  <c r="AI152" i="5"/>
  <c r="AJ152" i="5"/>
  <c r="AK152" i="5"/>
  <c r="AM152" i="5"/>
  <c r="AN152" i="5"/>
  <c r="AO152" i="5"/>
  <c r="AP152" i="5"/>
  <c r="AR152" i="5"/>
  <c r="AS152" i="5"/>
  <c r="AT152" i="5"/>
  <c r="AU152" i="5"/>
  <c r="AW152" i="5"/>
  <c r="AY152" i="5"/>
  <c r="A153" i="5"/>
  <c r="B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Q153" i="5"/>
  <c r="R153" i="5"/>
  <c r="S153" i="5"/>
  <c r="U153" i="5"/>
  <c r="V153" i="5"/>
  <c r="W153" i="5"/>
  <c r="X153" i="5"/>
  <c r="Y153" i="5"/>
  <c r="Z153" i="5"/>
  <c r="AA153" i="5"/>
  <c r="AC153" i="5"/>
  <c r="AD153" i="5"/>
  <c r="AE153" i="5"/>
  <c r="AF153" i="5"/>
  <c r="AG153" i="5"/>
  <c r="AH153" i="5"/>
  <c r="AI153" i="5"/>
  <c r="AJ153" i="5"/>
  <c r="AK153" i="5"/>
  <c r="AM153" i="5"/>
  <c r="AN153" i="5"/>
  <c r="AO153" i="5"/>
  <c r="AP153" i="5"/>
  <c r="AR153" i="5"/>
  <c r="AS153" i="5"/>
  <c r="AT153" i="5"/>
  <c r="AU153" i="5"/>
  <c r="AW153" i="5"/>
  <c r="AY153" i="5"/>
  <c r="A154" i="5"/>
  <c r="B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Q154" i="5"/>
  <c r="R154" i="5"/>
  <c r="S154" i="5"/>
  <c r="U154" i="5"/>
  <c r="V154" i="5"/>
  <c r="W154" i="5"/>
  <c r="X154" i="5"/>
  <c r="Y154" i="5"/>
  <c r="Z154" i="5"/>
  <c r="AA154" i="5"/>
  <c r="AC154" i="5"/>
  <c r="AD154" i="5"/>
  <c r="AE154" i="5"/>
  <c r="AF154" i="5"/>
  <c r="AG154" i="5"/>
  <c r="AH154" i="5"/>
  <c r="AI154" i="5"/>
  <c r="AJ154" i="5"/>
  <c r="AK154" i="5"/>
  <c r="AM154" i="5"/>
  <c r="AN154" i="5"/>
  <c r="AO154" i="5"/>
  <c r="AP154" i="5"/>
  <c r="AR154" i="5"/>
  <c r="AS154" i="5"/>
  <c r="AT154" i="5"/>
  <c r="AU154" i="5"/>
  <c r="AW154" i="5"/>
  <c r="AY154" i="5"/>
  <c r="A155" i="5"/>
  <c r="B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Q155" i="5"/>
  <c r="R155" i="5"/>
  <c r="S155" i="5"/>
  <c r="U155" i="5"/>
  <c r="V155" i="5"/>
  <c r="W155" i="5"/>
  <c r="X155" i="5"/>
  <c r="Y155" i="5"/>
  <c r="Z155" i="5"/>
  <c r="AA155" i="5"/>
  <c r="AC155" i="5"/>
  <c r="AD155" i="5"/>
  <c r="AE155" i="5"/>
  <c r="AF155" i="5"/>
  <c r="AG155" i="5"/>
  <c r="AH155" i="5"/>
  <c r="AI155" i="5"/>
  <c r="AJ155" i="5"/>
  <c r="AK155" i="5"/>
  <c r="AM155" i="5"/>
  <c r="AN155" i="5"/>
  <c r="AO155" i="5"/>
  <c r="AP155" i="5"/>
  <c r="AR155" i="5"/>
  <c r="AS155" i="5"/>
  <c r="AT155" i="5"/>
  <c r="AU155" i="5"/>
  <c r="AW155" i="5"/>
  <c r="AY155" i="5"/>
  <c r="A156" i="5"/>
  <c r="B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Q156" i="5"/>
  <c r="R156" i="5"/>
  <c r="S156" i="5"/>
  <c r="U156" i="5"/>
  <c r="V156" i="5"/>
  <c r="W156" i="5"/>
  <c r="X156" i="5"/>
  <c r="Y156" i="5"/>
  <c r="Z156" i="5"/>
  <c r="AA156" i="5"/>
  <c r="AC156" i="5"/>
  <c r="AD156" i="5"/>
  <c r="AE156" i="5"/>
  <c r="AF156" i="5"/>
  <c r="AG156" i="5"/>
  <c r="AH156" i="5"/>
  <c r="AI156" i="5"/>
  <c r="AJ156" i="5"/>
  <c r="AK156" i="5"/>
  <c r="AM156" i="5"/>
  <c r="AN156" i="5"/>
  <c r="AO156" i="5"/>
  <c r="AP156" i="5"/>
  <c r="AR156" i="5"/>
  <c r="AS156" i="5"/>
  <c r="AT156" i="5"/>
  <c r="AU156" i="5"/>
  <c r="AW156" i="5"/>
  <c r="AY156" i="5"/>
  <c r="A157" i="5"/>
  <c r="B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Q157" i="5"/>
  <c r="R157" i="5"/>
  <c r="S157" i="5"/>
  <c r="U157" i="5"/>
  <c r="V157" i="5"/>
  <c r="W157" i="5"/>
  <c r="X157" i="5"/>
  <c r="Y157" i="5"/>
  <c r="Z157" i="5"/>
  <c r="AA157" i="5"/>
  <c r="AC157" i="5"/>
  <c r="AD157" i="5"/>
  <c r="AE157" i="5"/>
  <c r="AF157" i="5"/>
  <c r="AG157" i="5"/>
  <c r="AH157" i="5"/>
  <c r="AI157" i="5"/>
  <c r="AJ157" i="5"/>
  <c r="AK157" i="5"/>
  <c r="AM157" i="5"/>
  <c r="AN157" i="5"/>
  <c r="AO157" i="5"/>
  <c r="AP157" i="5"/>
  <c r="AR157" i="5"/>
  <c r="AS157" i="5"/>
  <c r="AT157" i="5"/>
  <c r="AU157" i="5"/>
  <c r="AW157" i="5"/>
  <c r="AY157" i="5"/>
  <c r="A158" i="5"/>
  <c r="B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Q158" i="5"/>
  <c r="R158" i="5"/>
  <c r="S158" i="5"/>
  <c r="U158" i="5"/>
  <c r="V158" i="5"/>
  <c r="W158" i="5"/>
  <c r="X158" i="5"/>
  <c r="Y158" i="5"/>
  <c r="Z158" i="5"/>
  <c r="AA158" i="5"/>
  <c r="AC158" i="5"/>
  <c r="AD158" i="5"/>
  <c r="AE158" i="5"/>
  <c r="AF158" i="5"/>
  <c r="AG158" i="5"/>
  <c r="AH158" i="5"/>
  <c r="AI158" i="5"/>
  <c r="AJ158" i="5"/>
  <c r="AK158" i="5"/>
  <c r="AM158" i="5"/>
  <c r="AN158" i="5"/>
  <c r="AO158" i="5"/>
  <c r="AP158" i="5"/>
  <c r="AR158" i="5"/>
  <c r="AS158" i="5"/>
  <c r="AT158" i="5"/>
  <c r="AU158" i="5"/>
  <c r="AW158" i="5"/>
  <c r="AY158" i="5"/>
  <c r="A159" i="5"/>
  <c r="B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Q159" i="5"/>
  <c r="R159" i="5"/>
  <c r="S159" i="5"/>
  <c r="U159" i="5"/>
  <c r="V159" i="5"/>
  <c r="W159" i="5"/>
  <c r="X159" i="5"/>
  <c r="Y159" i="5"/>
  <c r="Z159" i="5"/>
  <c r="AA159" i="5"/>
  <c r="AC159" i="5"/>
  <c r="AD159" i="5"/>
  <c r="AE159" i="5"/>
  <c r="AF159" i="5"/>
  <c r="AG159" i="5"/>
  <c r="AH159" i="5"/>
  <c r="AI159" i="5"/>
  <c r="AJ159" i="5"/>
  <c r="AK159" i="5"/>
  <c r="AM159" i="5"/>
  <c r="AN159" i="5"/>
  <c r="AO159" i="5"/>
  <c r="AP159" i="5"/>
  <c r="AR159" i="5"/>
  <c r="AS159" i="5"/>
  <c r="AT159" i="5"/>
  <c r="AU159" i="5"/>
  <c r="AW159" i="5"/>
  <c r="AY159" i="5"/>
  <c r="A160" i="5"/>
  <c r="B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Q160" i="5"/>
  <c r="R160" i="5"/>
  <c r="S160" i="5"/>
  <c r="U160" i="5"/>
  <c r="V160" i="5"/>
  <c r="W160" i="5"/>
  <c r="X160" i="5"/>
  <c r="Y160" i="5"/>
  <c r="Z160" i="5"/>
  <c r="AA160" i="5"/>
  <c r="AC160" i="5"/>
  <c r="AD160" i="5"/>
  <c r="AE160" i="5"/>
  <c r="AF160" i="5"/>
  <c r="AG160" i="5"/>
  <c r="AH160" i="5"/>
  <c r="AI160" i="5"/>
  <c r="AJ160" i="5"/>
  <c r="AK160" i="5"/>
  <c r="AM160" i="5"/>
  <c r="AN160" i="5"/>
  <c r="AO160" i="5"/>
  <c r="AP160" i="5"/>
  <c r="AR160" i="5"/>
  <c r="AS160" i="5"/>
  <c r="AT160" i="5"/>
  <c r="AU160" i="5"/>
  <c r="AW160" i="5"/>
  <c r="AY160" i="5"/>
  <c r="A161" i="5"/>
  <c r="B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Q161" i="5"/>
  <c r="R161" i="5"/>
  <c r="S161" i="5"/>
  <c r="U161" i="5"/>
  <c r="V161" i="5"/>
  <c r="W161" i="5"/>
  <c r="X161" i="5"/>
  <c r="Y161" i="5"/>
  <c r="Z161" i="5"/>
  <c r="AA161" i="5"/>
  <c r="AC161" i="5"/>
  <c r="AD161" i="5"/>
  <c r="AE161" i="5"/>
  <c r="AF161" i="5"/>
  <c r="AG161" i="5"/>
  <c r="AH161" i="5"/>
  <c r="AI161" i="5"/>
  <c r="AJ161" i="5"/>
  <c r="AK161" i="5"/>
  <c r="AM161" i="5"/>
  <c r="AN161" i="5"/>
  <c r="AO161" i="5"/>
  <c r="AP161" i="5"/>
  <c r="AR161" i="5"/>
  <c r="AS161" i="5"/>
  <c r="AT161" i="5"/>
  <c r="AU161" i="5"/>
  <c r="AW161" i="5"/>
  <c r="AY161" i="5"/>
  <c r="A162" i="5"/>
  <c r="B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Q162" i="5"/>
  <c r="R162" i="5"/>
  <c r="S162" i="5"/>
  <c r="U162" i="5"/>
  <c r="V162" i="5"/>
  <c r="W162" i="5"/>
  <c r="X162" i="5"/>
  <c r="Y162" i="5"/>
  <c r="Z162" i="5"/>
  <c r="AA162" i="5"/>
  <c r="AC162" i="5"/>
  <c r="AD162" i="5"/>
  <c r="AE162" i="5"/>
  <c r="AF162" i="5"/>
  <c r="AG162" i="5"/>
  <c r="AH162" i="5"/>
  <c r="AI162" i="5"/>
  <c r="AJ162" i="5"/>
  <c r="AK162" i="5"/>
  <c r="AM162" i="5"/>
  <c r="AN162" i="5"/>
  <c r="AO162" i="5"/>
  <c r="AP162" i="5"/>
  <c r="AR162" i="5"/>
  <c r="AS162" i="5"/>
  <c r="AT162" i="5"/>
  <c r="AU162" i="5"/>
  <c r="AW162" i="5"/>
  <c r="AY162" i="5"/>
  <c r="A163" i="5"/>
  <c r="B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Q163" i="5"/>
  <c r="R163" i="5"/>
  <c r="S163" i="5"/>
  <c r="U163" i="5"/>
  <c r="V163" i="5"/>
  <c r="W163" i="5"/>
  <c r="X163" i="5"/>
  <c r="Y163" i="5"/>
  <c r="Z163" i="5"/>
  <c r="AA163" i="5"/>
  <c r="AC163" i="5"/>
  <c r="AD163" i="5"/>
  <c r="AE163" i="5"/>
  <c r="AF163" i="5"/>
  <c r="AG163" i="5"/>
  <c r="AH163" i="5"/>
  <c r="AI163" i="5"/>
  <c r="AJ163" i="5"/>
  <c r="AK163" i="5"/>
  <c r="AM163" i="5"/>
  <c r="AN163" i="5"/>
  <c r="AO163" i="5"/>
  <c r="AP163" i="5"/>
  <c r="AR163" i="5"/>
  <c r="AS163" i="5"/>
  <c r="AT163" i="5"/>
  <c r="AU163" i="5"/>
  <c r="AW163" i="5"/>
  <c r="AY163" i="5"/>
  <c r="A164" i="5"/>
  <c r="B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Q164" i="5"/>
  <c r="R164" i="5"/>
  <c r="S164" i="5"/>
  <c r="U164" i="5"/>
  <c r="V164" i="5"/>
  <c r="W164" i="5"/>
  <c r="X164" i="5"/>
  <c r="Y164" i="5"/>
  <c r="Z164" i="5"/>
  <c r="AA164" i="5"/>
  <c r="AC164" i="5"/>
  <c r="AD164" i="5"/>
  <c r="AE164" i="5"/>
  <c r="AF164" i="5"/>
  <c r="AG164" i="5"/>
  <c r="AH164" i="5"/>
  <c r="AI164" i="5"/>
  <c r="AJ164" i="5"/>
  <c r="AK164" i="5"/>
  <c r="AM164" i="5"/>
  <c r="AN164" i="5"/>
  <c r="AO164" i="5"/>
  <c r="AP164" i="5"/>
  <c r="AR164" i="5"/>
  <c r="AS164" i="5"/>
  <c r="AT164" i="5"/>
  <c r="AU164" i="5"/>
  <c r="AW164" i="5"/>
  <c r="AY164" i="5"/>
  <c r="A165" i="5"/>
  <c r="B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Q165" i="5"/>
  <c r="R165" i="5"/>
  <c r="S165" i="5"/>
  <c r="U165" i="5"/>
  <c r="V165" i="5"/>
  <c r="W165" i="5"/>
  <c r="X165" i="5"/>
  <c r="Y165" i="5"/>
  <c r="Z165" i="5"/>
  <c r="AA165" i="5"/>
  <c r="AC165" i="5"/>
  <c r="AD165" i="5"/>
  <c r="AE165" i="5"/>
  <c r="AF165" i="5"/>
  <c r="AG165" i="5"/>
  <c r="AH165" i="5"/>
  <c r="AI165" i="5"/>
  <c r="AJ165" i="5"/>
  <c r="AK165" i="5"/>
  <c r="AM165" i="5"/>
  <c r="AN165" i="5"/>
  <c r="AO165" i="5"/>
  <c r="AP165" i="5"/>
  <c r="AR165" i="5"/>
  <c r="AS165" i="5"/>
  <c r="AT165" i="5"/>
  <c r="AU165" i="5"/>
  <c r="AW165" i="5"/>
  <c r="AY165" i="5"/>
  <c r="A166" i="5"/>
  <c r="B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Q166" i="5"/>
  <c r="R166" i="5"/>
  <c r="S166" i="5"/>
  <c r="U166" i="5"/>
  <c r="V166" i="5"/>
  <c r="W166" i="5"/>
  <c r="X166" i="5"/>
  <c r="Y166" i="5"/>
  <c r="Z166" i="5"/>
  <c r="AA166" i="5"/>
  <c r="AC166" i="5"/>
  <c r="AD166" i="5"/>
  <c r="AE166" i="5"/>
  <c r="AF166" i="5"/>
  <c r="AG166" i="5"/>
  <c r="AH166" i="5"/>
  <c r="AI166" i="5"/>
  <c r="AJ166" i="5"/>
  <c r="AK166" i="5"/>
  <c r="AM166" i="5"/>
  <c r="AN166" i="5"/>
  <c r="AO166" i="5"/>
  <c r="AP166" i="5"/>
  <c r="AR166" i="5"/>
  <c r="AS166" i="5"/>
  <c r="AT166" i="5"/>
  <c r="AU166" i="5"/>
  <c r="AW166" i="5"/>
  <c r="AY166" i="5"/>
  <c r="A167" i="5"/>
  <c r="B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Q167" i="5"/>
  <c r="R167" i="5"/>
  <c r="S167" i="5"/>
  <c r="U167" i="5"/>
  <c r="V167" i="5"/>
  <c r="W167" i="5"/>
  <c r="X167" i="5"/>
  <c r="Y167" i="5"/>
  <c r="Z167" i="5"/>
  <c r="AA167" i="5"/>
  <c r="AC167" i="5"/>
  <c r="AD167" i="5"/>
  <c r="AE167" i="5"/>
  <c r="AF167" i="5"/>
  <c r="AG167" i="5"/>
  <c r="AH167" i="5"/>
  <c r="AI167" i="5"/>
  <c r="AJ167" i="5"/>
  <c r="AK167" i="5"/>
  <c r="AM167" i="5"/>
  <c r="AN167" i="5"/>
  <c r="AO167" i="5"/>
  <c r="AP167" i="5"/>
  <c r="AR167" i="5"/>
  <c r="AS167" i="5"/>
  <c r="AT167" i="5"/>
  <c r="AU167" i="5"/>
  <c r="AW167" i="5"/>
  <c r="AY167" i="5"/>
  <c r="A168" i="5"/>
  <c r="B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Q168" i="5"/>
  <c r="R168" i="5"/>
  <c r="S168" i="5"/>
  <c r="U168" i="5"/>
  <c r="V168" i="5"/>
  <c r="W168" i="5"/>
  <c r="X168" i="5"/>
  <c r="Y168" i="5"/>
  <c r="Z168" i="5"/>
  <c r="AA168" i="5"/>
  <c r="AC168" i="5"/>
  <c r="AD168" i="5"/>
  <c r="AE168" i="5"/>
  <c r="AF168" i="5"/>
  <c r="AG168" i="5"/>
  <c r="AH168" i="5"/>
  <c r="AI168" i="5"/>
  <c r="AJ168" i="5"/>
  <c r="AK168" i="5"/>
  <c r="AM168" i="5"/>
  <c r="AN168" i="5"/>
  <c r="AO168" i="5"/>
  <c r="AP168" i="5"/>
  <c r="AR168" i="5"/>
  <c r="AS168" i="5"/>
  <c r="AT168" i="5"/>
  <c r="AU168" i="5"/>
  <c r="AW168" i="5"/>
  <c r="AY168" i="5"/>
  <c r="A169" i="5"/>
  <c r="B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Q169" i="5"/>
  <c r="R169" i="5"/>
  <c r="S169" i="5"/>
  <c r="U169" i="5"/>
  <c r="V169" i="5"/>
  <c r="W169" i="5"/>
  <c r="X169" i="5"/>
  <c r="Y169" i="5"/>
  <c r="Z169" i="5"/>
  <c r="AA169" i="5"/>
  <c r="AC169" i="5"/>
  <c r="AD169" i="5"/>
  <c r="AE169" i="5"/>
  <c r="AF169" i="5"/>
  <c r="AG169" i="5"/>
  <c r="AH169" i="5"/>
  <c r="AI169" i="5"/>
  <c r="AJ169" i="5"/>
  <c r="AK169" i="5"/>
  <c r="AM169" i="5"/>
  <c r="AN169" i="5"/>
  <c r="AO169" i="5"/>
  <c r="AP169" i="5"/>
  <c r="AR169" i="5"/>
  <c r="AS169" i="5"/>
  <c r="AT169" i="5"/>
  <c r="AU169" i="5"/>
  <c r="AW169" i="5"/>
  <c r="AY169" i="5"/>
  <c r="A170" i="5"/>
  <c r="B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Q170" i="5"/>
  <c r="R170" i="5"/>
  <c r="S170" i="5"/>
  <c r="U170" i="5"/>
  <c r="V170" i="5"/>
  <c r="W170" i="5"/>
  <c r="X170" i="5"/>
  <c r="Y170" i="5"/>
  <c r="Z170" i="5"/>
  <c r="AA170" i="5"/>
  <c r="AC170" i="5"/>
  <c r="AD170" i="5"/>
  <c r="AE170" i="5"/>
  <c r="AF170" i="5"/>
  <c r="AG170" i="5"/>
  <c r="AH170" i="5"/>
  <c r="AI170" i="5"/>
  <c r="AJ170" i="5"/>
  <c r="AK170" i="5"/>
  <c r="AM170" i="5"/>
  <c r="AN170" i="5"/>
  <c r="AO170" i="5"/>
  <c r="AP170" i="5"/>
  <c r="AR170" i="5"/>
  <c r="AS170" i="5"/>
  <c r="AT170" i="5"/>
  <c r="AU170" i="5"/>
  <c r="AW170" i="5"/>
  <c r="AY170" i="5"/>
  <c r="A171" i="5"/>
  <c r="B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Q171" i="5"/>
  <c r="R171" i="5"/>
  <c r="S171" i="5"/>
  <c r="U171" i="5"/>
  <c r="V171" i="5"/>
  <c r="W171" i="5"/>
  <c r="X171" i="5"/>
  <c r="Y171" i="5"/>
  <c r="Z171" i="5"/>
  <c r="AA171" i="5"/>
  <c r="AC171" i="5"/>
  <c r="AD171" i="5"/>
  <c r="AE171" i="5"/>
  <c r="AF171" i="5"/>
  <c r="AG171" i="5"/>
  <c r="AH171" i="5"/>
  <c r="AI171" i="5"/>
  <c r="AJ171" i="5"/>
  <c r="AK171" i="5"/>
  <c r="AM171" i="5"/>
  <c r="AN171" i="5"/>
  <c r="AO171" i="5"/>
  <c r="AP171" i="5"/>
  <c r="AR171" i="5"/>
  <c r="AS171" i="5"/>
  <c r="AT171" i="5"/>
  <c r="AU171" i="5"/>
  <c r="AW171" i="5"/>
  <c r="AY171" i="5"/>
  <c r="A172" i="5"/>
  <c r="B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Q172" i="5"/>
  <c r="R172" i="5"/>
  <c r="S172" i="5"/>
  <c r="U172" i="5"/>
  <c r="V172" i="5"/>
  <c r="W172" i="5"/>
  <c r="X172" i="5"/>
  <c r="Y172" i="5"/>
  <c r="Z172" i="5"/>
  <c r="AA172" i="5"/>
  <c r="AC172" i="5"/>
  <c r="AD172" i="5"/>
  <c r="AE172" i="5"/>
  <c r="AF172" i="5"/>
  <c r="AG172" i="5"/>
  <c r="AH172" i="5"/>
  <c r="AI172" i="5"/>
  <c r="AJ172" i="5"/>
  <c r="AK172" i="5"/>
  <c r="AM172" i="5"/>
  <c r="AN172" i="5"/>
  <c r="AO172" i="5"/>
  <c r="AP172" i="5"/>
  <c r="AR172" i="5"/>
  <c r="AS172" i="5"/>
  <c r="AT172" i="5"/>
  <c r="AU172" i="5"/>
  <c r="AW172" i="5"/>
  <c r="AY172" i="5"/>
  <c r="A173" i="5"/>
  <c r="B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Q173" i="5"/>
  <c r="R173" i="5"/>
  <c r="S173" i="5"/>
  <c r="U173" i="5"/>
  <c r="V173" i="5"/>
  <c r="W173" i="5"/>
  <c r="X173" i="5"/>
  <c r="Y173" i="5"/>
  <c r="Z173" i="5"/>
  <c r="AA173" i="5"/>
  <c r="AC173" i="5"/>
  <c r="AD173" i="5"/>
  <c r="AE173" i="5"/>
  <c r="AF173" i="5"/>
  <c r="AG173" i="5"/>
  <c r="AH173" i="5"/>
  <c r="AI173" i="5"/>
  <c r="AJ173" i="5"/>
  <c r="AK173" i="5"/>
  <c r="AM173" i="5"/>
  <c r="AN173" i="5"/>
  <c r="AO173" i="5"/>
  <c r="AP173" i="5"/>
  <c r="AR173" i="5"/>
  <c r="AS173" i="5"/>
  <c r="AT173" i="5"/>
  <c r="AU173" i="5"/>
  <c r="AW173" i="5"/>
  <c r="AY173" i="5"/>
  <c r="A174" i="5"/>
  <c r="B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Q174" i="5"/>
  <c r="R174" i="5"/>
  <c r="S174" i="5"/>
  <c r="U174" i="5"/>
  <c r="V174" i="5"/>
  <c r="W174" i="5"/>
  <c r="X174" i="5"/>
  <c r="Y174" i="5"/>
  <c r="Z174" i="5"/>
  <c r="AA174" i="5"/>
  <c r="AC174" i="5"/>
  <c r="AD174" i="5"/>
  <c r="AE174" i="5"/>
  <c r="AF174" i="5"/>
  <c r="AG174" i="5"/>
  <c r="AH174" i="5"/>
  <c r="AI174" i="5"/>
  <c r="AJ174" i="5"/>
  <c r="AK174" i="5"/>
  <c r="AM174" i="5"/>
  <c r="AN174" i="5"/>
  <c r="AO174" i="5"/>
  <c r="AP174" i="5"/>
  <c r="AR174" i="5"/>
  <c r="AS174" i="5"/>
  <c r="AT174" i="5"/>
  <c r="AU174" i="5"/>
  <c r="AW174" i="5"/>
  <c r="AY174" i="5"/>
  <c r="A175" i="5"/>
  <c r="B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Q175" i="5"/>
  <c r="R175" i="5"/>
  <c r="S175" i="5"/>
  <c r="U175" i="5"/>
  <c r="V175" i="5"/>
  <c r="W175" i="5"/>
  <c r="X175" i="5"/>
  <c r="Y175" i="5"/>
  <c r="Z175" i="5"/>
  <c r="AA175" i="5"/>
  <c r="AC175" i="5"/>
  <c r="AD175" i="5"/>
  <c r="AE175" i="5"/>
  <c r="AF175" i="5"/>
  <c r="AG175" i="5"/>
  <c r="AH175" i="5"/>
  <c r="AI175" i="5"/>
  <c r="AJ175" i="5"/>
  <c r="AK175" i="5"/>
  <c r="AM175" i="5"/>
  <c r="AN175" i="5"/>
  <c r="AO175" i="5"/>
  <c r="AP175" i="5"/>
  <c r="AR175" i="5"/>
  <c r="AS175" i="5"/>
  <c r="AT175" i="5"/>
  <c r="AU175" i="5"/>
  <c r="AW175" i="5"/>
  <c r="AY175" i="5"/>
  <c r="A176" i="5"/>
  <c r="B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Q176" i="5"/>
  <c r="R176" i="5"/>
  <c r="S176" i="5"/>
  <c r="U176" i="5"/>
  <c r="V176" i="5"/>
  <c r="W176" i="5"/>
  <c r="X176" i="5"/>
  <c r="Y176" i="5"/>
  <c r="Z176" i="5"/>
  <c r="AA176" i="5"/>
  <c r="AC176" i="5"/>
  <c r="AD176" i="5"/>
  <c r="AE176" i="5"/>
  <c r="AF176" i="5"/>
  <c r="AG176" i="5"/>
  <c r="AH176" i="5"/>
  <c r="AI176" i="5"/>
  <c r="AJ176" i="5"/>
  <c r="AK176" i="5"/>
  <c r="AM176" i="5"/>
  <c r="AN176" i="5"/>
  <c r="AO176" i="5"/>
  <c r="AP176" i="5"/>
  <c r="AR176" i="5"/>
  <c r="AS176" i="5"/>
  <c r="AT176" i="5"/>
  <c r="AU176" i="5"/>
  <c r="AW176" i="5"/>
  <c r="AY176" i="5"/>
  <c r="A177" i="5"/>
  <c r="B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Q177" i="5"/>
  <c r="R177" i="5"/>
  <c r="S177" i="5"/>
  <c r="U177" i="5"/>
  <c r="V177" i="5"/>
  <c r="W177" i="5"/>
  <c r="X177" i="5"/>
  <c r="Y177" i="5"/>
  <c r="Z177" i="5"/>
  <c r="AA177" i="5"/>
  <c r="AC177" i="5"/>
  <c r="AD177" i="5"/>
  <c r="AE177" i="5"/>
  <c r="AF177" i="5"/>
  <c r="AG177" i="5"/>
  <c r="AH177" i="5"/>
  <c r="AI177" i="5"/>
  <c r="AJ177" i="5"/>
  <c r="AK177" i="5"/>
  <c r="AM177" i="5"/>
  <c r="AN177" i="5"/>
  <c r="AO177" i="5"/>
  <c r="AP177" i="5"/>
  <c r="AR177" i="5"/>
  <c r="AS177" i="5"/>
  <c r="AT177" i="5"/>
  <c r="AU177" i="5"/>
  <c r="AW177" i="5"/>
  <c r="AY177" i="5"/>
  <c r="A178" i="5"/>
  <c r="B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Q178" i="5"/>
  <c r="R178" i="5"/>
  <c r="S178" i="5"/>
  <c r="U178" i="5"/>
  <c r="V178" i="5"/>
  <c r="W178" i="5"/>
  <c r="X178" i="5"/>
  <c r="Y178" i="5"/>
  <c r="Z178" i="5"/>
  <c r="AA178" i="5"/>
  <c r="AC178" i="5"/>
  <c r="AD178" i="5"/>
  <c r="AE178" i="5"/>
  <c r="AF178" i="5"/>
  <c r="AG178" i="5"/>
  <c r="AH178" i="5"/>
  <c r="AI178" i="5"/>
  <c r="AJ178" i="5"/>
  <c r="AK178" i="5"/>
  <c r="AM178" i="5"/>
  <c r="AN178" i="5"/>
  <c r="AO178" i="5"/>
  <c r="AP178" i="5"/>
  <c r="AR178" i="5"/>
  <c r="AS178" i="5"/>
  <c r="AT178" i="5"/>
  <c r="AU178" i="5"/>
  <c r="AW178" i="5"/>
  <c r="AY178" i="5"/>
  <c r="A179" i="5"/>
  <c r="B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Q179" i="5"/>
  <c r="R179" i="5"/>
  <c r="S179" i="5"/>
  <c r="U179" i="5"/>
  <c r="V179" i="5"/>
  <c r="W179" i="5"/>
  <c r="X179" i="5"/>
  <c r="Y179" i="5"/>
  <c r="Z179" i="5"/>
  <c r="AA179" i="5"/>
  <c r="AC179" i="5"/>
  <c r="AD179" i="5"/>
  <c r="AE179" i="5"/>
  <c r="AF179" i="5"/>
  <c r="AG179" i="5"/>
  <c r="AH179" i="5"/>
  <c r="AI179" i="5"/>
  <c r="AJ179" i="5"/>
  <c r="AK179" i="5"/>
  <c r="AM179" i="5"/>
  <c r="AN179" i="5"/>
  <c r="AO179" i="5"/>
  <c r="AP179" i="5"/>
  <c r="AR179" i="5"/>
  <c r="AS179" i="5"/>
  <c r="AT179" i="5"/>
  <c r="AU179" i="5"/>
  <c r="AW179" i="5"/>
  <c r="AY179" i="5"/>
  <c r="A180" i="5"/>
  <c r="B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Q180" i="5"/>
  <c r="R180" i="5"/>
  <c r="S180" i="5"/>
  <c r="U180" i="5"/>
  <c r="V180" i="5"/>
  <c r="W180" i="5"/>
  <c r="X180" i="5"/>
  <c r="Y180" i="5"/>
  <c r="Z180" i="5"/>
  <c r="AA180" i="5"/>
  <c r="AC180" i="5"/>
  <c r="AD180" i="5"/>
  <c r="AE180" i="5"/>
  <c r="AF180" i="5"/>
  <c r="AG180" i="5"/>
  <c r="AH180" i="5"/>
  <c r="AI180" i="5"/>
  <c r="AJ180" i="5"/>
  <c r="AK180" i="5"/>
  <c r="AM180" i="5"/>
  <c r="AN180" i="5"/>
  <c r="AO180" i="5"/>
  <c r="AP180" i="5"/>
  <c r="AR180" i="5"/>
  <c r="AS180" i="5"/>
  <c r="AT180" i="5"/>
  <c r="AU180" i="5"/>
  <c r="AW180" i="5"/>
  <c r="AY180" i="5"/>
  <c r="A181" i="5"/>
  <c r="B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Q181" i="5"/>
  <c r="R181" i="5"/>
  <c r="S181" i="5"/>
  <c r="U181" i="5"/>
  <c r="V181" i="5"/>
  <c r="W181" i="5"/>
  <c r="X181" i="5"/>
  <c r="Y181" i="5"/>
  <c r="Z181" i="5"/>
  <c r="AA181" i="5"/>
  <c r="AC181" i="5"/>
  <c r="AD181" i="5"/>
  <c r="AE181" i="5"/>
  <c r="AF181" i="5"/>
  <c r="AG181" i="5"/>
  <c r="AH181" i="5"/>
  <c r="AI181" i="5"/>
  <c r="AJ181" i="5"/>
  <c r="AK181" i="5"/>
  <c r="AM181" i="5"/>
  <c r="AN181" i="5"/>
  <c r="AO181" i="5"/>
  <c r="AP181" i="5"/>
  <c r="AR181" i="5"/>
  <c r="AS181" i="5"/>
  <c r="AT181" i="5"/>
  <c r="AU181" i="5"/>
  <c r="AW181" i="5"/>
  <c r="AY181" i="5"/>
  <c r="A182" i="5"/>
  <c r="B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Q182" i="5"/>
  <c r="R182" i="5"/>
  <c r="S182" i="5"/>
  <c r="U182" i="5"/>
  <c r="V182" i="5"/>
  <c r="W182" i="5"/>
  <c r="X182" i="5"/>
  <c r="Y182" i="5"/>
  <c r="Z182" i="5"/>
  <c r="AA182" i="5"/>
  <c r="AC182" i="5"/>
  <c r="AD182" i="5"/>
  <c r="AE182" i="5"/>
  <c r="AF182" i="5"/>
  <c r="AG182" i="5"/>
  <c r="AH182" i="5"/>
  <c r="AI182" i="5"/>
  <c r="AJ182" i="5"/>
  <c r="AK182" i="5"/>
  <c r="AM182" i="5"/>
  <c r="AN182" i="5"/>
  <c r="AO182" i="5"/>
  <c r="AP182" i="5"/>
  <c r="AR182" i="5"/>
  <c r="AS182" i="5"/>
  <c r="AT182" i="5"/>
  <c r="AU182" i="5"/>
  <c r="AW182" i="5"/>
  <c r="AY182" i="5"/>
  <c r="A183" i="5"/>
  <c r="B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Q183" i="5"/>
  <c r="R183" i="5"/>
  <c r="S183" i="5"/>
  <c r="U183" i="5"/>
  <c r="V183" i="5"/>
  <c r="W183" i="5"/>
  <c r="X183" i="5"/>
  <c r="Y183" i="5"/>
  <c r="Z183" i="5"/>
  <c r="AA183" i="5"/>
  <c r="AC183" i="5"/>
  <c r="AD183" i="5"/>
  <c r="AE183" i="5"/>
  <c r="AF183" i="5"/>
  <c r="AG183" i="5"/>
  <c r="AH183" i="5"/>
  <c r="AI183" i="5"/>
  <c r="AJ183" i="5"/>
  <c r="AK183" i="5"/>
  <c r="AM183" i="5"/>
  <c r="AN183" i="5"/>
  <c r="AO183" i="5"/>
  <c r="AP183" i="5"/>
  <c r="AR183" i="5"/>
  <c r="AS183" i="5"/>
  <c r="AT183" i="5"/>
  <c r="AU183" i="5"/>
  <c r="AW183" i="5"/>
  <c r="AY183" i="5"/>
  <c r="A184" i="5"/>
  <c r="B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Q184" i="5"/>
  <c r="R184" i="5"/>
  <c r="S184" i="5"/>
  <c r="U184" i="5"/>
  <c r="V184" i="5"/>
  <c r="W184" i="5"/>
  <c r="X184" i="5"/>
  <c r="Y184" i="5"/>
  <c r="Z184" i="5"/>
  <c r="AA184" i="5"/>
  <c r="AC184" i="5"/>
  <c r="AD184" i="5"/>
  <c r="AE184" i="5"/>
  <c r="AF184" i="5"/>
  <c r="AG184" i="5"/>
  <c r="AH184" i="5"/>
  <c r="AI184" i="5"/>
  <c r="AJ184" i="5"/>
  <c r="AK184" i="5"/>
  <c r="AM184" i="5"/>
  <c r="AN184" i="5"/>
  <c r="AO184" i="5"/>
  <c r="AP184" i="5"/>
  <c r="AR184" i="5"/>
  <c r="AS184" i="5"/>
  <c r="AT184" i="5"/>
  <c r="AU184" i="5"/>
  <c r="AW184" i="5"/>
  <c r="AY184" i="5"/>
  <c r="A185" i="5"/>
  <c r="B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Q185" i="5"/>
  <c r="R185" i="5"/>
  <c r="S185" i="5"/>
  <c r="U185" i="5"/>
  <c r="V185" i="5"/>
  <c r="W185" i="5"/>
  <c r="X185" i="5"/>
  <c r="Y185" i="5"/>
  <c r="Z185" i="5"/>
  <c r="AA185" i="5"/>
  <c r="AC185" i="5"/>
  <c r="AD185" i="5"/>
  <c r="AE185" i="5"/>
  <c r="AF185" i="5"/>
  <c r="AG185" i="5"/>
  <c r="AH185" i="5"/>
  <c r="AI185" i="5"/>
  <c r="AJ185" i="5"/>
  <c r="AK185" i="5"/>
  <c r="AM185" i="5"/>
  <c r="AN185" i="5"/>
  <c r="AO185" i="5"/>
  <c r="AP185" i="5"/>
  <c r="AR185" i="5"/>
  <c r="AS185" i="5"/>
  <c r="AT185" i="5"/>
  <c r="AU185" i="5"/>
  <c r="AW185" i="5"/>
  <c r="AY185" i="5"/>
  <c r="A186" i="5"/>
  <c r="B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Q186" i="5"/>
  <c r="R186" i="5"/>
  <c r="S186" i="5"/>
  <c r="U186" i="5"/>
  <c r="V186" i="5"/>
  <c r="W186" i="5"/>
  <c r="X186" i="5"/>
  <c r="Y186" i="5"/>
  <c r="Z186" i="5"/>
  <c r="AA186" i="5"/>
  <c r="AC186" i="5"/>
  <c r="AD186" i="5"/>
  <c r="AE186" i="5"/>
  <c r="AF186" i="5"/>
  <c r="AG186" i="5"/>
  <c r="AH186" i="5"/>
  <c r="AI186" i="5"/>
  <c r="AJ186" i="5"/>
  <c r="AK186" i="5"/>
  <c r="AM186" i="5"/>
  <c r="AN186" i="5"/>
  <c r="AO186" i="5"/>
  <c r="AP186" i="5"/>
  <c r="AR186" i="5"/>
  <c r="AS186" i="5"/>
  <c r="AT186" i="5"/>
  <c r="AU186" i="5"/>
  <c r="AW186" i="5"/>
  <c r="AY186" i="5"/>
  <c r="A187" i="5"/>
  <c r="B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Q187" i="5"/>
  <c r="R187" i="5"/>
  <c r="S187" i="5"/>
  <c r="U187" i="5"/>
  <c r="V187" i="5"/>
  <c r="W187" i="5"/>
  <c r="X187" i="5"/>
  <c r="Y187" i="5"/>
  <c r="Z187" i="5"/>
  <c r="AA187" i="5"/>
  <c r="AC187" i="5"/>
  <c r="AD187" i="5"/>
  <c r="AE187" i="5"/>
  <c r="AF187" i="5"/>
  <c r="AG187" i="5"/>
  <c r="AH187" i="5"/>
  <c r="AI187" i="5"/>
  <c r="AJ187" i="5"/>
  <c r="AK187" i="5"/>
  <c r="AM187" i="5"/>
  <c r="AN187" i="5"/>
  <c r="AO187" i="5"/>
  <c r="AP187" i="5"/>
  <c r="AR187" i="5"/>
  <c r="AS187" i="5"/>
  <c r="AT187" i="5"/>
  <c r="AU187" i="5"/>
  <c r="AW187" i="5"/>
  <c r="AY187" i="5"/>
  <c r="A188" i="5"/>
  <c r="B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Q188" i="5"/>
  <c r="R188" i="5"/>
  <c r="S188" i="5"/>
  <c r="U188" i="5"/>
  <c r="V188" i="5"/>
  <c r="W188" i="5"/>
  <c r="X188" i="5"/>
  <c r="Y188" i="5"/>
  <c r="Z188" i="5"/>
  <c r="AA188" i="5"/>
  <c r="AC188" i="5"/>
  <c r="AD188" i="5"/>
  <c r="AE188" i="5"/>
  <c r="AF188" i="5"/>
  <c r="AG188" i="5"/>
  <c r="AH188" i="5"/>
  <c r="AI188" i="5"/>
  <c r="AJ188" i="5"/>
  <c r="AK188" i="5"/>
  <c r="AM188" i="5"/>
  <c r="AN188" i="5"/>
  <c r="AO188" i="5"/>
  <c r="AP188" i="5"/>
  <c r="AR188" i="5"/>
  <c r="AS188" i="5"/>
  <c r="AT188" i="5"/>
  <c r="AU188" i="5"/>
  <c r="AW188" i="5"/>
  <c r="AY188" i="5"/>
  <c r="A189" i="5"/>
  <c r="B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Q189" i="5"/>
  <c r="R189" i="5"/>
  <c r="S189" i="5"/>
  <c r="U189" i="5"/>
  <c r="V189" i="5"/>
  <c r="W189" i="5"/>
  <c r="X189" i="5"/>
  <c r="Y189" i="5"/>
  <c r="Z189" i="5"/>
  <c r="AA189" i="5"/>
  <c r="AC189" i="5"/>
  <c r="AD189" i="5"/>
  <c r="AE189" i="5"/>
  <c r="AF189" i="5"/>
  <c r="AG189" i="5"/>
  <c r="AH189" i="5"/>
  <c r="AI189" i="5"/>
  <c r="AJ189" i="5"/>
  <c r="AK189" i="5"/>
  <c r="AM189" i="5"/>
  <c r="AN189" i="5"/>
  <c r="AO189" i="5"/>
  <c r="AP189" i="5"/>
  <c r="AR189" i="5"/>
  <c r="AS189" i="5"/>
  <c r="AT189" i="5"/>
  <c r="AU189" i="5"/>
  <c r="AW189" i="5"/>
  <c r="AY189" i="5"/>
  <c r="A190" i="5"/>
  <c r="B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Q190" i="5"/>
  <c r="R190" i="5"/>
  <c r="S190" i="5"/>
  <c r="U190" i="5"/>
  <c r="V190" i="5"/>
  <c r="W190" i="5"/>
  <c r="X190" i="5"/>
  <c r="Y190" i="5"/>
  <c r="Z190" i="5"/>
  <c r="AA190" i="5"/>
  <c r="AC190" i="5"/>
  <c r="AD190" i="5"/>
  <c r="AE190" i="5"/>
  <c r="AF190" i="5"/>
  <c r="AG190" i="5"/>
  <c r="AH190" i="5"/>
  <c r="AI190" i="5"/>
  <c r="AJ190" i="5"/>
  <c r="AK190" i="5"/>
  <c r="AM190" i="5"/>
  <c r="AN190" i="5"/>
  <c r="AO190" i="5"/>
  <c r="AP190" i="5"/>
  <c r="AR190" i="5"/>
  <c r="AS190" i="5"/>
  <c r="AT190" i="5"/>
  <c r="AU190" i="5"/>
  <c r="AW190" i="5"/>
  <c r="AY190" i="5"/>
  <c r="A191" i="5"/>
  <c r="B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Q191" i="5"/>
  <c r="R191" i="5"/>
  <c r="S191" i="5"/>
  <c r="U191" i="5"/>
  <c r="V191" i="5"/>
  <c r="W191" i="5"/>
  <c r="X191" i="5"/>
  <c r="Y191" i="5"/>
  <c r="Z191" i="5"/>
  <c r="AA191" i="5"/>
  <c r="AC191" i="5"/>
  <c r="AD191" i="5"/>
  <c r="AE191" i="5"/>
  <c r="AF191" i="5"/>
  <c r="AG191" i="5"/>
  <c r="AH191" i="5"/>
  <c r="AI191" i="5"/>
  <c r="AJ191" i="5"/>
  <c r="AK191" i="5"/>
  <c r="AM191" i="5"/>
  <c r="AN191" i="5"/>
  <c r="AO191" i="5"/>
  <c r="AP191" i="5"/>
  <c r="AR191" i="5"/>
  <c r="AS191" i="5"/>
  <c r="AT191" i="5"/>
  <c r="AU191" i="5"/>
  <c r="AW191" i="5"/>
  <c r="AY191" i="5"/>
  <c r="A192" i="5"/>
  <c r="B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Q192" i="5"/>
  <c r="R192" i="5"/>
  <c r="S192" i="5"/>
  <c r="U192" i="5"/>
  <c r="V192" i="5"/>
  <c r="W192" i="5"/>
  <c r="X192" i="5"/>
  <c r="Y192" i="5"/>
  <c r="Z192" i="5"/>
  <c r="AA192" i="5"/>
  <c r="AC192" i="5"/>
  <c r="AD192" i="5"/>
  <c r="AE192" i="5"/>
  <c r="AF192" i="5"/>
  <c r="AG192" i="5"/>
  <c r="AH192" i="5"/>
  <c r="AI192" i="5"/>
  <c r="AJ192" i="5"/>
  <c r="AK192" i="5"/>
  <c r="AM192" i="5"/>
  <c r="AN192" i="5"/>
  <c r="AO192" i="5"/>
  <c r="AP192" i="5"/>
  <c r="AR192" i="5"/>
  <c r="AS192" i="5"/>
  <c r="AT192" i="5"/>
  <c r="AU192" i="5"/>
  <c r="AW192" i="5"/>
  <c r="AY192" i="5"/>
  <c r="A193" i="5"/>
  <c r="B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Q193" i="5"/>
  <c r="R193" i="5"/>
  <c r="S193" i="5"/>
  <c r="U193" i="5"/>
  <c r="V193" i="5"/>
  <c r="W193" i="5"/>
  <c r="X193" i="5"/>
  <c r="Y193" i="5"/>
  <c r="Z193" i="5"/>
  <c r="AA193" i="5"/>
  <c r="AC193" i="5"/>
  <c r="AD193" i="5"/>
  <c r="AE193" i="5"/>
  <c r="AF193" i="5"/>
  <c r="AG193" i="5"/>
  <c r="AH193" i="5"/>
  <c r="AI193" i="5"/>
  <c r="AJ193" i="5"/>
  <c r="AK193" i="5"/>
  <c r="AM193" i="5"/>
  <c r="AN193" i="5"/>
  <c r="AO193" i="5"/>
  <c r="AP193" i="5"/>
  <c r="AR193" i="5"/>
  <c r="AS193" i="5"/>
  <c r="AT193" i="5"/>
  <c r="AU193" i="5"/>
  <c r="AW193" i="5"/>
  <c r="AY193" i="5"/>
  <c r="A194" i="5"/>
  <c r="B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Q194" i="5"/>
  <c r="R194" i="5"/>
  <c r="S194" i="5"/>
  <c r="U194" i="5"/>
  <c r="V194" i="5"/>
  <c r="W194" i="5"/>
  <c r="X194" i="5"/>
  <c r="Y194" i="5"/>
  <c r="Z194" i="5"/>
  <c r="AA194" i="5"/>
  <c r="AC194" i="5"/>
  <c r="AD194" i="5"/>
  <c r="AE194" i="5"/>
  <c r="AF194" i="5"/>
  <c r="AG194" i="5"/>
  <c r="AH194" i="5"/>
  <c r="AI194" i="5"/>
  <c r="AJ194" i="5"/>
  <c r="AK194" i="5"/>
  <c r="AM194" i="5"/>
  <c r="AN194" i="5"/>
  <c r="AO194" i="5"/>
  <c r="AP194" i="5"/>
  <c r="AR194" i="5"/>
  <c r="AS194" i="5"/>
  <c r="AT194" i="5"/>
  <c r="AU194" i="5"/>
  <c r="AW194" i="5"/>
  <c r="AY194" i="5"/>
  <c r="A195" i="5"/>
  <c r="B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Q195" i="5"/>
  <c r="R195" i="5"/>
  <c r="S195" i="5"/>
  <c r="U195" i="5"/>
  <c r="V195" i="5"/>
  <c r="W195" i="5"/>
  <c r="X195" i="5"/>
  <c r="Y195" i="5"/>
  <c r="Z195" i="5"/>
  <c r="AA195" i="5"/>
  <c r="AC195" i="5"/>
  <c r="AD195" i="5"/>
  <c r="AE195" i="5"/>
  <c r="AF195" i="5"/>
  <c r="AG195" i="5"/>
  <c r="AH195" i="5"/>
  <c r="AI195" i="5"/>
  <c r="AJ195" i="5"/>
  <c r="AK195" i="5"/>
  <c r="AM195" i="5"/>
  <c r="AN195" i="5"/>
  <c r="AO195" i="5"/>
  <c r="AP195" i="5"/>
  <c r="AR195" i="5"/>
  <c r="AS195" i="5"/>
  <c r="AT195" i="5"/>
  <c r="AU195" i="5"/>
  <c r="AW195" i="5"/>
  <c r="AY195" i="5"/>
  <c r="A196" i="5"/>
  <c r="B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Q196" i="5"/>
  <c r="R196" i="5"/>
  <c r="S196" i="5"/>
  <c r="U196" i="5"/>
  <c r="V196" i="5"/>
  <c r="W196" i="5"/>
  <c r="X196" i="5"/>
  <c r="Y196" i="5"/>
  <c r="Z196" i="5"/>
  <c r="AA196" i="5"/>
  <c r="AC196" i="5"/>
  <c r="AD196" i="5"/>
  <c r="AE196" i="5"/>
  <c r="AF196" i="5"/>
  <c r="AG196" i="5"/>
  <c r="AH196" i="5"/>
  <c r="AI196" i="5"/>
  <c r="AJ196" i="5"/>
  <c r="AK196" i="5"/>
  <c r="AM196" i="5"/>
  <c r="AN196" i="5"/>
  <c r="AO196" i="5"/>
  <c r="AP196" i="5"/>
  <c r="AR196" i="5"/>
  <c r="AS196" i="5"/>
  <c r="AT196" i="5"/>
  <c r="AU196" i="5"/>
  <c r="AW196" i="5"/>
  <c r="AY196" i="5"/>
  <c r="A197" i="5"/>
  <c r="B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Q197" i="5"/>
  <c r="R197" i="5"/>
  <c r="S197" i="5"/>
  <c r="U197" i="5"/>
  <c r="V197" i="5"/>
  <c r="W197" i="5"/>
  <c r="X197" i="5"/>
  <c r="Y197" i="5"/>
  <c r="Z197" i="5"/>
  <c r="AA197" i="5"/>
  <c r="AC197" i="5"/>
  <c r="AD197" i="5"/>
  <c r="AE197" i="5"/>
  <c r="AF197" i="5"/>
  <c r="AG197" i="5"/>
  <c r="AH197" i="5"/>
  <c r="AI197" i="5"/>
  <c r="AJ197" i="5"/>
  <c r="AK197" i="5"/>
  <c r="AM197" i="5"/>
  <c r="AN197" i="5"/>
  <c r="AO197" i="5"/>
  <c r="AP197" i="5"/>
  <c r="AR197" i="5"/>
  <c r="AS197" i="5"/>
  <c r="AT197" i="5"/>
  <c r="AU197" i="5"/>
  <c r="AW197" i="5"/>
  <c r="AY197" i="5"/>
  <c r="A198" i="5"/>
  <c r="B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Q198" i="5"/>
  <c r="R198" i="5"/>
  <c r="S198" i="5"/>
  <c r="U198" i="5"/>
  <c r="V198" i="5"/>
  <c r="W198" i="5"/>
  <c r="X198" i="5"/>
  <c r="Y198" i="5"/>
  <c r="Z198" i="5"/>
  <c r="AA198" i="5"/>
  <c r="AC198" i="5"/>
  <c r="AD198" i="5"/>
  <c r="AE198" i="5"/>
  <c r="AF198" i="5"/>
  <c r="AG198" i="5"/>
  <c r="AH198" i="5"/>
  <c r="AI198" i="5"/>
  <c r="AJ198" i="5"/>
  <c r="AK198" i="5"/>
  <c r="AM198" i="5"/>
  <c r="AN198" i="5"/>
  <c r="AO198" i="5"/>
  <c r="AP198" i="5"/>
  <c r="AR198" i="5"/>
  <c r="AS198" i="5"/>
  <c r="AT198" i="5"/>
  <c r="AU198" i="5"/>
  <c r="AW198" i="5"/>
  <c r="AY198" i="5"/>
  <c r="A199" i="5"/>
  <c r="B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Q199" i="5"/>
  <c r="R199" i="5"/>
  <c r="S199" i="5"/>
  <c r="U199" i="5"/>
  <c r="V199" i="5"/>
  <c r="W199" i="5"/>
  <c r="X199" i="5"/>
  <c r="Y199" i="5"/>
  <c r="Z199" i="5"/>
  <c r="AA199" i="5"/>
  <c r="AC199" i="5"/>
  <c r="AD199" i="5"/>
  <c r="AE199" i="5"/>
  <c r="AF199" i="5"/>
  <c r="AG199" i="5"/>
  <c r="AH199" i="5"/>
  <c r="AI199" i="5"/>
  <c r="AJ199" i="5"/>
  <c r="AK199" i="5"/>
  <c r="AM199" i="5"/>
  <c r="AN199" i="5"/>
  <c r="AO199" i="5"/>
  <c r="AP199" i="5"/>
  <c r="AR199" i="5"/>
  <c r="AS199" i="5"/>
  <c r="AT199" i="5"/>
  <c r="AU199" i="5"/>
  <c r="AW199" i="5"/>
  <c r="AY199" i="5"/>
  <c r="A200" i="5"/>
  <c r="B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Q200" i="5"/>
  <c r="R200" i="5"/>
  <c r="S200" i="5"/>
  <c r="U200" i="5"/>
  <c r="V200" i="5"/>
  <c r="W200" i="5"/>
  <c r="X200" i="5"/>
  <c r="Y200" i="5"/>
  <c r="Z200" i="5"/>
  <c r="AA200" i="5"/>
  <c r="AC200" i="5"/>
  <c r="AD200" i="5"/>
  <c r="AE200" i="5"/>
  <c r="AF200" i="5"/>
  <c r="AG200" i="5"/>
  <c r="AH200" i="5"/>
  <c r="AI200" i="5"/>
  <c r="AJ200" i="5"/>
  <c r="AK200" i="5"/>
  <c r="AM200" i="5"/>
  <c r="AN200" i="5"/>
  <c r="AO200" i="5"/>
  <c r="AP200" i="5"/>
  <c r="AR200" i="5"/>
  <c r="AS200" i="5"/>
  <c r="AT200" i="5"/>
  <c r="AU200" i="5"/>
  <c r="AW200" i="5"/>
  <c r="AY200" i="5"/>
  <c r="A201" i="5"/>
  <c r="B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Q201" i="5"/>
  <c r="R201" i="5"/>
  <c r="S201" i="5"/>
  <c r="U201" i="5"/>
  <c r="V201" i="5"/>
  <c r="W201" i="5"/>
  <c r="X201" i="5"/>
  <c r="Y201" i="5"/>
  <c r="Z201" i="5"/>
  <c r="AA201" i="5"/>
  <c r="AC201" i="5"/>
  <c r="AD201" i="5"/>
  <c r="AE201" i="5"/>
  <c r="AF201" i="5"/>
  <c r="AG201" i="5"/>
  <c r="AH201" i="5"/>
  <c r="AI201" i="5"/>
  <c r="AJ201" i="5"/>
  <c r="AK201" i="5"/>
  <c r="AM201" i="5"/>
  <c r="AN201" i="5"/>
  <c r="AO201" i="5"/>
  <c r="AP201" i="5"/>
  <c r="AR201" i="5"/>
  <c r="AS201" i="5"/>
  <c r="AT201" i="5"/>
  <c r="AU201" i="5"/>
  <c r="AW201" i="5"/>
  <c r="AY201" i="5"/>
  <c r="A202" i="5"/>
  <c r="B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Q202" i="5"/>
  <c r="R202" i="5"/>
  <c r="S202" i="5"/>
  <c r="U202" i="5"/>
  <c r="V202" i="5"/>
  <c r="W202" i="5"/>
  <c r="X202" i="5"/>
  <c r="Y202" i="5"/>
  <c r="Z202" i="5"/>
  <c r="AA202" i="5"/>
  <c r="AC202" i="5"/>
  <c r="AD202" i="5"/>
  <c r="AE202" i="5"/>
  <c r="AF202" i="5"/>
  <c r="AG202" i="5"/>
  <c r="AH202" i="5"/>
  <c r="AI202" i="5"/>
  <c r="AJ202" i="5"/>
  <c r="AK202" i="5"/>
  <c r="AM202" i="5"/>
  <c r="AN202" i="5"/>
  <c r="AO202" i="5"/>
  <c r="AP202" i="5"/>
  <c r="AR202" i="5"/>
  <c r="AS202" i="5"/>
  <c r="AT202" i="5"/>
  <c r="AU202" i="5"/>
  <c r="AW202" i="5"/>
  <c r="AY202" i="5"/>
  <c r="A203" i="5"/>
  <c r="B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Q203" i="5"/>
  <c r="R203" i="5"/>
  <c r="S203" i="5"/>
  <c r="U203" i="5"/>
  <c r="V203" i="5"/>
  <c r="W203" i="5"/>
  <c r="X203" i="5"/>
  <c r="Y203" i="5"/>
  <c r="Z203" i="5"/>
  <c r="AA203" i="5"/>
  <c r="AC203" i="5"/>
  <c r="AD203" i="5"/>
  <c r="AE203" i="5"/>
  <c r="AF203" i="5"/>
  <c r="AG203" i="5"/>
  <c r="AH203" i="5"/>
  <c r="AI203" i="5"/>
  <c r="AJ203" i="5"/>
  <c r="AK203" i="5"/>
  <c r="AM203" i="5"/>
  <c r="AN203" i="5"/>
  <c r="AO203" i="5"/>
  <c r="AP203" i="5"/>
  <c r="AR203" i="5"/>
  <c r="AS203" i="5"/>
  <c r="AT203" i="5"/>
  <c r="AU203" i="5"/>
  <c r="AW203" i="5"/>
  <c r="AY203" i="5"/>
  <c r="A204" i="5"/>
  <c r="B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Q204" i="5"/>
  <c r="R204" i="5"/>
  <c r="S204" i="5"/>
  <c r="U204" i="5"/>
  <c r="V204" i="5"/>
  <c r="W204" i="5"/>
  <c r="X204" i="5"/>
  <c r="Y204" i="5"/>
  <c r="Z204" i="5"/>
  <c r="AA204" i="5"/>
  <c r="AC204" i="5"/>
  <c r="AD204" i="5"/>
  <c r="AE204" i="5"/>
  <c r="AF204" i="5"/>
  <c r="AG204" i="5"/>
  <c r="AH204" i="5"/>
  <c r="AI204" i="5"/>
  <c r="AJ204" i="5"/>
  <c r="AK204" i="5"/>
  <c r="AM204" i="5"/>
  <c r="AN204" i="5"/>
  <c r="AO204" i="5"/>
  <c r="AP204" i="5"/>
  <c r="AR204" i="5"/>
  <c r="AS204" i="5"/>
  <c r="AT204" i="5"/>
  <c r="AU204" i="5"/>
  <c r="AW204" i="5"/>
  <c r="AY204" i="5"/>
  <c r="A205" i="5"/>
  <c r="B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Q205" i="5"/>
  <c r="R205" i="5"/>
  <c r="S205" i="5"/>
  <c r="U205" i="5"/>
  <c r="V205" i="5"/>
  <c r="W205" i="5"/>
  <c r="X205" i="5"/>
  <c r="Y205" i="5"/>
  <c r="Z205" i="5"/>
  <c r="AA205" i="5"/>
  <c r="AC205" i="5"/>
  <c r="AD205" i="5"/>
  <c r="AE205" i="5"/>
  <c r="AF205" i="5"/>
  <c r="AG205" i="5"/>
  <c r="AH205" i="5"/>
  <c r="AI205" i="5"/>
  <c r="AJ205" i="5"/>
  <c r="AK205" i="5"/>
  <c r="AM205" i="5"/>
  <c r="AN205" i="5"/>
  <c r="AO205" i="5"/>
  <c r="AP205" i="5"/>
  <c r="AR205" i="5"/>
  <c r="AS205" i="5"/>
  <c r="AT205" i="5"/>
  <c r="AU205" i="5"/>
  <c r="AW205" i="5"/>
  <c r="AY205" i="5"/>
  <c r="A206" i="5"/>
  <c r="B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Q206" i="5"/>
  <c r="R206" i="5"/>
  <c r="S206" i="5"/>
  <c r="U206" i="5"/>
  <c r="V206" i="5"/>
  <c r="W206" i="5"/>
  <c r="X206" i="5"/>
  <c r="Y206" i="5"/>
  <c r="Z206" i="5"/>
  <c r="AA206" i="5"/>
  <c r="AC206" i="5"/>
  <c r="AD206" i="5"/>
  <c r="AE206" i="5"/>
  <c r="AF206" i="5"/>
  <c r="AG206" i="5"/>
  <c r="AH206" i="5"/>
  <c r="AI206" i="5"/>
  <c r="AJ206" i="5"/>
  <c r="AK206" i="5"/>
  <c r="AM206" i="5"/>
  <c r="AN206" i="5"/>
  <c r="AO206" i="5"/>
  <c r="AP206" i="5"/>
  <c r="AR206" i="5"/>
  <c r="AS206" i="5"/>
  <c r="AT206" i="5"/>
  <c r="AU206" i="5"/>
  <c r="AW206" i="5"/>
  <c r="AY206" i="5"/>
  <c r="A207" i="5"/>
  <c r="B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Q207" i="5"/>
  <c r="R207" i="5"/>
  <c r="S207" i="5"/>
  <c r="U207" i="5"/>
  <c r="V207" i="5"/>
  <c r="W207" i="5"/>
  <c r="X207" i="5"/>
  <c r="Y207" i="5"/>
  <c r="Z207" i="5"/>
  <c r="AA207" i="5"/>
  <c r="AC207" i="5"/>
  <c r="AD207" i="5"/>
  <c r="AE207" i="5"/>
  <c r="AF207" i="5"/>
  <c r="AG207" i="5"/>
  <c r="AH207" i="5"/>
  <c r="AI207" i="5"/>
  <c r="AJ207" i="5"/>
  <c r="AK207" i="5"/>
  <c r="AM207" i="5"/>
  <c r="AN207" i="5"/>
  <c r="AO207" i="5"/>
  <c r="AP207" i="5"/>
  <c r="AR207" i="5"/>
  <c r="AS207" i="5"/>
  <c r="AT207" i="5"/>
  <c r="AU207" i="5"/>
  <c r="AW207" i="5"/>
  <c r="AY207" i="5"/>
  <c r="A208" i="5"/>
  <c r="B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Q208" i="5"/>
  <c r="R208" i="5"/>
  <c r="S208" i="5"/>
  <c r="U208" i="5"/>
  <c r="V208" i="5"/>
  <c r="W208" i="5"/>
  <c r="X208" i="5"/>
  <c r="Y208" i="5"/>
  <c r="Z208" i="5"/>
  <c r="AA208" i="5"/>
  <c r="AC208" i="5"/>
  <c r="AD208" i="5"/>
  <c r="AE208" i="5"/>
  <c r="AF208" i="5"/>
  <c r="AG208" i="5"/>
  <c r="AH208" i="5"/>
  <c r="AI208" i="5"/>
  <c r="AJ208" i="5"/>
  <c r="AK208" i="5"/>
  <c r="AM208" i="5"/>
  <c r="AN208" i="5"/>
  <c r="AO208" i="5"/>
  <c r="AP208" i="5"/>
  <c r="AR208" i="5"/>
  <c r="AS208" i="5"/>
  <c r="AT208" i="5"/>
  <c r="AU208" i="5"/>
  <c r="AW208" i="5"/>
  <c r="AY208" i="5"/>
  <c r="A209" i="5"/>
  <c r="B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Q209" i="5"/>
  <c r="R209" i="5"/>
  <c r="S209" i="5"/>
  <c r="U209" i="5"/>
  <c r="V209" i="5"/>
  <c r="W209" i="5"/>
  <c r="X209" i="5"/>
  <c r="Y209" i="5"/>
  <c r="Z209" i="5"/>
  <c r="AA209" i="5"/>
  <c r="AC209" i="5"/>
  <c r="AD209" i="5"/>
  <c r="AE209" i="5"/>
  <c r="AF209" i="5"/>
  <c r="AG209" i="5"/>
  <c r="AH209" i="5"/>
  <c r="AI209" i="5"/>
  <c r="AJ209" i="5"/>
  <c r="AK209" i="5"/>
  <c r="AM209" i="5"/>
  <c r="AN209" i="5"/>
  <c r="AO209" i="5"/>
  <c r="AP209" i="5"/>
  <c r="AR209" i="5"/>
  <c r="AS209" i="5"/>
  <c r="AT209" i="5"/>
  <c r="AU209" i="5"/>
  <c r="AW209" i="5"/>
  <c r="AY209" i="5"/>
  <c r="A210" i="5"/>
  <c r="B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Q210" i="5"/>
  <c r="R210" i="5"/>
  <c r="S210" i="5"/>
  <c r="U210" i="5"/>
  <c r="V210" i="5"/>
  <c r="W210" i="5"/>
  <c r="X210" i="5"/>
  <c r="Y210" i="5"/>
  <c r="Z210" i="5"/>
  <c r="AA210" i="5"/>
  <c r="AC210" i="5"/>
  <c r="AD210" i="5"/>
  <c r="AE210" i="5"/>
  <c r="AF210" i="5"/>
  <c r="AG210" i="5"/>
  <c r="AH210" i="5"/>
  <c r="AI210" i="5"/>
  <c r="AJ210" i="5"/>
  <c r="AK210" i="5"/>
  <c r="AM210" i="5"/>
  <c r="AN210" i="5"/>
  <c r="AO210" i="5"/>
  <c r="AP210" i="5"/>
  <c r="AR210" i="5"/>
  <c r="AS210" i="5"/>
  <c r="AT210" i="5"/>
  <c r="AU210" i="5"/>
  <c r="AW210" i="5"/>
  <c r="AY210" i="5"/>
  <c r="A211" i="5"/>
  <c r="B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Q211" i="5"/>
  <c r="R211" i="5"/>
  <c r="S211" i="5"/>
  <c r="U211" i="5"/>
  <c r="V211" i="5"/>
  <c r="W211" i="5"/>
  <c r="X211" i="5"/>
  <c r="Y211" i="5"/>
  <c r="Z211" i="5"/>
  <c r="AA211" i="5"/>
  <c r="AC211" i="5"/>
  <c r="AD211" i="5"/>
  <c r="AE211" i="5"/>
  <c r="AF211" i="5"/>
  <c r="AG211" i="5"/>
  <c r="AH211" i="5"/>
  <c r="AI211" i="5"/>
  <c r="AJ211" i="5"/>
  <c r="AK211" i="5"/>
  <c r="AM211" i="5"/>
  <c r="AN211" i="5"/>
  <c r="AO211" i="5"/>
  <c r="AP211" i="5"/>
  <c r="AR211" i="5"/>
  <c r="AS211" i="5"/>
  <c r="AT211" i="5"/>
  <c r="AU211" i="5"/>
  <c r="AW211" i="5"/>
  <c r="AY211" i="5"/>
  <c r="A212" i="5"/>
  <c r="B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Q212" i="5"/>
  <c r="R212" i="5"/>
  <c r="S212" i="5"/>
  <c r="U212" i="5"/>
  <c r="V212" i="5"/>
  <c r="W212" i="5"/>
  <c r="X212" i="5"/>
  <c r="Y212" i="5"/>
  <c r="Z212" i="5"/>
  <c r="AA212" i="5"/>
  <c r="AC212" i="5"/>
  <c r="AD212" i="5"/>
  <c r="AE212" i="5"/>
  <c r="AF212" i="5"/>
  <c r="AG212" i="5"/>
  <c r="AH212" i="5"/>
  <c r="AI212" i="5"/>
  <c r="AJ212" i="5"/>
  <c r="AK212" i="5"/>
  <c r="AM212" i="5"/>
  <c r="AN212" i="5"/>
  <c r="AO212" i="5"/>
  <c r="AP212" i="5"/>
  <c r="AR212" i="5"/>
  <c r="AS212" i="5"/>
  <c r="AT212" i="5"/>
  <c r="AU212" i="5"/>
  <c r="AW212" i="5"/>
  <c r="AY212" i="5"/>
  <c r="A213" i="5"/>
  <c r="B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Q213" i="5"/>
  <c r="R213" i="5"/>
  <c r="S213" i="5"/>
  <c r="U213" i="5"/>
  <c r="V213" i="5"/>
  <c r="W213" i="5"/>
  <c r="X213" i="5"/>
  <c r="Y213" i="5"/>
  <c r="Z213" i="5"/>
  <c r="AA213" i="5"/>
  <c r="AC213" i="5"/>
  <c r="AD213" i="5"/>
  <c r="AE213" i="5"/>
  <c r="AF213" i="5"/>
  <c r="AG213" i="5"/>
  <c r="AH213" i="5"/>
  <c r="AI213" i="5"/>
  <c r="AJ213" i="5"/>
  <c r="AK213" i="5"/>
  <c r="AM213" i="5"/>
  <c r="AN213" i="5"/>
  <c r="AO213" i="5"/>
  <c r="AP213" i="5"/>
  <c r="AR213" i="5"/>
  <c r="AS213" i="5"/>
  <c r="AT213" i="5"/>
  <c r="AU213" i="5"/>
  <c r="AW213" i="5"/>
  <c r="AY213" i="5"/>
  <c r="A214" i="5"/>
  <c r="B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Q214" i="5"/>
  <c r="R214" i="5"/>
  <c r="S214" i="5"/>
  <c r="U214" i="5"/>
  <c r="V214" i="5"/>
  <c r="W214" i="5"/>
  <c r="X214" i="5"/>
  <c r="Y214" i="5"/>
  <c r="Z214" i="5"/>
  <c r="AA214" i="5"/>
  <c r="AC214" i="5"/>
  <c r="AD214" i="5"/>
  <c r="AE214" i="5"/>
  <c r="AF214" i="5"/>
  <c r="AG214" i="5"/>
  <c r="AH214" i="5"/>
  <c r="AI214" i="5"/>
  <c r="AJ214" i="5"/>
  <c r="AK214" i="5"/>
  <c r="AM214" i="5"/>
  <c r="AN214" i="5"/>
  <c r="AO214" i="5"/>
  <c r="AP214" i="5"/>
  <c r="AR214" i="5"/>
  <c r="AS214" i="5"/>
  <c r="AT214" i="5"/>
  <c r="AU214" i="5"/>
  <c r="AW214" i="5"/>
  <c r="AY214" i="5"/>
  <c r="A215" i="5"/>
  <c r="B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Q215" i="5"/>
  <c r="R215" i="5"/>
  <c r="S215" i="5"/>
  <c r="U215" i="5"/>
  <c r="V215" i="5"/>
  <c r="W215" i="5"/>
  <c r="X215" i="5"/>
  <c r="Y215" i="5"/>
  <c r="Z215" i="5"/>
  <c r="AA215" i="5"/>
  <c r="AC215" i="5"/>
  <c r="AD215" i="5"/>
  <c r="AE215" i="5"/>
  <c r="AF215" i="5"/>
  <c r="AG215" i="5"/>
  <c r="AH215" i="5"/>
  <c r="AI215" i="5"/>
  <c r="AJ215" i="5"/>
  <c r="AK215" i="5"/>
  <c r="AM215" i="5"/>
  <c r="AN215" i="5"/>
  <c r="AO215" i="5"/>
  <c r="AP215" i="5"/>
  <c r="AR215" i="5"/>
  <c r="AS215" i="5"/>
  <c r="AT215" i="5"/>
  <c r="AU215" i="5"/>
  <c r="AW215" i="5"/>
  <c r="AY215" i="5"/>
  <c r="A216" i="5"/>
  <c r="B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Q216" i="5"/>
  <c r="R216" i="5"/>
  <c r="S216" i="5"/>
  <c r="U216" i="5"/>
  <c r="V216" i="5"/>
  <c r="W216" i="5"/>
  <c r="X216" i="5"/>
  <c r="Y216" i="5"/>
  <c r="Z216" i="5"/>
  <c r="AA216" i="5"/>
  <c r="AC216" i="5"/>
  <c r="AD216" i="5"/>
  <c r="AE216" i="5"/>
  <c r="AF216" i="5"/>
  <c r="AG216" i="5"/>
  <c r="AH216" i="5"/>
  <c r="AI216" i="5"/>
  <c r="AJ216" i="5"/>
  <c r="AK216" i="5"/>
  <c r="AM216" i="5"/>
  <c r="AN216" i="5"/>
  <c r="AO216" i="5"/>
  <c r="AP216" i="5"/>
  <c r="AR216" i="5"/>
  <c r="AS216" i="5"/>
  <c r="AT216" i="5"/>
  <c r="AU216" i="5"/>
  <c r="AW216" i="5"/>
  <c r="AY216" i="5"/>
  <c r="A217" i="5"/>
  <c r="B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Q217" i="5"/>
  <c r="R217" i="5"/>
  <c r="S217" i="5"/>
  <c r="U217" i="5"/>
  <c r="V217" i="5"/>
  <c r="W217" i="5"/>
  <c r="X217" i="5"/>
  <c r="Y217" i="5"/>
  <c r="Z217" i="5"/>
  <c r="AA217" i="5"/>
  <c r="AC217" i="5"/>
  <c r="AD217" i="5"/>
  <c r="AE217" i="5"/>
  <c r="AF217" i="5"/>
  <c r="AG217" i="5"/>
  <c r="AH217" i="5"/>
  <c r="AI217" i="5"/>
  <c r="AJ217" i="5"/>
  <c r="AK217" i="5"/>
  <c r="AM217" i="5"/>
  <c r="AN217" i="5"/>
  <c r="AO217" i="5"/>
  <c r="AP217" i="5"/>
  <c r="AR217" i="5"/>
  <c r="AS217" i="5"/>
  <c r="AT217" i="5"/>
  <c r="AU217" i="5"/>
  <c r="AW217" i="5"/>
  <c r="AY217" i="5"/>
  <c r="A218" i="5"/>
  <c r="B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Q218" i="5"/>
  <c r="R218" i="5"/>
  <c r="S218" i="5"/>
  <c r="U218" i="5"/>
  <c r="V218" i="5"/>
  <c r="W218" i="5"/>
  <c r="X218" i="5"/>
  <c r="Y218" i="5"/>
  <c r="Z218" i="5"/>
  <c r="AA218" i="5"/>
  <c r="AC218" i="5"/>
  <c r="AD218" i="5"/>
  <c r="AE218" i="5"/>
  <c r="AF218" i="5"/>
  <c r="AG218" i="5"/>
  <c r="AH218" i="5"/>
  <c r="AI218" i="5"/>
  <c r="AJ218" i="5"/>
  <c r="AK218" i="5"/>
  <c r="AM218" i="5"/>
  <c r="AN218" i="5"/>
  <c r="AO218" i="5"/>
  <c r="AP218" i="5"/>
  <c r="AR218" i="5"/>
  <c r="AS218" i="5"/>
  <c r="AT218" i="5"/>
  <c r="AU218" i="5"/>
  <c r="AW218" i="5"/>
  <c r="AY218" i="5"/>
  <c r="A219" i="5"/>
  <c r="B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Q219" i="5"/>
  <c r="R219" i="5"/>
  <c r="S219" i="5"/>
  <c r="U219" i="5"/>
  <c r="V219" i="5"/>
  <c r="W219" i="5"/>
  <c r="X219" i="5"/>
  <c r="Y219" i="5"/>
  <c r="Z219" i="5"/>
  <c r="AA219" i="5"/>
  <c r="AC219" i="5"/>
  <c r="AD219" i="5"/>
  <c r="AE219" i="5"/>
  <c r="AF219" i="5"/>
  <c r="AG219" i="5"/>
  <c r="AH219" i="5"/>
  <c r="AI219" i="5"/>
  <c r="AJ219" i="5"/>
  <c r="AK219" i="5"/>
  <c r="AM219" i="5"/>
  <c r="AN219" i="5"/>
  <c r="AO219" i="5"/>
  <c r="AP219" i="5"/>
  <c r="AR219" i="5"/>
  <c r="AS219" i="5"/>
  <c r="AT219" i="5"/>
  <c r="AU219" i="5"/>
  <c r="AW219" i="5"/>
  <c r="AY219" i="5"/>
  <c r="A220" i="5"/>
  <c r="B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Q220" i="5"/>
  <c r="R220" i="5"/>
  <c r="S220" i="5"/>
  <c r="U220" i="5"/>
  <c r="V220" i="5"/>
  <c r="W220" i="5"/>
  <c r="X220" i="5"/>
  <c r="Y220" i="5"/>
  <c r="Z220" i="5"/>
  <c r="AA220" i="5"/>
  <c r="AC220" i="5"/>
  <c r="AD220" i="5"/>
  <c r="AE220" i="5"/>
  <c r="AF220" i="5"/>
  <c r="AG220" i="5"/>
  <c r="AH220" i="5"/>
  <c r="AI220" i="5"/>
  <c r="AJ220" i="5"/>
  <c r="AK220" i="5"/>
  <c r="AM220" i="5"/>
  <c r="AN220" i="5"/>
  <c r="AO220" i="5"/>
  <c r="AP220" i="5"/>
  <c r="AR220" i="5"/>
  <c r="AS220" i="5"/>
  <c r="AT220" i="5"/>
  <c r="AU220" i="5"/>
  <c r="AW220" i="5"/>
  <c r="AY220" i="5"/>
  <c r="A221" i="5"/>
  <c r="B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Q221" i="5"/>
  <c r="R221" i="5"/>
  <c r="S221" i="5"/>
  <c r="U221" i="5"/>
  <c r="V221" i="5"/>
  <c r="W221" i="5"/>
  <c r="X221" i="5"/>
  <c r="Y221" i="5"/>
  <c r="Z221" i="5"/>
  <c r="AA221" i="5"/>
  <c r="AC221" i="5"/>
  <c r="AD221" i="5"/>
  <c r="AE221" i="5"/>
  <c r="AF221" i="5"/>
  <c r="AG221" i="5"/>
  <c r="AH221" i="5"/>
  <c r="AI221" i="5"/>
  <c r="AJ221" i="5"/>
  <c r="AK221" i="5"/>
  <c r="AM221" i="5"/>
  <c r="AN221" i="5"/>
  <c r="AO221" i="5"/>
  <c r="AP221" i="5"/>
  <c r="AR221" i="5"/>
  <c r="AS221" i="5"/>
  <c r="AT221" i="5"/>
  <c r="AU221" i="5"/>
  <c r="AW221" i="5"/>
  <c r="AY221" i="5"/>
  <c r="A222" i="5"/>
  <c r="B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Q222" i="5"/>
  <c r="R222" i="5"/>
  <c r="S222" i="5"/>
  <c r="U222" i="5"/>
  <c r="V222" i="5"/>
  <c r="W222" i="5"/>
  <c r="X222" i="5"/>
  <c r="Y222" i="5"/>
  <c r="Z222" i="5"/>
  <c r="AA222" i="5"/>
  <c r="AC222" i="5"/>
  <c r="AD222" i="5"/>
  <c r="AE222" i="5"/>
  <c r="AF222" i="5"/>
  <c r="AG222" i="5"/>
  <c r="AH222" i="5"/>
  <c r="AI222" i="5"/>
  <c r="AJ222" i="5"/>
  <c r="AK222" i="5"/>
  <c r="AM222" i="5"/>
  <c r="AN222" i="5"/>
  <c r="AO222" i="5"/>
  <c r="AP222" i="5"/>
  <c r="AR222" i="5"/>
  <c r="AS222" i="5"/>
  <c r="AT222" i="5"/>
  <c r="AU222" i="5"/>
  <c r="AW222" i="5"/>
  <c r="AY222" i="5"/>
  <c r="A223" i="5"/>
  <c r="B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Q223" i="5"/>
  <c r="R223" i="5"/>
  <c r="S223" i="5"/>
  <c r="U223" i="5"/>
  <c r="V223" i="5"/>
  <c r="W223" i="5"/>
  <c r="X223" i="5"/>
  <c r="Y223" i="5"/>
  <c r="Z223" i="5"/>
  <c r="AA223" i="5"/>
  <c r="AC223" i="5"/>
  <c r="AD223" i="5"/>
  <c r="AE223" i="5"/>
  <c r="AF223" i="5"/>
  <c r="AG223" i="5"/>
  <c r="AH223" i="5"/>
  <c r="AI223" i="5"/>
  <c r="AJ223" i="5"/>
  <c r="AK223" i="5"/>
  <c r="AM223" i="5"/>
  <c r="AN223" i="5"/>
  <c r="AO223" i="5"/>
  <c r="AP223" i="5"/>
  <c r="AR223" i="5"/>
  <c r="AS223" i="5"/>
  <c r="AT223" i="5"/>
  <c r="AU223" i="5"/>
  <c r="AW223" i="5"/>
  <c r="AY223" i="5"/>
  <c r="A224" i="5"/>
  <c r="B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Q224" i="5"/>
  <c r="R224" i="5"/>
  <c r="S224" i="5"/>
  <c r="U224" i="5"/>
  <c r="V224" i="5"/>
  <c r="W224" i="5"/>
  <c r="X224" i="5"/>
  <c r="Y224" i="5"/>
  <c r="Z224" i="5"/>
  <c r="AA224" i="5"/>
  <c r="AC224" i="5"/>
  <c r="AD224" i="5"/>
  <c r="AE224" i="5"/>
  <c r="AF224" i="5"/>
  <c r="AG224" i="5"/>
  <c r="AH224" i="5"/>
  <c r="AI224" i="5"/>
  <c r="AJ224" i="5"/>
  <c r="AK224" i="5"/>
  <c r="AM224" i="5"/>
  <c r="AN224" i="5"/>
  <c r="AO224" i="5"/>
  <c r="AP224" i="5"/>
  <c r="AR224" i="5"/>
  <c r="AS224" i="5"/>
  <c r="AT224" i="5"/>
  <c r="AU224" i="5"/>
  <c r="AW224" i="5"/>
  <c r="AY224" i="5"/>
  <c r="A225" i="5"/>
  <c r="B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Q225" i="5"/>
  <c r="R225" i="5"/>
  <c r="S225" i="5"/>
  <c r="U225" i="5"/>
  <c r="V225" i="5"/>
  <c r="W225" i="5"/>
  <c r="X225" i="5"/>
  <c r="Y225" i="5"/>
  <c r="Z225" i="5"/>
  <c r="AA225" i="5"/>
  <c r="AC225" i="5"/>
  <c r="AD225" i="5"/>
  <c r="AE225" i="5"/>
  <c r="AF225" i="5"/>
  <c r="AG225" i="5"/>
  <c r="AH225" i="5"/>
  <c r="AI225" i="5"/>
  <c r="AJ225" i="5"/>
  <c r="AK225" i="5"/>
  <c r="AM225" i="5"/>
  <c r="AN225" i="5"/>
  <c r="AO225" i="5"/>
  <c r="AP225" i="5"/>
  <c r="AR225" i="5"/>
  <c r="AS225" i="5"/>
  <c r="AT225" i="5"/>
  <c r="AU225" i="5"/>
  <c r="AW225" i="5"/>
  <c r="AY225" i="5"/>
  <c r="A226" i="5"/>
  <c r="B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Q226" i="5"/>
  <c r="R226" i="5"/>
  <c r="S226" i="5"/>
  <c r="U226" i="5"/>
  <c r="V226" i="5"/>
  <c r="W226" i="5"/>
  <c r="X226" i="5"/>
  <c r="Y226" i="5"/>
  <c r="Z226" i="5"/>
  <c r="AA226" i="5"/>
  <c r="AC226" i="5"/>
  <c r="AD226" i="5"/>
  <c r="AE226" i="5"/>
  <c r="AF226" i="5"/>
  <c r="AG226" i="5"/>
  <c r="AH226" i="5"/>
  <c r="AI226" i="5"/>
  <c r="AJ226" i="5"/>
  <c r="AK226" i="5"/>
  <c r="AM226" i="5"/>
  <c r="AN226" i="5"/>
  <c r="AO226" i="5"/>
  <c r="AP226" i="5"/>
  <c r="AR226" i="5"/>
  <c r="AS226" i="5"/>
  <c r="AT226" i="5"/>
  <c r="AU226" i="5"/>
  <c r="AW226" i="5"/>
  <c r="AY226" i="5"/>
  <c r="A227" i="5"/>
  <c r="B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Q227" i="5"/>
  <c r="R227" i="5"/>
  <c r="S227" i="5"/>
  <c r="U227" i="5"/>
  <c r="V227" i="5"/>
  <c r="W227" i="5"/>
  <c r="X227" i="5"/>
  <c r="Y227" i="5"/>
  <c r="Z227" i="5"/>
  <c r="AA227" i="5"/>
  <c r="AC227" i="5"/>
  <c r="AD227" i="5"/>
  <c r="AE227" i="5"/>
  <c r="AF227" i="5"/>
  <c r="AG227" i="5"/>
  <c r="AH227" i="5"/>
  <c r="AI227" i="5"/>
  <c r="AJ227" i="5"/>
  <c r="AK227" i="5"/>
  <c r="AM227" i="5"/>
  <c r="AN227" i="5"/>
  <c r="AO227" i="5"/>
  <c r="AP227" i="5"/>
  <c r="AR227" i="5"/>
  <c r="AS227" i="5"/>
  <c r="AT227" i="5"/>
  <c r="AU227" i="5"/>
  <c r="AW227" i="5"/>
  <c r="AY227" i="5"/>
  <c r="A228" i="5"/>
  <c r="B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Q228" i="5"/>
  <c r="R228" i="5"/>
  <c r="S228" i="5"/>
  <c r="U228" i="5"/>
  <c r="V228" i="5"/>
  <c r="W228" i="5"/>
  <c r="X228" i="5"/>
  <c r="Y228" i="5"/>
  <c r="Z228" i="5"/>
  <c r="AA228" i="5"/>
  <c r="AC228" i="5"/>
  <c r="AD228" i="5"/>
  <c r="AE228" i="5"/>
  <c r="AF228" i="5"/>
  <c r="AG228" i="5"/>
  <c r="AH228" i="5"/>
  <c r="AI228" i="5"/>
  <c r="AJ228" i="5"/>
  <c r="AK228" i="5"/>
  <c r="AM228" i="5"/>
  <c r="AN228" i="5"/>
  <c r="AO228" i="5"/>
  <c r="AP228" i="5"/>
  <c r="AR228" i="5"/>
  <c r="AS228" i="5"/>
  <c r="AT228" i="5"/>
  <c r="AU228" i="5"/>
  <c r="AW228" i="5"/>
  <c r="AY228" i="5"/>
  <c r="A229" i="5"/>
  <c r="B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Q229" i="5"/>
  <c r="R229" i="5"/>
  <c r="S229" i="5"/>
  <c r="U229" i="5"/>
  <c r="V229" i="5"/>
  <c r="W229" i="5"/>
  <c r="X229" i="5"/>
  <c r="Y229" i="5"/>
  <c r="Z229" i="5"/>
  <c r="AA229" i="5"/>
  <c r="AC229" i="5"/>
  <c r="AD229" i="5"/>
  <c r="AE229" i="5"/>
  <c r="AF229" i="5"/>
  <c r="AG229" i="5"/>
  <c r="AH229" i="5"/>
  <c r="AI229" i="5"/>
  <c r="AJ229" i="5"/>
  <c r="AK229" i="5"/>
  <c r="AM229" i="5"/>
  <c r="AN229" i="5"/>
  <c r="AO229" i="5"/>
  <c r="AP229" i="5"/>
  <c r="AR229" i="5"/>
  <c r="AS229" i="5"/>
  <c r="AT229" i="5"/>
  <c r="AU229" i="5"/>
  <c r="AW229" i="5"/>
  <c r="AY229" i="5"/>
  <c r="A230" i="5"/>
  <c r="B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Q230" i="5"/>
  <c r="R230" i="5"/>
  <c r="S230" i="5"/>
  <c r="U230" i="5"/>
  <c r="V230" i="5"/>
  <c r="W230" i="5"/>
  <c r="X230" i="5"/>
  <c r="Y230" i="5"/>
  <c r="Z230" i="5"/>
  <c r="AA230" i="5"/>
  <c r="AC230" i="5"/>
  <c r="AD230" i="5"/>
  <c r="AE230" i="5"/>
  <c r="AF230" i="5"/>
  <c r="AG230" i="5"/>
  <c r="AH230" i="5"/>
  <c r="AI230" i="5"/>
  <c r="AJ230" i="5"/>
  <c r="AK230" i="5"/>
  <c r="AM230" i="5"/>
  <c r="AN230" i="5"/>
  <c r="AO230" i="5"/>
  <c r="AP230" i="5"/>
  <c r="AR230" i="5"/>
  <c r="AS230" i="5"/>
  <c r="AT230" i="5"/>
  <c r="AU230" i="5"/>
  <c r="AW230" i="5"/>
  <c r="AY230" i="5"/>
  <c r="A231" i="5"/>
  <c r="B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Q231" i="5"/>
  <c r="R231" i="5"/>
  <c r="S231" i="5"/>
  <c r="U231" i="5"/>
  <c r="V231" i="5"/>
  <c r="W231" i="5"/>
  <c r="X231" i="5"/>
  <c r="Y231" i="5"/>
  <c r="Z231" i="5"/>
  <c r="AA231" i="5"/>
  <c r="AC231" i="5"/>
  <c r="AD231" i="5"/>
  <c r="AE231" i="5"/>
  <c r="AF231" i="5"/>
  <c r="AG231" i="5"/>
  <c r="AH231" i="5"/>
  <c r="AI231" i="5"/>
  <c r="AJ231" i="5"/>
  <c r="AK231" i="5"/>
  <c r="AM231" i="5"/>
  <c r="AN231" i="5"/>
  <c r="AO231" i="5"/>
  <c r="AP231" i="5"/>
  <c r="AR231" i="5"/>
  <c r="AS231" i="5"/>
  <c r="AT231" i="5"/>
  <c r="AU231" i="5"/>
  <c r="AW231" i="5"/>
  <c r="AY231" i="5"/>
  <c r="A232" i="5"/>
  <c r="B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Q232" i="5"/>
  <c r="R232" i="5"/>
  <c r="S232" i="5"/>
  <c r="U232" i="5"/>
  <c r="V232" i="5"/>
  <c r="W232" i="5"/>
  <c r="X232" i="5"/>
  <c r="Y232" i="5"/>
  <c r="Z232" i="5"/>
  <c r="AA232" i="5"/>
  <c r="AC232" i="5"/>
  <c r="AD232" i="5"/>
  <c r="AE232" i="5"/>
  <c r="AF232" i="5"/>
  <c r="AG232" i="5"/>
  <c r="AH232" i="5"/>
  <c r="AI232" i="5"/>
  <c r="AJ232" i="5"/>
  <c r="AK232" i="5"/>
  <c r="AM232" i="5"/>
  <c r="AN232" i="5"/>
  <c r="AO232" i="5"/>
  <c r="AP232" i="5"/>
  <c r="AR232" i="5"/>
  <c r="AS232" i="5"/>
  <c r="AT232" i="5"/>
  <c r="AU232" i="5"/>
  <c r="AW232" i="5"/>
  <c r="AY232" i="5"/>
  <c r="A233" i="5"/>
  <c r="B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Q233" i="5"/>
  <c r="R233" i="5"/>
  <c r="S233" i="5"/>
  <c r="U233" i="5"/>
  <c r="V233" i="5"/>
  <c r="W233" i="5"/>
  <c r="X233" i="5"/>
  <c r="Y233" i="5"/>
  <c r="Z233" i="5"/>
  <c r="AA233" i="5"/>
  <c r="AC233" i="5"/>
  <c r="AD233" i="5"/>
  <c r="AE233" i="5"/>
  <c r="AF233" i="5"/>
  <c r="AG233" i="5"/>
  <c r="AH233" i="5"/>
  <c r="AI233" i="5"/>
  <c r="AJ233" i="5"/>
  <c r="AK233" i="5"/>
  <c r="AM233" i="5"/>
  <c r="AN233" i="5"/>
  <c r="AO233" i="5"/>
  <c r="AP233" i="5"/>
  <c r="AR233" i="5"/>
  <c r="AS233" i="5"/>
  <c r="AT233" i="5"/>
  <c r="AU233" i="5"/>
  <c r="AW233" i="5"/>
  <c r="AY233" i="5"/>
  <c r="A234" i="5"/>
  <c r="B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Q234" i="5"/>
  <c r="R234" i="5"/>
  <c r="S234" i="5"/>
  <c r="U234" i="5"/>
  <c r="V234" i="5"/>
  <c r="W234" i="5"/>
  <c r="X234" i="5"/>
  <c r="Y234" i="5"/>
  <c r="Z234" i="5"/>
  <c r="AA234" i="5"/>
  <c r="AC234" i="5"/>
  <c r="AD234" i="5"/>
  <c r="AE234" i="5"/>
  <c r="AF234" i="5"/>
  <c r="AG234" i="5"/>
  <c r="AH234" i="5"/>
  <c r="AI234" i="5"/>
  <c r="AJ234" i="5"/>
  <c r="AK234" i="5"/>
  <c r="AM234" i="5"/>
  <c r="AN234" i="5"/>
  <c r="AO234" i="5"/>
  <c r="AP234" i="5"/>
  <c r="AR234" i="5"/>
  <c r="AS234" i="5"/>
  <c r="AT234" i="5"/>
  <c r="AU234" i="5"/>
  <c r="AW234" i="5"/>
  <c r="AY234" i="5"/>
  <c r="A235" i="5"/>
  <c r="B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Q235" i="5"/>
  <c r="R235" i="5"/>
  <c r="S235" i="5"/>
  <c r="U235" i="5"/>
  <c r="V235" i="5"/>
  <c r="W235" i="5"/>
  <c r="X235" i="5"/>
  <c r="Y235" i="5"/>
  <c r="Z235" i="5"/>
  <c r="AA235" i="5"/>
  <c r="AC235" i="5"/>
  <c r="AD235" i="5"/>
  <c r="AE235" i="5"/>
  <c r="AF235" i="5"/>
  <c r="AG235" i="5"/>
  <c r="AH235" i="5"/>
  <c r="AI235" i="5"/>
  <c r="AJ235" i="5"/>
  <c r="AK235" i="5"/>
  <c r="AM235" i="5"/>
  <c r="AN235" i="5"/>
  <c r="AO235" i="5"/>
  <c r="AP235" i="5"/>
  <c r="AR235" i="5"/>
  <c r="AS235" i="5"/>
  <c r="AT235" i="5"/>
  <c r="AU235" i="5"/>
  <c r="AW235" i="5"/>
  <c r="AY235" i="5"/>
  <c r="A236" i="5"/>
  <c r="B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Q236" i="5"/>
  <c r="R236" i="5"/>
  <c r="S236" i="5"/>
  <c r="U236" i="5"/>
  <c r="V236" i="5"/>
  <c r="W236" i="5"/>
  <c r="X236" i="5"/>
  <c r="Y236" i="5"/>
  <c r="Z236" i="5"/>
  <c r="AA236" i="5"/>
  <c r="AC236" i="5"/>
  <c r="AD236" i="5"/>
  <c r="AE236" i="5"/>
  <c r="AF236" i="5"/>
  <c r="AG236" i="5"/>
  <c r="AH236" i="5"/>
  <c r="AI236" i="5"/>
  <c r="AJ236" i="5"/>
  <c r="AK236" i="5"/>
  <c r="AM236" i="5"/>
  <c r="AN236" i="5"/>
  <c r="AO236" i="5"/>
  <c r="AP236" i="5"/>
  <c r="AR236" i="5"/>
  <c r="AS236" i="5"/>
  <c r="AT236" i="5"/>
  <c r="AU236" i="5"/>
  <c r="AW236" i="5"/>
  <c r="AY236" i="5"/>
  <c r="A237" i="5"/>
  <c r="B237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Q237" i="5"/>
  <c r="R237" i="5"/>
  <c r="S237" i="5"/>
  <c r="U237" i="5"/>
  <c r="V237" i="5"/>
  <c r="W237" i="5"/>
  <c r="X237" i="5"/>
  <c r="Y237" i="5"/>
  <c r="Z237" i="5"/>
  <c r="AA237" i="5"/>
  <c r="AC237" i="5"/>
  <c r="AD237" i="5"/>
  <c r="AE237" i="5"/>
  <c r="AF237" i="5"/>
  <c r="AG237" i="5"/>
  <c r="AH237" i="5"/>
  <c r="AI237" i="5"/>
  <c r="AJ237" i="5"/>
  <c r="AK237" i="5"/>
  <c r="AM237" i="5"/>
  <c r="AN237" i="5"/>
  <c r="AO237" i="5"/>
  <c r="AP237" i="5"/>
  <c r="AR237" i="5"/>
  <c r="AS237" i="5"/>
  <c r="AT237" i="5"/>
  <c r="AU237" i="5"/>
  <c r="AW237" i="5"/>
  <c r="AY237" i="5"/>
  <c r="A238" i="5"/>
  <c r="B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Q238" i="5"/>
  <c r="R238" i="5"/>
  <c r="S238" i="5"/>
  <c r="U238" i="5"/>
  <c r="V238" i="5"/>
  <c r="W238" i="5"/>
  <c r="X238" i="5"/>
  <c r="Y238" i="5"/>
  <c r="Z238" i="5"/>
  <c r="AA238" i="5"/>
  <c r="AC238" i="5"/>
  <c r="AD238" i="5"/>
  <c r="AE238" i="5"/>
  <c r="AF238" i="5"/>
  <c r="AG238" i="5"/>
  <c r="AH238" i="5"/>
  <c r="AI238" i="5"/>
  <c r="AJ238" i="5"/>
  <c r="AK238" i="5"/>
  <c r="AM238" i="5"/>
  <c r="AN238" i="5"/>
  <c r="AO238" i="5"/>
  <c r="AP238" i="5"/>
  <c r="AR238" i="5"/>
  <c r="AS238" i="5"/>
  <c r="AT238" i="5"/>
  <c r="AU238" i="5"/>
  <c r="AW238" i="5"/>
  <c r="AY238" i="5"/>
  <c r="A239" i="5"/>
  <c r="B239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Q239" i="5"/>
  <c r="R239" i="5"/>
  <c r="S239" i="5"/>
  <c r="U239" i="5"/>
  <c r="V239" i="5"/>
  <c r="W239" i="5"/>
  <c r="X239" i="5"/>
  <c r="Y239" i="5"/>
  <c r="Z239" i="5"/>
  <c r="AA239" i="5"/>
  <c r="AC239" i="5"/>
  <c r="AD239" i="5"/>
  <c r="AE239" i="5"/>
  <c r="AF239" i="5"/>
  <c r="AG239" i="5"/>
  <c r="AH239" i="5"/>
  <c r="AI239" i="5"/>
  <c r="AJ239" i="5"/>
  <c r="AK239" i="5"/>
  <c r="AM239" i="5"/>
  <c r="AN239" i="5"/>
  <c r="AO239" i="5"/>
  <c r="AP239" i="5"/>
  <c r="AR239" i="5"/>
  <c r="AS239" i="5"/>
  <c r="AT239" i="5"/>
  <c r="AU239" i="5"/>
  <c r="AW239" i="5"/>
  <c r="AY239" i="5"/>
  <c r="A240" i="5"/>
  <c r="B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Q240" i="5"/>
  <c r="R240" i="5"/>
  <c r="S240" i="5"/>
  <c r="U240" i="5"/>
  <c r="V240" i="5"/>
  <c r="W240" i="5"/>
  <c r="X240" i="5"/>
  <c r="Y240" i="5"/>
  <c r="Z240" i="5"/>
  <c r="AA240" i="5"/>
  <c r="AC240" i="5"/>
  <c r="AD240" i="5"/>
  <c r="AE240" i="5"/>
  <c r="AF240" i="5"/>
  <c r="AG240" i="5"/>
  <c r="AH240" i="5"/>
  <c r="AI240" i="5"/>
  <c r="AJ240" i="5"/>
  <c r="AK240" i="5"/>
  <c r="AM240" i="5"/>
  <c r="AN240" i="5"/>
  <c r="AO240" i="5"/>
  <c r="AP240" i="5"/>
  <c r="AR240" i="5"/>
  <c r="AS240" i="5"/>
  <c r="AT240" i="5"/>
  <c r="AU240" i="5"/>
  <c r="AW240" i="5"/>
  <c r="AY240" i="5"/>
  <c r="A241" i="5"/>
  <c r="B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Q241" i="5"/>
  <c r="R241" i="5"/>
  <c r="S241" i="5"/>
  <c r="U241" i="5"/>
  <c r="V241" i="5"/>
  <c r="W241" i="5"/>
  <c r="X241" i="5"/>
  <c r="Y241" i="5"/>
  <c r="Z241" i="5"/>
  <c r="AA241" i="5"/>
  <c r="AC241" i="5"/>
  <c r="AD241" i="5"/>
  <c r="AE241" i="5"/>
  <c r="AF241" i="5"/>
  <c r="AG241" i="5"/>
  <c r="AH241" i="5"/>
  <c r="AI241" i="5"/>
  <c r="AJ241" i="5"/>
  <c r="AK241" i="5"/>
  <c r="AM241" i="5"/>
  <c r="AN241" i="5"/>
  <c r="AO241" i="5"/>
  <c r="AP241" i="5"/>
  <c r="AR241" i="5"/>
  <c r="AS241" i="5"/>
  <c r="AT241" i="5"/>
  <c r="AU241" i="5"/>
  <c r="AW241" i="5"/>
  <c r="AY241" i="5"/>
  <c r="A242" i="5"/>
  <c r="B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Q242" i="5"/>
  <c r="R242" i="5"/>
  <c r="S242" i="5"/>
  <c r="U242" i="5"/>
  <c r="V242" i="5"/>
  <c r="W242" i="5"/>
  <c r="X242" i="5"/>
  <c r="Y242" i="5"/>
  <c r="Z242" i="5"/>
  <c r="AA242" i="5"/>
  <c r="AC242" i="5"/>
  <c r="AD242" i="5"/>
  <c r="AE242" i="5"/>
  <c r="AF242" i="5"/>
  <c r="AG242" i="5"/>
  <c r="AH242" i="5"/>
  <c r="AI242" i="5"/>
  <c r="AJ242" i="5"/>
  <c r="AK242" i="5"/>
  <c r="AM242" i="5"/>
  <c r="AN242" i="5"/>
  <c r="AO242" i="5"/>
  <c r="AP242" i="5"/>
  <c r="AR242" i="5"/>
  <c r="AS242" i="5"/>
  <c r="AT242" i="5"/>
  <c r="AU242" i="5"/>
  <c r="AW242" i="5"/>
  <c r="AY242" i="5"/>
  <c r="A243" i="5"/>
  <c r="B243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Q243" i="5"/>
  <c r="R243" i="5"/>
  <c r="S243" i="5"/>
  <c r="U243" i="5"/>
  <c r="V243" i="5"/>
  <c r="W243" i="5"/>
  <c r="X243" i="5"/>
  <c r="Y243" i="5"/>
  <c r="Z243" i="5"/>
  <c r="AA243" i="5"/>
  <c r="AC243" i="5"/>
  <c r="AD243" i="5"/>
  <c r="AE243" i="5"/>
  <c r="AF243" i="5"/>
  <c r="AG243" i="5"/>
  <c r="AH243" i="5"/>
  <c r="AI243" i="5"/>
  <c r="AJ243" i="5"/>
  <c r="AK243" i="5"/>
  <c r="AM243" i="5"/>
  <c r="AN243" i="5"/>
  <c r="AO243" i="5"/>
  <c r="AP243" i="5"/>
  <c r="AR243" i="5"/>
  <c r="AS243" i="5"/>
  <c r="AT243" i="5"/>
  <c r="AU243" i="5"/>
  <c r="AW243" i="5"/>
  <c r="AY243" i="5"/>
  <c r="A244" i="5"/>
  <c r="B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Q244" i="5"/>
  <c r="R244" i="5"/>
  <c r="S244" i="5"/>
  <c r="U244" i="5"/>
  <c r="V244" i="5"/>
  <c r="W244" i="5"/>
  <c r="X244" i="5"/>
  <c r="Y244" i="5"/>
  <c r="Z244" i="5"/>
  <c r="AA244" i="5"/>
  <c r="AC244" i="5"/>
  <c r="AD244" i="5"/>
  <c r="AE244" i="5"/>
  <c r="AF244" i="5"/>
  <c r="AG244" i="5"/>
  <c r="AH244" i="5"/>
  <c r="AI244" i="5"/>
  <c r="AJ244" i="5"/>
  <c r="AK244" i="5"/>
  <c r="AM244" i="5"/>
  <c r="AN244" i="5"/>
  <c r="AO244" i="5"/>
  <c r="AP244" i="5"/>
  <c r="AR244" i="5"/>
  <c r="AS244" i="5"/>
  <c r="AT244" i="5"/>
  <c r="AU244" i="5"/>
  <c r="AW244" i="5"/>
  <c r="AY244" i="5"/>
  <c r="A245" i="5"/>
  <c r="B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Q245" i="5"/>
  <c r="R245" i="5"/>
  <c r="S245" i="5"/>
  <c r="U245" i="5"/>
  <c r="V245" i="5"/>
  <c r="W245" i="5"/>
  <c r="X245" i="5"/>
  <c r="Y245" i="5"/>
  <c r="Z245" i="5"/>
  <c r="AA245" i="5"/>
  <c r="AC245" i="5"/>
  <c r="AD245" i="5"/>
  <c r="AE245" i="5"/>
  <c r="AF245" i="5"/>
  <c r="AG245" i="5"/>
  <c r="AH245" i="5"/>
  <c r="AI245" i="5"/>
  <c r="AJ245" i="5"/>
  <c r="AK245" i="5"/>
  <c r="AM245" i="5"/>
  <c r="AN245" i="5"/>
  <c r="AO245" i="5"/>
  <c r="AP245" i="5"/>
  <c r="AR245" i="5"/>
  <c r="AS245" i="5"/>
  <c r="AT245" i="5"/>
  <c r="AU245" i="5"/>
  <c r="AW245" i="5"/>
  <c r="AY245" i="5"/>
  <c r="A246" i="5"/>
  <c r="B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Q246" i="5"/>
  <c r="R246" i="5"/>
  <c r="S246" i="5"/>
  <c r="U246" i="5"/>
  <c r="V246" i="5"/>
  <c r="W246" i="5"/>
  <c r="X246" i="5"/>
  <c r="Y246" i="5"/>
  <c r="Z246" i="5"/>
  <c r="AA246" i="5"/>
  <c r="AC246" i="5"/>
  <c r="AD246" i="5"/>
  <c r="AE246" i="5"/>
  <c r="AF246" i="5"/>
  <c r="AG246" i="5"/>
  <c r="AH246" i="5"/>
  <c r="AI246" i="5"/>
  <c r="AJ246" i="5"/>
  <c r="AK246" i="5"/>
  <c r="AM246" i="5"/>
  <c r="AN246" i="5"/>
  <c r="AO246" i="5"/>
  <c r="AP246" i="5"/>
  <c r="AR246" i="5"/>
  <c r="AS246" i="5"/>
  <c r="AT246" i="5"/>
  <c r="AU246" i="5"/>
  <c r="AW246" i="5"/>
  <c r="AY246" i="5"/>
  <c r="A247" i="5"/>
  <c r="B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Q247" i="5"/>
  <c r="R247" i="5"/>
  <c r="S247" i="5"/>
  <c r="U247" i="5"/>
  <c r="V247" i="5"/>
  <c r="W247" i="5"/>
  <c r="X247" i="5"/>
  <c r="Y247" i="5"/>
  <c r="Z247" i="5"/>
  <c r="AA247" i="5"/>
  <c r="AC247" i="5"/>
  <c r="AD247" i="5"/>
  <c r="AE247" i="5"/>
  <c r="AF247" i="5"/>
  <c r="AG247" i="5"/>
  <c r="AH247" i="5"/>
  <c r="AI247" i="5"/>
  <c r="AJ247" i="5"/>
  <c r="AK247" i="5"/>
  <c r="AM247" i="5"/>
  <c r="AN247" i="5"/>
  <c r="AO247" i="5"/>
  <c r="AP247" i="5"/>
  <c r="AR247" i="5"/>
  <c r="AS247" i="5"/>
  <c r="AT247" i="5"/>
  <c r="AU247" i="5"/>
  <c r="AW247" i="5"/>
  <c r="AY247" i="5"/>
  <c r="A248" i="5"/>
  <c r="B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Q248" i="5"/>
  <c r="R248" i="5"/>
  <c r="S248" i="5"/>
  <c r="U248" i="5"/>
  <c r="V248" i="5"/>
  <c r="W248" i="5"/>
  <c r="X248" i="5"/>
  <c r="Y248" i="5"/>
  <c r="Z248" i="5"/>
  <c r="AA248" i="5"/>
  <c r="AC248" i="5"/>
  <c r="AD248" i="5"/>
  <c r="AE248" i="5"/>
  <c r="AF248" i="5"/>
  <c r="AG248" i="5"/>
  <c r="AH248" i="5"/>
  <c r="AI248" i="5"/>
  <c r="AJ248" i="5"/>
  <c r="AK248" i="5"/>
  <c r="AM248" i="5"/>
  <c r="AN248" i="5"/>
  <c r="AO248" i="5"/>
  <c r="AP248" i="5"/>
  <c r="AR248" i="5"/>
  <c r="AS248" i="5"/>
  <c r="AT248" i="5"/>
  <c r="AU248" i="5"/>
  <c r="AW248" i="5"/>
  <c r="AY248" i="5"/>
  <c r="A249" i="5"/>
  <c r="B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Q249" i="5"/>
  <c r="R249" i="5"/>
  <c r="S249" i="5"/>
  <c r="U249" i="5"/>
  <c r="V249" i="5"/>
  <c r="W249" i="5"/>
  <c r="X249" i="5"/>
  <c r="Y249" i="5"/>
  <c r="Z249" i="5"/>
  <c r="AA249" i="5"/>
  <c r="AC249" i="5"/>
  <c r="AD249" i="5"/>
  <c r="AE249" i="5"/>
  <c r="AF249" i="5"/>
  <c r="AG249" i="5"/>
  <c r="AH249" i="5"/>
  <c r="AI249" i="5"/>
  <c r="AJ249" i="5"/>
  <c r="AK249" i="5"/>
  <c r="AM249" i="5"/>
  <c r="AN249" i="5"/>
  <c r="AO249" i="5"/>
  <c r="AP249" i="5"/>
  <c r="AR249" i="5"/>
  <c r="AS249" i="5"/>
  <c r="AT249" i="5"/>
  <c r="AU249" i="5"/>
  <c r="AW249" i="5"/>
  <c r="AY249" i="5"/>
  <c r="A250" i="5"/>
  <c r="B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Q250" i="5"/>
  <c r="R250" i="5"/>
  <c r="S250" i="5"/>
  <c r="U250" i="5"/>
  <c r="V250" i="5"/>
  <c r="W250" i="5"/>
  <c r="X250" i="5"/>
  <c r="Y250" i="5"/>
  <c r="Z250" i="5"/>
  <c r="AA250" i="5"/>
  <c r="AC250" i="5"/>
  <c r="AD250" i="5"/>
  <c r="AE250" i="5"/>
  <c r="AF250" i="5"/>
  <c r="AG250" i="5"/>
  <c r="AH250" i="5"/>
  <c r="AI250" i="5"/>
  <c r="AJ250" i="5"/>
  <c r="AK250" i="5"/>
  <c r="AM250" i="5"/>
  <c r="AN250" i="5"/>
  <c r="AO250" i="5"/>
  <c r="AP250" i="5"/>
  <c r="AR250" i="5"/>
  <c r="AS250" i="5"/>
  <c r="AT250" i="5"/>
  <c r="AU250" i="5"/>
  <c r="AW250" i="5"/>
  <c r="AY250" i="5"/>
  <c r="A251" i="5"/>
  <c r="B251" i="5"/>
  <c r="D251" i="5"/>
  <c r="E251" i="5"/>
  <c r="F251" i="5"/>
  <c r="G251" i="5"/>
  <c r="H251" i="5"/>
  <c r="I251" i="5"/>
  <c r="J251" i="5"/>
  <c r="K251" i="5"/>
  <c r="L251" i="5"/>
  <c r="M251" i="5"/>
  <c r="N251" i="5"/>
  <c r="O251" i="5"/>
  <c r="Q251" i="5"/>
  <c r="R251" i="5"/>
  <c r="S251" i="5"/>
  <c r="U251" i="5"/>
  <c r="V251" i="5"/>
  <c r="W251" i="5"/>
  <c r="X251" i="5"/>
  <c r="Y251" i="5"/>
  <c r="Z251" i="5"/>
  <c r="AA251" i="5"/>
  <c r="AC251" i="5"/>
  <c r="AD251" i="5"/>
  <c r="AE251" i="5"/>
  <c r="AF251" i="5"/>
  <c r="AG251" i="5"/>
  <c r="AH251" i="5"/>
  <c r="AI251" i="5"/>
  <c r="AJ251" i="5"/>
  <c r="AK251" i="5"/>
  <c r="AM251" i="5"/>
  <c r="AN251" i="5"/>
  <c r="AO251" i="5"/>
  <c r="AP251" i="5"/>
  <c r="AR251" i="5"/>
  <c r="AS251" i="5"/>
  <c r="AT251" i="5"/>
  <c r="AU251" i="5"/>
  <c r="AW251" i="5"/>
  <c r="AY251" i="5"/>
  <c r="A252" i="5"/>
  <c r="B252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Q252" i="5"/>
  <c r="R252" i="5"/>
  <c r="S252" i="5"/>
  <c r="U252" i="5"/>
  <c r="V252" i="5"/>
  <c r="W252" i="5"/>
  <c r="X252" i="5"/>
  <c r="Y252" i="5"/>
  <c r="Z252" i="5"/>
  <c r="AA252" i="5"/>
  <c r="AC252" i="5"/>
  <c r="AD252" i="5"/>
  <c r="AE252" i="5"/>
  <c r="AF252" i="5"/>
  <c r="AG252" i="5"/>
  <c r="AH252" i="5"/>
  <c r="AI252" i="5"/>
  <c r="AJ252" i="5"/>
  <c r="AK252" i="5"/>
  <c r="AM252" i="5"/>
  <c r="AN252" i="5"/>
  <c r="AO252" i="5"/>
  <c r="AP252" i="5"/>
  <c r="AR252" i="5"/>
  <c r="AS252" i="5"/>
  <c r="AT252" i="5"/>
  <c r="AU252" i="5"/>
  <c r="AW252" i="5"/>
  <c r="AY252" i="5"/>
  <c r="A253" i="5"/>
  <c r="B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Q253" i="5"/>
  <c r="R253" i="5"/>
  <c r="S253" i="5"/>
  <c r="U253" i="5"/>
  <c r="V253" i="5"/>
  <c r="W253" i="5"/>
  <c r="X253" i="5"/>
  <c r="Y253" i="5"/>
  <c r="Z253" i="5"/>
  <c r="AA253" i="5"/>
  <c r="AC253" i="5"/>
  <c r="AD253" i="5"/>
  <c r="AE253" i="5"/>
  <c r="AF253" i="5"/>
  <c r="AG253" i="5"/>
  <c r="AH253" i="5"/>
  <c r="AI253" i="5"/>
  <c r="AJ253" i="5"/>
  <c r="AK253" i="5"/>
  <c r="AM253" i="5"/>
  <c r="AN253" i="5"/>
  <c r="AO253" i="5"/>
  <c r="AP253" i="5"/>
  <c r="AR253" i="5"/>
  <c r="AS253" i="5"/>
  <c r="AT253" i="5"/>
  <c r="AU253" i="5"/>
  <c r="AW253" i="5"/>
  <c r="AY253" i="5"/>
  <c r="A254" i="5"/>
  <c r="B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Q254" i="5"/>
  <c r="R254" i="5"/>
  <c r="S254" i="5"/>
  <c r="U254" i="5"/>
  <c r="V254" i="5"/>
  <c r="W254" i="5"/>
  <c r="X254" i="5"/>
  <c r="Y254" i="5"/>
  <c r="Z254" i="5"/>
  <c r="AA254" i="5"/>
  <c r="AC254" i="5"/>
  <c r="AD254" i="5"/>
  <c r="AE254" i="5"/>
  <c r="AF254" i="5"/>
  <c r="AG254" i="5"/>
  <c r="AH254" i="5"/>
  <c r="AI254" i="5"/>
  <c r="AJ254" i="5"/>
  <c r="AK254" i="5"/>
  <c r="AM254" i="5"/>
  <c r="AN254" i="5"/>
  <c r="AO254" i="5"/>
  <c r="AP254" i="5"/>
  <c r="AR254" i="5"/>
  <c r="AS254" i="5"/>
  <c r="AT254" i="5"/>
  <c r="AU254" i="5"/>
  <c r="AW254" i="5"/>
  <c r="AY254" i="5"/>
  <c r="A255" i="5"/>
  <c r="B255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Q255" i="5"/>
  <c r="R255" i="5"/>
  <c r="S255" i="5"/>
  <c r="U255" i="5"/>
  <c r="V255" i="5"/>
  <c r="W255" i="5"/>
  <c r="X255" i="5"/>
  <c r="Y255" i="5"/>
  <c r="Z255" i="5"/>
  <c r="AA255" i="5"/>
  <c r="AC255" i="5"/>
  <c r="AD255" i="5"/>
  <c r="AE255" i="5"/>
  <c r="AF255" i="5"/>
  <c r="AG255" i="5"/>
  <c r="AH255" i="5"/>
  <c r="AI255" i="5"/>
  <c r="AJ255" i="5"/>
  <c r="AK255" i="5"/>
  <c r="AM255" i="5"/>
  <c r="AN255" i="5"/>
  <c r="AO255" i="5"/>
  <c r="AP255" i="5"/>
  <c r="AR255" i="5"/>
  <c r="AS255" i="5"/>
  <c r="AT255" i="5"/>
  <c r="AU255" i="5"/>
  <c r="AW255" i="5"/>
  <c r="AY255" i="5"/>
  <c r="A256" i="5"/>
  <c r="B256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Q256" i="5"/>
  <c r="R256" i="5"/>
  <c r="S256" i="5"/>
  <c r="U256" i="5"/>
  <c r="V256" i="5"/>
  <c r="W256" i="5"/>
  <c r="X256" i="5"/>
  <c r="Y256" i="5"/>
  <c r="Z256" i="5"/>
  <c r="AA256" i="5"/>
  <c r="AC256" i="5"/>
  <c r="AD256" i="5"/>
  <c r="AE256" i="5"/>
  <c r="AF256" i="5"/>
  <c r="AG256" i="5"/>
  <c r="AH256" i="5"/>
  <c r="AI256" i="5"/>
  <c r="AJ256" i="5"/>
  <c r="AK256" i="5"/>
  <c r="AM256" i="5"/>
  <c r="AN256" i="5"/>
  <c r="AO256" i="5"/>
  <c r="AP256" i="5"/>
  <c r="AR256" i="5"/>
  <c r="AS256" i="5"/>
  <c r="AT256" i="5"/>
  <c r="AU256" i="5"/>
  <c r="AW256" i="5"/>
  <c r="AY256" i="5"/>
  <c r="A257" i="5"/>
  <c r="B257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Q257" i="5"/>
  <c r="R257" i="5"/>
  <c r="S257" i="5"/>
  <c r="U257" i="5"/>
  <c r="V257" i="5"/>
  <c r="W257" i="5"/>
  <c r="X257" i="5"/>
  <c r="Y257" i="5"/>
  <c r="Z257" i="5"/>
  <c r="AA257" i="5"/>
  <c r="AC257" i="5"/>
  <c r="AD257" i="5"/>
  <c r="AE257" i="5"/>
  <c r="AF257" i="5"/>
  <c r="AG257" i="5"/>
  <c r="AH257" i="5"/>
  <c r="AI257" i="5"/>
  <c r="AJ257" i="5"/>
  <c r="AK257" i="5"/>
  <c r="AM257" i="5"/>
  <c r="AN257" i="5"/>
  <c r="AO257" i="5"/>
  <c r="AP257" i="5"/>
  <c r="AR257" i="5"/>
  <c r="AS257" i="5"/>
  <c r="AT257" i="5"/>
  <c r="AU257" i="5"/>
  <c r="AW257" i="5"/>
  <c r="AY257" i="5"/>
  <c r="A258" i="5"/>
  <c r="B258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Q258" i="5"/>
  <c r="R258" i="5"/>
  <c r="S258" i="5"/>
  <c r="U258" i="5"/>
  <c r="V258" i="5"/>
  <c r="W258" i="5"/>
  <c r="X258" i="5"/>
  <c r="Y258" i="5"/>
  <c r="Z258" i="5"/>
  <c r="AA258" i="5"/>
  <c r="AC258" i="5"/>
  <c r="AD258" i="5"/>
  <c r="AE258" i="5"/>
  <c r="AF258" i="5"/>
  <c r="AG258" i="5"/>
  <c r="AH258" i="5"/>
  <c r="AI258" i="5"/>
  <c r="AJ258" i="5"/>
  <c r="AK258" i="5"/>
  <c r="AM258" i="5"/>
  <c r="AN258" i="5"/>
  <c r="AO258" i="5"/>
  <c r="AP258" i="5"/>
  <c r="AR258" i="5"/>
  <c r="AS258" i="5"/>
  <c r="AT258" i="5"/>
  <c r="AU258" i="5"/>
  <c r="AW258" i="5"/>
  <c r="AY258" i="5"/>
  <c r="A259" i="5"/>
  <c r="B259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Q259" i="5"/>
  <c r="R259" i="5"/>
  <c r="S259" i="5"/>
  <c r="U259" i="5"/>
  <c r="V259" i="5"/>
  <c r="W259" i="5"/>
  <c r="X259" i="5"/>
  <c r="Y259" i="5"/>
  <c r="Z259" i="5"/>
  <c r="AA259" i="5"/>
  <c r="AC259" i="5"/>
  <c r="AD259" i="5"/>
  <c r="AE259" i="5"/>
  <c r="AF259" i="5"/>
  <c r="AG259" i="5"/>
  <c r="AH259" i="5"/>
  <c r="AI259" i="5"/>
  <c r="AJ259" i="5"/>
  <c r="AK259" i="5"/>
  <c r="AM259" i="5"/>
  <c r="AN259" i="5"/>
  <c r="AO259" i="5"/>
  <c r="AP259" i="5"/>
  <c r="AR259" i="5"/>
  <c r="AS259" i="5"/>
  <c r="AT259" i="5"/>
  <c r="AU259" i="5"/>
  <c r="AW259" i="5"/>
  <c r="AY259" i="5"/>
  <c r="A260" i="5"/>
  <c r="B260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Q260" i="5"/>
  <c r="R260" i="5"/>
  <c r="S260" i="5"/>
  <c r="U260" i="5"/>
  <c r="V260" i="5"/>
  <c r="W260" i="5"/>
  <c r="X260" i="5"/>
  <c r="Y260" i="5"/>
  <c r="Z260" i="5"/>
  <c r="AA260" i="5"/>
  <c r="AC260" i="5"/>
  <c r="AD260" i="5"/>
  <c r="AE260" i="5"/>
  <c r="AF260" i="5"/>
  <c r="AG260" i="5"/>
  <c r="AH260" i="5"/>
  <c r="AI260" i="5"/>
  <c r="AJ260" i="5"/>
  <c r="AK260" i="5"/>
  <c r="AM260" i="5"/>
  <c r="AN260" i="5"/>
  <c r="AO260" i="5"/>
  <c r="AP260" i="5"/>
  <c r="AR260" i="5"/>
  <c r="AS260" i="5"/>
  <c r="AT260" i="5"/>
  <c r="AU260" i="5"/>
  <c r="AW260" i="5"/>
  <c r="AY260" i="5"/>
  <c r="A261" i="5"/>
  <c r="B261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Q261" i="5"/>
  <c r="R261" i="5"/>
  <c r="S261" i="5"/>
  <c r="U261" i="5"/>
  <c r="V261" i="5"/>
  <c r="W261" i="5"/>
  <c r="X261" i="5"/>
  <c r="Y261" i="5"/>
  <c r="Z261" i="5"/>
  <c r="AA261" i="5"/>
  <c r="AC261" i="5"/>
  <c r="AD261" i="5"/>
  <c r="AE261" i="5"/>
  <c r="AF261" i="5"/>
  <c r="AG261" i="5"/>
  <c r="AH261" i="5"/>
  <c r="AI261" i="5"/>
  <c r="AJ261" i="5"/>
  <c r="AK261" i="5"/>
  <c r="AM261" i="5"/>
  <c r="AN261" i="5"/>
  <c r="AO261" i="5"/>
  <c r="AP261" i="5"/>
  <c r="AR261" i="5"/>
  <c r="AS261" i="5"/>
  <c r="AT261" i="5"/>
  <c r="AU261" i="5"/>
  <c r="AW261" i="5"/>
  <c r="AY261" i="5"/>
  <c r="A262" i="5"/>
  <c r="B262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Q262" i="5"/>
  <c r="R262" i="5"/>
  <c r="S262" i="5"/>
  <c r="U262" i="5"/>
  <c r="V262" i="5"/>
  <c r="W262" i="5"/>
  <c r="X262" i="5"/>
  <c r="Y262" i="5"/>
  <c r="Z262" i="5"/>
  <c r="AA262" i="5"/>
  <c r="AC262" i="5"/>
  <c r="AD262" i="5"/>
  <c r="AE262" i="5"/>
  <c r="AF262" i="5"/>
  <c r="AG262" i="5"/>
  <c r="AH262" i="5"/>
  <c r="AI262" i="5"/>
  <c r="AJ262" i="5"/>
  <c r="AK262" i="5"/>
  <c r="AM262" i="5"/>
  <c r="AN262" i="5"/>
  <c r="AO262" i="5"/>
  <c r="AP262" i="5"/>
  <c r="AR262" i="5"/>
  <c r="AS262" i="5"/>
  <c r="AT262" i="5"/>
  <c r="AU262" i="5"/>
  <c r="AW262" i="5"/>
  <c r="AY262" i="5"/>
  <c r="A263" i="5"/>
  <c r="B263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Q263" i="5"/>
  <c r="R263" i="5"/>
  <c r="S263" i="5"/>
  <c r="U263" i="5"/>
  <c r="V263" i="5"/>
  <c r="W263" i="5"/>
  <c r="X263" i="5"/>
  <c r="Y263" i="5"/>
  <c r="Z263" i="5"/>
  <c r="AA263" i="5"/>
  <c r="AC263" i="5"/>
  <c r="AD263" i="5"/>
  <c r="AE263" i="5"/>
  <c r="AF263" i="5"/>
  <c r="AG263" i="5"/>
  <c r="AH263" i="5"/>
  <c r="AI263" i="5"/>
  <c r="AJ263" i="5"/>
  <c r="AK263" i="5"/>
  <c r="AM263" i="5"/>
  <c r="AN263" i="5"/>
  <c r="AO263" i="5"/>
  <c r="AP263" i="5"/>
  <c r="AR263" i="5"/>
  <c r="AS263" i="5"/>
  <c r="AT263" i="5"/>
  <c r="AU263" i="5"/>
  <c r="AW263" i="5"/>
  <c r="AY263" i="5"/>
  <c r="A264" i="5"/>
  <c r="B264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Q264" i="5"/>
  <c r="R264" i="5"/>
  <c r="S264" i="5"/>
  <c r="U264" i="5"/>
  <c r="V264" i="5"/>
  <c r="W264" i="5"/>
  <c r="X264" i="5"/>
  <c r="Y264" i="5"/>
  <c r="Z264" i="5"/>
  <c r="AA264" i="5"/>
  <c r="AC264" i="5"/>
  <c r="AD264" i="5"/>
  <c r="AE264" i="5"/>
  <c r="AF264" i="5"/>
  <c r="AG264" i="5"/>
  <c r="AH264" i="5"/>
  <c r="AI264" i="5"/>
  <c r="AJ264" i="5"/>
  <c r="AK264" i="5"/>
  <c r="AM264" i="5"/>
  <c r="AN264" i="5"/>
  <c r="AO264" i="5"/>
  <c r="AP264" i="5"/>
  <c r="AR264" i="5"/>
  <c r="AS264" i="5"/>
  <c r="AT264" i="5"/>
  <c r="AU264" i="5"/>
  <c r="AW264" i="5"/>
  <c r="AY264" i="5"/>
  <c r="A265" i="5"/>
  <c r="B265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Q265" i="5"/>
  <c r="R265" i="5"/>
  <c r="S265" i="5"/>
  <c r="U265" i="5"/>
  <c r="V265" i="5"/>
  <c r="W265" i="5"/>
  <c r="X265" i="5"/>
  <c r="Y265" i="5"/>
  <c r="Z265" i="5"/>
  <c r="AA265" i="5"/>
  <c r="AC265" i="5"/>
  <c r="AD265" i="5"/>
  <c r="AE265" i="5"/>
  <c r="AF265" i="5"/>
  <c r="AG265" i="5"/>
  <c r="AH265" i="5"/>
  <c r="AI265" i="5"/>
  <c r="AJ265" i="5"/>
  <c r="AK265" i="5"/>
  <c r="AM265" i="5"/>
  <c r="AN265" i="5"/>
  <c r="AO265" i="5"/>
  <c r="AP265" i="5"/>
  <c r="AR265" i="5"/>
  <c r="AS265" i="5"/>
  <c r="AT265" i="5"/>
  <c r="AU265" i="5"/>
  <c r="AW265" i="5"/>
  <c r="AY265" i="5"/>
  <c r="A266" i="5"/>
  <c r="B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Q266" i="5"/>
  <c r="R266" i="5"/>
  <c r="S266" i="5"/>
  <c r="U266" i="5"/>
  <c r="V266" i="5"/>
  <c r="W266" i="5"/>
  <c r="X266" i="5"/>
  <c r="Y266" i="5"/>
  <c r="Z266" i="5"/>
  <c r="AA266" i="5"/>
  <c r="AC266" i="5"/>
  <c r="AD266" i="5"/>
  <c r="AE266" i="5"/>
  <c r="AF266" i="5"/>
  <c r="AG266" i="5"/>
  <c r="AH266" i="5"/>
  <c r="AI266" i="5"/>
  <c r="AJ266" i="5"/>
  <c r="AK266" i="5"/>
  <c r="AM266" i="5"/>
  <c r="AN266" i="5"/>
  <c r="AO266" i="5"/>
  <c r="AP266" i="5"/>
  <c r="AR266" i="5"/>
  <c r="AS266" i="5"/>
  <c r="AT266" i="5"/>
  <c r="AU266" i="5"/>
  <c r="AW266" i="5"/>
  <c r="AY266" i="5"/>
  <c r="A267" i="5"/>
  <c r="B267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Q267" i="5"/>
  <c r="R267" i="5"/>
  <c r="S267" i="5"/>
  <c r="U267" i="5"/>
  <c r="V267" i="5"/>
  <c r="W267" i="5"/>
  <c r="X267" i="5"/>
  <c r="Y267" i="5"/>
  <c r="Z267" i="5"/>
  <c r="AA267" i="5"/>
  <c r="AC267" i="5"/>
  <c r="AD267" i="5"/>
  <c r="AE267" i="5"/>
  <c r="AF267" i="5"/>
  <c r="AG267" i="5"/>
  <c r="AH267" i="5"/>
  <c r="AI267" i="5"/>
  <c r="AJ267" i="5"/>
  <c r="AK267" i="5"/>
  <c r="AM267" i="5"/>
  <c r="AN267" i="5"/>
  <c r="AO267" i="5"/>
  <c r="AP267" i="5"/>
  <c r="AR267" i="5"/>
  <c r="AS267" i="5"/>
  <c r="AT267" i="5"/>
  <c r="AU267" i="5"/>
  <c r="AW267" i="5"/>
  <c r="AY267" i="5"/>
  <c r="A268" i="5"/>
  <c r="B268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Q268" i="5"/>
  <c r="R268" i="5"/>
  <c r="S268" i="5"/>
  <c r="U268" i="5"/>
  <c r="V268" i="5"/>
  <c r="W268" i="5"/>
  <c r="X268" i="5"/>
  <c r="Y268" i="5"/>
  <c r="Z268" i="5"/>
  <c r="AA268" i="5"/>
  <c r="AC268" i="5"/>
  <c r="AD268" i="5"/>
  <c r="AE268" i="5"/>
  <c r="AF268" i="5"/>
  <c r="AG268" i="5"/>
  <c r="AH268" i="5"/>
  <c r="AI268" i="5"/>
  <c r="AJ268" i="5"/>
  <c r="AK268" i="5"/>
  <c r="AM268" i="5"/>
  <c r="AN268" i="5"/>
  <c r="AO268" i="5"/>
  <c r="AP268" i="5"/>
  <c r="AR268" i="5"/>
  <c r="AS268" i="5"/>
  <c r="AT268" i="5"/>
  <c r="AU268" i="5"/>
  <c r="AW268" i="5"/>
  <c r="AY268" i="5"/>
  <c r="A269" i="5"/>
  <c r="B269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Q269" i="5"/>
  <c r="R269" i="5"/>
  <c r="S269" i="5"/>
  <c r="U269" i="5"/>
  <c r="V269" i="5"/>
  <c r="W269" i="5"/>
  <c r="X269" i="5"/>
  <c r="Y269" i="5"/>
  <c r="Z269" i="5"/>
  <c r="AA269" i="5"/>
  <c r="AC269" i="5"/>
  <c r="AD269" i="5"/>
  <c r="AE269" i="5"/>
  <c r="AF269" i="5"/>
  <c r="AG269" i="5"/>
  <c r="AH269" i="5"/>
  <c r="AI269" i="5"/>
  <c r="AJ269" i="5"/>
  <c r="AK269" i="5"/>
  <c r="AM269" i="5"/>
  <c r="AN269" i="5"/>
  <c r="AO269" i="5"/>
  <c r="AP269" i="5"/>
  <c r="AR269" i="5"/>
  <c r="AS269" i="5"/>
  <c r="AT269" i="5"/>
  <c r="AU269" i="5"/>
  <c r="AW269" i="5"/>
  <c r="AY269" i="5"/>
  <c r="A270" i="5"/>
  <c r="B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Q270" i="5"/>
  <c r="R270" i="5"/>
  <c r="S270" i="5"/>
  <c r="U270" i="5"/>
  <c r="V270" i="5"/>
  <c r="W270" i="5"/>
  <c r="X270" i="5"/>
  <c r="Y270" i="5"/>
  <c r="Z270" i="5"/>
  <c r="AA270" i="5"/>
  <c r="AC270" i="5"/>
  <c r="AD270" i="5"/>
  <c r="AE270" i="5"/>
  <c r="AF270" i="5"/>
  <c r="AG270" i="5"/>
  <c r="AH270" i="5"/>
  <c r="AI270" i="5"/>
  <c r="AJ270" i="5"/>
  <c r="AK270" i="5"/>
  <c r="AM270" i="5"/>
  <c r="AN270" i="5"/>
  <c r="AO270" i="5"/>
  <c r="AP270" i="5"/>
  <c r="AR270" i="5"/>
  <c r="AS270" i="5"/>
  <c r="AT270" i="5"/>
  <c r="AU270" i="5"/>
  <c r="AW270" i="5"/>
  <c r="AY270" i="5"/>
  <c r="A271" i="5"/>
  <c r="B271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Q271" i="5"/>
  <c r="R271" i="5"/>
  <c r="S271" i="5"/>
  <c r="U271" i="5"/>
  <c r="V271" i="5"/>
  <c r="W271" i="5"/>
  <c r="X271" i="5"/>
  <c r="Y271" i="5"/>
  <c r="Z271" i="5"/>
  <c r="AA271" i="5"/>
  <c r="AC271" i="5"/>
  <c r="AD271" i="5"/>
  <c r="AE271" i="5"/>
  <c r="AF271" i="5"/>
  <c r="AG271" i="5"/>
  <c r="AH271" i="5"/>
  <c r="AI271" i="5"/>
  <c r="AJ271" i="5"/>
  <c r="AK271" i="5"/>
  <c r="AM271" i="5"/>
  <c r="AN271" i="5"/>
  <c r="AO271" i="5"/>
  <c r="AP271" i="5"/>
  <c r="AR271" i="5"/>
  <c r="AS271" i="5"/>
  <c r="AT271" i="5"/>
  <c r="AU271" i="5"/>
  <c r="AW271" i="5"/>
  <c r="AY271" i="5"/>
  <c r="A272" i="5"/>
  <c r="B272" i="5"/>
  <c r="D272" i="5"/>
  <c r="E272" i="5"/>
  <c r="F272" i="5"/>
  <c r="G272" i="5"/>
  <c r="H272" i="5"/>
  <c r="I272" i="5"/>
  <c r="J272" i="5"/>
  <c r="K272" i="5"/>
  <c r="L272" i="5"/>
  <c r="M272" i="5"/>
  <c r="N272" i="5"/>
  <c r="O272" i="5"/>
  <c r="Q272" i="5"/>
  <c r="R272" i="5"/>
  <c r="S272" i="5"/>
  <c r="U272" i="5"/>
  <c r="V272" i="5"/>
  <c r="W272" i="5"/>
  <c r="X272" i="5"/>
  <c r="Y272" i="5"/>
  <c r="Z272" i="5"/>
  <c r="AA272" i="5"/>
  <c r="AC272" i="5"/>
  <c r="AD272" i="5"/>
  <c r="AE272" i="5"/>
  <c r="AF272" i="5"/>
  <c r="AG272" i="5"/>
  <c r="AH272" i="5"/>
  <c r="AI272" i="5"/>
  <c r="AJ272" i="5"/>
  <c r="AK272" i="5"/>
  <c r="AM272" i="5"/>
  <c r="AN272" i="5"/>
  <c r="AO272" i="5"/>
  <c r="AP272" i="5"/>
  <c r="AR272" i="5"/>
  <c r="AS272" i="5"/>
  <c r="AT272" i="5"/>
  <c r="AU272" i="5"/>
  <c r="AW272" i="5"/>
  <c r="AY272" i="5"/>
  <c r="A273" i="5"/>
  <c r="B273" i="5"/>
  <c r="D273" i="5"/>
  <c r="E273" i="5"/>
  <c r="F273" i="5"/>
  <c r="G273" i="5"/>
  <c r="H273" i="5"/>
  <c r="I273" i="5"/>
  <c r="J273" i="5"/>
  <c r="K273" i="5"/>
  <c r="L273" i="5"/>
  <c r="M273" i="5"/>
  <c r="N273" i="5"/>
  <c r="O273" i="5"/>
  <c r="Q273" i="5"/>
  <c r="R273" i="5"/>
  <c r="S273" i="5"/>
  <c r="U273" i="5"/>
  <c r="V273" i="5"/>
  <c r="W273" i="5"/>
  <c r="X273" i="5"/>
  <c r="Y273" i="5"/>
  <c r="Z273" i="5"/>
  <c r="AA273" i="5"/>
  <c r="AC273" i="5"/>
  <c r="AD273" i="5"/>
  <c r="AE273" i="5"/>
  <c r="AF273" i="5"/>
  <c r="AG273" i="5"/>
  <c r="AH273" i="5"/>
  <c r="AI273" i="5"/>
  <c r="AJ273" i="5"/>
  <c r="AK273" i="5"/>
  <c r="AM273" i="5"/>
  <c r="AN273" i="5"/>
  <c r="AO273" i="5"/>
  <c r="AP273" i="5"/>
  <c r="AR273" i="5"/>
  <c r="AS273" i="5"/>
  <c r="AT273" i="5"/>
  <c r="AU273" i="5"/>
  <c r="AW273" i="5"/>
  <c r="AY273" i="5"/>
  <c r="A274" i="5"/>
  <c r="B274" i="5"/>
  <c r="D274" i="5"/>
  <c r="E274" i="5"/>
  <c r="F274" i="5"/>
  <c r="G274" i="5"/>
  <c r="H274" i="5"/>
  <c r="I274" i="5"/>
  <c r="J274" i="5"/>
  <c r="K274" i="5"/>
  <c r="L274" i="5"/>
  <c r="M274" i="5"/>
  <c r="N274" i="5"/>
  <c r="O274" i="5"/>
  <c r="Q274" i="5"/>
  <c r="R274" i="5"/>
  <c r="S274" i="5"/>
  <c r="U274" i="5"/>
  <c r="V274" i="5"/>
  <c r="W274" i="5"/>
  <c r="X274" i="5"/>
  <c r="Y274" i="5"/>
  <c r="Z274" i="5"/>
  <c r="AA274" i="5"/>
  <c r="AC274" i="5"/>
  <c r="AD274" i="5"/>
  <c r="AE274" i="5"/>
  <c r="AF274" i="5"/>
  <c r="AG274" i="5"/>
  <c r="AH274" i="5"/>
  <c r="AI274" i="5"/>
  <c r="AJ274" i="5"/>
  <c r="AK274" i="5"/>
  <c r="AM274" i="5"/>
  <c r="AN274" i="5"/>
  <c r="AO274" i="5"/>
  <c r="AP274" i="5"/>
  <c r="AR274" i="5"/>
  <c r="AS274" i="5"/>
  <c r="AT274" i="5"/>
  <c r="AU274" i="5"/>
  <c r="AW274" i="5"/>
  <c r="AY274" i="5"/>
  <c r="A275" i="5"/>
  <c r="B275" i="5"/>
  <c r="D275" i="5"/>
  <c r="E275" i="5"/>
  <c r="F275" i="5"/>
  <c r="G275" i="5"/>
  <c r="H275" i="5"/>
  <c r="I275" i="5"/>
  <c r="J275" i="5"/>
  <c r="K275" i="5"/>
  <c r="L275" i="5"/>
  <c r="M275" i="5"/>
  <c r="N275" i="5"/>
  <c r="O275" i="5"/>
  <c r="Q275" i="5"/>
  <c r="R275" i="5"/>
  <c r="S275" i="5"/>
  <c r="U275" i="5"/>
  <c r="V275" i="5"/>
  <c r="W275" i="5"/>
  <c r="X275" i="5"/>
  <c r="Y275" i="5"/>
  <c r="Z275" i="5"/>
  <c r="AA275" i="5"/>
  <c r="AC275" i="5"/>
  <c r="AD275" i="5"/>
  <c r="AE275" i="5"/>
  <c r="AF275" i="5"/>
  <c r="AG275" i="5"/>
  <c r="AH275" i="5"/>
  <c r="AI275" i="5"/>
  <c r="AJ275" i="5"/>
  <c r="AK275" i="5"/>
  <c r="AM275" i="5"/>
  <c r="AN275" i="5"/>
  <c r="AO275" i="5"/>
  <c r="AP275" i="5"/>
  <c r="AR275" i="5"/>
  <c r="AS275" i="5"/>
  <c r="AT275" i="5"/>
  <c r="AU275" i="5"/>
  <c r="AW275" i="5"/>
  <c r="AY275" i="5"/>
  <c r="A276" i="5"/>
  <c r="B276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Q276" i="5"/>
  <c r="R276" i="5"/>
  <c r="S276" i="5"/>
  <c r="U276" i="5"/>
  <c r="V276" i="5"/>
  <c r="W276" i="5"/>
  <c r="X276" i="5"/>
  <c r="Y276" i="5"/>
  <c r="Z276" i="5"/>
  <c r="AA276" i="5"/>
  <c r="AC276" i="5"/>
  <c r="AD276" i="5"/>
  <c r="AE276" i="5"/>
  <c r="AF276" i="5"/>
  <c r="AG276" i="5"/>
  <c r="AH276" i="5"/>
  <c r="AI276" i="5"/>
  <c r="AJ276" i="5"/>
  <c r="AK276" i="5"/>
  <c r="AM276" i="5"/>
  <c r="AN276" i="5"/>
  <c r="AO276" i="5"/>
  <c r="AP276" i="5"/>
  <c r="AR276" i="5"/>
  <c r="AS276" i="5"/>
  <c r="AT276" i="5"/>
  <c r="AU276" i="5"/>
  <c r="AW276" i="5"/>
  <c r="AY276" i="5"/>
  <c r="A277" i="5"/>
  <c r="B277" i="5"/>
  <c r="D277" i="5"/>
  <c r="E277" i="5"/>
  <c r="F277" i="5"/>
  <c r="G277" i="5"/>
  <c r="H277" i="5"/>
  <c r="I277" i="5"/>
  <c r="J277" i="5"/>
  <c r="K277" i="5"/>
  <c r="L277" i="5"/>
  <c r="M277" i="5"/>
  <c r="N277" i="5"/>
  <c r="O277" i="5"/>
  <c r="Q277" i="5"/>
  <c r="R277" i="5"/>
  <c r="S277" i="5"/>
  <c r="U277" i="5"/>
  <c r="V277" i="5"/>
  <c r="W277" i="5"/>
  <c r="X277" i="5"/>
  <c r="Y277" i="5"/>
  <c r="Z277" i="5"/>
  <c r="AA277" i="5"/>
  <c r="AC277" i="5"/>
  <c r="AD277" i="5"/>
  <c r="AE277" i="5"/>
  <c r="AF277" i="5"/>
  <c r="AG277" i="5"/>
  <c r="AH277" i="5"/>
  <c r="AI277" i="5"/>
  <c r="AJ277" i="5"/>
  <c r="AK277" i="5"/>
  <c r="AM277" i="5"/>
  <c r="AN277" i="5"/>
  <c r="AO277" i="5"/>
  <c r="AP277" i="5"/>
  <c r="AR277" i="5"/>
  <c r="AS277" i="5"/>
  <c r="AT277" i="5"/>
  <c r="AU277" i="5"/>
  <c r="AW277" i="5"/>
  <c r="AY277" i="5"/>
  <c r="A278" i="5"/>
  <c r="B278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Q278" i="5"/>
  <c r="R278" i="5"/>
  <c r="S278" i="5"/>
  <c r="U278" i="5"/>
  <c r="V278" i="5"/>
  <c r="W278" i="5"/>
  <c r="X278" i="5"/>
  <c r="Y278" i="5"/>
  <c r="Z278" i="5"/>
  <c r="AA278" i="5"/>
  <c r="AC278" i="5"/>
  <c r="AD278" i="5"/>
  <c r="AE278" i="5"/>
  <c r="AF278" i="5"/>
  <c r="AG278" i="5"/>
  <c r="AH278" i="5"/>
  <c r="AI278" i="5"/>
  <c r="AJ278" i="5"/>
  <c r="AK278" i="5"/>
  <c r="AM278" i="5"/>
  <c r="AN278" i="5"/>
  <c r="AO278" i="5"/>
  <c r="AP278" i="5"/>
  <c r="AR278" i="5"/>
  <c r="AS278" i="5"/>
  <c r="AT278" i="5"/>
  <c r="AU278" i="5"/>
  <c r="AW278" i="5"/>
  <c r="AY278" i="5"/>
  <c r="A279" i="5"/>
  <c r="B279" i="5"/>
  <c r="D279" i="5"/>
  <c r="E279" i="5"/>
  <c r="F279" i="5"/>
  <c r="G279" i="5"/>
  <c r="H279" i="5"/>
  <c r="I279" i="5"/>
  <c r="J279" i="5"/>
  <c r="K279" i="5"/>
  <c r="L279" i="5"/>
  <c r="M279" i="5"/>
  <c r="N279" i="5"/>
  <c r="O279" i="5"/>
  <c r="Q279" i="5"/>
  <c r="R279" i="5"/>
  <c r="S279" i="5"/>
  <c r="U279" i="5"/>
  <c r="V279" i="5"/>
  <c r="W279" i="5"/>
  <c r="X279" i="5"/>
  <c r="Y279" i="5"/>
  <c r="Z279" i="5"/>
  <c r="AA279" i="5"/>
  <c r="AC279" i="5"/>
  <c r="AD279" i="5"/>
  <c r="AE279" i="5"/>
  <c r="AF279" i="5"/>
  <c r="AG279" i="5"/>
  <c r="AH279" i="5"/>
  <c r="AI279" i="5"/>
  <c r="AJ279" i="5"/>
  <c r="AK279" i="5"/>
  <c r="AM279" i="5"/>
  <c r="AN279" i="5"/>
  <c r="AO279" i="5"/>
  <c r="AP279" i="5"/>
  <c r="AR279" i="5"/>
  <c r="AS279" i="5"/>
  <c r="AT279" i="5"/>
  <c r="AU279" i="5"/>
  <c r="AW279" i="5"/>
  <c r="AY279" i="5"/>
  <c r="A280" i="5"/>
  <c r="B280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Q280" i="5"/>
  <c r="R280" i="5"/>
  <c r="S280" i="5"/>
  <c r="U280" i="5"/>
  <c r="V280" i="5"/>
  <c r="W280" i="5"/>
  <c r="X280" i="5"/>
  <c r="Y280" i="5"/>
  <c r="Z280" i="5"/>
  <c r="AA280" i="5"/>
  <c r="AC280" i="5"/>
  <c r="AD280" i="5"/>
  <c r="AE280" i="5"/>
  <c r="AF280" i="5"/>
  <c r="AG280" i="5"/>
  <c r="AH280" i="5"/>
  <c r="AI280" i="5"/>
  <c r="AJ280" i="5"/>
  <c r="AK280" i="5"/>
  <c r="AM280" i="5"/>
  <c r="AN280" i="5"/>
  <c r="AO280" i="5"/>
  <c r="AP280" i="5"/>
  <c r="AR280" i="5"/>
  <c r="AS280" i="5"/>
  <c r="AT280" i="5"/>
  <c r="AU280" i="5"/>
  <c r="AW280" i="5"/>
  <c r="AY280" i="5"/>
  <c r="A281" i="5"/>
  <c r="B281" i="5"/>
  <c r="D281" i="5"/>
  <c r="E281" i="5"/>
  <c r="F281" i="5"/>
  <c r="G281" i="5"/>
  <c r="H281" i="5"/>
  <c r="I281" i="5"/>
  <c r="J281" i="5"/>
  <c r="K281" i="5"/>
  <c r="L281" i="5"/>
  <c r="M281" i="5"/>
  <c r="N281" i="5"/>
  <c r="O281" i="5"/>
  <c r="Q281" i="5"/>
  <c r="R281" i="5"/>
  <c r="S281" i="5"/>
  <c r="U281" i="5"/>
  <c r="V281" i="5"/>
  <c r="W281" i="5"/>
  <c r="X281" i="5"/>
  <c r="Y281" i="5"/>
  <c r="Z281" i="5"/>
  <c r="AA281" i="5"/>
  <c r="AC281" i="5"/>
  <c r="AD281" i="5"/>
  <c r="AE281" i="5"/>
  <c r="AF281" i="5"/>
  <c r="AG281" i="5"/>
  <c r="AH281" i="5"/>
  <c r="AI281" i="5"/>
  <c r="AJ281" i="5"/>
  <c r="AK281" i="5"/>
  <c r="AM281" i="5"/>
  <c r="AN281" i="5"/>
  <c r="AO281" i="5"/>
  <c r="AP281" i="5"/>
  <c r="AR281" i="5"/>
  <c r="AS281" i="5"/>
  <c r="AT281" i="5"/>
  <c r="AU281" i="5"/>
  <c r="AW281" i="5"/>
  <c r="AY281" i="5"/>
  <c r="A282" i="5"/>
  <c r="B282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Q282" i="5"/>
  <c r="R282" i="5"/>
  <c r="S282" i="5"/>
  <c r="U282" i="5"/>
  <c r="V282" i="5"/>
  <c r="W282" i="5"/>
  <c r="X282" i="5"/>
  <c r="Y282" i="5"/>
  <c r="Z282" i="5"/>
  <c r="AA282" i="5"/>
  <c r="AC282" i="5"/>
  <c r="AD282" i="5"/>
  <c r="AE282" i="5"/>
  <c r="AF282" i="5"/>
  <c r="AG282" i="5"/>
  <c r="AH282" i="5"/>
  <c r="AI282" i="5"/>
  <c r="AJ282" i="5"/>
  <c r="AK282" i="5"/>
  <c r="AM282" i="5"/>
  <c r="AN282" i="5"/>
  <c r="AO282" i="5"/>
  <c r="AP282" i="5"/>
  <c r="AR282" i="5"/>
  <c r="AS282" i="5"/>
  <c r="AT282" i="5"/>
  <c r="AU282" i="5"/>
  <c r="AW282" i="5"/>
  <c r="AY282" i="5"/>
  <c r="A283" i="5"/>
  <c r="B283" i="5"/>
  <c r="D283" i="5"/>
  <c r="E283" i="5"/>
  <c r="F283" i="5"/>
  <c r="G283" i="5"/>
  <c r="H283" i="5"/>
  <c r="I283" i="5"/>
  <c r="J283" i="5"/>
  <c r="K283" i="5"/>
  <c r="L283" i="5"/>
  <c r="M283" i="5"/>
  <c r="N283" i="5"/>
  <c r="O283" i="5"/>
  <c r="Q283" i="5"/>
  <c r="R283" i="5"/>
  <c r="S283" i="5"/>
  <c r="U283" i="5"/>
  <c r="V283" i="5"/>
  <c r="W283" i="5"/>
  <c r="X283" i="5"/>
  <c r="Y283" i="5"/>
  <c r="Z283" i="5"/>
  <c r="AA283" i="5"/>
  <c r="AC283" i="5"/>
  <c r="AD283" i="5"/>
  <c r="AE283" i="5"/>
  <c r="AF283" i="5"/>
  <c r="AG283" i="5"/>
  <c r="AH283" i="5"/>
  <c r="AI283" i="5"/>
  <c r="AJ283" i="5"/>
  <c r="AK283" i="5"/>
  <c r="AM283" i="5"/>
  <c r="AN283" i="5"/>
  <c r="AO283" i="5"/>
  <c r="AP283" i="5"/>
  <c r="AR283" i="5"/>
  <c r="AS283" i="5"/>
  <c r="AT283" i="5"/>
  <c r="AU283" i="5"/>
  <c r="AW283" i="5"/>
  <c r="AY283" i="5"/>
  <c r="A284" i="5"/>
  <c r="B284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Q284" i="5"/>
  <c r="R284" i="5"/>
  <c r="S284" i="5"/>
  <c r="U284" i="5"/>
  <c r="V284" i="5"/>
  <c r="W284" i="5"/>
  <c r="X284" i="5"/>
  <c r="Y284" i="5"/>
  <c r="Z284" i="5"/>
  <c r="AA284" i="5"/>
  <c r="AC284" i="5"/>
  <c r="AD284" i="5"/>
  <c r="AE284" i="5"/>
  <c r="AF284" i="5"/>
  <c r="AG284" i="5"/>
  <c r="AH284" i="5"/>
  <c r="AI284" i="5"/>
  <c r="AJ284" i="5"/>
  <c r="AK284" i="5"/>
  <c r="AM284" i="5"/>
  <c r="AN284" i="5"/>
  <c r="AO284" i="5"/>
  <c r="AP284" i="5"/>
  <c r="AR284" i="5"/>
  <c r="AS284" i="5"/>
  <c r="AT284" i="5"/>
  <c r="AU284" i="5"/>
  <c r="AW284" i="5"/>
  <c r="AY284" i="5"/>
  <c r="A285" i="5"/>
  <c r="B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Q285" i="5"/>
  <c r="R285" i="5"/>
  <c r="S285" i="5"/>
  <c r="U285" i="5"/>
  <c r="V285" i="5"/>
  <c r="W285" i="5"/>
  <c r="X285" i="5"/>
  <c r="Y285" i="5"/>
  <c r="Z285" i="5"/>
  <c r="AA285" i="5"/>
  <c r="AC285" i="5"/>
  <c r="AD285" i="5"/>
  <c r="AE285" i="5"/>
  <c r="AF285" i="5"/>
  <c r="AG285" i="5"/>
  <c r="AH285" i="5"/>
  <c r="AI285" i="5"/>
  <c r="AJ285" i="5"/>
  <c r="AK285" i="5"/>
  <c r="AM285" i="5"/>
  <c r="AN285" i="5"/>
  <c r="AO285" i="5"/>
  <c r="AP285" i="5"/>
  <c r="AR285" i="5"/>
  <c r="AS285" i="5"/>
  <c r="AT285" i="5"/>
  <c r="AU285" i="5"/>
  <c r="AW285" i="5"/>
  <c r="AY285" i="5"/>
  <c r="A286" i="5"/>
  <c r="B286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Q286" i="5"/>
  <c r="R286" i="5"/>
  <c r="S286" i="5"/>
  <c r="U286" i="5"/>
  <c r="V286" i="5"/>
  <c r="W286" i="5"/>
  <c r="X286" i="5"/>
  <c r="Y286" i="5"/>
  <c r="Z286" i="5"/>
  <c r="AA286" i="5"/>
  <c r="AC286" i="5"/>
  <c r="AD286" i="5"/>
  <c r="AE286" i="5"/>
  <c r="AF286" i="5"/>
  <c r="AG286" i="5"/>
  <c r="AH286" i="5"/>
  <c r="AI286" i="5"/>
  <c r="AJ286" i="5"/>
  <c r="AK286" i="5"/>
  <c r="AM286" i="5"/>
  <c r="AN286" i="5"/>
  <c r="AO286" i="5"/>
  <c r="AP286" i="5"/>
  <c r="AR286" i="5"/>
  <c r="AS286" i="5"/>
  <c r="AT286" i="5"/>
  <c r="AU286" i="5"/>
  <c r="AW286" i="5"/>
  <c r="AY286" i="5"/>
  <c r="A287" i="5"/>
  <c r="B287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Q287" i="5"/>
  <c r="R287" i="5"/>
  <c r="S287" i="5"/>
  <c r="U287" i="5"/>
  <c r="V287" i="5"/>
  <c r="W287" i="5"/>
  <c r="X287" i="5"/>
  <c r="Y287" i="5"/>
  <c r="Z287" i="5"/>
  <c r="AA287" i="5"/>
  <c r="AC287" i="5"/>
  <c r="AD287" i="5"/>
  <c r="AE287" i="5"/>
  <c r="AF287" i="5"/>
  <c r="AG287" i="5"/>
  <c r="AH287" i="5"/>
  <c r="AI287" i="5"/>
  <c r="AJ287" i="5"/>
  <c r="AK287" i="5"/>
  <c r="AM287" i="5"/>
  <c r="AN287" i="5"/>
  <c r="AO287" i="5"/>
  <c r="AP287" i="5"/>
  <c r="AR287" i="5"/>
  <c r="AS287" i="5"/>
  <c r="AT287" i="5"/>
  <c r="AU287" i="5"/>
  <c r="AW287" i="5"/>
  <c r="AY287" i="5"/>
  <c r="A288" i="5"/>
  <c r="B288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Q288" i="5"/>
  <c r="R288" i="5"/>
  <c r="S288" i="5"/>
  <c r="U288" i="5"/>
  <c r="V288" i="5"/>
  <c r="W288" i="5"/>
  <c r="X288" i="5"/>
  <c r="Y288" i="5"/>
  <c r="Z288" i="5"/>
  <c r="AA288" i="5"/>
  <c r="AC288" i="5"/>
  <c r="AD288" i="5"/>
  <c r="AE288" i="5"/>
  <c r="AF288" i="5"/>
  <c r="AG288" i="5"/>
  <c r="AH288" i="5"/>
  <c r="AI288" i="5"/>
  <c r="AJ288" i="5"/>
  <c r="AK288" i="5"/>
  <c r="AM288" i="5"/>
  <c r="AN288" i="5"/>
  <c r="AO288" i="5"/>
  <c r="AP288" i="5"/>
  <c r="AR288" i="5"/>
  <c r="AS288" i="5"/>
  <c r="AT288" i="5"/>
  <c r="AU288" i="5"/>
  <c r="AW288" i="5"/>
  <c r="AY288" i="5"/>
  <c r="A289" i="5"/>
  <c r="B289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Q289" i="5"/>
  <c r="R289" i="5"/>
  <c r="S289" i="5"/>
  <c r="U289" i="5"/>
  <c r="V289" i="5"/>
  <c r="W289" i="5"/>
  <c r="X289" i="5"/>
  <c r="Y289" i="5"/>
  <c r="Z289" i="5"/>
  <c r="AA289" i="5"/>
  <c r="AC289" i="5"/>
  <c r="AD289" i="5"/>
  <c r="AE289" i="5"/>
  <c r="AF289" i="5"/>
  <c r="AG289" i="5"/>
  <c r="AH289" i="5"/>
  <c r="AI289" i="5"/>
  <c r="AJ289" i="5"/>
  <c r="AK289" i="5"/>
  <c r="AM289" i="5"/>
  <c r="AN289" i="5"/>
  <c r="AO289" i="5"/>
  <c r="AP289" i="5"/>
  <c r="AR289" i="5"/>
  <c r="AS289" i="5"/>
  <c r="AT289" i="5"/>
  <c r="AU289" i="5"/>
  <c r="AW289" i="5"/>
  <c r="AY289" i="5"/>
  <c r="A290" i="5"/>
  <c r="B290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Q290" i="5"/>
  <c r="R290" i="5"/>
  <c r="S290" i="5"/>
  <c r="U290" i="5"/>
  <c r="V290" i="5"/>
  <c r="W290" i="5"/>
  <c r="X290" i="5"/>
  <c r="Y290" i="5"/>
  <c r="Z290" i="5"/>
  <c r="AA290" i="5"/>
  <c r="AC290" i="5"/>
  <c r="AD290" i="5"/>
  <c r="AE290" i="5"/>
  <c r="AF290" i="5"/>
  <c r="AG290" i="5"/>
  <c r="AH290" i="5"/>
  <c r="AI290" i="5"/>
  <c r="AJ290" i="5"/>
  <c r="AK290" i="5"/>
  <c r="AM290" i="5"/>
  <c r="AN290" i="5"/>
  <c r="AO290" i="5"/>
  <c r="AP290" i="5"/>
  <c r="AR290" i="5"/>
  <c r="AS290" i="5"/>
  <c r="AT290" i="5"/>
  <c r="AU290" i="5"/>
  <c r="AW290" i="5"/>
  <c r="AY290" i="5"/>
  <c r="A291" i="5"/>
  <c r="B291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Q291" i="5"/>
  <c r="R291" i="5"/>
  <c r="S291" i="5"/>
  <c r="U291" i="5"/>
  <c r="V291" i="5"/>
  <c r="W291" i="5"/>
  <c r="X291" i="5"/>
  <c r="Y291" i="5"/>
  <c r="Z291" i="5"/>
  <c r="AA291" i="5"/>
  <c r="AC291" i="5"/>
  <c r="AD291" i="5"/>
  <c r="AE291" i="5"/>
  <c r="AF291" i="5"/>
  <c r="AG291" i="5"/>
  <c r="AH291" i="5"/>
  <c r="AI291" i="5"/>
  <c r="AJ291" i="5"/>
  <c r="AK291" i="5"/>
  <c r="AM291" i="5"/>
  <c r="AN291" i="5"/>
  <c r="AO291" i="5"/>
  <c r="AP291" i="5"/>
  <c r="AR291" i="5"/>
  <c r="AS291" i="5"/>
  <c r="AT291" i="5"/>
  <c r="AU291" i="5"/>
  <c r="AW291" i="5"/>
  <c r="AY291" i="5"/>
  <c r="A292" i="5"/>
  <c r="B292" i="5"/>
  <c r="D292" i="5"/>
  <c r="E292" i="5"/>
  <c r="F292" i="5"/>
  <c r="G292" i="5"/>
  <c r="H292" i="5"/>
  <c r="I292" i="5"/>
  <c r="J292" i="5"/>
  <c r="K292" i="5"/>
  <c r="L292" i="5"/>
  <c r="M292" i="5"/>
  <c r="N292" i="5"/>
  <c r="O292" i="5"/>
  <c r="Q292" i="5"/>
  <c r="R292" i="5"/>
  <c r="S292" i="5"/>
  <c r="U292" i="5"/>
  <c r="V292" i="5"/>
  <c r="W292" i="5"/>
  <c r="X292" i="5"/>
  <c r="Y292" i="5"/>
  <c r="Z292" i="5"/>
  <c r="AA292" i="5"/>
  <c r="AC292" i="5"/>
  <c r="AD292" i="5"/>
  <c r="AE292" i="5"/>
  <c r="AF292" i="5"/>
  <c r="AG292" i="5"/>
  <c r="AH292" i="5"/>
  <c r="AI292" i="5"/>
  <c r="AJ292" i="5"/>
  <c r="AK292" i="5"/>
  <c r="AM292" i="5"/>
  <c r="AN292" i="5"/>
  <c r="AO292" i="5"/>
  <c r="AP292" i="5"/>
  <c r="AR292" i="5"/>
  <c r="AS292" i="5"/>
  <c r="AT292" i="5"/>
  <c r="AU292" i="5"/>
  <c r="AW292" i="5"/>
  <c r="AY292" i="5"/>
  <c r="A293" i="5"/>
  <c r="B293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Q293" i="5"/>
  <c r="R293" i="5"/>
  <c r="S293" i="5"/>
  <c r="U293" i="5"/>
  <c r="V293" i="5"/>
  <c r="W293" i="5"/>
  <c r="X293" i="5"/>
  <c r="Y293" i="5"/>
  <c r="Z293" i="5"/>
  <c r="AA293" i="5"/>
  <c r="AC293" i="5"/>
  <c r="AD293" i="5"/>
  <c r="AE293" i="5"/>
  <c r="AF293" i="5"/>
  <c r="AG293" i="5"/>
  <c r="AH293" i="5"/>
  <c r="AI293" i="5"/>
  <c r="AJ293" i="5"/>
  <c r="AK293" i="5"/>
  <c r="AM293" i="5"/>
  <c r="AN293" i="5"/>
  <c r="AO293" i="5"/>
  <c r="AP293" i="5"/>
  <c r="AR293" i="5"/>
  <c r="AS293" i="5"/>
  <c r="AT293" i="5"/>
  <c r="AU293" i="5"/>
  <c r="AW293" i="5"/>
  <c r="AY293" i="5"/>
  <c r="A294" i="5"/>
  <c r="B294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Q294" i="5"/>
  <c r="R294" i="5"/>
  <c r="S294" i="5"/>
  <c r="U294" i="5"/>
  <c r="V294" i="5"/>
  <c r="W294" i="5"/>
  <c r="X294" i="5"/>
  <c r="Y294" i="5"/>
  <c r="Z294" i="5"/>
  <c r="AA294" i="5"/>
  <c r="AC294" i="5"/>
  <c r="AD294" i="5"/>
  <c r="AE294" i="5"/>
  <c r="AF294" i="5"/>
  <c r="AG294" i="5"/>
  <c r="AH294" i="5"/>
  <c r="AI294" i="5"/>
  <c r="AJ294" i="5"/>
  <c r="AK294" i="5"/>
  <c r="AM294" i="5"/>
  <c r="AN294" i="5"/>
  <c r="AO294" i="5"/>
  <c r="AP294" i="5"/>
  <c r="AR294" i="5"/>
  <c r="AS294" i="5"/>
  <c r="AT294" i="5"/>
  <c r="AU294" i="5"/>
  <c r="AW294" i="5"/>
  <c r="AY294" i="5"/>
  <c r="A295" i="5"/>
  <c r="B295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Q295" i="5"/>
  <c r="R295" i="5"/>
  <c r="S295" i="5"/>
  <c r="U295" i="5"/>
  <c r="V295" i="5"/>
  <c r="W295" i="5"/>
  <c r="X295" i="5"/>
  <c r="Y295" i="5"/>
  <c r="Z295" i="5"/>
  <c r="AA295" i="5"/>
  <c r="AC295" i="5"/>
  <c r="AD295" i="5"/>
  <c r="AE295" i="5"/>
  <c r="AF295" i="5"/>
  <c r="AG295" i="5"/>
  <c r="AH295" i="5"/>
  <c r="AI295" i="5"/>
  <c r="AJ295" i="5"/>
  <c r="AK295" i="5"/>
  <c r="AM295" i="5"/>
  <c r="AN295" i="5"/>
  <c r="AO295" i="5"/>
  <c r="AP295" i="5"/>
  <c r="AR295" i="5"/>
  <c r="AS295" i="5"/>
  <c r="AT295" i="5"/>
  <c r="AU295" i="5"/>
  <c r="AW295" i="5"/>
  <c r="AY295" i="5"/>
  <c r="A296" i="5"/>
  <c r="B296" i="5"/>
  <c r="D296" i="5"/>
  <c r="E296" i="5"/>
  <c r="F296" i="5"/>
  <c r="G296" i="5"/>
  <c r="H296" i="5"/>
  <c r="I296" i="5"/>
  <c r="J296" i="5"/>
  <c r="K296" i="5"/>
  <c r="L296" i="5"/>
  <c r="M296" i="5"/>
  <c r="N296" i="5"/>
  <c r="O296" i="5"/>
  <c r="Q296" i="5"/>
  <c r="R296" i="5"/>
  <c r="S296" i="5"/>
  <c r="U296" i="5"/>
  <c r="V296" i="5"/>
  <c r="W296" i="5"/>
  <c r="X296" i="5"/>
  <c r="Y296" i="5"/>
  <c r="Z296" i="5"/>
  <c r="AA296" i="5"/>
  <c r="AC296" i="5"/>
  <c r="AD296" i="5"/>
  <c r="AE296" i="5"/>
  <c r="AF296" i="5"/>
  <c r="AG296" i="5"/>
  <c r="AH296" i="5"/>
  <c r="AI296" i="5"/>
  <c r="AJ296" i="5"/>
  <c r="AK296" i="5"/>
  <c r="AM296" i="5"/>
  <c r="AN296" i="5"/>
  <c r="AO296" i="5"/>
  <c r="AP296" i="5"/>
  <c r="AR296" i="5"/>
  <c r="AS296" i="5"/>
  <c r="AT296" i="5"/>
  <c r="AU296" i="5"/>
  <c r="AW296" i="5"/>
  <c r="AY296" i="5"/>
  <c r="A297" i="5"/>
  <c r="B297" i="5"/>
  <c r="D297" i="5"/>
  <c r="E297" i="5"/>
  <c r="F297" i="5"/>
  <c r="G297" i="5"/>
  <c r="H297" i="5"/>
  <c r="I297" i="5"/>
  <c r="J297" i="5"/>
  <c r="K297" i="5"/>
  <c r="L297" i="5"/>
  <c r="M297" i="5"/>
  <c r="N297" i="5"/>
  <c r="O297" i="5"/>
  <c r="Q297" i="5"/>
  <c r="R297" i="5"/>
  <c r="S297" i="5"/>
  <c r="U297" i="5"/>
  <c r="V297" i="5"/>
  <c r="W297" i="5"/>
  <c r="X297" i="5"/>
  <c r="Y297" i="5"/>
  <c r="Z297" i="5"/>
  <c r="AA297" i="5"/>
  <c r="AC297" i="5"/>
  <c r="AD297" i="5"/>
  <c r="AE297" i="5"/>
  <c r="AF297" i="5"/>
  <c r="AG297" i="5"/>
  <c r="AH297" i="5"/>
  <c r="AI297" i="5"/>
  <c r="AJ297" i="5"/>
  <c r="AK297" i="5"/>
  <c r="AM297" i="5"/>
  <c r="AN297" i="5"/>
  <c r="AO297" i="5"/>
  <c r="AP297" i="5"/>
  <c r="AR297" i="5"/>
  <c r="AS297" i="5"/>
  <c r="AT297" i="5"/>
  <c r="AU297" i="5"/>
  <c r="AW297" i="5"/>
  <c r="AY297" i="5"/>
  <c r="A298" i="5"/>
  <c r="B298" i="5"/>
  <c r="D298" i="5"/>
  <c r="E298" i="5"/>
  <c r="F298" i="5"/>
  <c r="G298" i="5"/>
  <c r="H298" i="5"/>
  <c r="I298" i="5"/>
  <c r="J298" i="5"/>
  <c r="K298" i="5"/>
  <c r="L298" i="5"/>
  <c r="M298" i="5"/>
  <c r="N298" i="5"/>
  <c r="O298" i="5"/>
  <c r="Q298" i="5"/>
  <c r="R298" i="5"/>
  <c r="S298" i="5"/>
  <c r="U298" i="5"/>
  <c r="V298" i="5"/>
  <c r="W298" i="5"/>
  <c r="X298" i="5"/>
  <c r="Y298" i="5"/>
  <c r="Z298" i="5"/>
  <c r="AA298" i="5"/>
  <c r="AC298" i="5"/>
  <c r="AD298" i="5"/>
  <c r="AE298" i="5"/>
  <c r="AF298" i="5"/>
  <c r="AG298" i="5"/>
  <c r="AH298" i="5"/>
  <c r="AI298" i="5"/>
  <c r="AJ298" i="5"/>
  <c r="AK298" i="5"/>
  <c r="AM298" i="5"/>
  <c r="AN298" i="5"/>
  <c r="AO298" i="5"/>
  <c r="AP298" i="5"/>
  <c r="AR298" i="5"/>
  <c r="AS298" i="5"/>
  <c r="AT298" i="5"/>
  <c r="AU298" i="5"/>
  <c r="AW298" i="5"/>
  <c r="AY298" i="5"/>
  <c r="A299" i="5"/>
  <c r="B299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Q299" i="5"/>
  <c r="R299" i="5"/>
  <c r="S299" i="5"/>
  <c r="U299" i="5"/>
  <c r="V299" i="5"/>
  <c r="W299" i="5"/>
  <c r="X299" i="5"/>
  <c r="Y299" i="5"/>
  <c r="Z299" i="5"/>
  <c r="AA299" i="5"/>
  <c r="AC299" i="5"/>
  <c r="AD299" i="5"/>
  <c r="AE299" i="5"/>
  <c r="AF299" i="5"/>
  <c r="AG299" i="5"/>
  <c r="AH299" i="5"/>
  <c r="AI299" i="5"/>
  <c r="AJ299" i="5"/>
  <c r="AK299" i="5"/>
  <c r="AM299" i="5"/>
  <c r="AN299" i="5"/>
  <c r="AO299" i="5"/>
  <c r="AP299" i="5"/>
  <c r="AR299" i="5"/>
  <c r="AS299" i="5"/>
  <c r="AT299" i="5"/>
  <c r="AU299" i="5"/>
  <c r="AW299" i="5"/>
  <c r="AY299" i="5"/>
  <c r="A300" i="5"/>
  <c r="B300" i="5"/>
  <c r="D300" i="5"/>
  <c r="E300" i="5"/>
  <c r="F300" i="5"/>
  <c r="G300" i="5"/>
  <c r="H300" i="5"/>
  <c r="I300" i="5"/>
  <c r="J300" i="5"/>
  <c r="K300" i="5"/>
  <c r="L300" i="5"/>
  <c r="M300" i="5"/>
  <c r="N300" i="5"/>
  <c r="O300" i="5"/>
  <c r="Q300" i="5"/>
  <c r="R300" i="5"/>
  <c r="S300" i="5"/>
  <c r="U300" i="5"/>
  <c r="V300" i="5"/>
  <c r="W300" i="5"/>
  <c r="X300" i="5"/>
  <c r="Y300" i="5"/>
  <c r="Z300" i="5"/>
  <c r="AA300" i="5"/>
  <c r="AC300" i="5"/>
  <c r="AD300" i="5"/>
  <c r="AE300" i="5"/>
  <c r="AF300" i="5"/>
  <c r="AG300" i="5"/>
  <c r="AH300" i="5"/>
  <c r="AI300" i="5"/>
  <c r="AJ300" i="5"/>
  <c r="AK300" i="5"/>
  <c r="AM300" i="5"/>
  <c r="AN300" i="5"/>
  <c r="AO300" i="5"/>
  <c r="AP300" i="5"/>
  <c r="AR300" i="5"/>
  <c r="AS300" i="5"/>
  <c r="AT300" i="5"/>
  <c r="AU300" i="5"/>
  <c r="AW300" i="5"/>
  <c r="AY300" i="5"/>
  <c r="A301" i="5"/>
  <c r="B301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Q301" i="5"/>
  <c r="R301" i="5"/>
  <c r="S301" i="5"/>
  <c r="U301" i="5"/>
  <c r="V301" i="5"/>
  <c r="W301" i="5"/>
  <c r="X301" i="5"/>
  <c r="Y301" i="5"/>
  <c r="Z301" i="5"/>
  <c r="AA301" i="5"/>
  <c r="AC301" i="5"/>
  <c r="AD301" i="5"/>
  <c r="AE301" i="5"/>
  <c r="AF301" i="5"/>
  <c r="AG301" i="5"/>
  <c r="AH301" i="5"/>
  <c r="AI301" i="5"/>
  <c r="AJ301" i="5"/>
  <c r="AK301" i="5"/>
  <c r="AM301" i="5"/>
  <c r="AN301" i="5"/>
  <c r="AO301" i="5"/>
  <c r="AP301" i="5"/>
  <c r="AR301" i="5"/>
  <c r="AS301" i="5"/>
  <c r="AT301" i="5"/>
  <c r="AU301" i="5"/>
  <c r="AW301" i="5"/>
  <c r="AY301" i="5"/>
  <c r="A302" i="5"/>
  <c r="B302" i="5"/>
  <c r="D302" i="5"/>
  <c r="E302" i="5"/>
  <c r="F302" i="5"/>
  <c r="G302" i="5"/>
  <c r="H302" i="5"/>
  <c r="I302" i="5"/>
  <c r="J302" i="5"/>
  <c r="K302" i="5"/>
  <c r="L302" i="5"/>
  <c r="M302" i="5"/>
  <c r="N302" i="5"/>
  <c r="O302" i="5"/>
  <c r="Q302" i="5"/>
  <c r="R302" i="5"/>
  <c r="S302" i="5"/>
  <c r="U302" i="5"/>
  <c r="V302" i="5"/>
  <c r="W302" i="5"/>
  <c r="X302" i="5"/>
  <c r="Y302" i="5"/>
  <c r="Z302" i="5"/>
  <c r="AA302" i="5"/>
  <c r="AC302" i="5"/>
  <c r="AD302" i="5"/>
  <c r="AE302" i="5"/>
  <c r="AF302" i="5"/>
  <c r="AG302" i="5"/>
  <c r="AH302" i="5"/>
  <c r="AI302" i="5"/>
  <c r="AJ302" i="5"/>
  <c r="AK302" i="5"/>
  <c r="AM302" i="5"/>
  <c r="AN302" i="5"/>
  <c r="AO302" i="5"/>
  <c r="AP302" i="5"/>
  <c r="AR302" i="5"/>
  <c r="AS302" i="5"/>
  <c r="AT302" i="5"/>
  <c r="AU302" i="5"/>
  <c r="AW302" i="5"/>
  <c r="AY302" i="5"/>
  <c r="A303" i="5"/>
  <c r="B303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Q303" i="5"/>
  <c r="R303" i="5"/>
  <c r="S303" i="5"/>
  <c r="U303" i="5"/>
  <c r="V303" i="5"/>
  <c r="W303" i="5"/>
  <c r="X303" i="5"/>
  <c r="Y303" i="5"/>
  <c r="Z303" i="5"/>
  <c r="AA303" i="5"/>
  <c r="AC303" i="5"/>
  <c r="AD303" i="5"/>
  <c r="AE303" i="5"/>
  <c r="AF303" i="5"/>
  <c r="AG303" i="5"/>
  <c r="AH303" i="5"/>
  <c r="AI303" i="5"/>
  <c r="AJ303" i="5"/>
  <c r="AK303" i="5"/>
  <c r="AM303" i="5"/>
  <c r="AN303" i="5"/>
  <c r="AO303" i="5"/>
  <c r="AP303" i="5"/>
  <c r="AR303" i="5"/>
  <c r="AS303" i="5"/>
  <c r="AT303" i="5"/>
  <c r="AU303" i="5"/>
  <c r="AW303" i="5"/>
  <c r="AY303" i="5"/>
  <c r="A304" i="5"/>
  <c r="B304" i="5"/>
  <c r="D304" i="5"/>
  <c r="E304" i="5"/>
  <c r="F304" i="5"/>
  <c r="G304" i="5"/>
  <c r="H304" i="5"/>
  <c r="I304" i="5"/>
  <c r="J304" i="5"/>
  <c r="K304" i="5"/>
  <c r="L304" i="5"/>
  <c r="M304" i="5"/>
  <c r="N304" i="5"/>
  <c r="O304" i="5"/>
  <c r="Q304" i="5"/>
  <c r="R304" i="5"/>
  <c r="S304" i="5"/>
  <c r="U304" i="5"/>
  <c r="V304" i="5"/>
  <c r="W304" i="5"/>
  <c r="X304" i="5"/>
  <c r="Y304" i="5"/>
  <c r="Z304" i="5"/>
  <c r="AA304" i="5"/>
  <c r="AC304" i="5"/>
  <c r="AD304" i="5"/>
  <c r="AE304" i="5"/>
  <c r="AF304" i="5"/>
  <c r="AG304" i="5"/>
  <c r="AH304" i="5"/>
  <c r="AI304" i="5"/>
  <c r="AJ304" i="5"/>
  <c r="AK304" i="5"/>
  <c r="AM304" i="5"/>
  <c r="AN304" i="5"/>
  <c r="AO304" i="5"/>
  <c r="AP304" i="5"/>
  <c r="AR304" i="5"/>
  <c r="AS304" i="5"/>
  <c r="AT304" i="5"/>
  <c r="AU304" i="5"/>
  <c r="AW304" i="5"/>
  <c r="AY304" i="5"/>
  <c r="A305" i="5"/>
  <c r="B305" i="5"/>
  <c r="D305" i="5"/>
  <c r="E305" i="5"/>
  <c r="F305" i="5"/>
  <c r="G305" i="5"/>
  <c r="H305" i="5"/>
  <c r="I305" i="5"/>
  <c r="J305" i="5"/>
  <c r="K305" i="5"/>
  <c r="L305" i="5"/>
  <c r="M305" i="5"/>
  <c r="N305" i="5"/>
  <c r="O305" i="5"/>
  <c r="Q305" i="5"/>
  <c r="R305" i="5"/>
  <c r="S305" i="5"/>
  <c r="U305" i="5"/>
  <c r="V305" i="5"/>
  <c r="W305" i="5"/>
  <c r="X305" i="5"/>
  <c r="Y305" i="5"/>
  <c r="Z305" i="5"/>
  <c r="AA305" i="5"/>
  <c r="AC305" i="5"/>
  <c r="AD305" i="5"/>
  <c r="AE305" i="5"/>
  <c r="AF305" i="5"/>
  <c r="AG305" i="5"/>
  <c r="AH305" i="5"/>
  <c r="AI305" i="5"/>
  <c r="AJ305" i="5"/>
  <c r="AK305" i="5"/>
  <c r="AM305" i="5"/>
  <c r="AN305" i="5"/>
  <c r="AO305" i="5"/>
  <c r="AP305" i="5"/>
  <c r="AR305" i="5"/>
  <c r="AS305" i="5"/>
  <c r="AT305" i="5"/>
  <c r="AU305" i="5"/>
  <c r="AW305" i="5"/>
  <c r="AY305" i="5"/>
  <c r="A306" i="5"/>
  <c r="B306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Q306" i="5"/>
  <c r="R306" i="5"/>
  <c r="S306" i="5"/>
  <c r="U306" i="5"/>
  <c r="V306" i="5"/>
  <c r="W306" i="5"/>
  <c r="X306" i="5"/>
  <c r="Y306" i="5"/>
  <c r="Z306" i="5"/>
  <c r="AA306" i="5"/>
  <c r="AC306" i="5"/>
  <c r="AD306" i="5"/>
  <c r="AE306" i="5"/>
  <c r="AF306" i="5"/>
  <c r="AG306" i="5"/>
  <c r="AH306" i="5"/>
  <c r="AI306" i="5"/>
  <c r="AJ306" i="5"/>
  <c r="AK306" i="5"/>
  <c r="AM306" i="5"/>
  <c r="AN306" i="5"/>
  <c r="AO306" i="5"/>
  <c r="AP306" i="5"/>
  <c r="AR306" i="5"/>
  <c r="AS306" i="5"/>
  <c r="AT306" i="5"/>
  <c r="AU306" i="5"/>
  <c r="AW306" i="5"/>
  <c r="AY306" i="5"/>
  <c r="A307" i="5"/>
  <c r="B307" i="5"/>
  <c r="D307" i="5"/>
  <c r="E307" i="5"/>
  <c r="F307" i="5"/>
  <c r="G307" i="5"/>
  <c r="H307" i="5"/>
  <c r="I307" i="5"/>
  <c r="J307" i="5"/>
  <c r="K307" i="5"/>
  <c r="L307" i="5"/>
  <c r="M307" i="5"/>
  <c r="N307" i="5"/>
  <c r="O307" i="5"/>
  <c r="Q307" i="5"/>
  <c r="R307" i="5"/>
  <c r="S307" i="5"/>
  <c r="U307" i="5"/>
  <c r="V307" i="5"/>
  <c r="W307" i="5"/>
  <c r="X307" i="5"/>
  <c r="Y307" i="5"/>
  <c r="Z307" i="5"/>
  <c r="AA307" i="5"/>
  <c r="AC307" i="5"/>
  <c r="AD307" i="5"/>
  <c r="AE307" i="5"/>
  <c r="AF307" i="5"/>
  <c r="AG307" i="5"/>
  <c r="AH307" i="5"/>
  <c r="AI307" i="5"/>
  <c r="AJ307" i="5"/>
  <c r="AK307" i="5"/>
  <c r="AM307" i="5"/>
  <c r="AN307" i="5"/>
  <c r="AO307" i="5"/>
  <c r="AP307" i="5"/>
  <c r="AR307" i="5"/>
  <c r="AS307" i="5"/>
  <c r="AT307" i="5"/>
  <c r="AU307" i="5"/>
  <c r="AW307" i="5"/>
  <c r="AY307" i="5"/>
  <c r="A308" i="5"/>
  <c r="B308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Q308" i="5"/>
  <c r="R308" i="5"/>
  <c r="S308" i="5"/>
  <c r="U308" i="5"/>
  <c r="V308" i="5"/>
  <c r="W308" i="5"/>
  <c r="X308" i="5"/>
  <c r="Y308" i="5"/>
  <c r="Z308" i="5"/>
  <c r="AA308" i="5"/>
  <c r="AC308" i="5"/>
  <c r="AD308" i="5"/>
  <c r="AE308" i="5"/>
  <c r="AF308" i="5"/>
  <c r="AG308" i="5"/>
  <c r="AH308" i="5"/>
  <c r="AI308" i="5"/>
  <c r="AJ308" i="5"/>
  <c r="AK308" i="5"/>
  <c r="AM308" i="5"/>
  <c r="AN308" i="5"/>
  <c r="AO308" i="5"/>
  <c r="AP308" i="5"/>
  <c r="AR308" i="5"/>
  <c r="AS308" i="5"/>
  <c r="AT308" i="5"/>
  <c r="AU308" i="5"/>
  <c r="AW308" i="5"/>
  <c r="AY308" i="5"/>
  <c r="A309" i="5"/>
  <c r="B309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Q309" i="5"/>
  <c r="R309" i="5"/>
  <c r="S309" i="5"/>
  <c r="U309" i="5"/>
  <c r="V309" i="5"/>
  <c r="W309" i="5"/>
  <c r="X309" i="5"/>
  <c r="Y309" i="5"/>
  <c r="Z309" i="5"/>
  <c r="AA309" i="5"/>
  <c r="AC309" i="5"/>
  <c r="AD309" i="5"/>
  <c r="AE309" i="5"/>
  <c r="AF309" i="5"/>
  <c r="AG309" i="5"/>
  <c r="AH309" i="5"/>
  <c r="AI309" i="5"/>
  <c r="AJ309" i="5"/>
  <c r="AK309" i="5"/>
  <c r="AM309" i="5"/>
  <c r="AN309" i="5"/>
  <c r="AO309" i="5"/>
  <c r="AP309" i="5"/>
  <c r="AR309" i="5"/>
  <c r="AS309" i="5"/>
  <c r="AT309" i="5"/>
  <c r="AU309" i="5"/>
  <c r="AW309" i="5"/>
  <c r="AY309" i="5"/>
  <c r="A310" i="5"/>
  <c r="B310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Q310" i="5"/>
  <c r="R310" i="5"/>
  <c r="S310" i="5"/>
  <c r="U310" i="5"/>
  <c r="V310" i="5"/>
  <c r="W310" i="5"/>
  <c r="X310" i="5"/>
  <c r="Y310" i="5"/>
  <c r="Z310" i="5"/>
  <c r="AA310" i="5"/>
  <c r="AC310" i="5"/>
  <c r="AD310" i="5"/>
  <c r="AE310" i="5"/>
  <c r="AF310" i="5"/>
  <c r="AG310" i="5"/>
  <c r="AH310" i="5"/>
  <c r="AI310" i="5"/>
  <c r="AJ310" i="5"/>
  <c r="AK310" i="5"/>
  <c r="AM310" i="5"/>
  <c r="AN310" i="5"/>
  <c r="AO310" i="5"/>
  <c r="AP310" i="5"/>
  <c r="AR310" i="5"/>
  <c r="AS310" i="5"/>
  <c r="AT310" i="5"/>
  <c r="AU310" i="5"/>
  <c r="AW310" i="5"/>
  <c r="AY310" i="5"/>
  <c r="A311" i="5"/>
  <c r="B311" i="5"/>
  <c r="D311" i="5"/>
  <c r="E311" i="5"/>
  <c r="F311" i="5"/>
  <c r="G311" i="5"/>
  <c r="H311" i="5"/>
  <c r="I311" i="5"/>
  <c r="J311" i="5"/>
  <c r="K311" i="5"/>
  <c r="L311" i="5"/>
  <c r="M311" i="5"/>
  <c r="N311" i="5"/>
  <c r="O311" i="5"/>
  <c r="Q311" i="5"/>
  <c r="R311" i="5"/>
  <c r="S311" i="5"/>
  <c r="U311" i="5"/>
  <c r="V311" i="5"/>
  <c r="W311" i="5"/>
  <c r="X311" i="5"/>
  <c r="Y311" i="5"/>
  <c r="Z311" i="5"/>
  <c r="AA311" i="5"/>
  <c r="AC311" i="5"/>
  <c r="AD311" i="5"/>
  <c r="AE311" i="5"/>
  <c r="AF311" i="5"/>
  <c r="AG311" i="5"/>
  <c r="AH311" i="5"/>
  <c r="AI311" i="5"/>
  <c r="AJ311" i="5"/>
  <c r="AK311" i="5"/>
  <c r="AM311" i="5"/>
  <c r="AN311" i="5"/>
  <c r="AO311" i="5"/>
  <c r="AP311" i="5"/>
  <c r="AR311" i="5"/>
  <c r="AS311" i="5"/>
  <c r="AT311" i="5"/>
  <c r="AU311" i="5"/>
  <c r="AW311" i="5"/>
  <c r="AY311" i="5"/>
  <c r="A312" i="5"/>
  <c r="B312" i="5"/>
  <c r="D312" i="5"/>
  <c r="E312" i="5"/>
  <c r="F312" i="5"/>
  <c r="G312" i="5"/>
  <c r="H312" i="5"/>
  <c r="I312" i="5"/>
  <c r="J312" i="5"/>
  <c r="K312" i="5"/>
  <c r="L312" i="5"/>
  <c r="M312" i="5"/>
  <c r="N312" i="5"/>
  <c r="O312" i="5"/>
  <c r="Q312" i="5"/>
  <c r="R312" i="5"/>
  <c r="S312" i="5"/>
  <c r="U312" i="5"/>
  <c r="V312" i="5"/>
  <c r="W312" i="5"/>
  <c r="X312" i="5"/>
  <c r="Y312" i="5"/>
  <c r="Z312" i="5"/>
  <c r="AA312" i="5"/>
  <c r="AC312" i="5"/>
  <c r="AD312" i="5"/>
  <c r="AE312" i="5"/>
  <c r="AF312" i="5"/>
  <c r="AG312" i="5"/>
  <c r="AH312" i="5"/>
  <c r="AI312" i="5"/>
  <c r="AJ312" i="5"/>
  <c r="AK312" i="5"/>
  <c r="AM312" i="5"/>
  <c r="AN312" i="5"/>
  <c r="AO312" i="5"/>
  <c r="AP312" i="5"/>
  <c r="AR312" i="5"/>
  <c r="AS312" i="5"/>
  <c r="AT312" i="5"/>
  <c r="AU312" i="5"/>
  <c r="AW312" i="5"/>
  <c r="AY312" i="5"/>
  <c r="A313" i="5"/>
  <c r="B313" i="5"/>
  <c r="D313" i="5"/>
  <c r="E313" i="5"/>
  <c r="F313" i="5"/>
  <c r="G313" i="5"/>
  <c r="H313" i="5"/>
  <c r="I313" i="5"/>
  <c r="J313" i="5"/>
  <c r="K313" i="5"/>
  <c r="L313" i="5"/>
  <c r="M313" i="5"/>
  <c r="N313" i="5"/>
  <c r="O313" i="5"/>
  <c r="Q313" i="5"/>
  <c r="R313" i="5"/>
  <c r="S313" i="5"/>
  <c r="U313" i="5"/>
  <c r="V313" i="5"/>
  <c r="W313" i="5"/>
  <c r="X313" i="5"/>
  <c r="Y313" i="5"/>
  <c r="Z313" i="5"/>
  <c r="AA313" i="5"/>
  <c r="AC313" i="5"/>
  <c r="AD313" i="5"/>
  <c r="AE313" i="5"/>
  <c r="AF313" i="5"/>
  <c r="AG313" i="5"/>
  <c r="AH313" i="5"/>
  <c r="AI313" i="5"/>
  <c r="AJ313" i="5"/>
  <c r="AK313" i="5"/>
  <c r="AM313" i="5"/>
  <c r="AN313" i="5"/>
  <c r="AO313" i="5"/>
  <c r="AP313" i="5"/>
  <c r="AR313" i="5"/>
  <c r="AS313" i="5"/>
  <c r="AT313" i="5"/>
  <c r="AU313" i="5"/>
  <c r="AW313" i="5"/>
  <c r="AY313" i="5"/>
  <c r="A314" i="5"/>
  <c r="B314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Q314" i="5"/>
  <c r="R314" i="5"/>
  <c r="S314" i="5"/>
  <c r="U314" i="5"/>
  <c r="V314" i="5"/>
  <c r="W314" i="5"/>
  <c r="X314" i="5"/>
  <c r="Y314" i="5"/>
  <c r="Z314" i="5"/>
  <c r="AA314" i="5"/>
  <c r="AC314" i="5"/>
  <c r="AD314" i="5"/>
  <c r="AE314" i="5"/>
  <c r="AF314" i="5"/>
  <c r="AG314" i="5"/>
  <c r="AH314" i="5"/>
  <c r="AI314" i="5"/>
  <c r="AJ314" i="5"/>
  <c r="AK314" i="5"/>
  <c r="AM314" i="5"/>
  <c r="AN314" i="5"/>
  <c r="AO314" i="5"/>
  <c r="AP314" i="5"/>
  <c r="AR314" i="5"/>
  <c r="AS314" i="5"/>
  <c r="AT314" i="5"/>
  <c r="AU314" i="5"/>
  <c r="AW314" i="5"/>
  <c r="AY314" i="5"/>
  <c r="A315" i="5"/>
  <c r="B315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Q315" i="5"/>
  <c r="R315" i="5"/>
  <c r="S315" i="5"/>
  <c r="U315" i="5"/>
  <c r="V315" i="5"/>
  <c r="W315" i="5"/>
  <c r="X315" i="5"/>
  <c r="Y315" i="5"/>
  <c r="Z315" i="5"/>
  <c r="AA315" i="5"/>
  <c r="AC315" i="5"/>
  <c r="AD315" i="5"/>
  <c r="AE315" i="5"/>
  <c r="AF315" i="5"/>
  <c r="AG315" i="5"/>
  <c r="AH315" i="5"/>
  <c r="AI315" i="5"/>
  <c r="AJ315" i="5"/>
  <c r="AK315" i="5"/>
  <c r="AM315" i="5"/>
  <c r="AN315" i="5"/>
  <c r="AO315" i="5"/>
  <c r="AP315" i="5"/>
  <c r="AR315" i="5"/>
  <c r="AS315" i="5"/>
  <c r="AT315" i="5"/>
  <c r="AU315" i="5"/>
  <c r="AW315" i="5"/>
  <c r="AY315" i="5"/>
  <c r="A316" i="5"/>
  <c r="B316" i="5"/>
  <c r="D316" i="5"/>
  <c r="E316" i="5"/>
  <c r="F316" i="5"/>
  <c r="G316" i="5"/>
  <c r="H316" i="5"/>
  <c r="I316" i="5"/>
  <c r="J316" i="5"/>
  <c r="K316" i="5"/>
  <c r="L316" i="5"/>
  <c r="M316" i="5"/>
  <c r="N316" i="5"/>
  <c r="O316" i="5"/>
  <c r="Q316" i="5"/>
  <c r="R316" i="5"/>
  <c r="S316" i="5"/>
  <c r="U316" i="5"/>
  <c r="V316" i="5"/>
  <c r="W316" i="5"/>
  <c r="X316" i="5"/>
  <c r="Y316" i="5"/>
  <c r="Z316" i="5"/>
  <c r="AA316" i="5"/>
  <c r="AC316" i="5"/>
  <c r="AD316" i="5"/>
  <c r="AE316" i="5"/>
  <c r="AF316" i="5"/>
  <c r="AG316" i="5"/>
  <c r="AH316" i="5"/>
  <c r="AI316" i="5"/>
  <c r="AJ316" i="5"/>
  <c r="AK316" i="5"/>
  <c r="AM316" i="5"/>
  <c r="AN316" i="5"/>
  <c r="AO316" i="5"/>
  <c r="AP316" i="5"/>
  <c r="AR316" i="5"/>
  <c r="AS316" i="5"/>
  <c r="AT316" i="5"/>
  <c r="AU316" i="5"/>
  <c r="AW316" i="5"/>
  <c r="AY316" i="5"/>
  <c r="A317" i="5"/>
  <c r="B317" i="5"/>
  <c r="D317" i="5"/>
  <c r="E317" i="5"/>
  <c r="F317" i="5"/>
  <c r="G317" i="5"/>
  <c r="H317" i="5"/>
  <c r="I317" i="5"/>
  <c r="J317" i="5"/>
  <c r="K317" i="5"/>
  <c r="L317" i="5"/>
  <c r="M317" i="5"/>
  <c r="N317" i="5"/>
  <c r="O317" i="5"/>
  <c r="Q317" i="5"/>
  <c r="R317" i="5"/>
  <c r="S317" i="5"/>
  <c r="U317" i="5"/>
  <c r="V317" i="5"/>
  <c r="W317" i="5"/>
  <c r="X317" i="5"/>
  <c r="Y317" i="5"/>
  <c r="Z317" i="5"/>
  <c r="AA317" i="5"/>
  <c r="AC317" i="5"/>
  <c r="AD317" i="5"/>
  <c r="AE317" i="5"/>
  <c r="AF317" i="5"/>
  <c r="AG317" i="5"/>
  <c r="AH317" i="5"/>
  <c r="AI317" i="5"/>
  <c r="AJ317" i="5"/>
  <c r="AK317" i="5"/>
  <c r="AM317" i="5"/>
  <c r="AN317" i="5"/>
  <c r="AO317" i="5"/>
  <c r="AP317" i="5"/>
  <c r="AR317" i="5"/>
  <c r="AS317" i="5"/>
  <c r="AT317" i="5"/>
  <c r="AU317" i="5"/>
  <c r="AW317" i="5"/>
  <c r="AY317" i="5"/>
  <c r="A318" i="5"/>
  <c r="B318" i="5"/>
  <c r="D318" i="5"/>
  <c r="E318" i="5"/>
  <c r="F318" i="5"/>
  <c r="G318" i="5"/>
  <c r="H318" i="5"/>
  <c r="I318" i="5"/>
  <c r="J318" i="5"/>
  <c r="K318" i="5"/>
  <c r="L318" i="5"/>
  <c r="M318" i="5"/>
  <c r="N318" i="5"/>
  <c r="O318" i="5"/>
  <c r="Q318" i="5"/>
  <c r="R318" i="5"/>
  <c r="S318" i="5"/>
  <c r="U318" i="5"/>
  <c r="V318" i="5"/>
  <c r="W318" i="5"/>
  <c r="X318" i="5"/>
  <c r="Y318" i="5"/>
  <c r="Z318" i="5"/>
  <c r="AA318" i="5"/>
  <c r="AC318" i="5"/>
  <c r="AD318" i="5"/>
  <c r="AE318" i="5"/>
  <c r="AF318" i="5"/>
  <c r="AG318" i="5"/>
  <c r="AH318" i="5"/>
  <c r="AI318" i="5"/>
  <c r="AJ318" i="5"/>
  <c r="AK318" i="5"/>
  <c r="AM318" i="5"/>
  <c r="AN318" i="5"/>
  <c r="AO318" i="5"/>
  <c r="AP318" i="5"/>
  <c r="AR318" i="5"/>
  <c r="AS318" i="5"/>
  <c r="AT318" i="5"/>
  <c r="AU318" i="5"/>
  <c r="AW318" i="5"/>
  <c r="AY318" i="5"/>
  <c r="A319" i="5"/>
  <c r="B319" i="5"/>
  <c r="D319" i="5"/>
  <c r="E319" i="5"/>
  <c r="F319" i="5"/>
  <c r="G319" i="5"/>
  <c r="H319" i="5"/>
  <c r="I319" i="5"/>
  <c r="J319" i="5"/>
  <c r="K319" i="5"/>
  <c r="L319" i="5"/>
  <c r="M319" i="5"/>
  <c r="N319" i="5"/>
  <c r="O319" i="5"/>
  <c r="Q319" i="5"/>
  <c r="R319" i="5"/>
  <c r="S319" i="5"/>
  <c r="U319" i="5"/>
  <c r="V319" i="5"/>
  <c r="W319" i="5"/>
  <c r="X319" i="5"/>
  <c r="Y319" i="5"/>
  <c r="Z319" i="5"/>
  <c r="AA319" i="5"/>
  <c r="AC319" i="5"/>
  <c r="AD319" i="5"/>
  <c r="AE319" i="5"/>
  <c r="AF319" i="5"/>
  <c r="AG319" i="5"/>
  <c r="AH319" i="5"/>
  <c r="AI319" i="5"/>
  <c r="AJ319" i="5"/>
  <c r="AK319" i="5"/>
  <c r="AM319" i="5"/>
  <c r="AN319" i="5"/>
  <c r="AO319" i="5"/>
  <c r="AP319" i="5"/>
  <c r="AR319" i="5"/>
  <c r="AS319" i="5"/>
  <c r="AT319" i="5"/>
  <c r="AU319" i="5"/>
  <c r="AW319" i="5"/>
  <c r="AY319" i="5"/>
  <c r="A320" i="5"/>
  <c r="B320" i="5"/>
  <c r="D320" i="5"/>
  <c r="E320" i="5"/>
  <c r="F320" i="5"/>
  <c r="G320" i="5"/>
  <c r="H320" i="5"/>
  <c r="I320" i="5"/>
  <c r="J320" i="5"/>
  <c r="K320" i="5"/>
  <c r="L320" i="5"/>
  <c r="M320" i="5"/>
  <c r="N320" i="5"/>
  <c r="O320" i="5"/>
  <c r="Q320" i="5"/>
  <c r="R320" i="5"/>
  <c r="S320" i="5"/>
  <c r="U320" i="5"/>
  <c r="V320" i="5"/>
  <c r="W320" i="5"/>
  <c r="X320" i="5"/>
  <c r="Y320" i="5"/>
  <c r="Z320" i="5"/>
  <c r="AA320" i="5"/>
  <c r="AC320" i="5"/>
  <c r="AD320" i="5"/>
  <c r="AE320" i="5"/>
  <c r="AF320" i="5"/>
  <c r="AG320" i="5"/>
  <c r="AH320" i="5"/>
  <c r="AI320" i="5"/>
  <c r="AJ320" i="5"/>
  <c r="AK320" i="5"/>
  <c r="AM320" i="5"/>
  <c r="AN320" i="5"/>
  <c r="AO320" i="5"/>
  <c r="AP320" i="5"/>
  <c r="AR320" i="5"/>
  <c r="AS320" i="5"/>
  <c r="AT320" i="5"/>
  <c r="AU320" i="5"/>
  <c r="AW320" i="5"/>
  <c r="AY320" i="5"/>
  <c r="A321" i="5"/>
  <c r="B321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Q321" i="5"/>
  <c r="R321" i="5"/>
  <c r="S321" i="5"/>
  <c r="U321" i="5"/>
  <c r="V321" i="5"/>
  <c r="W321" i="5"/>
  <c r="X321" i="5"/>
  <c r="Y321" i="5"/>
  <c r="Z321" i="5"/>
  <c r="AA321" i="5"/>
  <c r="AC321" i="5"/>
  <c r="AD321" i="5"/>
  <c r="AE321" i="5"/>
  <c r="AF321" i="5"/>
  <c r="AG321" i="5"/>
  <c r="AH321" i="5"/>
  <c r="AI321" i="5"/>
  <c r="AJ321" i="5"/>
  <c r="AK321" i="5"/>
  <c r="AM321" i="5"/>
  <c r="AN321" i="5"/>
  <c r="AO321" i="5"/>
  <c r="AP321" i="5"/>
  <c r="AR321" i="5"/>
  <c r="AS321" i="5"/>
  <c r="AT321" i="5"/>
  <c r="AU321" i="5"/>
  <c r="AW321" i="5"/>
  <c r="AY321" i="5"/>
  <c r="A322" i="5"/>
  <c r="B322" i="5"/>
  <c r="D322" i="5"/>
  <c r="E322" i="5"/>
  <c r="F322" i="5"/>
  <c r="G322" i="5"/>
  <c r="H322" i="5"/>
  <c r="I322" i="5"/>
  <c r="J322" i="5"/>
  <c r="K322" i="5"/>
  <c r="L322" i="5"/>
  <c r="M322" i="5"/>
  <c r="N322" i="5"/>
  <c r="O322" i="5"/>
  <c r="Q322" i="5"/>
  <c r="R322" i="5"/>
  <c r="S322" i="5"/>
  <c r="U322" i="5"/>
  <c r="V322" i="5"/>
  <c r="W322" i="5"/>
  <c r="X322" i="5"/>
  <c r="Y322" i="5"/>
  <c r="Z322" i="5"/>
  <c r="AA322" i="5"/>
  <c r="AC322" i="5"/>
  <c r="AD322" i="5"/>
  <c r="AE322" i="5"/>
  <c r="AF322" i="5"/>
  <c r="AG322" i="5"/>
  <c r="AH322" i="5"/>
  <c r="AI322" i="5"/>
  <c r="AJ322" i="5"/>
  <c r="AK322" i="5"/>
  <c r="AM322" i="5"/>
  <c r="AN322" i="5"/>
  <c r="AO322" i="5"/>
  <c r="AP322" i="5"/>
  <c r="AR322" i="5"/>
  <c r="AS322" i="5"/>
  <c r="AT322" i="5"/>
  <c r="AU322" i="5"/>
  <c r="AW322" i="5"/>
  <c r="AY322" i="5"/>
  <c r="A323" i="5"/>
  <c r="B323" i="5"/>
  <c r="D323" i="5"/>
  <c r="E323" i="5"/>
  <c r="F323" i="5"/>
  <c r="G323" i="5"/>
  <c r="H323" i="5"/>
  <c r="I323" i="5"/>
  <c r="J323" i="5"/>
  <c r="K323" i="5"/>
  <c r="L323" i="5"/>
  <c r="M323" i="5"/>
  <c r="N323" i="5"/>
  <c r="O323" i="5"/>
  <c r="Q323" i="5"/>
  <c r="R323" i="5"/>
  <c r="S323" i="5"/>
  <c r="U323" i="5"/>
  <c r="V323" i="5"/>
  <c r="W323" i="5"/>
  <c r="X323" i="5"/>
  <c r="Y323" i="5"/>
  <c r="Z323" i="5"/>
  <c r="AA323" i="5"/>
  <c r="AC323" i="5"/>
  <c r="AD323" i="5"/>
  <c r="AE323" i="5"/>
  <c r="AF323" i="5"/>
  <c r="AG323" i="5"/>
  <c r="AH323" i="5"/>
  <c r="AI323" i="5"/>
  <c r="AJ323" i="5"/>
  <c r="AK323" i="5"/>
  <c r="AM323" i="5"/>
  <c r="AN323" i="5"/>
  <c r="AO323" i="5"/>
  <c r="AP323" i="5"/>
  <c r="AR323" i="5"/>
  <c r="AS323" i="5"/>
  <c r="AT323" i="5"/>
  <c r="AU323" i="5"/>
  <c r="AW323" i="5"/>
  <c r="AY323" i="5"/>
  <c r="A324" i="5"/>
  <c r="B324" i="5"/>
  <c r="D324" i="5"/>
  <c r="E324" i="5"/>
  <c r="F324" i="5"/>
  <c r="G324" i="5"/>
  <c r="H324" i="5"/>
  <c r="I324" i="5"/>
  <c r="J324" i="5"/>
  <c r="K324" i="5"/>
  <c r="L324" i="5"/>
  <c r="M324" i="5"/>
  <c r="N324" i="5"/>
  <c r="O324" i="5"/>
  <c r="Q324" i="5"/>
  <c r="R324" i="5"/>
  <c r="S324" i="5"/>
  <c r="U324" i="5"/>
  <c r="V324" i="5"/>
  <c r="W324" i="5"/>
  <c r="X324" i="5"/>
  <c r="Y324" i="5"/>
  <c r="Z324" i="5"/>
  <c r="AA324" i="5"/>
  <c r="AC324" i="5"/>
  <c r="AD324" i="5"/>
  <c r="AE324" i="5"/>
  <c r="AF324" i="5"/>
  <c r="AG324" i="5"/>
  <c r="AH324" i="5"/>
  <c r="AI324" i="5"/>
  <c r="AJ324" i="5"/>
  <c r="AK324" i="5"/>
  <c r="AM324" i="5"/>
  <c r="AN324" i="5"/>
  <c r="AO324" i="5"/>
  <c r="AP324" i="5"/>
  <c r="AR324" i="5"/>
  <c r="AS324" i="5"/>
  <c r="AT324" i="5"/>
  <c r="AU324" i="5"/>
  <c r="AW324" i="5"/>
  <c r="AY324" i="5"/>
  <c r="A325" i="5"/>
  <c r="B325" i="5"/>
  <c r="D325" i="5"/>
  <c r="E325" i="5"/>
  <c r="F325" i="5"/>
  <c r="G325" i="5"/>
  <c r="H325" i="5"/>
  <c r="I325" i="5"/>
  <c r="J325" i="5"/>
  <c r="K325" i="5"/>
  <c r="L325" i="5"/>
  <c r="M325" i="5"/>
  <c r="N325" i="5"/>
  <c r="O325" i="5"/>
  <c r="Q325" i="5"/>
  <c r="R325" i="5"/>
  <c r="S325" i="5"/>
  <c r="U325" i="5"/>
  <c r="V325" i="5"/>
  <c r="W325" i="5"/>
  <c r="X325" i="5"/>
  <c r="Y325" i="5"/>
  <c r="Z325" i="5"/>
  <c r="AA325" i="5"/>
  <c r="AC325" i="5"/>
  <c r="AD325" i="5"/>
  <c r="AE325" i="5"/>
  <c r="AF325" i="5"/>
  <c r="AG325" i="5"/>
  <c r="AH325" i="5"/>
  <c r="AI325" i="5"/>
  <c r="AJ325" i="5"/>
  <c r="AK325" i="5"/>
  <c r="AM325" i="5"/>
  <c r="AN325" i="5"/>
  <c r="AO325" i="5"/>
  <c r="AP325" i="5"/>
  <c r="AR325" i="5"/>
  <c r="AS325" i="5"/>
  <c r="AT325" i="5"/>
  <c r="AU325" i="5"/>
  <c r="AW325" i="5"/>
  <c r="AY325" i="5"/>
  <c r="A326" i="5"/>
  <c r="B326" i="5"/>
  <c r="D326" i="5"/>
  <c r="E326" i="5"/>
  <c r="F326" i="5"/>
  <c r="G326" i="5"/>
  <c r="H326" i="5"/>
  <c r="I326" i="5"/>
  <c r="J326" i="5"/>
  <c r="K326" i="5"/>
  <c r="L326" i="5"/>
  <c r="M326" i="5"/>
  <c r="N326" i="5"/>
  <c r="O326" i="5"/>
  <c r="Q326" i="5"/>
  <c r="R326" i="5"/>
  <c r="S326" i="5"/>
  <c r="U326" i="5"/>
  <c r="V326" i="5"/>
  <c r="W326" i="5"/>
  <c r="X326" i="5"/>
  <c r="Y326" i="5"/>
  <c r="Z326" i="5"/>
  <c r="AA326" i="5"/>
  <c r="AC326" i="5"/>
  <c r="AD326" i="5"/>
  <c r="AE326" i="5"/>
  <c r="AF326" i="5"/>
  <c r="AG326" i="5"/>
  <c r="AH326" i="5"/>
  <c r="AI326" i="5"/>
  <c r="AJ326" i="5"/>
  <c r="AK326" i="5"/>
  <c r="AM326" i="5"/>
  <c r="AN326" i="5"/>
  <c r="AO326" i="5"/>
  <c r="AP326" i="5"/>
  <c r="AR326" i="5"/>
  <c r="AS326" i="5"/>
  <c r="AT326" i="5"/>
  <c r="AU326" i="5"/>
  <c r="AW326" i="5"/>
  <c r="AY326" i="5"/>
  <c r="A327" i="5"/>
  <c r="B327" i="5"/>
  <c r="D327" i="5"/>
  <c r="E327" i="5"/>
  <c r="F327" i="5"/>
  <c r="G327" i="5"/>
  <c r="H327" i="5"/>
  <c r="I327" i="5"/>
  <c r="J327" i="5"/>
  <c r="K327" i="5"/>
  <c r="L327" i="5"/>
  <c r="M327" i="5"/>
  <c r="N327" i="5"/>
  <c r="O327" i="5"/>
  <c r="Q327" i="5"/>
  <c r="R327" i="5"/>
  <c r="S327" i="5"/>
  <c r="U327" i="5"/>
  <c r="V327" i="5"/>
  <c r="W327" i="5"/>
  <c r="X327" i="5"/>
  <c r="Y327" i="5"/>
  <c r="Z327" i="5"/>
  <c r="AA327" i="5"/>
  <c r="AC327" i="5"/>
  <c r="AD327" i="5"/>
  <c r="AE327" i="5"/>
  <c r="AF327" i="5"/>
  <c r="AG327" i="5"/>
  <c r="AH327" i="5"/>
  <c r="AI327" i="5"/>
  <c r="AJ327" i="5"/>
  <c r="AK327" i="5"/>
  <c r="AM327" i="5"/>
  <c r="AN327" i="5"/>
  <c r="AO327" i="5"/>
  <c r="AP327" i="5"/>
  <c r="AR327" i="5"/>
  <c r="AS327" i="5"/>
  <c r="AT327" i="5"/>
  <c r="AU327" i="5"/>
  <c r="AW327" i="5"/>
  <c r="AY327" i="5"/>
  <c r="A328" i="5"/>
  <c r="B328" i="5"/>
  <c r="D328" i="5"/>
  <c r="E328" i="5"/>
  <c r="F328" i="5"/>
  <c r="G328" i="5"/>
  <c r="H328" i="5"/>
  <c r="I328" i="5"/>
  <c r="J328" i="5"/>
  <c r="K328" i="5"/>
  <c r="L328" i="5"/>
  <c r="M328" i="5"/>
  <c r="N328" i="5"/>
  <c r="O328" i="5"/>
  <c r="Q328" i="5"/>
  <c r="R328" i="5"/>
  <c r="S328" i="5"/>
  <c r="U328" i="5"/>
  <c r="V328" i="5"/>
  <c r="W328" i="5"/>
  <c r="X328" i="5"/>
  <c r="Y328" i="5"/>
  <c r="Z328" i="5"/>
  <c r="AA328" i="5"/>
  <c r="AC328" i="5"/>
  <c r="AD328" i="5"/>
  <c r="AE328" i="5"/>
  <c r="AF328" i="5"/>
  <c r="AG328" i="5"/>
  <c r="AH328" i="5"/>
  <c r="AI328" i="5"/>
  <c r="AJ328" i="5"/>
  <c r="AK328" i="5"/>
  <c r="AM328" i="5"/>
  <c r="AN328" i="5"/>
  <c r="AO328" i="5"/>
  <c r="AP328" i="5"/>
  <c r="AR328" i="5"/>
  <c r="AS328" i="5"/>
  <c r="AT328" i="5"/>
  <c r="AU328" i="5"/>
  <c r="AW328" i="5"/>
  <c r="AY328" i="5"/>
  <c r="A329" i="5"/>
  <c r="B329" i="5"/>
  <c r="D329" i="5"/>
  <c r="E329" i="5"/>
  <c r="F329" i="5"/>
  <c r="G329" i="5"/>
  <c r="H329" i="5"/>
  <c r="I329" i="5"/>
  <c r="J329" i="5"/>
  <c r="K329" i="5"/>
  <c r="L329" i="5"/>
  <c r="M329" i="5"/>
  <c r="N329" i="5"/>
  <c r="O329" i="5"/>
  <c r="Q329" i="5"/>
  <c r="R329" i="5"/>
  <c r="S329" i="5"/>
  <c r="U329" i="5"/>
  <c r="V329" i="5"/>
  <c r="W329" i="5"/>
  <c r="X329" i="5"/>
  <c r="Y329" i="5"/>
  <c r="Z329" i="5"/>
  <c r="AA329" i="5"/>
  <c r="AC329" i="5"/>
  <c r="AD329" i="5"/>
  <c r="AE329" i="5"/>
  <c r="AF329" i="5"/>
  <c r="AG329" i="5"/>
  <c r="AH329" i="5"/>
  <c r="AI329" i="5"/>
  <c r="AJ329" i="5"/>
  <c r="AK329" i="5"/>
  <c r="AM329" i="5"/>
  <c r="AN329" i="5"/>
  <c r="AO329" i="5"/>
  <c r="AP329" i="5"/>
  <c r="AR329" i="5"/>
  <c r="AS329" i="5"/>
  <c r="AT329" i="5"/>
  <c r="AU329" i="5"/>
  <c r="AW329" i="5"/>
  <c r="AY329" i="5"/>
  <c r="A330" i="5"/>
  <c r="B330" i="5"/>
  <c r="D330" i="5"/>
  <c r="E330" i="5"/>
  <c r="F330" i="5"/>
  <c r="G330" i="5"/>
  <c r="H330" i="5"/>
  <c r="I330" i="5"/>
  <c r="J330" i="5"/>
  <c r="K330" i="5"/>
  <c r="L330" i="5"/>
  <c r="M330" i="5"/>
  <c r="N330" i="5"/>
  <c r="O330" i="5"/>
  <c r="Q330" i="5"/>
  <c r="R330" i="5"/>
  <c r="S330" i="5"/>
  <c r="U330" i="5"/>
  <c r="V330" i="5"/>
  <c r="W330" i="5"/>
  <c r="X330" i="5"/>
  <c r="Y330" i="5"/>
  <c r="Z330" i="5"/>
  <c r="AA330" i="5"/>
  <c r="AC330" i="5"/>
  <c r="AD330" i="5"/>
  <c r="AE330" i="5"/>
  <c r="AF330" i="5"/>
  <c r="AG330" i="5"/>
  <c r="AH330" i="5"/>
  <c r="AI330" i="5"/>
  <c r="AJ330" i="5"/>
  <c r="AK330" i="5"/>
  <c r="AM330" i="5"/>
  <c r="AN330" i="5"/>
  <c r="AO330" i="5"/>
  <c r="AP330" i="5"/>
  <c r="AR330" i="5"/>
  <c r="AS330" i="5"/>
  <c r="AT330" i="5"/>
  <c r="AU330" i="5"/>
  <c r="AW330" i="5"/>
  <c r="AY330" i="5"/>
  <c r="A331" i="5"/>
  <c r="B331" i="5"/>
  <c r="D331" i="5"/>
  <c r="E331" i="5"/>
  <c r="F331" i="5"/>
  <c r="G331" i="5"/>
  <c r="H331" i="5"/>
  <c r="I331" i="5"/>
  <c r="J331" i="5"/>
  <c r="K331" i="5"/>
  <c r="L331" i="5"/>
  <c r="M331" i="5"/>
  <c r="N331" i="5"/>
  <c r="O331" i="5"/>
  <c r="Q331" i="5"/>
  <c r="R331" i="5"/>
  <c r="S331" i="5"/>
  <c r="U331" i="5"/>
  <c r="V331" i="5"/>
  <c r="W331" i="5"/>
  <c r="X331" i="5"/>
  <c r="Y331" i="5"/>
  <c r="Z331" i="5"/>
  <c r="AA331" i="5"/>
  <c r="AC331" i="5"/>
  <c r="AD331" i="5"/>
  <c r="AE331" i="5"/>
  <c r="AF331" i="5"/>
  <c r="AG331" i="5"/>
  <c r="AH331" i="5"/>
  <c r="AI331" i="5"/>
  <c r="AJ331" i="5"/>
  <c r="AK331" i="5"/>
  <c r="AM331" i="5"/>
  <c r="AN331" i="5"/>
  <c r="AO331" i="5"/>
  <c r="AP331" i="5"/>
  <c r="AR331" i="5"/>
  <c r="AS331" i="5"/>
  <c r="AT331" i="5"/>
  <c r="AU331" i="5"/>
  <c r="AW331" i="5"/>
  <c r="AY331" i="5"/>
  <c r="A332" i="5"/>
  <c r="B332" i="5"/>
  <c r="D332" i="5"/>
  <c r="E332" i="5"/>
  <c r="F332" i="5"/>
  <c r="G332" i="5"/>
  <c r="H332" i="5"/>
  <c r="I332" i="5"/>
  <c r="J332" i="5"/>
  <c r="K332" i="5"/>
  <c r="L332" i="5"/>
  <c r="M332" i="5"/>
  <c r="N332" i="5"/>
  <c r="O332" i="5"/>
  <c r="Q332" i="5"/>
  <c r="R332" i="5"/>
  <c r="S332" i="5"/>
  <c r="U332" i="5"/>
  <c r="V332" i="5"/>
  <c r="W332" i="5"/>
  <c r="X332" i="5"/>
  <c r="Y332" i="5"/>
  <c r="Z332" i="5"/>
  <c r="AA332" i="5"/>
  <c r="AC332" i="5"/>
  <c r="AD332" i="5"/>
  <c r="AE332" i="5"/>
  <c r="AF332" i="5"/>
  <c r="AG332" i="5"/>
  <c r="AH332" i="5"/>
  <c r="AI332" i="5"/>
  <c r="AJ332" i="5"/>
  <c r="AK332" i="5"/>
  <c r="AM332" i="5"/>
  <c r="AN332" i="5"/>
  <c r="AO332" i="5"/>
  <c r="AP332" i="5"/>
  <c r="AR332" i="5"/>
  <c r="AS332" i="5"/>
  <c r="AT332" i="5"/>
  <c r="AU332" i="5"/>
  <c r="AW332" i="5"/>
  <c r="AY332" i="5"/>
  <c r="A333" i="5"/>
  <c r="B333" i="5"/>
  <c r="D333" i="5"/>
  <c r="E333" i="5"/>
  <c r="F333" i="5"/>
  <c r="G333" i="5"/>
  <c r="H333" i="5"/>
  <c r="I333" i="5"/>
  <c r="J333" i="5"/>
  <c r="K333" i="5"/>
  <c r="L333" i="5"/>
  <c r="M333" i="5"/>
  <c r="N333" i="5"/>
  <c r="O333" i="5"/>
  <c r="Q333" i="5"/>
  <c r="R333" i="5"/>
  <c r="S333" i="5"/>
  <c r="U333" i="5"/>
  <c r="V333" i="5"/>
  <c r="W333" i="5"/>
  <c r="X333" i="5"/>
  <c r="Y333" i="5"/>
  <c r="Z333" i="5"/>
  <c r="AA333" i="5"/>
  <c r="AC333" i="5"/>
  <c r="AD333" i="5"/>
  <c r="AE333" i="5"/>
  <c r="AF333" i="5"/>
  <c r="AG333" i="5"/>
  <c r="AH333" i="5"/>
  <c r="AI333" i="5"/>
  <c r="AJ333" i="5"/>
  <c r="AK333" i="5"/>
  <c r="AM333" i="5"/>
  <c r="AN333" i="5"/>
  <c r="AO333" i="5"/>
  <c r="AP333" i="5"/>
  <c r="AR333" i="5"/>
  <c r="AS333" i="5"/>
  <c r="AT333" i="5"/>
  <c r="AU333" i="5"/>
  <c r="AW333" i="5"/>
  <c r="AY333" i="5"/>
  <c r="A334" i="5"/>
  <c r="B334" i="5"/>
  <c r="D334" i="5"/>
  <c r="E334" i="5"/>
  <c r="F334" i="5"/>
  <c r="G334" i="5"/>
  <c r="H334" i="5"/>
  <c r="I334" i="5"/>
  <c r="J334" i="5"/>
  <c r="K334" i="5"/>
  <c r="L334" i="5"/>
  <c r="M334" i="5"/>
  <c r="N334" i="5"/>
  <c r="O334" i="5"/>
  <c r="Q334" i="5"/>
  <c r="R334" i="5"/>
  <c r="S334" i="5"/>
  <c r="U334" i="5"/>
  <c r="V334" i="5"/>
  <c r="W334" i="5"/>
  <c r="X334" i="5"/>
  <c r="Y334" i="5"/>
  <c r="Z334" i="5"/>
  <c r="AA334" i="5"/>
  <c r="AC334" i="5"/>
  <c r="AD334" i="5"/>
  <c r="AE334" i="5"/>
  <c r="AF334" i="5"/>
  <c r="AG334" i="5"/>
  <c r="AH334" i="5"/>
  <c r="AI334" i="5"/>
  <c r="AJ334" i="5"/>
  <c r="AK334" i="5"/>
  <c r="AM334" i="5"/>
  <c r="AN334" i="5"/>
  <c r="AO334" i="5"/>
  <c r="AP334" i="5"/>
  <c r="AR334" i="5"/>
  <c r="AS334" i="5"/>
  <c r="AT334" i="5"/>
  <c r="AU334" i="5"/>
  <c r="AW334" i="5"/>
  <c r="AY334" i="5"/>
  <c r="A335" i="5"/>
  <c r="B335" i="5"/>
  <c r="D335" i="5"/>
  <c r="E335" i="5"/>
  <c r="F335" i="5"/>
  <c r="G335" i="5"/>
  <c r="H335" i="5"/>
  <c r="I335" i="5"/>
  <c r="J335" i="5"/>
  <c r="K335" i="5"/>
  <c r="L335" i="5"/>
  <c r="M335" i="5"/>
  <c r="N335" i="5"/>
  <c r="O335" i="5"/>
  <c r="Q335" i="5"/>
  <c r="R335" i="5"/>
  <c r="S335" i="5"/>
  <c r="U335" i="5"/>
  <c r="V335" i="5"/>
  <c r="W335" i="5"/>
  <c r="X335" i="5"/>
  <c r="Y335" i="5"/>
  <c r="Z335" i="5"/>
  <c r="AA335" i="5"/>
  <c r="AC335" i="5"/>
  <c r="AD335" i="5"/>
  <c r="AE335" i="5"/>
  <c r="AF335" i="5"/>
  <c r="AG335" i="5"/>
  <c r="AH335" i="5"/>
  <c r="AI335" i="5"/>
  <c r="AJ335" i="5"/>
  <c r="AK335" i="5"/>
  <c r="AM335" i="5"/>
  <c r="AN335" i="5"/>
  <c r="AO335" i="5"/>
  <c r="AP335" i="5"/>
  <c r="AR335" i="5"/>
  <c r="AS335" i="5"/>
  <c r="AT335" i="5"/>
  <c r="AU335" i="5"/>
  <c r="AW335" i="5"/>
  <c r="AY335" i="5"/>
  <c r="A336" i="5"/>
  <c r="B336" i="5"/>
  <c r="D336" i="5"/>
  <c r="E336" i="5"/>
  <c r="F336" i="5"/>
  <c r="G336" i="5"/>
  <c r="H336" i="5"/>
  <c r="I336" i="5"/>
  <c r="J336" i="5"/>
  <c r="K336" i="5"/>
  <c r="L336" i="5"/>
  <c r="M336" i="5"/>
  <c r="N336" i="5"/>
  <c r="O336" i="5"/>
  <c r="Q336" i="5"/>
  <c r="R336" i="5"/>
  <c r="S336" i="5"/>
  <c r="U336" i="5"/>
  <c r="V336" i="5"/>
  <c r="W336" i="5"/>
  <c r="X336" i="5"/>
  <c r="Y336" i="5"/>
  <c r="Z336" i="5"/>
  <c r="AA336" i="5"/>
  <c r="AC336" i="5"/>
  <c r="AD336" i="5"/>
  <c r="AE336" i="5"/>
  <c r="AF336" i="5"/>
  <c r="AG336" i="5"/>
  <c r="AH336" i="5"/>
  <c r="AI336" i="5"/>
  <c r="AJ336" i="5"/>
  <c r="AK336" i="5"/>
  <c r="AM336" i="5"/>
  <c r="AN336" i="5"/>
  <c r="AO336" i="5"/>
  <c r="AP336" i="5"/>
  <c r="AR336" i="5"/>
  <c r="AS336" i="5"/>
  <c r="AT336" i="5"/>
  <c r="AU336" i="5"/>
  <c r="AW336" i="5"/>
  <c r="AY336" i="5"/>
  <c r="A337" i="5"/>
  <c r="B337" i="5"/>
  <c r="D337" i="5"/>
  <c r="E337" i="5"/>
  <c r="F337" i="5"/>
  <c r="G337" i="5"/>
  <c r="H337" i="5"/>
  <c r="I337" i="5"/>
  <c r="J337" i="5"/>
  <c r="K337" i="5"/>
  <c r="L337" i="5"/>
  <c r="M337" i="5"/>
  <c r="N337" i="5"/>
  <c r="O337" i="5"/>
  <c r="Q337" i="5"/>
  <c r="R337" i="5"/>
  <c r="S337" i="5"/>
  <c r="U337" i="5"/>
  <c r="V337" i="5"/>
  <c r="W337" i="5"/>
  <c r="X337" i="5"/>
  <c r="Y337" i="5"/>
  <c r="Z337" i="5"/>
  <c r="AA337" i="5"/>
  <c r="AC337" i="5"/>
  <c r="AD337" i="5"/>
  <c r="AE337" i="5"/>
  <c r="AF337" i="5"/>
  <c r="AG337" i="5"/>
  <c r="AH337" i="5"/>
  <c r="AI337" i="5"/>
  <c r="AJ337" i="5"/>
  <c r="AK337" i="5"/>
  <c r="AM337" i="5"/>
  <c r="AN337" i="5"/>
  <c r="AO337" i="5"/>
  <c r="AP337" i="5"/>
  <c r="AR337" i="5"/>
  <c r="AS337" i="5"/>
  <c r="AT337" i="5"/>
  <c r="AU337" i="5"/>
  <c r="AW337" i="5"/>
  <c r="AY337" i="5"/>
  <c r="A338" i="5"/>
  <c r="B338" i="5"/>
  <c r="D338" i="5"/>
  <c r="E338" i="5"/>
  <c r="F338" i="5"/>
  <c r="G338" i="5"/>
  <c r="H338" i="5"/>
  <c r="I338" i="5"/>
  <c r="J338" i="5"/>
  <c r="K338" i="5"/>
  <c r="L338" i="5"/>
  <c r="M338" i="5"/>
  <c r="N338" i="5"/>
  <c r="O338" i="5"/>
  <c r="Q338" i="5"/>
  <c r="R338" i="5"/>
  <c r="S338" i="5"/>
  <c r="U338" i="5"/>
  <c r="V338" i="5"/>
  <c r="W338" i="5"/>
  <c r="X338" i="5"/>
  <c r="Y338" i="5"/>
  <c r="Z338" i="5"/>
  <c r="AA338" i="5"/>
  <c r="AC338" i="5"/>
  <c r="AD338" i="5"/>
  <c r="AE338" i="5"/>
  <c r="AF338" i="5"/>
  <c r="AG338" i="5"/>
  <c r="AH338" i="5"/>
  <c r="AI338" i="5"/>
  <c r="AJ338" i="5"/>
  <c r="AK338" i="5"/>
  <c r="AM338" i="5"/>
  <c r="AN338" i="5"/>
  <c r="AO338" i="5"/>
  <c r="AP338" i="5"/>
  <c r="AR338" i="5"/>
  <c r="AS338" i="5"/>
  <c r="AT338" i="5"/>
  <c r="AU338" i="5"/>
  <c r="AW338" i="5"/>
  <c r="AY338" i="5"/>
  <c r="A339" i="5"/>
  <c r="B339" i="5"/>
  <c r="D339" i="5"/>
  <c r="E339" i="5"/>
  <c r="F339" i="5"/>
  <c r="G339" i="5"/>
  <c r="H339" i="5"/>
  <c r="I339" i="5"/>
  <c r="J339" i="5"/>
  <c r="K339" i="5"/>
  <c r="L339" i="5"/>
  <c r="M339" i="5"/>
  <c r="N339" i="5"/>
  <c r="O339" i="5"/>
  <c r="Q339" i="5"/>
  <c r="R339" i="5"/>
  <c r="S339" i="5"/>
  <c r="U339" i="5"/>
  <c r="V339" i="5"/>
  <c r="W339" i="5"/>
  <c r="X339" i="5"/>
  <c r="Y339" i="5"/>
  <c r="Z339" i="5"/>
  <c r="AA339" i="5"/>
  <c r="AC339" i="5"/>
  <c r="AD339" i="5"/>
  <c r="AE339" i="5"/>
  <c r="AF339" i="5"/>
  <c r="AG339" i="5"/>
  <c r="AH339" i="5"/>
  <c r="AI339" i="5"/>
  <c r="AJ339" i="5"/>
  <c r="AK339" i="5"/>
  <c r="AM339" i="5"/>
  <c r="AN339" i="5"/>
  <c r="AO339" i="5"/>
  <c r="AP339" i="5"/>
  <c r="AR339" i="5"/>
  <c r="AS339" i="5"/>
  <c r="AT339" i="5"/>
  <c r="AU339" i="5"/>
  <c r="AW339" i="5"/>
  <c r="AY339" i="5"/>
  <c r="A340" i="5"/>
  <c r="B340" i="5"/>
  <c r="D340" i="5"/>
  <c r="E340" i="5"/>
  <c r="F340" i="5"/>
  <c r="G340" i="5"/>
  <c r="H340" i="5"/>
  <c r="I340" i="5"/>
  <c r="J340" i="5"/>
  <c r="K340" i="5"/>
  <c r="L340" i="5"/>
  <c r="M340" i="5"/>
  <c r="N340" i="5"/>
  <c r="O340" i="5"/>
  <c r="Q340" i="5"/>
  <c r="R340" i="5"/>
  <c r="S340" i="5"/>
  <c r="U340" i="5"/>
  <c r="V340" i="5"/>
  <c r="W340" i="5"/>
  <c r="X340" i="5"/>
  <c r="Y340" i="5"/>
  <c r="Z340" i="5"/>
  <c r="AA340" i="5"/>
  <c r="AC340" i="5"/>
  <c r="AD340" i="5"/>
  <c r="AE340" i="5"/>
  <c r="AF340" i="5"/>
  <c r="AG340" i="5"/>
  <c r="AH340" i="5"/>
  <c r="AI340" i="5"/>
  <c r="AJ340" i="5"/>
  <c r="AK340" i="5"/>
  <c r="AM340" i="5"/>
  <c r="AN340" i="5"/>
  <c r="AO340" i="5"/>
  <c r="AP340" i="5"/>
  <c r="AR340" i="5"/>
  <c r="AS340" i="5"/>
  <c r="AT340" i="5"/>
  <c r="AU340" i="5"/>
  <c r="AW340" i="5"/>
  <c r="AY340" i="5"/>
  <c r="A341" i="5"/>
  <c r="B341" i="5"/>
  <c r="D341" i="5"/>
  <c r="E341" i="5"/>
  <c r="F341" i="5"/>
  <c r="G341" i="5"/>
  <c r="H341" i="5"/>
  <c r="I341" i="5"/>
  <c r="J341" i="5"/>
  <c r="K341" i="5"/>
  <c r="L341" i="5"/>
  <c r="M341" i="5"/>
  <c r="N341" i="5"/>
  <c r="O341" i="5"/>
  <c r="Q341" i="5"/>
  <c r="R341" i="5"/>
  <c r="S341" i="5"/>
  <c r="U341" i="5"/>
  <c r="V341" i="5"/>
  <c r="W341" i="5"/>
  <c r="X341" i="5"/>
  <c r="Y341" i="5"/>
  <c r="Z341" i="5"/>
  <c r="AA341" i="5"/>
  <c r="AC341" i="5"/>
  <c r="AD341" i="5"/>
  <c r="AE341" i="5"/>
  <c r="AF341" i="5"/>
  <c r="AG341" i="5"/>
  <c r="AH341" i="5"/>
  <c r="AI341" i="5"/>
  <c r="AJ341" i="5"/>
  <c r="AK341" i="5"/>
  <c r="AM341" i="5"/>
  <c r="AN341" i="5"/>
  <c r="AO341" i="5"/>
  <c r="AP341" i="5"/>
  <c r="AR341" i="5"/>
  <c r="AS341" i="5"/>
  <c r="AT341" i="5"/>
  <c r="AU341" i="5"/>
  <c r="AW341" i="5"/>
  <c r="AY341" i="5"/>
  <c r="A342" i="5"/>
  <c r="B342" i="5"/>
  <c r="D342" i="5"/>
  <c r="E342" i="5"/>
  <c r="F342" i="5"/>
  <c r="G342" i="5"/>
  <c r="H342" i="5"/>
  <c r="I342" i="5"/>
  <c r="J342" i="5"/>
  <c r="K342" i="5"/>
  <c r="L342" i="5"/>
  <c r="M342" i="5"/>
  <c r="N342" i="5"/>
  <c r="O342" i="5"/>
  <c r="Q342" i="5"/>
  <c r="R342" i="5"/>
  <c r="S342" i="5"/>
  <c r="U342" i="5"/>
  <c r="V342" i="5"/>
  <c r="W342" i="5"/>
  <c r="X342" i="5"/>
  <c r="Y342" i="5"/>
  <c r="Z342" i="5"/>
  <c r="AA342" i="5"/>
  <c r="AC342" i="5"/>
  <c r="AD342" i="5"/>
  <c r="AE342" i="5"/>
  <c r="AF342" i="5"/>
  <c r="AG342" i="5"/>
  <c r="AH342" i="5"/>
  <c r="AI342" i="5"/>
  <c r="AJ342" i="5"/>
  <c r="AK342" i="5"/>
  <c r="AM342" i="5"/>
  <c r="AN342" i="5"/>
  <c r="AO342" i="5"/>
  <c r="AP342" i="5"/>
  <c r="AR342" i="5"/>
  <c r="AS342" i="5"/>
  <c r="AT342" i="5"/>
  <c r="AU342" i="5"/>
  <c r="AW342" i="5"/>
  <c r="AY342" i="5"/>
  <c r="A343" i="5"/>
  <c r="B343" i="5"/>
  <c r="D343" i="5"/>
  <c r="E343" i="5"/>
  <c r="F343" i="5"/>
  <c r="G343" i="5"/>
  <c r="H343" i="5"/>
  <c r="I343" i="5"/>
  <c r="J343" i="5"/>
  <c r="K343" i="5"/>
  <c r="L343" i="5"/>
  <c r="M343" i="5"/>
  <c r="N343" i="5"/>
  <c r="O343" i="5"/>
  <c r="Q343" i="5"/>
  <c r="R343" i="5"/>
  <c r="S343" i="5"/>
  <c r="U343" i="5"/>
  <c r="V343" i="5"/>
  <c r="W343" i="5"/>
  <c r="X343" i="5"/>
  <c r="Y343" i="5"/>
  <c r="Z343" i="5"/>
  <c r="AA343" i="5"/>
  <c r="AC343" i="5"/>
  <c r="AD343" i="5"/>
  <c r="AE343" i="5"/>
  <c r="AF343" i="5"/>
  <c r="AG343" i="5"/>
  <c r="AH343" i="5"/>
  <c r="AI343" i="5"/>
  <c r="AJ343" i="5"/>
  <c r="AK343" i="5"/>
  <c r="AM343" i="5"/>
  <c r="AN343" i="5"/>
  <c r="AO343" i="5"/>
  <c r="AP343" i="5"/>
  <c r="AR343" i="5"/>
  <c r="AS343" i="5"/>
  <c r="AT343" i="5"/>
  <c r="AU343" i="5"/>
  <c r="AW343" i="5"/>
  <c r="AY343" i="5"/>
  <c r="A344" i="5"/>
  <c r="B344" i="5"/>
  <c r="D344" i="5"/>
  <c r="E344" i="5"/>
  <c r="F344" i="5"/>
  <c r="G344" i="5"/>
  <c r="H344" i="5"/>
  <c r="I344" i="5"/>
  <c r="J344" i="5"/>
  <c r="K344" i="5"/>
  <c r="L344" i="5"/>
  <c r="M344" i="5"/>
  <c r="N344" i="5"/>
  <c r="O344" i="5"/>
  <c r="Q344" i="5"/>
  <c r="R344" i="5"/>
  <c r="S344" i="5"/>
  <c r="U344" i="5"/>
  <c r="V344" i="5"/>
  <c r="W344" i="5"/>
  <c r="X344" i="5"/>
  <c r="Y344" i="5"/>
  <c r="Z344" i="5"/>
  <c r="AA344" i="5"/>
  <c r="AC344" i="5"/>
  <c r="AD344" i="5"/>
  <c r="AE344" i="5"/>
  <c r="AF344" i="5"/>
  <c r="AG344" i="5"/>
  <c r="AH344" i="5"/>
  <c r="AI344" i="5"/>
  <c r="AJ344" i="5"/>
  <c r="AK344" i="5"/>
  <c r="AM344" i="5"/>
  <c r="AN344" i="5"/>
  <c r="AO344" i="5"/>
  <c r="AP344" i="5"/>
  <c r="AR344" i="5"/>
  <c r="AS344" i="5"/>
  <c r="AT344" i="5"/>
  <c r="AU344" i="5"/>
  <c r="AW344" i="5"/>
  <c r="AY344" i="5"/>
  <c r="A345" i="5"/>
  <c r="B345" i="5"/>
  <c r="D345" i="5"/>
  <c r="E345" i="5"/>
  <c r="F345" i="5"/>
  <c r="G345" i="5"/>
  <c r="H345" i="5"/>
  <c r="I345" i="5"/>
  <c r="J345" i="5"/>
  <c r="K345" i="5"/>
  <c r="L345" i="5"/>
  <c r="M345" i="5"/>
  <c r="N345" i="5"/>
  <c r="O345" i="5"/>
  <c r="Q345" i="5"/>
  <c r="R345" i="5"/>
  <c r="S345" i="5"/>
  <c r="U345" i="5"/>
  <c r="V345" i="5"/>
  <c r="W345" i="5"/>
  <c r="X345" i="5"/>
  <c r="Y345" i="5"/>
  <c r="Z345" i="5"/>
  <c r="AA345" i="5"/>
  <c r="AC345" i="5"/>
  <c r="AD345" i="5"/>
  <c r="AE345" i="5"/>
  <c r="AF345" i="5"/>
  <c r="AG345" i="5"/>
  <c r="AH345" i="5"/>
  <c r="AI345" i="5"/>
  <c r="AJ345" i="5"/>
  <c r="AK345" i="5"/>
  <c r="AM345" i="5"/>
  <c r="AN345" i="5"/>
  <c r="AO345" i="5"/>
  <c r="AP345" i="5"/>
  <c r="AR345" i="5"/>
  <c r="AS345" i="5"/>
  <c r="AT345" i="5"/>
  <c r="AU345" i="5"/>
  <c r="AW345" i="5"/>
  <c r="AY345" i="5"/>
  <c r="A346" i="5"/>
  <c r="B346" i="5"/>
  <c r="D346" i="5"/>
  <c r="E346" i="5"/>
  <c r="F346" i="5"/>
  <c r="G346" i="5"/>
  <c r="H346" i="5"/>
  <c r="I346" i="5"/>
  <c r="J346" i="5"/>
  <c r="K346" i="5"/>
  <c r="L346" i="5"/>
  <c r="M346" i="5"/>
  <c r="N346" i="5"/>
  <c r="O346" i="5"/>
  <c r="Q346" i="5"/>
  <c r="R346" i="5"/>
  <c r="S346" i="5"/>
  <c r="U346" i="5"/>
  <c r="V346" i="5"/>
  <c r="W346" i="5"/>
  <c r="X346" i="5"/>
  <c r="Y346" i="5"/>
  <c r="Z346" i="5"/>
  <c r="AA346" i="5"/>
  <c r="AC346" i="5"/>
  <c r="AD346" i="5"/>
  <c r="AE346" i="5"/>
  <c r="AF346" i="5"/>
  <c r="AG346" i="5"/>
  <c r="AH346" i="5"/>
  <c r="AI346" i="5"/>
  <c r="AJ346" i="5"/>
  <c r="AK346" i="5"/>
  <c r="AM346" i="5"/>
  <c r="AN346" i="5"/>
  <c r="AO346" i="5"/>
  <c r="AP346" i="5"/>
  <c r="AR346" i="5"/>
  <c r="AS346" i="5"/>
  <c r="AT346" i="5"/>
  <c r="AU346" i="5"/>
  <c r="AW346" i="5"/>
  <c r="AY346" i="5"/>
  <c r="A347" i="5"/>
  <c r="B347" i="5"/>
  <c r="D347" i="5"/>
  <c r="E347" i="5"/>
  <c r="F347" i="5"/>
  <c r="G347" i="5"/>
  <c r="H347" i="5"/>
  <c r="I347" i="5"/>
  <c r="J347" i="5"/>
  <c r="K347" i="5"/>
  <c r="L347" i="5"/>
  <c r="M347" i="5"/>
  <c r="N347" i="5"/>
  <c r="O347" i="5"/>
  <c r="Q347" i="5"/>
  <c r="R347" i="5"/>
  <c r="S347" i="5"/>
  <c r="U347" i="5"/>
  <c r="V347" i="5"/>
  <c r="W347" i="5"/>
  <c r="X347" i="5"/>
  <c r="Y347" i="5"/>
  <c r="Z347" i="5"/>
  <c r="AA347" i="5"/>
  <c r="AC347" i="5"/>
  <c r="AD347" i="5"/>
  <c r="AE347" i="5"/>
  <c r="AF347" i="5"/>
  <c r="AG347" i="5"/>
  <c r="AH347" i="5"/>
  <c r="AI347" i="5"/>
  <c r="AJ347" i="5"/>
  <c r="AK347" i="5"/>
  <c r="AM347" i="5"/>
  <c r="AN347" i="5"/>
  <c r="AO347" i="5"/>
  <c r="AP347" i="5"/>
  <c r="AR347" i="5"/>
  <c r="AS347" i="5"/>
  <c r="AT347" i="5"/>
  <c r="AU347" i="5"/>
  <c r="AW347" i="5"/>
  <c r="AY347" i="5"/>
  <c r="A348" i="5"/>
  <c r="B348" i="5"/>
  <c r="D348" i="5"/>
  <c r="E348" i="5"/>
  <c r="F348" i="5"/>
  <c r="G348" i="5"/>
  <c r="H348" i="5"/>
  <c r="I348" i="5"/>
  <c r="J348" i="5"/>
  <c r="K348" i="5"/>
  <c r="L348" i="5"/>
  <c r="M348" i="5"/>
  <c r="N348" i="5"/>
  <c r="O348" i="5"/>
  <c r="Q348" i="5"/>
  <c r="R348" i="5"/>
  <c r="S348" i="5"/>
  <c r="U348" i="5"/>
  <c r="V348" i="5"/>
  <c r="W348" i="5"/>
  <c r="X348" i="5"/>
  <c r="Y348" i="5"/>
  <c r="Z348" i="5"/>
  <c r="AA348" i="5"/>
  <c r="AC348" i="5"/>
  <c r="AD348" i="5"/>
  <c r="AE348" i="5"/>
  <c r="AF348" i="5"/>
  <c r="AG348" i="5"/>
  <c r="AH348" i="5"/>
  <c r="AI348" i="5"/>
  <c r="AJ348" i="5"/>
  <c r="AK348" i="5"/>
  <c r="AM348" i="5"/>
  <c r="AN348" i="5"/>
  <c r="AO348" i="5"/>
  <c r="AP348" i="5"/>
  <c r="AR348" i="5"/>
  <c r="AS348" i="5"/>
  <c r="AT348" i="5"/>
  <c r="AU348" i="5"/>
  <c r="AW348" i="5"/>
  <c r="AY348" i="5"/>
  <c r="A349" i="5"/>
  <c r="B349" i="5"/>
  <c r="D349" i="5"/>
  <c r="E349" i="5"/>
  <c r="F349" i="5"/>
  <c r="G349" i="5"/>
  <c r="H349" i="5"/>
  <c r="I349" i="5"/>
  <c r="J349" i="5"/>
  <c r="K349" i="5"/>
  <c r="L349" i="5"/>
  <c r="M349" i="5"/>
  <c r="N349" i="5"/>
  <c r="O349" i="5"/>
  <c r="Q349" i="5"/>
  <c r="R349" i="5"/>
  <c r="S349" i="5"/>
  <c r="U349" i="5"/>
  <c r="V349" i="5"/>
  <c r="W349" i="5"/>
  <c r="X349" i="5"/>
  <c r="Y349" i="5"/>
  <c r="Z349" i="5"/>
  <c r="AA349" i="5"/>
  <c r="AC349" i="5"/>
  <c r="AD349" i="5"/>
  <c r="AE349" i="5"/>
  <c r="AF349" i="5"/>
  <c r="AG349" i="5"/>
  <c r="AH349" i="5"/>
  <c r="AI349" i="5"/>
  <c r="AJ349" i="5"/>
  <c r="AK349" i="5"/>
  <c r="AM349" i="5"/>
  <c r="AN349" i="5"/>
  <c r="AO349" i="5"/>
  <c r="AP349" i="5"/>
  <c r="AR349" i="5"/>
  <c r="AS349" i="5"/>
  <c r="AT349" i="5"/>
  <c r="AU349" i="5"/>
  <c r="AW349" i="5"/>
  <c r="AY349" i="5"/>
  <c r="A350" i="5"/>
  <c r="B350" i="5"/>
  <c r="D350" i="5"/>
  <c r="E350" i="5"/>
  <c r="F350" i="5"/>
  <c r="G350" i="5"/>
  <c r="H350" i="5"/>
  <c r="I350" i="5"/>
  <c r="J350" i="5"/>
  <c r="K350" i="5"/>
  <c r="L350" i="5"/>
  <c r="M350" i="5"/>
  <c r="N350" i="5"/>
  <c r="O350" i="5"/>
  <c r="Q350" i="5"/>
  <c r="R350" i="5"/>
  <c r="S350" i="5"/>
  <c r="U350" i="5"/>
  <c r="V350" i="5"/>
  <c r="W350" i="5"/>
  <c r="X350" i="5"/>
  <c r="Y350" i="5"/>
  <c r="Z350" i="5"/>
  <c r="AA350" i="5"/>
  <c r="AC350" i="5"/>
  <c r="AD350" i="5"/>
  <c r="AE350" i="5"/>
  <c r="AF350" i="5"/>
  <c r="AG350" i="5"/>
  <c r="AH350" i="5"/>
  <c r="AI350" i="5"/>
  <c r="AJ350" i="5"/>
  <c r="AK350" i="5"/>
  <c r="AM350" i="5"/>
  <c r="AN350" i="5"/>
  <c r="AO350" i="5"/>
  <c r="AP350" i="5"/>
  <c r="AR350" i="5"/>
  <c r="AS350" i="5"/>
  <c r="AT350" i="5"/>
  <c r="AU350" i="5"/>
  <c r="AW350" i="5"/>
  <c r="AY350" i="5"/>
  <c r="A351" i="5"/>
  <c r="B351" i="5"/>
  <c r="D351" i="5"/>
  <c r="E351" i="5"/>
  <c r="F351" i="5"/>
  <c r="G351" i="5"/>
  <c r="H351" i="5"/>
  <c r="I351" i="5"/>
  <c r="J351" i="5"/>
  <c r="K351" i="5"/>
  <c r="L351" i="5"/>
  <c r="M351" i="5"/>
  <c r="N351" i="5"/>
  <c r="O351" i="5"/>
  <c r="Q351" i="5"/>
  <c r="R351" i="5"/>
  <c r="S351" i="5"/>
  <c r="U351" i="5"/>
  <c r="V351" i="5"/>
  <c r="W351" i="5"/>
  <c r="X351" i="5"/>
  <c r="Y351" i="5"/>
  <c r="Z351" i="5"/>
  <c r="AA351" i="5"/>
  <c r="AC351" i="5"/>
  <c r="AD351" i="5"/>
  <c r="AE351" i="5"/>
  <c r="AF351" i="5"/>
  <c r="AG351" i="5"/>
  <c r="AH351" i="5"/>
  <c r="AI351" i="5"/>
  <c r="AJ351" i="5"/>
  <c r="AK351" i="5"/>
  <c r="AM351" i="5"/>
  <c r="AN351" i="5"/>
  <c r="AO351" i="5"/>
  <c r="AP351" i="5"/>
  <c r="AR351" i="5"/>
  <c r="AS351" i="5"/>
  <c r="AT351" i="5"/>
  <c r="AU351" i="5"/>
  <c r="AW351" i="5"/>
  <c r="AY351" i="5"/>
  <c r="A352" i="5"/>
  <c r="B352" i="5"/>
  <c r="D352" i="5"/>
  <c r="E352" i="5"/>
  <c r="F352" i="5"/>
  <c r="G352" i="5"/>
  <c r="H352" i="5"/>
  <c r="I352" i="5"/>
  <c r="J352" i="5"/>
  <c r="K352" i="5"/>
  <c r="L352" i="5"/>
  <c r="M352" i="5"/>
  <c r="N352" i="5"/>
  <c r="O352" i="5"/>
  <c r="Q352" i="5"/>
  <c r="R352" i="5"/>
  <c r="S352" i="5"/>
  <c r="U352" i="5"/>
  <c r="V352" i="5"/>
  <c r="W352" i="5"/>
  <c r="X352" i="5"/>
  <c r="Y352" i="5"/>
  <c r="Z352" i="5"/>
  <c r="AA352" i="5"/>
  <c r="AC352" i="5"/>
  <c r="AD352" i="5"/>
  <c r="AE352" i="5"/>
  <c r="AF352" i="5"/>
  <c r="AG352" i="5"/>
  <c r="AH352" i="5"/>
  <c r="AI352" i="5"/>
  <c r="AJ352" i="5"/>
  <c r="AK352" i="5"/>
  <c r="AM352" i="5"/>
  <c r="AN352" i="5"/>
  <c r="AO352" i="5"/>
  <c r="AP352" i="5"/>
  <c r="AR352" i="5"/>
  <c r="AS352" i="5"/>
  <c r="AT352" i="5"/>
  <c r="AU352" i="5"/>
  <c r="AW352" i="5"/>
  <c r="AY352" i="5"/>
  <c r="A353" i="5"/>
  <c r="B353" i="5"/>
  <c r="D353" i="5"/>
  <c r="E353" i="5"/>
  <c r="F353" i="5"/>
  <c r="G353" i="5"/>
  <c r="H353" i="5"/>
  <c r="I353" i="5"/>
  <c r="J353" i="5"/>
  <c r="K353" i="5"/>
  <c r="L353" i="5"/>
  <c r="M353" i="5"/>
  <c r="N353" i="5"/>
  <c r="O353" i="5"/>
  <c r="Q353" i="5"/>
  <c r="R353" i="5"/>
  <c r="S353" i="5"/>
  <c r="U353" i="5"/>
  <c r="V353" i="5"/>
  <c r="W353" i="5"/>
  <c r="X353" i="5"/>
  <c r="Y353" i="5"/>
  <c r="Z353" i="5"/>
  <c r="AA353" i="5"/>
  <c r="AC353" i="5"/>
  <c r="AD353" i="5"/>
  <c r="AE353" i="5"/>
  <c r="AF353" i="5"/>
  <c r="AG353" i="5"/>
  <c r="AH353" i="5"/>
  <c r="AI353" i="5"/>
  <c r="AJ353" i="5"/>
  <c r="AK353" i="5"/>
  <c r="AM353" i="5"/>
  <c r="AN353" i="5"/>
  <c r="AO353" i="5"/>
  <c r="AP353" i="5"/>
  <c r="AR353" i="5"/>
  <c r="AS353" i="5"/>
  <c r="AT353" i="5"/>
  <c r="AU353" i="5"/>
  <c r="AW353" i="5"/>
  <c r="AY353" i="5"/>
  <c r="A354" i="5"/>
  <c r="B354" i="5"/>
  <c r="D354" i="5"/>
  <c r="E354" i="5"/>
  <c r="F354" i="5"/>
  <c r="G354" i="5"/>
  <c r="H354" i="5"/>
  <c r="I354" i="5"/>
  <c r="J354" i="5"/>
  <c r="K354" i="5"/>
  <c r="L354" i="5"/>
  <c r="M354" i="5"/>
  <c r="N354" i="5"/>
  <c r="O354" i="5"/>
  <c r="Q354" i="5"/>
  <c r="R354" i="5"/>
  <c r="S354" i="5"/>
  <c r="U354" i="5"/>
  <c r="V354" i="5"/>
  <c r="W354" i="5"/>
  <c r="X354" i="5"/>
  <c r="Y354" i="5"/>
  <c r="Z354" i="5"/>
  <c r="AA354" i="5"/>
  <c r="AC354" i="5"/>
  <c r="AD354" i="5"/>
  <c r="AE354" i="5"/>
  <c r="AF354" i="5"/>
  <c r="AG354" i="5"/>
  <c r="AH354" i="5"/>
  <c r="AI354" i="5"/>
  <c r="AJ354" i="5"/>
  <c r="AK354" i="5"/>
  <c r="AM354" i="5"/>
  <c r="AN354" i="5"/>
  <c r="AO354" i="5"/>
  <c r="AP354" i="5"/>
  <c r="AR354" i="5"/>
  <c r="AS354" i="5"/>
  <c r="AT354" i="5"/>
  <c r="AU354" i="5"/>
  <c r="AW354" i="5"/>
  <c r="AY354" i="5"/>
  <c r="A355" i="5"/>
  <c r="B355" i="5"/>
  <c r="D355" i="5"/>
  <c r="E355" i="5"/>
  <c r="F355" i="5"/>
  <c r="G355" i="5"/>
  <c r="H355" i="5"/>
  <c r="I355" i="5"/>
  <c r="J355" i="5"/>
  <c r="K355" i="5"/>
  <c r="L355" i="5"/>
  <c r="M355" i="5"/>
  <c r="N355" i="5"/>
  <c r="O355" i="5"/>
  <c r="Q355" i="5"/>
  <c r="R355" i="5"/>
  <c r="S355" i="5"/>
  <c r="U355" i="5"/>
  <c r="V355" i="5"/>
  <c r="W355" i="5"/>
  <c r="X355" i="5"/>
  <c r="Y355" i="5"/>
  <c r="Z355" i="5"/>
  <c r="AA355" i="5"/>
  <c r="AC355" i="5"/>
  <c r="AD355" i="5"/>
  <c r="AE355" i="5"/>
  <c r="AF355" i="5"/>
  <c r="AG355" i="5"/>
  <c r="AH355" i="5"/>
  <c r="AI355" i="5"/>
  <c r="AJ355" i="5"/>
  <c r="AK355" i="5"/>
  <c r="AM355" i="5"/>
  <c r="AN355" i="5"/>
  <c r="AO355" i="5"/>
  <c r="AP355" i="5"/>
  <c r="AR355" i="5"/>
  <c r="AS355" i="5"/>
  <c r="AT355" i="5"/>
  <c r="AU355" i="5"/>
  <c r="AW355" i="5"/>
  <c r="AY355" i="5"/>
  <c r="A356" i="5"/>
  <c r="B356" i="5"/>
  <c r="D356" i="5"/>
  <c r="E356" i="5"/>
  <c r="F356" i="5"/>
  <c r="G356" i="5"/>
  <c r="H356" i="5"/>
  <c r="I356" i="5"/>
  <c r="J356" i="5"/>
  <c r="K356" i="5"/>
  <c r="L356" i="5"/>
  <c r="M356" i="5"/>
  <c r="N356" i="5"/>
  <c r="O356" i="5"/>
  <c r="Q356" i="5"/>
  <c r="R356" i="5"/>
  <c r="S356" i="5"/>
  <c r="U356" i="5"/>
  <c r="V356" i="5"/>
  <c r="W356" i="5"/>
  <c r="X356" i="5"/>
  <c r="Y356" i="5"/>
  <c r="Z356" i="5"/>
  <c r="AA356" i="5"/>
  <c r="AC356" i="5"/>
  <c r="AD356" i="5"/>
  <c r="AE356" i="5"/>
  <c r="AF356" i="5"/>
  <c r="AG356" i="5"/>
  <c r="AH356" i="5"/>
  <c r="AI356" i="5"/>
  <c r="AJ356" i="5"/>
  <c r="AK356" i="5"/>
  <c r="AM356" i="5"/>
  <c r="AN356" i="5"/>
  <c r="AO356" i="5"/>
  <c r="AP356" i="5"/>
  <c r="AR356" i="5"/>
  <c r="AS356" i="5"/>
  <c r="AT356" i="5"/>
  <c r="AU356" i="5"/>
  <c r="AW356" i="5"/>
  <c r="AY356" i="5"/>
  <c r="A357" i="5"/>
  <c r="B357" i="5"/>
  <c r="D357" i="5"/>
  <c r="E357" i="5"/>
  <c r="F357" i="5"/>
  <c r="G357" i="5"/>
  <c r="H357" i="5"/>
  <c r="I357" i="5"/>
  <c r="J357" i="5"/>
  <c r="K357" i="5"/>
  <c r="L357" i="5"/>
  <c r="M357" i="5"/>
  <c r="N357" i="5"/>
  <c r="O357" i="5"/>
  <c r="Q357" i="5"/>
  <c r="R357" i="5"/>
  <c r="S357" i="5"/>
  <c r="U357" i="5"/>
  <c r="V357" i="5"/>
  <c r="W357" i="5"/>
  <c r="X357" i="5"/>
  <c r="Y357" i="5"/>
  <c r="Z357" i="5"/>
  <c r="AA357" i="5"/>
  <c r="AC357" i="5"/>
  <c r="AD357" i="5"/>
  <c r="AE357" i="5"/>
  <c r="AF357" i="5"/>
  <c r="AG357" i="5"/>
  <c r="AH357" i="5"/>
  <c r="AI357" i="5"/>
  <c r="AJ357" i="5"/>
  <c r="AK357" i="5"/>
  <c r="AM357" i="5"/>
  <c r="AN357" i="5"/>
  <c r="AO357" i="5"/>
  <c r="AP357" i="5"/>
  <c r="AR357" i="5"/>
  <c r="AS357" i="5"/>
  <c r="AT357" i="5"/>
  <c r="AU357" i="5"/>
  <c r="AW357" i="5"/>
  <c r="AY357" i="5"/>
  <c r="A358" i="5"/>
  <c r="B358" i="5"/>
  <c r="D358" i="5"/>
  <c r="E358" i="5"/>
  <c r="F358" i="5"/>
  <c r="G358" i="5"/>
  <c r="H358" i="5"/>
  <c r="I358" i="5"/>
  <c r="J358" i="5"/>
  <c r="K358" i="5"/>
  <c r="L358" i="5"/>
  <c r="M358" i="5"/>
  <c r="N358" i="5"/>
  <c r="O358" i="5"/>
  <c r="Q358" i="5"/>
  <c r="R358" i="5"/>
  <c r="S358" i="5"/>
  <c r="U358" i="5"/>
  <c r="V358" i="5"/>
  <c r="W358" i="5"/>
  <c r="X358" i="5"/>
  <c r="Y358" i="5"/>
  <c r="Z358" i="5"/>
  <c r="AA358" i="5"/>
  <c r="AC358" i="5"/>
  <c r="AD358" i="5"/>
  <c r="AE358" i="5"/>
  <c r="AF358" i="5"/>
  <c r="AG358" i="5"/>
  <c r="AH358" i="5"/>
  <c r="AI358" i="5"/>
  <c r="AJ358" i="5"/>
  <c r="AK358" i="5"/>
  <c r="AM358" i="5"/>
  <c r="AN358" i="5"/>
  <c r="AO358" i="5"/>
  <c r="AP358" i="5"/>
  <c r="AR358" i="5"/>
  <c r="AS358" i="5"/>
  <c r="AT358" i="5"/>
  <c r="AU358" i="5"/>
  <c r="AW358" i="5"/>
  <c r="AY358" i="5"/>
  <c r="A359" i="5"/>
  <c r="B359" i="5"/>
  <c r="D359" i="5"/>
  <c r="E359" i="5"/>
  <c r="F359" i="5"/>
  <c r="G359" i="5"/>
  <c r="H359" i="5"/>
  <c r="I359" i="5"/>
  <c r="J359" i="5"/>
  <c r="K359" i="5"/>
  <c r="L359" i="5"/>
  <c r="M359" i="5"/>
  <c r="N359" i="5"/>
  <c r="O359" i="5"/>
  <c r="Q359" i="5"/>
  <c r="R359" i="5"/>
  <c r="S359" i="5"/>
  <c r="U359" i="5"/>
  <c r="V359" i="5"/>
  <c r="W359" i="5"/>
  <c r="X359" i="5"/>
  <c r="Y359" i="5"/>
  <c r="Z359" i="5"/>
  <c r="AA359" i="5"/>
  <c r="AC359" i="5"/>
  <c r="AD359" i="5"/>
  <c r="AE359" i="5"/>
  <c r="AF359" i="5"/>
  <c r="AG359" i="5"/>
  <c r="AH359" i="5"/>
  <c r="AI359" i="5"/>
  <c r="AJ359" i="5"/>
  <c r="AK359" i="5"/>
  <c r="AM359" i="5"/>
  <c r="AN359" i="5"/>
  <c r="AO359" i="5"/>
  <c r="AP359" i="5"/>
  <c r="AR359" i="5"/>
  <c r="AS359" i="5"/>
  <c r="AT359" i="5"/>
  <c r="AU359" i="5"/>
  <c r="AW359" i="5"/>
  <c r="AY359" i="5"/>
  <c r="A360" i="5"/>
  <c r="B360" i="5"/>
  <c r="D360" i="5"/>
  <c r="E360" i="5"/>
  <c r="F360" i="5"/>
  <c r="G360" i="5"/>
  <c r="H360" i="5"/>
  <c r="I360" i="5"/>
  <c r="J360" i="5"/>
  <c r="K360" i="5"/>
  <c r="L360" i="5"/>
  <c r="M360" i="5"/>
  <c r="N360" i="5"/>
  <c r="O360" i="5"/>
  <c r="Q360" i="5"/>
  <c r="R360" i="5"/>
  <c r="S360" i="5"/>
  <c r="U360" i="5"/>
  <c r="V360" i="5"/>
  <c r="W360" i="5"/>
  <c r="X360" i="5"/>
  <c r="Y360" i="5"/>
  <c r="Z360" i="5"/>
  <c r="AA360" i="5"/>
  <c r="AC360" i="5"/>
  <c r="AD360" i="5"/>
  <c r="AE360" i="5"/>
  <c r="AF360" i="5"/>
  <c r="AG360" i="5"/>
  <c r="AH360" i="5"/>
  <c r="AI360" i="5"/>
  <c r="AJ360" i="5"/>
  <c r="AK360" i="5"/>
  <c r="AM360" i="5"/>
  <c r="AN360" i="5"/>
  <c r="AO360" i="5"/>
  <c r="AP360" i="5"/>
  <c r="AR360" i="5"/>
  <c r="AS360" i="5"/>
  <c r="AT360" i="5"/>
  <c r="AU360" i="5"/>
  <c r="AW360" i="5"/>
  <c r="AY360" i="5"/>
  <c r="A361" i="5"/>
  <c r="B361" i="5"/>
  <c r="D361" i="5"/>
  <c r="E361" i="5"/>
  <c r="F361" i="5"/>
  <c r="G361" i="5"/>
  <c r="H361" i="5"/>
  <c r="I361" i="5"/>
  <c r="J361" i="5"/>
  <c r="K361" i="5"/>
  <c r="L361" i="5"/>
  <c r="M361" i="5"/>
  <c r="N361" i="5"/>
  <c r="O361" i="5"/>
  <c r="Q361" i="5"/>
  <c r="R361" i="5"/>
  <c r="S361" i="5"/>
  <c r="U361" i="5"/>
  <c r="V361" i="5"/>
  <c r="W361" i="5"/>
  <c r="X361" i="5"/>
  <c r="Y361" i="5"/>
  <c r="Z361" i="5"/>
  <c r="AA361" i="5"/>
  <c r="AC361" i="5"/>
  <c r="AD361" i="5"/>
  <c r="AE361" i="5"/>
  <c r="AF361" i="5"/>
  <c r="AG361" i="5"/>
  <c r="AH361" i="5"/>
  <c r="AI361" i="5"/>
  <c r="AJ361" i="5"/>
  <c r="AK361" i="5"/>
  <c r="AM361" i="5"/>
  <c r="AN361" i="5"/>
  <c r="AO361" i="5"/>
  <c r="AP361" i="5"/>
  <c r="AR361" i="5"/>
  <c r="AS361" i="5"/>
  <c r="AT361" i="5"/>
  <c r="AU361" i="5"/>
  <c r="AW361" i="5"/>
  <c r="AY361" i="5"/>
  <c r="A362" i="5"/>
  <c r="B362" i="5"/>
  <c r="D362" i="5"/>
  <c r="E362" i="5"/>
  <c r="F362" i="5"/>
  <c r="G362" i="5"/>
  <c r="H362" i="5"/>
  <c r="I362" i="5"/>
  <c r="J362" i="5"/>
  <c r="K362" i="5"/>
  <c r="L362" i="5"/>
  <c r="M362" i="5"/>
  <c r="N362" i="5"/>
  <c r="O362" i="5"/>
  <c r="Q362" i="5"/>
  <c r="R362" i="5"/>
  <c r="S362" i="5"/>
  <c r="U362" i="5"/>
  <c r="V362" i="5"/>
  <c r="W362" i="5"/>
  <c r="X362" i="5"/>
  <c r="Y362" i="5"/>
  <c r="Z362" i="5"/>
  <c r="AA362" i="5"/>
  <c r="AC362" i="5"/>
  <c r="AD362" i="5"/>
  <c r="AE362" i="5"/>
  <c r="AF362" i="5"/>
  <c r="AG362" i="5"/>
  <c r="AH362" i="5"/>
  <c r="AI362" i="5"/>
  <c r="AJ362" i="5"/>
  <c r="AK362" i="5"/>
  <c r="AM362" i="5"/>
  <c r="AN362" i="5"/>
  <c r="AO362" i="5"/>
  <c r="AP362" i="5"/>
  <c r="AR362" i="5"/>
  <c r="AS362" i="5"/>
  <c r="AT362" i="5"/>
  <c r="AU362" i="5"/>
  <c r="AW362" i="5"/>
  <c r="AY362" i="5"/>
  <c r="A363" i="5"/>
  <c r="B363" i="5"/>
  <c r="D363" i="5"/>
  <c r="E363" i="5"/>
  <c r="F363" i="5"/>
  <c r="G363" i="5"/>
  <c r="H363" i="5"/>
  <c r="I363" i="5"/>
  <c r="J363" i="5"/>
  <c r="K363" i="5"/>
  <c r="L363" i="5"/>
  <c r="M363" i="5"/>
  <c r="N363" i="5"/>
  <c r="O363" i="5"/>
  <c r="Q363" i="5"/>
  <c r="R363" i="5"/>
  <c r="S363" i="5"/>
  <c r="U363" i="5"/>
  <c r="V363" i="5"/>
  <c r="W363" i="5"/>
  <c r="X363" i="5"/>
  <c r="Y363" i="5"/>
  <c r="Z363" i="5"/>
  <c r="AA363" i="5"/>
  <c r="AC363" i="5"/>
  <c r="AD363" i="5"/>
  <c r="AE363" i="5"/>
  <c r="AF363" i="5"/>
  <c r="AG363" i="5"/>
  <c r="AH363" i="5"/>
  <c r="AI363" i="5"/>
  <c r="AJ363" i="5"/>
  <c r="AK363" i="5"/>
  <c r="AM363" i="5"/>
  <c r="AN363" i="5"/>
  <c r="AO363" i="5"/>
  <c r="AP363" i="5"/>
  <c r="AR363" i="5"/>
  <c r="AS363" i="5"/>
  <c r="AT363" i="5"/>
  <c r="AU363" i="5"/>
  <c r="AW363" i="5"/>
  <c r="AY363" i="5"/>
  <c r="A364" i="5"/>
  <c r="B364" i="5"/>
  <c r="D364" i="5"/>
  <c r="E364" i="5"/>
  <c r="F364" i="5"/>
  <c r="G364" i="5"/>
  <c r="H364" i="5"/>
  <c r="I364" i="5"/>
  <c r="J364" i="5"/>
  <c r="K364" i="5"/>
  <c r="L364" i="5"/>
  <c r="M364" i="5"/>
  <c r="N364" i="5"/>
  <c r="O364" i="5"/>
  <c r="Q364" i="5"/>
  <c r="R364" i="5"/>
  <c r="S364" i="5"/>
  <c r="U364" i="5"/>
  <c r="V364" i="5"/>
  <c r="W364" i="5"/>
  <c r="X364" i="5"/>
  <c r="Y364" i="5"/>
  <c r="Z364" i="5"/>
  <c r="AA364" i="5"/>
  <c r="AC364" i="5"/>
  <c r="AD364" i="5"/>
  <c r="AE364" i="5"/>
  <c r="AF364" i="5"/>
  <c r="AG364" i="5"/>
  <c r="AH364" i="5"/>
  <c r="AI364" i="5"/>
  <c r="AJ364" i="5"/>
  <c r="AK364" i="5"/>
  <c r="AM364" i="5"/>
  <c r="AN364" i="5"/>
  <c r="AO364" i="5"/>
  <c r="AP364" i="5"/>
  <c r="AR364" i="5"/>
  <c r="AS364" i="5"/>
  <c r="AT364" i="5"/>
  <c r="AU364" i="5"/>
  <c r="AW364" i="5"/>
  <c r="AY364" i="5"/>
  <c r="A365" i="5"/>
  <c r="B365" i="5"/>
  <c r="D365" i="5"/>
  <c r="E365" i="5"/>
  <c r="F365" i="5"/>
  <c r="G365" i="5"/>
  <c r="H365" i="5"/>
  <c r="I365" i="5"/>
  <c r="J365" i="5"/>
  <c r="K365" i="5"/>
  <c r="L365" i="5"/>
  <c r="M365" i="5"/>
  <c r="N365" i="5"/>
  <c r="O365" i="5"/>
  <c r="Q365" i="5"/>
  <c r="R365" i="5"/>
  <c r="S365" i="5"/>
  <c r="U365" i="5"/>
  <c r="V365" i="5"/>
  <c r="W365" i="5"/>
  <c r="X365" i="5"/>
  <c r="Y365" i="5"/>
  <c r="Z365" i="5"/>
  <c r="AA365" i="5"/>
  <c r="AC365" i="5"/>
  <c r="AD365" i="5"/>
  <c r="AE365" i="5"/>
  <c r="AF365" i="5"/>
  <c r="AG365" i="5"/>
  <c r="AH365" i="5"/>
  <c r="AI365" i="5"/>
  <c r="AJ365" i="5"/>
  <c r="AK365" i="5"/>
  <c r="AM365" i="5"/>
  <c r="AN365" i="5"/>
  <c r="AO365" i="5"/>
  <c r="AP365" i="5"/>
  <c r="AR365" i="5"/>
  <c r="AS365" i="5"/>
  <c r="AT365" i="5"/>
  <c r="AU365" i="5"/>
  <c r="AW365" i="5"/>
  <c r="AY365" i="5"/>
  <c r="A366" i="5"/>
  <c r="B366" i="5"/>
  <c r="D366" i="5"/>
  <c r="E366" i="5"/>
  <c r="F366" i="5"/>
  <c r="G366" i="5"/>
  <c r="H366" i="5"/>
  <c r="I366" i="5"/>
  <c r="J366" i="5"/>
  <c r="K366" i="5"/>
  <c r="L366" i="5"/>
  <c r="M366" i="5"/>
  <c r="N366" i="5"/>
  <c r="O366" i="5"/>
  <c r="Q366" i="5"/>
  <c r="R366" i="5"/>
  <c r="S366" i="5"/>
  <c r="U366" i="5"/>
  <c r="V366" i="5"/>
  <c r="W366" i="5"/>
  <c r="X366" i="5"/>
  <c r="Y366" i="5"/>
  <c r="Z366" i="5"/>
  <c r="AA366" i="5"/>
  <c r="AC366" i="5"/>
  <c r="AD366" i="5"/>
  <c r="AE366" i="5"/>
  <c r="AF366" i="5"/>
  <c r="AG366" i="5"/>
  <c r="AH366" i="5"/>
  <c r="AI366" i="5"/>
  <c r="AJ366" i="5"/>
  <c r="AK366" i="5"/>
  <c r="AM366" i="5"/>
  <c r="AN366" i="5"/>
  <c r="AO366" i="5"/>
  <c r="AP366" i="5"/>
  <c r="AR366" i="5"/>
  <c r="AS366" i="5"/>
  <c r="AT366" i="5"/>
  <c r="AU366" i="5"/>
  <c r="AW366" i="5"/>
  <c r="AY366" i="5"/>
  <c r="A367" i="5"/>
  <c r="B367" i="5"/>
  <c r="D367" i="5"/>
  <c r="E367" i="5"/>
  <c r="F367" i="5"/>
  <c r="G367" i="5"/>
  <c r="H367" i="5"/>
  <c r="I367" i="5"/>
  <c r="J367" i="5"/>
  <c r="K367" i="5"/>
  <c r="L367" i="5"/>
  <c r="M367" i="5"/>
  <c r="N367" i="5"/>
  <c r="O367" i="5"/>
  <c r="Q367" i="5"/>
  <c r="R367" i="5"/>
  <c r="S367" i="5"/>
  <c r="U367" i="5"/>
  <c r="V367" i="5"/>
  <c r="W367" i="5"/>
  <c r="X367" i="5"/>
  <c r="Y367" i="5"/>
  <c r="Z367" i="5"/>
  <c r="AA367" i="5"/>
  <c r="AC367" i="5"/>
  <c r="AD367" i="5"/>
  <c r="AE367" i="5"/>
  <c r="AF367" i="5"/>
  <c r="AG367" i="5"/>
  <c r="AH367" i="5"/>
  <c r="AI367" i="5"/>
  <c r="AJ367" i="5"/>
  <c r="AK367" i="5"/>
  <c r="AM367" i="5"/>
  <c r="AN367" i="5"/>
  <c r="AO367" i="5"/>
  <c r="AP367" i="5"/>
  <c r="AR367" i="5"/>
  <c r="AS367" i="5"/>
  <c r="AT367" i="5"/>
  <c r="AU367" i="5"/>
  <c r="AW367" i="5"/>
  <c r="AY367" i="5"/>
  <c r="A368" i="5"/>
  <c r="B368" i="5"/>
  <c r="D368" i="5"/>
  <c r="E368" i="5"/>
  <c r="F368" i="5"/>
  <c r="G368" i="5"/>
  <c r="H368" i="5"/>
  <c r="I368" i="5"/>
  <c r="J368" i="5"/>
  <c r="K368" i="5"/>
  <c r="L368" i="5"/>
  <c r="M368" i="5"/>
  <c r="N368" i="5"/>
  <c r="O368" i="5"/>
  <c r="Q368" i="5"/>
  <c r="R368" i="5"/>
  <c r="S368" i="5"/>
  <c r="U368" i="5"/>
  <c r="V368" i="5"/>
  <c r="W368" i="5"/>
  <c r="X368" i="5"/>
  <c r="Y368" i="5"/>
  <c r="Z368" i="5"/>
  <c r="AA368" i="5"/>
  <c r="AC368" i="5"/>
  <c r="AD368" i="5"/>
  <c r="AE368" i="5"/>
  <c r="AF368" i="5"/>
  <c r="AG368" i="5"/>
  <c r="AH368" i="5"/>
  <c r="AI368" i="5"/>
  <c r="AJ368" i="5"/>
  <c r="AK368" i="5"/>
  <c r="AM368" i="5"/>
  <c r="AN368" i="5"/>
  <c r="AO368" i="5"/>
  <c r="AP368" i="5"/>
  <c r="AR368" i="5"/>
  <c r="AS368" i="5"/>
  <c r="AT368" i="5"/>
  <c r="AU368" i="5"/>
  <c r="AW368" i="5"/>
  <c r="AY368" i="5"/>
  <c r="A369" i="5"/>
  <c r="B369" i="5"/>
  <c r="D369" i="5"/>
  <c r="E369" i="5"/>
  <c r="F369" i="5"/>
  <c r="G369" i="5"/>
  <c r="H369" i="5"/>
  <c r="I369" i="5"/>
  <c r="J369" i="5"/>
  <c r="K369" i="5"/>
  <c r="L369" i="5"/>
  <c r="M369" i="5"/>
  <c r="N369" i="5"/>
  <c r="O369" i="5"/>
  <c r="Q369" i="5"/>
  <c r="R369" i="5"/>
  <c r="S369" i="5"/>
  <c r="U369" i="5"/>
  <c r="V369" i="5"/>
  <c r="W369" i="5"/>
  <c r="X369" i="5"/>
  <c r="Y369" i="5"/>
  <c r="Z369" i="5"/>
  <c r="AA369" i="5"/>
  <c r="AC369" i="5"/>
  <c r="AD369" i="5"/>
  <c r="AE369" i="5"/>
  <c r="AF369" i="5"/>
  <c r="AG369" i="5"/>
  <c r="AH369" i="5"/>
  <c r="AI369" i="5"/>
  <c r="AJ369" i="5"/>
  <c r="AK369" i="5"/>
  <c r="AM369" i="5"/>
  <c r="AN369" i="5"/>
  <c r="AO369" i="5"/>
  <c r="AP369" i="5"/>
  <c r="AR369" i="5"/>
  <c r="AS369" i="5"/>
  <c r="AT369" i="5"/>
  <c r="AU369" i="5"/>
  <c r="AW369" i="5"/>
  <c r="AY369" i="5"/>
  <c r="A370" i="5"/>
  <c r="X370" i="5"/>
  <c r="A3" i="6"/>
  <c r="B3" i="6"/>
  <c r="C3" i="6"/>
  <c r="D3" i="6"/>
  <c r="E3" i="6"/>
  <c r="F3" i="6"/>
  <c r="G3" i="6"/>
  <c r="H3" i="6"/>
  <c r="I3" i="6"/>
  <c r="J3" i="6"/>
  <c r="J4" i="6"/>
  <c r="K4" i="6"/>
  <c r="L4" i="6"/>
  <c r="M4" i="6"/>
  <c r="N4" i="6"/>
  <c r="O4" i="6"/>
  <c r="Q4" i="6"/>
  <c r="R4" i="6"/>
  <c r="S4" i="6"/>
  <c r="AF4" i="6"/>
  <c r="AG4" i="6"/>
  <c r="AH4" i="6"/>
  <c r="AI4" i="6"/>
  <c r="AJ4" i="6"/>
  <c r="AK4" i="6"/>
  <c r="B5" i="6"/>
  <c r="D5" i="6"/>
  <c r="AC5" i="6"/>
  <c r="AD5" i="6"/>
  <c r="AE5" i="6"/>
  <c r="AF5" i="6"/>
  <c r="AG5" i="6"/>
  <c r="AH5" i="6"/>
  <c r="AI5" i="6"/>
  <c r="AJ5" i="6"/>
  <c r="AK5" i="6"/>
  <c r="AM5" i="6"/>
  <c r="AN5" i="6"/>
  <c r="AO5" i="6"/>
  <c r="AP5" i="6"/>
  <c r="AR5" i="6"/>
  <c r="AS5" i="6"/>
  <c r="AT5" i="6"/>
  <c r="AU5" i="6"/>
  <c r="H6" i="6"/>
  <c r="K6" i="6"/>
  <c r="N6" i="6"/>
  <c r="R6" i="6"/>
  <c r="AC6" i="6"/>
  <c r="AD6" i="6"/>
  <c r="AE6" i="6"/>
  <c r="AF6" i="6"/>
  <c r="AG6" i="6"/>
  <c r="AH6" i="6"/>
  <c r="AI6" i="6"/>
  <c r="AJ6" i="6"/>
  <c r="AK6" i="6"/>
  <c r="H7" i="6"/>
  <c r="K7" i="6"/>
  <c r="N7" i="6"/>
  <c r="D8" i="6"/>
  <c r="E8" i="6"/>
  <c r="F8" i="6"/>
  <c r="G8" i="6"/>
  <c r="H8" i="6"/>
  <c r="I8" i="6"/>
  <c r="J8" i="6"/>
  <c r="K8" i="6"/>
  <c r="L8" i="6"/>
  <c r="M8" i="6"/>
  <c r="N8" i="6"/>
  <c r="O8" i="6"/>
  <c r="Q8" i="6"/>
  <c r="R8" i="6"/>
  <c r="S8" i="6"/>
  <c r="Z8" i="6"/>
  <c r="AA8" i="6"/>
  <c r="AC8" i="6"/>
  <c r="AD8" i="6"/>
  <c r="AE8" i="6"/>
  <c r="AF8" i="6"/>
  <c r="AG8" i="6"/>
  <c r="AH8" i="6"/>
  <c r="AI8" i="6"/>
  <c r="AJ8" i="6"/>
  <c r="AK8" i="6"/>
  <c r="AM8" i="6"/>
  <c r="AN8" i="6"/>
  <c r="AO8" i="6"/>
  <c r="AP8" i="6"/>
  <c r="AR8" i="6"/>
  <c r="AS8" i="6"/>
  <c r="AT8" i="6"/>
  <c r="AU8" i="6"/>
  <c r="AW8" i="6"/>
  <c r="AY8" i="6"/>
  <c r="A10" i="6"/>
  <c r="B10" i="6"/>
  <c r="D10" i="6"/>
  <c r="E10" i="6"/>
  <c r="F10" i="6"/>
  <c r="G10" i="6"/>
  <c r="H10" i="6"/>
  <c r="I10" i="6"/>
  <c r="J10" i="6"/>
  <c r="K10" i="6"/>
  <c r="L10" i="6"/>
  <c r="M10" i="6"/>
  <c r="N10" i="6"/>
  <c r="O10" i="6"/>
  <c r="Q10" i="6"/>
  <c r="R10" i="6"/>
  <c r="S10" i="6"/>
  <c r="U10" i="6"/>
  <c r="V10" i="6"/>
  <c r="W10" i="6"/>
  <c r="X10" i="6"/>
  <c r="Y10" i="6"/>
  <c r="Z10" i="6"/>
  <c r="AA10" i="6"/>
  <c r="AC10" i="6"/>
  <c r="AD10" i="6"/>
  <c r="AE10" i="6"/>
  <c r="AF10" i="6"/>
  <c r="AG10" i="6"/>
  <c r="AH10" i="6"/>
  <c r="AI10" i="6"/>
  <c r="AJ10" i="6"/>
  <c r="AK10" i="6"/>
  <c r="AM10" i="6"/>
  <c r="AN10" i="6"/>
  <c r="AO10" i="6"/>
  <c r="AP10" i="6"/>
  <c r="AR10" i="6"/>
  <c r="AS10" i="6"/>
  <c r="AT10" i="6"/>
  <c r="AU10" i="6"/>
  <c r="AW10" i="6"/>
  <c r="AY10" i="6"/>
  <c r="A11" i="6"/>
  <c r="B11" i="6"/>
  <c r="D11" i="6"/>
  <c r="E11" i="6"/>
  <c r="F11" i="6"/>
  <c r="G11" i="6"/>
  <c r="H11" i="6"/>
  <c r="I11" i="6"/>
  <c r="J11" i="6"/>
  <c r="K11" i="6"/>
  <c r="L11" i="6"/>
  <c r="M11" i="6"/>
  <c r="N11" i="6"/>
  <c r="O11" i="6"/>
  <c r="Q11" i="6"/>
  <c r="R11" i="6"/>
  <c r="S11" i="6"/>
  <c r="U11" i="6"/>
  <c r="V11" i="6"/>
  <c r="W11" i="6"/>
  <c r="X11" i="6"/>
  <c r="Y11" i="6"/>
  <c r="Z11" i="6"/>
  <c r="AA11" i="6"/>
  <c r="AC11" i="6"/>
  <c r="AD11" i="6"/>
  <c r="AE11" i="6"/>
  <c r="AF11" i="6"/>
  <c r="AG11" i="6"/>
  <c r="AH11" i="6"/>
  <c r="AI11" i="6"/>
  <c r="AJ11" i="6"/>
  <c r="AK11" i="6"/>
  <c r="AM11" i="6"/>
  <c r="AN11" i="6"/>
  <c r="AO11" i="6"/>
  <c r="AP11" i="6"/>
  <c r="AR11" i="6"/>
  <c r="AS11" i="6"/>
  <c r="AT11" i="6"/>
  <c r="AU11" i="6"/>
  <c r="AW11" i="6"/>
  <c r="AY11" i="6"/>
  <c r="A12" i="6"/>
  <c r="B12" i="6"/>
  <c r="D12" i="6"/>
  <c r="E12" i="6"/>
  <c r="F12" i="6"/>
  <c r="G12" i="6"/>
  <c r="H12" i="6"/>
  <c r="I12" i="6"/>
  <c r="J12" i="6"/>
  <c r="K12" i="6"/>
  <c r="L12" i="6"/>
  <c r="M12" i="6"/>
  <c r="N12" i="6"/>
  <c r="O12" i="6"/>
  <c r="Q12" i="6"/>
  <c r="R12" i="6"/>
  <c r="S12" i="6"/>
  <c r="U12" i="6"/>
  <c r="V12" i="6"/>
  <c r="W12" i="6"/>
  <c r="X12" i="6"/>
  <c r="Y12" i="6"/>
  <c r="Z12" i="6"/>
  <c r="AA12" i="6"/>
  <c r="AC12" i="6"/>
  <c r="AD12" i="6"/>
  <c r="AE12" i="6"/>
  <c r="AF12" i="6"/>
  <c r="AG12" i="6"/>
  <c r="AH12" i="6"/>
  <c r="AI12" i="6"/>
  <c r="AJ12" i="6"/>
  <c r="AK12" i="6"/>
  <c r="AM12" i="6"/>
  <c r="AN12" i="6"/>
  <c r="AO12" i="6"/>
  <c r="AP12" i="6"/>
  <c r="AR12" i="6"/>
  <c r="AS12" i="6"/>
  <c r="AT12" i="6"/>
  <c r="AU12" i="6"/>
  <c r="AW12" i="6"/>
  <c r="AY12" i="6"/>
  <c r="A13" i="6"/>
  <c r="B13" i="6"/>
  <c r="D13" i="6"/>
  <c r="E13" i="6"/>
  <c r="F13" i="6"/>
  <c r="G13" i="6"/>
  <c r="H13" i="6"/>
  <c r="I13" i="6"/>
  <c r="J13" i="6"/>
  <c r="K13" i="6"/>
  <c r="L13" i="6"/>
  <c r="M13" i="6"/>
  <c r="N13" i="6"/>
  <c r="O13" i="6"/>
  <c r="Q13" i="6"/>
  <c r="R13" i="6"/>
  <c r="S13" i="6"/>
  <c r="U13" i="6"/>
  <c r="V13" i="6"/>
  <c r="W13" i="6"/>
  <c r="X13" i="6"/>
  <c r="Y13" i="6"/>
  <c r="Z13" i="6"/>
  <c r="AA13" i="6"/>
  <c r="AC13" i="6"/>
  <c r="AD13" i="6"/>
  <c r="AE13" i="6"/>
  <c r="AF13" i="6"/>
  <c r="AG13" i="6"/>
  <c r="AH13" i="6"/>
  <c r="AI13" i="6"/>
  <c r="AJ13" i="6"/>
  <c r="AK13" i="6"/>
  <c r="AM13" i="6"/>
  <c r="AN13" i="6"/>
  <c r="AO13" i="6"/>
  <c r="AP13" i="6"/>
  <c r="AR13" i="6"/>
  <c r="AS13" i="6"/>
  <c r="AT13" i="6"/>
  <c r="AU13" i="6"/>
  <c r="AW13" i="6"/>
  <c r="AY13" i="6"/>
  <c r="A14" i="6"/>
  <c r="B14" i="6"/>
  <c r="D14" i="6"/>
  <c r="E14" i="6"/>
  <c r="F14" i="6"/>
  <c r="G14" i="6"/>
  <c r="H14" i="6"/>
  <c r="I14" i="6"/>
  <c r="J14" i="6"/>
  <c r="K14" i="6"/>
  <c r="L14" i="6"/>
  <c r="M14" i="6"/>
  <c r="N14" i="6"/>
  <c r="O14" i="6"/>
  <c r="Q14" i="6"/>
  <c r="R14" i="6"/>
  <c r="S14" i="6"/>
  <c r="U14" i="6"/>
  <c r="V14" i="6"/>
  <c r="W14" i="6"/>
  <c r="X14" i="6"/>
  <c r="Y14" i="6"/>
  <c r="Z14" i="6"/>
  <c r="AA14" i="6"/>
  <c r="AC14" i="6"/>
  <c r="AD14" i="6"/>
  <c r="AE14" i="6"/>
  <c r="AF14" i="6"/>
  <c r="AG14" i="6"/>
  <c r="AH14" i="6"/>
  <c r="AI14" i="6"/>
  <c r="AJ14" i="6"/>
  <c r="AK14" i="6"/>
  <c r="AM14" i="6"/>
  <c r="AN14" i="6"/>
  <c r="AO14" i="6"/>
  <c r="AP14" i="6"/>
  <c r="AR14" i="6"/>
  <c r="AS14" i="6"/>
  <c r="AT14" i="6"/>
  <c r="AU14" i="6"/>
  <c r="AW14" i="6"/>
  <c r="AY14" i="6"/>
  <c r="A15" i="6"/>
  <c r="B15" i="6"/>
  <c r="D15" i="6"/>
  <c r="E15" i="6"/>
  <c r="F15" i="6"/>
  <c r="G15" i="6"/>
  <c r="H15" i="6"/>
  <c r="I15" i="6"/>
  <c r="J15" i="6"/>
  <c r="K15" i="6"/>
  <c r="L15" i="6"/>
  <c r="M15" i="6"/>
  <c r="N15" i="6"/>
  <c r="O15" i="6"/>
  <c r="Q15" i="6"/>
  <c r="R15" i="6"/>
  <c r="S15" i="6"/>
  <c r="U15" i="6"/>
  <c r="V15" i="6"/>
  <c r="W15" i="6"/>
  <c r="X15" i="6"/>
  <c r="Y15" i="6"/>
  <c r="Z15" i="6"/>
  <c r="AA15" i="6"/>
  <c r="AC15" i="6"/>
  <c r="AD15" i="6"/>
  <c r="AE15" i="6"/>
  <c r="AF15" i="6"/>
  <c r="AG15" i="6"/>
  <c r="AH15" i="6"/>
  <c r="AI15" i="6"/>
  <c r="AJ15" i="6"/>
  <c r="AK15" i="6"/>
  <c r="AM15" i="6"/>
  <c r="AN15" i="6"/>
  <c r="AO15" i="6"/>
  <c r="AP15" i="6"/>
  <c r="AR15" i="6"/>
  <c r="AS15" i="6"/>
  <c r="AT15" i="6"/>
  <c r="AU15" i="6"/>
  <c r="AW15" i="6"/>
  <c r="AY15" i="6"/>
  <c r="A16" i="6"/>
  <c r="B16" i="6"/>
  <c r="D16" i="6"/>
  <c r="E16" i="6"/>
  <c r="F16" i="6"/>
  <c r="G16" i="6"/>
  <c r="H16" i="6"/>
  <c r="I16" i="6"/>
  <c r="J16" i="6"/>
  <c r="K16" i="6"/>
  <c r="L16" i="6"/>
  <c r="M16" i="6"/>
  <c r="N16" i="6"/>
  <c r="O16" i="6"/>
  <c r="Q16" i="6"/>
  <c r="R16" i="6"/>
  <c r="S16" i="6"/>
  <c r="U16" i="6"/>
  <c r="V16" i="6"/>
  <c r="W16" i="6"/>
  <c r="X16" i="6"/>
  <c r="Y16" i="6"/>
  <c r="Z16" i="6"/>
  <c r="AA16" i="6"/>
  <c r="AC16" i="6"/>
  <c r="AD16" i="6"/>
  <c r="AE16" i="6"/>
  <c r="AF16" i="6"/>
  <c r="AG16" i="6"/>
  <c r="AH16" i="6"/>
  <c r="AI16" i="6"/>
  <c r="AJ16" i="6"/>
  <c r="AK16" i="6"/>
  <c r="AM16" i="6"/>
  <c r="AN16" i="6"/>
  <c r="AO16" i="6"/>
  <c r="AP16" i="6"/>
  <c r="AR16" i="6"/>
  <c r="AS16" i="6"/>
  <c r="AT16" i="6"/>
  <c r="AU16" i="6"/>
  <c r="AW16" i="6"/>
  <c r="AY16" i="6"/>
  <c r="A17" i="6"/>
  <c r="B17" i="6"/>
  <c r="D17" i="6"/>
  <c r="E17" i="6"/>
  <c r="F17" i="6"/>
  <c r="G17" i="6"/>
  <c r="H17" i="6"/>
  <c r="I17" i="6"/>
  <c r="J17" i="6"/>
  <c r="K17" i="6"/>
  <c r="L17" i="6"/>
  <c r="M17" i="6"/>
  <c r="N17" i="6"/>
  <c r="O17" i="6"/>
  <c r="Q17" i="6"/>
  <c r="R17" i="6"/>
  <c r="S17" i="6"/>
  <c r="U17" i="6"/>
  <c r="V17" i="6"/>
  <c r="W17" i="6"/>
  <c r="X17" i="6"/>
  <c r="Y17" i="6"/>
  <c r="Z17" i="6"/>
  <c r="AA17" i="6"/>
  <c r="AC17" i="6"/>
  <c r="AD17" i="6"/>
  <c r="AE17" i="6"/>
  <c r="AF17" i="6"/>
  <c r="AG17" i="6"/>
  <c r="AH17" i="6"/>
  <c r="AI17" i="6"/>
  <c r="AJ17" i="6"/>
  <c r="AK17" i="6"/>
  <c r="AM17" i="6"/>
  <c r="AN17" i="6"/>
  <c r="AO17" i="6"/>
  <c r="AP17" i="6"/>
  <c r="AR17" i="6"/>
  <c r="AS17" i="6"/>
  <c r="AT17" i="6"/>
  <c r="AU17" i="6"/>
  <c r="AW17" i="6"/>
  <c r="AY17" i="6"/>
  <c r="A18" i="6"/>
  <c r="B18" i="6"/>
  <c r="D18" i="6"/>
  <c r="E18" i="6"/>
  <c r="F18" i="6"/>
  <c r="G18" i="6"/>
  <c r="H18" i="6"/>
  <c r="I18" i="6"/>
  <c r="J18" i="6"/>
  <c r="K18" i="6"/>
  <c r="L18" i="6"/>
  <c r="M18" i="6"/>
  <c r="N18" i="6"/>
  <c r="O18" i="6"/>
  <c r="Q18" i="6"/>
  <c r="R18" i="6"/>
  <c r="S18" i="6"/>
  <c r="U18" i="6"/>
  <c r="V18" i="6"/>
  <c r="W18" i="6"/>
  <c r="X18" i="6"/>
  <c r="Y18" i="6"/>
  <c r="Z18" i="6"/>
  <c r="AA18" i="6"/>
  <c r="AC18" i="6"/>
  <c r="AD18" i="6"/>
  <c r="AE18" i="6"/>
  <c r="AF18" i="6"/>
  <c r="AG18" i="6"/>
  <c r="AH18" i="6"/>
  <c r="AI18" i="6"/>
  <c r="AJ18" i="6"/>
  <c r="AK18" i="6"/>
  <c r="AM18" i="6"/>
  <c r="AN18" i="6"/>
  <c r="AO18" i="6"/>
  <c r="AP18" i="6"/>
  <c r="AR18" i="6"/>
  <c r="AS18" i="6"/>
  <c r="AT18" i="6"/>
  <c r="AU18" i="6"/>
  <c r="AW18" i="6"/>
  <c r="AY18" i="6"/>
  <c r="A19" i="6"/>
  <c r="B19" i="6"/>
  <c r="D19" i="6"/>
  <c r="E19" i="6"/>
  <c r="F19" i="6"/>
  <c r="G19" i="6"/>
  <c r="H19" i="6"/>
  <c r="I19" i="6"/>
  <c r="J19" i="6"/>
  <c r="K19" i="6"/>
  <c r="L19" i="6"/>
  <c r="M19" i="6"/>
  <c r="N19" i="6"/>
  <c r="O19" i="6"/>
  <c r="Q19" i="6"/>
  <c r="R19" i="6"/>
  <c r="S19" i="6"/>
  <c r="U19" i="6"/>
  <c r="V19" i="6"/>
  <c r="W19" i="6"/>
  <c r="X19" i="6"/>
  <c r="Y19" i="6"/>
  <c r="Z19" i="6"/>
  <c r="AA19" i="6"/>
  <c r="AC19" i="6"/>
  <c r="AD19" i="6"/>
  <c r="AE19" i="6"/>
  <c r="AF19" i="6"/>
  <c r="AG19" i="6"/>
  <c r="AH19" i="6"/>
  <c r="AI19" i="6"/>
  <c r="AJ19" i="6"/>
  <c r="AK19" i="6"/>
  <c r="AM19" i="6"/>
  <c r="AN19" i="6"/>
  <c r="AO19" i="6"/>
  <c r="AP19" i="6"/>
  <c r="AR19" i="6"/>
  <c r="AS19" i="6"/>
  <c r="AT19" i="6"/>
  <c r="AU19" i="6"/>
  <c r="AW19" i="6"/>
  <c r="AY19" i="6"/>
  <c r="A20" i="6"/>
  <c r="B20" i="6"/>
  <c r="D20" i="6"/>
  <c r="E20" i="6"/>
  <c r="F20" i="6"/>
  <c r="G20" i="6"/>
  <c r="H20" i="6"/>
  <c r="I20" i="6"/>
  <c r="J20" i="6"/>
  <c r="K20" i="6"/>
  <c r="L20" i="6"/>
  <c r="M20" i="6"/>
  <c r="N20" i="6"/>
  <c r="O20" i="6"/>
  <c r="Q20" i="6"/>
  <c r="R20" i="6"/>
  <c r="S20" i="6"/>
  <c r="U20" i="6"/>
  <c r="V20" i="6"/>
  <c r="W20" i="6"/>
  <c r="X20" i="6"/>
  <c r="Y20" i="6"/>
  <c r="Z20" i="6"/>
  <c r="AA20" i="6"/>
  <c r="AC20" i="6"/>
  <c r="AD20" i="6"/>
  <c r="AE20" i="6"/>
  <c r="AF20" i="6"/>
  <c r="AG20" i="6"/>
  <c r="AH20" i="6"/>
  <c r="AI20" i="6"/>
  <c r="AJ20" i="6"/>
  <c r="AK20" i="6"/>
  <c r="AM20" i="6"/>
  <c r="AN20" i="6"/>
  <c r="AO20" i="6"/>
  <c r="AP20" i="6"/>
  <c r="AR20" i="6"/>
  <c r="AS20" i="6"/>
  <c r="AT20" i="6"/>
  <c r="AU20" i="6"/>
  <c r="AW20" i="6"/>
  <c r="AY20" i="6"/>
  <c r="A21" i="6"/>
  <c r="B21" i="6"/>
  <c r="D21" i="6"/>
  <c r="E21" i="6"/>
  <c r="F21" i="6"/>
  <c r="G21" i="6"/>
  <c r="H21" i="6"/>
  <c r="I21" i="6"/>
  <c r="J21" i="6"/>
  <c r="K21" i="6"/>
  <c r="L21" i="6"/>
  <c r="M21" i="6"/>
  <c r="N21" i="6"/>
  <c r="O21" i="6"/>
  <c r="Q21" i="6"/>
  <c r="R21" i="6"/>
  <c r="S21" i="6"/>
  <c r="U21" i="6"/>
  <c r="V21" i="6"/>
  <c r="W21" i="6"/>
  <c r="X21" i="6"/>
  <c r="Y21" i="6"/>
  <c r="Z21" i="6"/>
  <c r="AA21" i="6"/>
  <c r="AC21" i="6"/>
  <c r="AD21" i="6"/>
  <c r="AE21" i="6"/>
  <c r="AF21" i="6"/>
  <c r="AG21" i="6"/>
  <c r="AH21" i="6"/>
  <c r="AI21" i="6"/>
  <c r="AJ21" i="6"/>
  <c r="AK21" i="6"/>
  <c r="AM21" i="6"/>
  <c r="AN21" i="6"/>
  <c r="AO21" i="6"/>
  <c r="AP21" i="6"/>
  <c r="AR21" i="6"/>
  <c r="AS21" i="6"/>
  <c r="AT21" i="6"/>
  <c r="AU21" i="6"/>
  <c r="AW21" i="6"/>
  <c r="AY21" i="6"/>
  <c r="A22" i="6"/>
  <c r="B22" i="6"/>
  <c r="D22" i="6"/>
  <c r="E22" i="6"/>
  <c r="F22" i="6"/>
  <c r="G22" i="6"/>
  <c r="H22" i="6"/>
  <c r="I22" i="6"/>
  <c r="J22" i="6"/>
  <c r="K22" i="6"/>
  <c r="L22" i="6"/>
  <c r="M22" i="6"/>
  <c r="N22" i="6"/>
  <c r="O22" i="6"/>
  <c r="Q22" i="6"/>
  <c r="R22" i="6"/>
  <c r="S22" i="6"/>
  <c r="U22" i="6"/>
  <c r="V22" i="6"/>
  <c r="W22" i="6"/>
  <c r="X22" i="6"/>
  <c r="Y22" i="6"/>
  <c r="Z22" i="6"/>
  <c r="AA22" i="6"/>
  <c r="AC22" i="6"/>
  <c r="AD22" i="6"/>
  <c r="AE22" i="6"/>
  <c r="AF22" i="6"/>
  <c r="AG22" i="6"/>
  <c r="AH22" i="6"/>
  <c r="AI22" i="6"/>
  <c r="AJ22" i="6"/>
  <c r="AK22" i="6"/>
  <c r="AM22" i="6"/>
  <c r="AN22" i="6"/>
  <c r="AO22" i="6"/>
  <c r="AP22" i="6"/>
  <c r="AR22" i="6"/>
  <c r="AS22" i="6"/>
  <c r="AT22" i="6"/>
  <c r="AU22" i="6"/>
  <c r="AW22" i="6"/>
  <c r="AY22" i="6"/>
  <c r="A23" i="6"/>
  <c r="B23" i="6"/>
  <c r="D23" i="6"/>
  <c r="E23" i="6"/>
  <c r="F23" i="6"/>
  <c r="G23" i="6"/>
  <c r="H23" i="6"/>
  <c r="I23" i="6"/>
  <c r="J23" i="6"/>
  <c r="K23" i="6"/>
  <c r="L23" i="6"/>
  <c r="M23" i="6"/>
  <c r="N23" i="6"/>
  <c r="O23" i="6"/>
  <c r="Q23" i="6"/>
  <c r="R23" i="6"/>
  <c r="S23" i="6"/>
  <c r="U23" i="6"/>
  <c r="V23" i="6"/>
  <c r="W23" i="6"/>
  <c r="X23" i="6"/>
  <c r="Y23" i="6"/>
  <c r="Z23" i="6"/>
  <c r="AA23" i="6"/>
  <c r="AC23" i="6"/>
  <c r="AD23" i="6"/>
  <c r="AE23" i="6"/>
  <c r="AF23" i="6"/>
  <c r="AG23" i="6"/>
  <c r="AH23" i="6"/>
  <c r="AI23" i="6"/>
  <c r="AJ23" i="6"/>
  <c r="AK23" i="6"/>
  <c r="AM23" i="6"/>
  <c r="AN23" i="6"/>
  <c r="AO23" i="6"/>
  <c r="AP23" i="6"/>
  <c r="AR23" i="6"/>
  <c r="AS23" i="6"/>
  <c r="AT23" i="6"/>
  <c r="AU23" i="6"/>
  <c r="AW23" i="6"/>
  <c r="AY23" i="6"/>
  <c r="A24" i="6"/>
  <c r="B24" i="6"/>
  <c r="D24" i="6"/>
  <c r="E24" i="6"/>
  <c r="F24" i="6"/>
  <c r="G24" i="6"/>
  <c r="H24" i="6"/>
  <c r="I24" i="6"/>
  <c r="J24" i="6"/>
  <c r="K24" i="6"/>
  <c r="L24" i="6"/>
  <c r="M24" i="6"/>
  <c r="N24" i="6"/>
  <c r="O24" i="6"/>
  <c r="Q24" i="6"/>
  <c r="R24" i="6"/>
  <c r="S24" i="6"/>
  <c r="U24" i="6"/>
  <c r="V24" i="6"/>
  <c r="W24" i="6"/>
  <c r="X24" i="6"/>
  <c r="Y24" i="6"/>
  <c r="Z24" i="6"/>
  <c r="AA24" i="6"/>
  <c r="AC24" i="6"/>
  <c r="AD24" i="6"/>
  <c r="AE24" i="6"/>
  <c r="AF24" i="6"/>
  <c r="AG24" i="6"/>
  <c r="AH24" i="6"/>
  <c r="AI24" i="6"/>
  <c r="AJ24" i="6"/>
  <c r="AK24" i="6"/>
  <c r="AM24" i="6"/>
  <c r="AN24" i="6"/>
  <c r="AO24" i="6"/>
  <c r="AP24" i="6"/>
  <c r="AR24" i="6"/>
  <c r="AS24" i="6"/>
  <c r="AT24" i="6"/>
  <c r="AU24" i="6"/>
  <c r="AW24" i="6"/>
  <c r="AY24" i="6"/>
  <c r="A25" i="6"/>
  <c r="B25" i="6"/>
  <c r="D25" i="6"/>
  <c r="E25" i="6"/>
  <c r="F25" i="6"/>
  <c r="G25" i="6"/>
  <c r="H25" i="6"/>
  <c r="I25" i="6"/>
  <c r="J25" i="6"/>
  <c r="K25" i="6"/>
  <c r="L25" i="6"/>
  <c r="M25" i="6"/>
  <c r="N25" i="6"/>
  <c r="O25" i="6"/>
  <c r="Q25" i="6"/>
  <c r="R25" i="6"/>
  <c r="S25" i="6"/>
  <c r="U25" i="6"/>
  <c r="V25" i="6"/>
  <c r="W25" i="6"/>
  <c r="X25" i="6"/>
  <c r="Y25" i="6"/>
  <c r="Z25" i="6"/>
  <c r="AA25" i="6"/>
  <c r="AC25" i="6"/>
  <c r="AD25" i="6"/>
  <c r="AE25" i="6"/>
  <c r="AF25" i="6"/>
  <c r="AG25" i="6"/>
  <c r="AH25" i="6"/>
  <c r="AI25" i="6"/>
  <c r="AJ25" i="6"/>
  <c r="AK25" i="6"/>
  <c r="AM25" i="6"/>
  <c r="AN25" i="6"/>
  <c r="AO25" i="6"/>
  <c r="AP25" i="6"/>
  <c r="AR25" i="6"/>
  <c r="AS25" i="6"/>
  <c r="AT25" i="6"/>
  <c r="AU25" i="6"/>
  <c r="AW25" i="6"/>
  <c r="AY25" i="6"/>
  <c r="A26" i="6"/>
  <c r="B26" i="6"/>
  <c r="D26" i="6"/>
  <c r="E26" i="6"/>
  <c r="F26" i="6"/>
  <c r="G26" i="6"/>
  <c r="H26" i="6"/>
  <c r="I26" i="6"/>
  <c r="J26" i="6"/>
  <c r="K26" i="6"/>
  <c r="L26" i="6"/>
  <c r="M26" i="6"/>
  <c r="N26" i="6"/>
  <c r="O26" i="6"/>
  <c r="Q26" i="6"/>
  <c r="R26" i="6"/>
  <c r="S26" i="6"/>
  <c r="U26" i="6"/>
  <c r="V26" i="6"/>
  <c r="W26" i="6"/>
  <c r="X26" i="6"/>
  <c r="Y26" i="6"/>
  <c r="Z26" i="6"/>
  <c r="AA26" i="6"/>
  <c r="AC26" i="6"/>
  <c r="AD26" i="6"/>
  <c r="AE26" i="6"/>
  <c r="AF26" i="6"/>
  <c r="AG26" i="6"/>
  <c r="AH26" i="6"/>
  <c r="AI26" i="6"/>
  <c r="AJ26" i="6"/>
  <c r="AK26" i="6"/>
  <c r="AM26" i="6"/>
  <c r="AN26" i="6"/>
  <c r="AO26" i="6"/>
  <c r="AP26" i="6"/>
  <c r="AR26" i="6"/>
  <c r="AS26" i="6"/>
  <c r="AT26" i="6"/>
  <c r="AU26" i="6"/>
  <c r="AW26" i="6"/>
  <c r="AY26" i="6"/>
  <c r="A27" i="6"/>
  <c r="B27" i="6"/>
  <c r="D27" i="6"/>
  <c r="E27" i="6"/>
  <c r="F27" i="6"/>
  <c r="G27" i="6"/>
  <c r="H27" i="6"/>
  <c r="I27" i="6"/>
  <c r="J27" i="6"/>
  <c r="K27" i="6"/>
  <c r="L27" i="6"/>
  <c r="M27" i="6"/>
  <c r="N27" i="6"/>
  <c r="O27" i="6"/>
  <c r="Q27" i="6"/>
  <c r="R27" i="6"/>
  <c r="S27" i="6"/>
  <c r="U27" i="6"/>
  <c r="V27" i="6"/>
  <c r="W27" i="6"/>
  <c r="X27" i="6"/>
  <c r="Y27" i="6"/>
  <c r="Z27" i="6"/>
  <c r="AA27" i="6"/>
  <c r="AC27" i="6"/>
  <c r="AD27" i="6"/>
  <c r="AE27" i="6"/>
  <c r="AF27" i="6"/>
  <c r="AG27" i="6"/>
  <c r="AH27" i="6"/>
  <c r="AI27" i="6"/>
  <c r="AJ27" i="6"/>
  <c r="AK27" i="6"/>
  <c r="AM27" i="6"/>
  <c r="AN27" i="6"/>
  <c r="AO27" i="6"/>
  <c r="AP27" i="6"/>
  <c r="AR27" i="6"/>
  <c r="AS27" i="6"/>
  <c r="AT27" i="6"/>
  <c r="AU27" i="6"/>
  <c r="AW27" i="6"/>
  <c r="AY27" i="6"/>
  <c r="A28" i="6"/>
  <c r="B28" i="6"/>
  <c r="D28" i="6"/>
  <c r="E28" i="6"/>
  <c r="F28" i="6"/>
  <c r="G28" i="6"/>
  <c r="H28" i="6"/>
  <c r="I28" i="6"/>
  <c r="J28" i="6"/>
  <c r="K28" i="6"/>
  <c r="L28" i="6"/>
  <c r="M28" i="6"/>
  <c r="N28" i="6"/>
  <c r="O28" i="6"/>
  <c r="Q28" i="6"/>
  <c r="R28" i="6"/>
  <c r="S28" i="6"/>
  <c r="U28" i="6"/>
  <c r="V28" i="6"/>
  <c r="W28" i="6"/>
  <c r="X28" i="6"/>
  <c r="Y28" i="6"/>
  <c r="Z28" i="6"/>
  <c r="AA28" i="6"/>
  <c r="AC28" i="6"/>
  <c r="AD28" i="6"/>
  <c r="AE28" i="6"/>
  <c r="AF28" i="6"/>
  <c r="AG28" i="6"/>
  <c r="AH28" i="6"/>
  <c r="AI28" i="6"/>
  <c r="AJ28" i="6"/>
  <c r="AK28" i="6"/>
  <c r="AM28" i="6"/>
  <c r="AN28" i="6"/>
  <c r="AO28" i="6"/>
  <c r="AP28" i="6"/>
  <c r="AR28" i="6"/>
  <c r="AS28" i="6"/>
  <c r="AT28" i="6"/>
  <c r="AU28" i="6"/>
  <c r="AW28" i="6"/>
  <c r="AY28" i="6"/>
  <c r="A29" i="6"/>
  <c r="B29" i="6"/>
  <c r="D29" i="6"/>
  <c r="E29" i="6"/>
  <c r="F29" i="6"/>
  <c r="G29" i="6"/>
  <c r="H29" i="6"/>
  <c r="I29" i="6"/>
  <c r="J29" i="6"/>
  <c r="K29" i="6"/>
  <c r="L29" i="6"/>
  <c r="M29" i="6"/>
  <c r="N29" i="6"/>
  <c r="O29" i="6"/>
  <c r="Q29" i="6"/>
  <c r="R29" i="6"/>
  <c r="S29" i="6"/>
  <c r="U29" i="6"/>
  <c r="V29" i="6"/>
  <c r="W29" i="6"/>
  <c r="X29" i="6"/>
  <c r="Y29" i="6"/>
  <c r="Z29" i="6"/>
  <c r="AA29" i="6"/>
  <c r="AC29" i="6"/>
  <c r="AD29" i="6"/>
  <c r="AE29" i="6"/>
  <c r="AF29" i="6"/>
  <c r="AG29" i="6"/>
  <c r="AH29" i="6"/>
  <c r="AI29" i="6"/>
  <c r="AJ29" i="6"/>
  <c r="AK29" i="6"/>
  <c r="AM29" i="6"/>
  <c r="AN29" i="6"/>
  <c r="AO29" i="6"/>
  <c r="AP29" i="6"/>
  <c r="AR29" i="6"/>
  <c r="AS29" i="6"/>
  <c r="AT29" i="6"/>
  <c r="AU29" i="6"/>
  <c r="AW29" i="6"/>
  <c r="AY29" i="6"/>
  <c r="A30" i="6"/>
  <c r="B30" i="6"/>
  <c r="D30" i="6"/>
  <c r="E30" i="6"/>
  <c r="F30" i="6"/>
  <c r="G30" i="6"/>
  <c r="H30" i="6"/>
  <c r="I30" i="6"/>
  <c r="J30" i="6"/>
  <c r="K30" i="6"/>
  <c r="L30" i="6"/>
  <c r="M30" i="6"/>
  <c r="N30" i="6"/>
  <c r="O30" i="6"/>
  <c r="Q30" i="6"/>
  <c r="R30" i="6"/>
  <c r="S30" i="6"/>
  <c r="U30" i="6"/>
  <c r="V30" i="6"/>
  <c r="W30" i="6"/>
  <c r="X30" i="6"/>
  <c r="Y30" i="6"/>
  <c r="Z30" i="6"/>
  <c r="AA30" i="6"/>
  <c r="AC30" i="6"/>
  <c r="AD30" i="6"/>
  <c r="AE30" i="6"/>
  <c r="AF30" i="6"/>
  <c r="AG30" i="6"/>
  <c r="AH30" i="6"/>
  <c r="AI30" i="6"/>
  <c r="AJ30" i="6"/>
  <c r="AK30" i="6"/>
  <c r="AM30" i="6"/>
  <c r="AN30" i="6"/>
  <c r="AO30" i="6"/>
  <c r="AP30" i="6"/>
  <c r="AR30" i="6"/>
  <c r="AS30" i="6"/>
  <c r="AT30" i="6"/>
  <c r="AU30" i="6"/>
  <c r="AW30" i="6"/>
  <c r="AY30" i="6"/>
  <c r="A31" i="6"/>
  <c r="B31" i="6"/>
  <c r="D31" i="6"/>
  <c r="E31" i="6"/>
  <c r="F31" i="6"/>
  <c r="G31" i="6"/>
  <c r="H31" i="6"/>
  <c r="I31" i="6"/>
  <c r="J31" i="6"/>
  <c r="K31" i="6"/>
  <c r="L31" i="6"/>
  <c r="M31" i="6"/>
  <c r="N31" i="6"/>
  <c r="O31" i="6"/>
  <c r="Q31" i="6"/>
  <c r="R31" i="6"/>
  <c r="S31" i="6"/>
  <c r="U31" i="6"/>
  <c r="V31" i="6"/>
  <c r="W31" i="6"/>
  <c r="X31" i="6"/>
  <c r="Y31" i="6"/>
  <c r="Z31" i="6"/>
  <c r="AA31" i="6"/>
  <c r="AC31" i="6"/>
  <c r="AD31" i="6"/>
  <c r="AE31" i="6"/>
  <c r="AF31" i="6"/>
  <c r="AG31" i="6"/>
  <c r="AH31" i="6"/>
  <c r="AI31" i="6"/>
  <c r="AJ31" i="6"/>
  <c r="AK31" i="6"/>
  <c r="AM31" i="6"/>
  <c r="AN31" i="6"/>
  <c r="AO31" i="6"/>
  <c r="AP31" i="6"/>
  <c r="AR31" i="6"/>
  <c r="AS31" i="6"/>
  <c r="AT31" i="6"/>
  <c r="AU31" i="6"/>
  <c r="AW31" i="6"/>
  <c r="AY31" i="6"/>
  <c r="A32" i="6"/>
  <c r="B32" i="6"/>
  <c r="D32" i="6"/>
  <c r="E32" i="6"/>
  <c r="F32" i="6"/>
  <c r="G32" i="6"/>
  <c r="H32" i="6"/>
  <c r="I32" i="6"/>
  <c r="J32" i="6"/>
  <c r="K32" i="6"/>
  <c r="L32" i="6"/>
  <c r="M32" i="6"/>
  <c r="N32" i="6"/>
  <c r="O32" i="6"/>
  <c r="Q32" i="6"/>
  <c r="R32" i="6"/>
  <c r="S32" i="6"/>
  <c r="U32" i="6"/>
  <c r="V32" i="6"/>
  <c r="W32" i="6"/>
  <c r="X32" i="6"/>
  <c r="Y32" i="6"/>
  <c r="Z32" i="6"/>
  <c r="AA32" i="6"/>
  <c r="AC32" i="6"/>
  <c r="AD32" i="6"/>
  <c r="AE32" i="6"/>
  <c r="AF32" i="6"/>
  <c r="AG32" i="6"/>
  <c r="AH32" i="6"/>
  <c r="AI32" i="6"/>
  <c r="AJ32" i="6"/>
  <c r="AK32" i="6"/>
  <c r="AM32" i="6"/>
  <c r="AN32" i="6"/>
  <c r="AO32" i="6"/>
  <c r="AP32" i="6"/>
  <c r="AR32" i="6"/>
  <c r="AS32" i="6"/>
  <c r="AT32" i="6"/>
  <c r="AU32" i="6"/>
  <c r="AW32" i="6"/>
  <c r="AY32" i="6"/>
  <c r="A33" i="6"/>
  <c r="B33" i="6"/>
  <c r="D33" i="6"/>
  <c r="E33" i="6"/>
  <c r="F33" i="6"/>
  <c r="G33" i="6"/>
  <c r="H33" i="6"/>
  <c r="I33" i="6"/>
  <c r="J33" i="6"/>
  <c r="K33" i="6"/>
  <c r="L33" i="6"/>
  <c r="M33" i="6"/>
  <c r="N33" i="6"/>
  <c r="O33" i="6"/>
  <c r="Q33" i="6"/>
  <c r="R33" i="6"/>
  <c r="S33" i="6"/>
  <c r="U33" i="6"/>
  <c r="V33" i="6"/>
  <c r="W33" i="6"/>
  <c r="X33" i="6"/>
  <c r="Y33" i="6"/>
  <c r="Z33" i="6"/>
  <c r="AA33" i="6"/>
  <c r="AC33" i="6"/>
  <c r="AD33" i="6"/>
  <c r="AE33" i="6"/>
  <c r="AF33" i="6"/>
  <c r="AG33" i="6"/>
  <c r="AH33" i="6"/>
  <c r="AI33" i="6"/>
  <c r="AJ33" i="6"/>
  <c r="AK33" i="6"/>
  <c r="AM33" i="6"/>
  <c r="AN33" i="6"/>
  <c r="AO33" i="6"/>
  <c r="AP33" i="6"/>
  <c r="AR33" i="6"/>
  <c r="AS33" i="6"/>
  <c r="AT33" i="6"/>
  <c r="AU33" i="6"/>
  <c r="AW33" i="6"/>
  <c r="AY33" i="6"/>
  <c r="A34" i="6"/>
  <c r="B34" i="6"/>
  <c r="D34" i="6"/>
  <c r="E34" i="6"/>
  <c r="F34" i="6"/>
  <c r="G34" i="6"/>
  <c r="H34" i="6"/>
  <c r="I34" i="6"/>
  <c r="J34" i="6"/>
  <c r="K34" i="6"/>
  <c r="L34" i="6"/>
  <c r="M34" i="6"/>
  <c r="N34" i="6"/>
  <c r="O34" i="6"/>
  <c r="Q34" i="6"/>
  <c r="R34" i="6"/>
  <c r="S34" i="6"/>
  <c r="U34" i="6"/>
  <c r="V34" i="6"/>
  <c r="W34" i="6"/>
  <c r="X34" i="6"/>
  <c r="Y34" i="6"/>
  <c r="Z34" i="6"/>
  <c r="AA34" i="6"/>
  <c r="AC34" i="6"/>
  <c r="AD34" i="6"/>
  <c r="AE34" i="6"/>
  <c r="AF34" i="6"/>
  <c r="AG34" i="6"/>
  <c r="AH34" i="6"/>
  <c r="AI34" i="6"/>
  <c r="AJ34" i="6"/>
  <c r="AK34" i="6"/>
  <c r="AM34" i="6"/>
  <c r="AN34" i="6"/>
  <c r="AO34" i="6"/>
  <c r="AP34" i="6"/>
  <c r="AR34" i="6"/>
  <c r="AS34" i="6"/>
  <c r="AT34" i="6"/>
  <c r="AU34" i="6"/>
  <c r="AW34" i="6"/>
  <c r="AY34" i="6"/>
  <c r="A35" i="6"/>
  <c r="B35" i="6"/>
  <c r="D35" i="6"/>
  <c r="E35" i="6"/>
  <c r="F35" i="6"/>
  <c r="G35" i="6"/>
  <c r="H35" i="6"/>
  <c r="I35" i="6"/>
  <c r="J35" i="6"/>
  <c r="K35" i="6"/>
  <c r="L35" i="6"/>
  <c r="M35" i="6"/>
  <c r="N35" i="6"/>
  <c r="O35" i="6"/>
  <c r="Q35" i="6"/>
  <c r="R35" i="6"/>
  <c r="S35" i="6"/>
  <c r="U35" i="6"/>
  <c r="V35" i="6"/>
  <c r="W35" i="6"/>
  <c r="X35" i="6"/>
  <c r="Y35" i="6"/>
  <c r="Z35" i="6"/>
  <c r="AA35" i="6"/>
  <c r="AC35" i="6"/>
  <c r="AD35" i="6"/>
  <c r="AE35" i="6"/>
  <c r="AF35" i="6"/>
  <c r="AG35" i="6"/>
  <c r="AH35" i="6"/>
  <c r="AI35" i="6"/>
  <c r="AJ35" i="6"/>
  <c r="AK35" i="6"/>
  <c r="AM35" i="6"/>
  <c r="AN35" i="6"/>
  <c r="AO35" i="6"/>
  <c r="AP35" i="6"/>
  <c r="AR35" i="6"/>
  <c r="AS35" i="6"/>
  <c r="AT35" i="6"/>
  <c r="AU35" i="6"/>
  <c r="AW35" i="6"/>
  <c r="AY35" i="6"/>
  <c r="A36" i="6"/>
  <c r="B36" i="6"/>
  <c r="D36" i="6"/>
  <c r="E36" i="6"/>
  <c r="F36" i="6"/>
  <c r="G36" i="6"/>
  <c r="H36" i="6"/>
  <c r="I36" i="6"/>
  <c r="J36" i="6"/>
  <c r="K36" i="6"/>
  <c r="L36" i="6"/>
  <c r="M36" i="6"/>
  <c r="N36" i="6"/>
  <c r="O36" i="6"/>
  <c r="Q36" i="6"/>
  <c r="R36" i="6"/>
  <c r="S36" i="6"/>
  <c r="U36" i="6"/>
  <c r="V36" i="6"/>
  <c r="W36" i="6"/>
  <c r="X36" i="6"/>
  <c r="Y36" i="6"/>
  <c r="Z36" i="6"/>
  <c r="AA36" i="6"/>
  <c r="AC36" i="6"/>
  <c r="AD36" i="6"/>
  <c r="AE36" i="6"/>
  <c r="AF36" i="6"/>
  <c r="AG36" i="6"/>
  <c r="AH36" i="6"/>
  <c r="AI36" i="6"/>
  <c r="AJ36" i="6"/>
  <c r="AK36" i="6"/>
  <c r="AM36" i="6"/>
  <c r="AN36" i="6"/>
  <c r="AO36" i="6"/>
  <c r="AP36" i="6"/>
  <c r="AR36" i="6"/>
  <c r="AS36" i="6"/>
  <c r="AT36" i="6"/>
  <c r="AU36" i="6"/>
  <c r="AW36" i="6"/>
  <c r="AY36" i="6"/>
  <c r="A37" i="6"/>
  <c r="B37" i="6"/>
  <c r="D37" i="6"/>
  <c r="E37" i="6"/>
  <c r="F37" i="6"/>
  <c r="G37" i="6"/>
  <c r="H37" i="6"/>
  <c r="I37" i="6"/>
  <c r="J37" i="6"/>
  <c r="K37" i="6"/>
  <c r="L37" i="6"/>
  <c r="M37" i="6"/>
  <c r="N37" i="6"/>
  <c r="O37" i="6"/>
  <c r="Q37" i="6"/>
  <c r="R37" i="6"/>
  <c r="S37" i="6"/>
  <c r="U37" i="6"/>
  <c r="V37" i="6"/>
  <c r="W37" i="6"/>
  <c r="X37" i="6"/>
  <c r="Y37" i="6"/>
  <c r="Z37" i="6"/>
  <c r="AA37" i="6"/>
  <c r="AC37" i="6"/>
  <c r="AD37" i="6"/>
  <c r="AE37" i="6"/>
  <c r="AF37" i="6"/>
  <c r="AG37" i="6"/>
  <c r="AH37" i="6"/>
  <c r="AI37" i="6"/>
  <c r="AJ37" i="6"/>
  <c r="AK37" i="6"/>
  <c r="AM37" i="6"/>
  <c r="AN37" i="6"/>
  <c r="AO37" i="6"/>
  <c r="AP37" i="6"/>
  <c r="AR37" i="6"/>
  <c r="AS37" i="6"/>
  <c r="AT37" i="6"/>
  <c r="AU37" i="6"/>
  <c r="AW37" i="6"/>
  <c r="AY37" i="6"/>
  <c r="A38" i="6"/>
  <c r="B38" i="6"/>
  <c r="D38" i="6"/>
  <c r="E38" i="6"/>
  <c r="F38" i="6"/>
  <c r="G38" i="6"/>
  <c r="H38" i="6"/>
  <c r="I38" i="6"/>
  <c r="J38" i="6"/>
  <c r="K38" i="6"/>
  <c r="L38" i="6"/>
  <c r="M38" i="6"/>
  <c r="N38" i="6"/>
  <c r="O38" i="6"/>
  <c r="Q38" i="6"/>
  <c r="R38" i="6"/>
  <c r="S38" i="6"/>
  <c r="U38" i="6"/>
  <c r="V38" i="6"/>
  <c r="W38" i="6"/>
  <c r="X38" i="6"/>
  <c r="Y38" i="6"/>
  <c r="Z38" i="6"/>
  <c r="AA38" i="6"/>
  <c r="AC38" i="6"/>
  <c r="AD38" i="6"/>
  <c r="AE38" i="6"/>
  <c r="AF38" i="6"/>
  <c r="AG38" i="6"/>
  <c r="AH38" i="6"/>
  <c r="AI38" i="6"/>
  <c r="AJ38" i="6"/>
  <c r="AK38" i="6"/>
  <c r="AM38" i="6"/>
  <c r="AN38" i="6"/>
  <c r="AO38" i="6"/>
  <c r="AP38" i="6"/>
  <c r="AR38" i="6"/>
  <c r="AS38" i="6"/>
  <c r="AT38" i="6"/>
  <c r="AU38" i="6"/>
  <c r="AW38" i="6"/>
  <c r="AY38" i="6"/>
  <c r="A39" i="6"/>
  <c r="B39" i="6"/>
  <c r="D39" i="6"/>
  <c r="E39" i="6"/>
  <c r="F39" i="6"/>
  <c r="G39" i="6"/>
  <c r="H39" i="6"/>
  <c r="I39" i="6"/>
  <c r="J39" i="6"/>
  <c r="K39" i="6"/>
  <c r="L39" i="6"/>
  <c r="M39" i="6"/>
  <c r="N39" i="6"/>
  <c r="O39" i="6"/>
  <c r="Q39" i="6"/>
  <c r="R39" i="6"/>
  <c r="S39" i="6"/>
  <c r="U39" i="6"/>
  <c r="V39" i="6"/>
  <c r="W39" i="6"/>
  <c r="X39" i="6"/>
  <c r="Y39" i="6"/>
  <c r="Z39" i="6"/>
  <c r="AA39" i="6"/>
  <c r="AC39" i="6"/>
  <c r="AD39" i="6"/>
  <c r="AE39" i="6"/>
  <c r="AF39" i="6"/>
  <c r="AG39" i="6"/>
  <c r="AH39" i="6"/>
  <c r="AI39" i="6"/>
  <c r="AJ39" i="6"/>
  <c r="AK39" i="6"/>
  <c r="AM39" i="6"/>
  <c r="AN39" i="6"/>
  <c r="AO39" i="6"/>
  <c r="AP39" i="6"/>
  <c r="AR39" i="6"/>
  <c r="AS39" i="6"/>
  <c r="AT39" i="6"/>
  <c r="AU39" i="6"/>
  <c r="AW39" i="6"/>
  <c r="AY39" i="6"/>
  <c r="A40" i="6"/>
  <c r="B40" i="6"/>
  <c r="D40" i="6"/>
  <c r="E40" i="6"/>
  <c r="F40" i="6"/>
  <c r="G40" i="6"/>
  <c r="H40" i="6"/>
  <c r="I40" i="6"/>
  <c r="J40" i="6"/>
  <c r="K40" i="6"/>
  <c r="L40" i="6"/>
  <c r="M40" i="6"/>
  <c r="N40" i="6"/>
  <c r="O40" i="6"/>
  <c r="Q40" i="6"/>
  <c r="R40" i="6"/>
  <c r="S40" i="6"/>
  <c r="U40" i="6"/>
  <c r="V40" i="6"/>
  <c r="W40" i="6"/>
  <c r="X40" i="6"/>
  <c r="Y40" i="6"/>
  <c r="Z40" i="6"/>
  <c r="AA40" i="6"/>
  <c r="AC40" i="6"/>
  <c r="AD40" i="6"/>
  <c r="AE40" i="6"/>
  <c r="AF40" i="6"/>
  <c r="AG40" i="6"/>
  <c r="AH40" i="6"/>
  <c r="AI40" i="6"/>
  <c r="AJ40" i="6"/>
  <c r="AK40" i="6"/>
  <c r="AM40" i="6"/>
  <c r="AN40" i="6"/>
  <c r="AO40" i="6"/>
  <c r="AP40" i="6"/>
  <c r="AR40" i="6"/>
  <c r="AS40" i="6"/>
  <c r="AT40" i="6"/>
  <c r="AU40" i="6"/>
  <c r="AW40" i="6"/>
  <c r="AY40" i="6"/>
  <c r="A41" i="6"/>
  <c r="B41" i="6"/>
  <c r="D41" i="6"/>
  <c r="E41" i="6"/>
  <c r="F41" i="6"/>
  <c r="G41" i="6"/>
  <c r="H41" i="6"/>
  <c r="I41" i="6"/>
  <c r="J41" i="6"/>
  <c r="K41" i="6"/>
  <c r="L41" i="6"/>
  <c r="M41" i="6"/>
  <c r="N41" i="6"/>
  <c r="O41" i="6"/>
  <c r="Q41" i="6"/>
  <c r="R41" i="6"/>
  <c r="S41" i="6"/>
  <c r="U41" i="6"/>
  <c r="V41" i="6"/>
  <c r="W41" i="6"/>
  <c r="X41" i="6"/>
  <c r="Y41" i="6"/>
  <c r="Z41" i="6"/>
  <c r="AA41" i="6"/>
  <c r="AC41" i="6"/>
  <c r="AD41" i="6"/>
  <c r="AE41" i="6"/>
  <c r="AF41" i="6"/>
  <c r="AG41" i="6"/>
  <c r="AH41" i="6"/>
  <c r="AI41" i="6"/>
  <c r="AJ41" i="6"/>
  <c r="AK41" i="6"/>
  <c r="AM41" i="6"/>
  <c r="AN41" i="6"/>
  <c r="AO41" i="6"/>
  <c r="AP41" i="6"/>
  <c r="AR41" i="6"/>
  <c r="AS41" i="6"/>
  <c r="AT41" i="6"/>
  <c r="AU41" i="6"/>
  <c r="AW41" i="6"/>
  <c r="AY41" i="6"/>
  <c r="A42" i="6"/>
  <c r="B42" i="6"/>
  <c r="D42" i="6"/>
  <c r="E42" i="6"/>
  <c r="F42" i="6"/>
  <c r="G42" i="6"/>
  <c r="H42" i="6"/>
  <c r="I42" i="6"/>
  <c r="J42" i="6"/>
  <c r="K42" i="6"/>
  <c r="L42" i="6"/>
  <c r="M42" i="6"/>
  <c r="N42" i="6"/>
  <c r="O42" i="6"/>
  <c r="Q42" i="6"/>
  <c r="R42" i="6"/>
  <c r="S42" i="6"/>
  <c r="U42" i="6"/>
  <c r="V42" i="6"/>
  <c r="W42" i="6"/>
  <c r="X42" i="6"/>
  <c r="Y42" i="6"/>
  <c r="Z42" i="6"/>
  <c r="AA42" i="6"/>
  <c r="AC42" i="6"/>
  <c r="AD42" i="6"/>
  <c r="AE42" i="6"/>
  <c r="AF42" i="6"/>
  <c r="AG42" i="6"/>
  <c r="AH42" i="6"/>
  <c r="AI42" i="6"/>
  <c r="AJ42" i="6"/>
  <c r="AK42" i="6"/>
  <c r="AM42" i="6"/>
  <c r="AN42" i="6"/>
  <c r="AO42" i="6"/>
  <c r="AP42" i="6"/>
  <c r="AR42" i="6"/>
  <c r="AS42" i="6"/>
  <c r="AT42" i="6"/>
  <c r="AU42" i="6"/>
  <c r="AW42" i="6"/>
  <c r="AY42" i="6"/>
  <c r="A43" i="6"/>
  <c r="B43" i="6"/>
  <c r="D43" i="6"/>
  <c r="E43" i="6"/>
  <c r="F43" i="6"/>
  <c r="G43" i="6"/>
  <c r="H43" i="6"/>
  <c r="I43" i="6"/>
  <c r="J43" i="6"/>
  <c r="K43" i="6"/>
  <c r="L43" i="6"/>
  <c r="M43" i="6"/>
  <c r="N43" i="6"/>
  <c r="O43" i="6"/>
  <c r="Q43" i="6"/>
  <c r="R43" i="6"/>
  <c r="S43" i="6"/>
  <c r="U43" i="6"/>
  <c r="V43" i="6"/>
  <c r="W43" i="6"/>
  <c r="X43" i="6"/>
  <c r="Y43" i="6"/>
  <c r="Z43" i="6"/>
  <c r="AA43" i="6"/>
  <c r="AC43" i="6"/>
  <c r="AD43" i="6"/>
  <c r="AE43" i="6"/>
  <c r="AF43" i="6"/>
  <c r="AG43" i="6"/>
  <c r="AH43" i="6"/>
  <c r="AI43" i="6"/>
  <c r="AJ43" i="6"/>
  <c r="AK43" i="6"/>
  <c r="AM43" i="6"/>
  <c r="AN43" i="6"/>
  <c r="AO43" i="6"/>
  <c r="AP43" i="6"/>
  <c r="AR43" i="6"/>
  <c r="AS43" i="6"/>
  <c r="AT43" i="6"/>
  <c r="AU43" i="6"/>
  <c r="AW43" i="6"/>
  <c r="AY43" i="6"/>
  <c r="A44" i="6"/>
  <c r="B44" i="6"/>
  <c r="D44" i="6"/>
  <c r="E44" i="6"/>
  <c r="F44" i="6"/>
  <c r="G44" i="6"/>
  <c r="H44" i="6"/>
  <c r="I44" i="6"/>
  <c r="J44" i="6"/>
  <c r="K44" i="6"/>
  <c r="L44" i="6"/>
  <c r="M44" i="6"/>
  <c r="N44" i="6"/>
  <c r="O44" i="6"/>
  <c r="Q44" i="6"/>
  <c r="R44" i="6"/>
  <c r="S44" i="6"/>
  <c r="U44" i="6"/>
  <c r="V44" i="6"/>
  <c r="W44" i="6"/>
  <c r="X44" i="6"/>
  <c r="Y44" i="6"/>
  <c r="Z44" i="6"/>
  <c r="AA44" i="6"/>
  <c r="AC44" i="6"/>
  <c r="AD44" i="6"/>
  <c r="AE44" i="6"/>
  <c r="AF44" i="6"/>
  <c r="AG44" i="6"/>
  <c r="AH44" i="6"/>
  <c r="AI44" i="6"/>
  <c r="AJ44" i="6"/>
  <c r="AK44" i="6"/>
  <c r="AM44" i="6"/>
  <c r="AN44" i="6"/>
  <c r="AO44" i="6"/>
  <c r="AP44" i="6"/>
  <c r="AR44" i="6"/>
  <c r="AS44" i="6"/>
  <c r="AT44" i="6"/>
  <c r="AU44" i="6"/>
  <c r="AW44" i="6"/>
  <c r="AY44" i="6"/>
  <c r="A45" i="6"/>
  <c r="B45" i="6"/>
  <c r="D45" i="6"/>
  <c r="E45" i="6"/>
  <c r="F45" i="6"/>
  <c r="G45" i="6"/>
  <c r="H45" i="6"/>
  <c r="I45" i="6"/>
  <c r="J45" i="6"/>
  <c r="K45" i="6"/>
  <c r="L45" i="6"/>
  <c r="M45" i="6"/>
  <c r="N45" i="6"/>
  <c r="O45" i="6"/>
  <c r="Q45" i="6"/>
  <c r="R45" i="6"/>
  <c r="S45" i="6"/>
  <c r="U45" i="6"/>
  <c r="V45" i="6"/>
  <c r="W45" i="6"/>
  <c r="X45" i="6"/>
  <c r="Y45" i="6"/>
  <c r="Z45" i="6"/>
  <c r="AA45" i="6"/>
  <c r="AC45" i="6"/>
  <c r="AD45" i="6"/>
  <c r="AE45" i="6"/>
  <c r="AF45" i="6"/>
  <c r="AG45" i="6"/>
  <c r="AH45" i="6"/>
  <c r="AI45" i="6"/>
  <c r="AJ45" i="6"/>
  <c r="AK45" i="6"/>
  <c r="AM45" i="6"/>
  <c r="AN45" i="6"/>
  <c r="AO45" i="6"/>
  <c r="AP45" i="6"/>
  <c r="AR45" i="6"/>
  <c r="AS45" i="6"/>
  <c r="AT45" i="6"/>
  <c r="AU45" i="6"/>
  <c r="AW45" i="6"/>
  <c r="AY45" i="6"/>
  <c r="A46" i="6"/>
  <c r="B46" i="6"/>
  <c r="D46" i="6"/>
  <c r="E46" i="6"/>
  <c r="F46" i="6"/>
  <c r="G46" i="6"/>
  <c r="H46" i="6"/>
  <c r="I46" i="6"/>
  <c r="J46" i="6"/>
  <c r="K46" i="6"/>
  <c r="L46" i="6"/>
  <c r="M46" i="6"/>
  <c r="N46" i="6"/>
  <c r="O46" i="6"/>
  <c r="Q46" i="6"/>
  <c r="R46" i="6"/>
  <c r="S46" i="6"/>
  <c r="U46" i="6"/>
  <c r="V46" i="6"/>
  <c r="W46" i="6"/>
  <c r="X46" i="6"/>
  <c r="Y46" i="6"/>
  <c r="Z46" i="6"/>
  <c r="AA46" i="6"/>
  <c r="AC46" i="6"/>
  <c r="AD46" i="6"/>
  <c r="AE46" i="6"/>
  <c r="AF46" i="6"/>
  <c r="AG46" i="6"/>
  <c r="AH46" i="6"/>
  <c r="AI46" i="6"/>
  <c r="AJ46" i="6"/>
  <c r="AK46" i="6"/>
  <c r="AM46" i="6"/>
  <c r="AN46" i="6"/>
  <c r="AO46" i="6"/>
  <c r="AP46" i="6"/>
  <c r="AR46" i="6"/>
  <c r="AS46" i="6"/>
  <c r="AT46" i="6"/>
  <c r="AU46" i="6"/>
  <c r="AW46" i="6"/>
  <c r="AY46" i="6"/>
  <c r="A47" i="6"/>
  <c r="B47" i="6"/>
  <c r="D47" i="6"/>
  <c r="E47" i="6"/>
  <c r="F47" i="6"/>
  <c r="G47" i="6"/>
  <c r="H47" i="6"/>
  <c r="I47" i="6"/>
  <c r="J47" i="6"/>
  <c r="K47" i="6"/>
  <c r="L47" i="6"/>
  <c r="M47" i="6"/>
  <c r="N47" i="6"/>
  <c r="O47" i="6"/>
  <c r="Q47" i="6"/>
  <c r="R47" i="6"/>
  <c r="S47" i="6"/>
  <c r="U47" i="6"/>
  <c r="V47" i="6"/>
  <c r="W47" i="6"/>
  <c r="X47" i="6"/>
  <c r="Y47" i="6"/>
  <c r="Z47" i="6"/>
  <c r="AA47" i="6"/>
  <c r="AC47" i="6"/>
  <c r="AD47" i="6"/>
  <c r="AE47" i="6"/>
  <c r="AF47" i="6"/>
  <c r="AG47" i="6"/>
  <c r="AH47" i="6"/>
  <c r="AI47" i="6"/>
  <c r="AJ47" i="6"/>
  <c r="AK47" i="6"/>
  <c r="AM47" i="6"/>
  <c r="AN47" i="6"/>
  <c r="AO47" i="6"/>
  <c r="AP47" i="6"/>
  <c r="AR47" i="6"/>
  <c r="AS47" i="6"/>
  <c r="AT47" i="6"/>
  <c r="AU47" i="6"/>
  <c r="AW47" i="6"/>
  <c r="AY47" i="6"/>
  <c r="A48" i="6"/>
  <c r="B48" i="6"/>
  <c r="D48" i="6"/>
  <c r="E48" i="6"/>
  <c r="F48" i="6"/>
  <c r="G48" i="6"/>
  <c r="H48" i="6"/>
  <c r="I48" i="6"/>
  <c r="J48" i="6"/>
  <c r="K48" i="6"/>
  <c r="L48" i="6"/>
  <c r="M48" i="6"/>
  <c r="N48" i="6"/>
  <c r="O48" i="6"/>
  <c r="Q48" i="6"/>
  <c r="R48" i="6"/>
  <c r="S48" i="6"/>
  <c r="U48" i="6"/>
  <c r="V48" i="6"/>
  <c r="W48" i="6"/>
  <c r="X48" i="6"/>
  <c r="Y48" i="6"/>
  <c r="Z48" i="6"/>
  <c r="AA48" i="6"/>
  <c r="AC48" i="6"/>
  <c r="AD48" i="6"/>
  <c r="AE48" i="6"/>
  <c r="AF48" i="6"/>
  <c r="AG48" i="6"/>
  <c r="AH48" i="6"/>
  <c r="AI48" i="6"/>
  <c r="AJ48" i="6"/>
  <c r="AK48" i="6"/>
  <c r="AM48" i="6"/>
  <c r="AN48" i="6"/>
  <c r="AO48" i="6"/>
  <c r="AP48" i="6"/>
  <c r="AR48" i="6"/>
  <c r="AS48" i="6"/>
  <c r="AT48" i="6"/>
  <c r="AU48" i="6"/>
  <c r="AW48" i="6"/>
  <c r="AY48" i="6"/>
  <c r="A49" i="6"/>
  <c r="B49" i="6"/>
  <c r="D49" i="6"/>
  <c r="E49" i="6"/>
  <c r="F49" i="6"/>
  <c r="G49" i="6"/>
  <c r="H49" i="6"/>
  <c r="I49" i="6"/>
  <c r="J49" i="6"/>
  <c r="K49" i="6"/>
  <c r="L49" i="6"/>
  <c r="M49" i="6"/>
  <c r="N49" i="6"/>
  <c r="O49" i="6"/>
  <c r="Q49" i="6"/>
  <c r="R49" i="6"/>
  <c r="S49" i="6"/>
  <c r="U49" i="6"/>
  <c r="V49" i="6"/>
  <c r="W49" i="6"/>
  <c r="X49" i="6"/>
  <c r="Y49" i="6"/>
  <c r="Z49" i="6"/>
  <c r="AA49" i="6"/>
  <c r="AC49" i="6"/>
  <c r="AD49" i="6"/>
  <c r="AE49" i="6"/>
  <c r="AF49" i="6"/>
  <c r="AG49" i="6"/>
  <c r="AH49" i="6"/>
  <c r="AI49" i="6"/>
  <c r="AJ49" i="6"/>
  <c r="AK49" i="6"/>
  <c r="AM49" i="6"/>
  <c r="AN49" i="6"/>
  <c r="AO49" i="6"/>
  <c r="AP49" i="6"/>
  <c r="AR49" i="6"/>
  <c r="AS49" i="6"/>
  <c r="AT49" i="6"/>
  <c r="AU49" i="6"/>
  <c r="AW49" i="6"/>
  <c r="AY49" i="6"/>
  <c r="A50" i="6"/>
  <c r="B50" i="6"/>
  <c r="D50" i="6"/>
  <c r="E50" i="6"/>
  <c r="F50" i="6"/>
  <c r="G50" i="6"/>
  <c r="H50" i="6"/>
  <c r="I50" i="6"/>
  <c r="J50" i="6"/>
  <c r="K50" i="6"/>
  <c r="L50" i="6"/>
  <c r="M50" i="6"/>
  <c r="N50" i="6"/>
  <c r="O50" i="6"/>
  <c r="Q50" i="6"/>
  <c r="R50" i="6"/>
  <c r="S50" i="6"/>
  <c r="U50" i="6"/>
  <c r="V50" i="6"/>
  <c r="W50" i="6"/>
  <c r="X50" i="6"/>
  <c r="Y50" i="6"/>
  <c r="Z50" i="6"/>
  <c r="AA50" i="6"/>
  <c r="AC50" i="6"/>
  <c r="AD50" i="6"/>
  <c r="AE50" i="6"/>
  <c r="AF50" i="6"/>
  <c r="AG50" i="6"/>
  <c r="AH50" i="6"/>
  <c r="AI50" i="6"/>
  <c r="AJ50" i="6"/>
  <c r="AK50" i="6"/>
  <c r="AM50" i="6"/>
  <c r="AN50" i="6"/>
  <c r="AO50" i="6"/>
  <c r="AP50" i="6"/>
  <c r="AR50" i="6"/>
  <c r="AS50" i="6"/>
  <c r="AT50" i="6"/>
  <c r="AU50" i="6"/>
  <c r="AW50" i="6"/>
  <c r="AY50" i="6"/>
  <c r="A51" i="6"/>
  <c r="B51" i="6"/>
  <c r="D51" i="6"/>
  <c r="E51" i="6"/>
  <c r="F51" i="6"/>
  <c r="G51" i="6"/>
  <c r="H51" i="6"/>
  <c r="I51" i="6"/>
  <c r="J51" i="6"/>
  <c r="K51" i="6"/>
  <c r="L51" i="6"/>
  <c r="M51" i="6"/>
  <c r="N51" i="6"/>
  <c r="O51" i="6"/>
  <c r="Q51" i="6"/>
  <c r="R51" i="6"/>
  <c r="S51" i="6"/>
  <c r="U51" i="6"/>
  <c r="V51" i="6"/>
  <c r="W51" i="6"/>
  <c r="X51" i="6"/>
  <c r="Y51" i="6"/>
  <c r="Z51" i="6"/>
  <c r="AA51" i="6"/>
  <c r="AC51" i="6"/>
  <c r="AD51" i="6"/>
  <c r="AE51" i="6"/>
  <c r="AF51" i="6"/>
  <c r="AG51" i="6"/>
  <c r="AH51" i="6"/>
  <c r="AI51" i="6"/>
  <c r="AJ51" i="6"/>
  <c r="AK51" i="6"/>
  <c r="AM51" i="6"/>
  <c r="AN51" i="6"/>
  <c r="AO51" i="6"/>
  <c r="AP51" i="6"/>
  <c r="AR51" i="6"/>
  <c r="AS51" i="6"/>
  <c r="AT51" i="6"/>
  <c r="AU51" i="6"/>
  <c r="AW51" i="6"/>
  <c r="AY51" i="6"/>
  <c r="A52" i="6"/>
  <c r="B52" i="6"/>
  <c r="D52" i="6"/>
  <c r="E52" i="6"/>
  <c r="F52" i="6"/>
  <c r="G52" i="6"/>
  <c r="H52" i="6"/>
  <c r="I52" i="6"/>
  <c r="J52" i="6"/>
  <c r="K52" i="6"/>
  <c r="L52" i="6"/>
  <c r="M52" i="6"/>
  <c r="N52" i="6"/>
  <c r="O52" i="6"/>
  <c r="Q52" i="6"/>
  <c r="R52" i="6"/>
  <c r="S52" i="6"/>
  <c r="U52" i="6"/>
  <c r="V52" i="6"/>
  <c r="W52" i="6"/>
  <c r="X52" i="6"/>
  <c r="Y52" i="6"/>
  <c r="Z52" i="6"/>
  <c r="AA52" i="6"/>
  <c r="AC52" i="6"/>
  <c r="AD52" i="6"/>
  <c r="AE52" i="6"/>
  <c r="AF52" i="6"/>
  <c r="AG52" i="6"/>
  <c r="AH52" i="6"/>
  <c r="AI52" i="6"/>
  <c r="AJ52" i="6"/>
  <c r="AK52" i="6"/>
  <c r="AM52" i="6"/>
  <c r="AN52" i="6"/>
  <c r="AO52" i="6"/>
  <c r="AP52" i="6"/>
  <c r="AR52" i="6"/>
  <c r="AS52" i="6"/>
  <c r="AT52" i="6"/>
  <c r="AU52" i="6"/>
  <c r="AW52" i="6"/>
  <c r="AY52" i="6"/>
  <c r="A53" i="6"/>
  <c r="B53" i="6"/>
  <c r="D53" i="6"/>
  <c r="E53" i="6"/>
  <c r="F53" i="6"/>
  <c r="G53" i="6"/>
  <c r="H53" i="6"/>
  <c r="I53" i="6"/>
  <c r="J53" i="6"/>
  <c r="K53" i="6"/>
  <c r="L53" i="6"/>
  <c r="M53" i="6"/>
  <c r="N53" i="6"/>
  <c r="O53" i="6"/>
  <c r="Q53" i="6"/>
  <c r="R53" i="6"/>
  <c r="S53" i="6"/>
  <c r="U53" i="6"/>
  <c r="V53" i="6"/>
  <c r="W53" i="6"/>
  <c r="X53" i="6"/>
  <c r="Y53" i="6"/>
  <c r="Z53" i="6"/>
  <c r="AA53" i="6"/>
  <c r="AC53" i="6"/>
  <c r="AD53" i="6"/>
  <c r="AE53" i="6"/>
  <c r="AF53" i="6"/>
  <c r="AG53" i="6"/>
  <c r="AH53" i="6"/>
  <c r="AI53" i="6"/>
  <c r="AJ53" i="6"/>
  <c r="AK53" i="6"/>
  <c r="AM53" i="6"/>
  <c r="AN53" i="6"/>
  <c r="AO53" i="6"/>
  <c r="AP53" i="6"/>
  <c r="AR53" i="6"/>
  <c r="AS53" i="6"/>
  <c r="AT53" i="6"/>
  <c r="AU53" i="6"/>
  <c r="AW53" i="6"/>
  <c r="AY53" i="6"/>
  <c r="A54" i="6"/>
  <c r="B54" i="6"/>
  <c r="D54" i="6"/>
  <c r="E54" i="6"/>
  <c r="F54" i="6"/>
  <c r="G54" i="6"/>
  <c r="H54" i="6"/>
  <c r="I54" i="6"/>
  <c r="J54" i="6"/>
  <c r="K54" i="6"/>
  <c r="L54" i="6"/>
  <c r="M54" i="6"/>
  <c r="N54" i="6"/>
  <c r="O54" i="6"/>
  <c r="Q54" i="6"/>
  <c r="R54" i="6"/>
  <c r="S54" i="6"/>
  <c r="U54" i="6"/>
  <c r="V54" i="6"/>
  <c r="W54" i="6"/>
  <c r="X54" i="6"/>
  <c r="Y54" i="6"/>
  <c r="Z54" i="6"/>
  <c r="AA54" i="6"/>
  <c r="AC54" i="6"/>
  <c r="AD54" i="6"/>
  <c r="AE54" i="6"/>
  <c r="AF54" i="6"/>
  <c r="AG54" i="6"/>
  <c r="AH54" i="6"/>
  <c r="AI54" i="6"/>
  <c r="AJ54" i="6"/>
  <c r="AK54" i="6"/>
  <c r="AM54" i="6"/>
  <c r="AN54" i="6"/>
  <c r="AO54" i="6"/>
  <c r="AP54" i="6"/>
  <c r="AR54" i="6"/>
  <c r="AS54" i="6"/>
  <c r="AT54" i="6"/>
  <c r="AU54" i="6"/>
  <c r="AW54" i="6"/>
  <c r="AY54" i="6"/>
  <c r="A55" i="6"/>
  <c r="B55" i="6"/>
  <c r="D55" i="6"/>
  <c r="E55" i="6"/>
  <c r="F55" i="6"/>
  <c r="G55" i="6"/>
  <c r="H55" i="6"/>
  <c r="I55" i="6"/>
  <c r="J55" i="6"/>
  <c r="K55" i="6"/>
  <c r="L55" i="6"/>
  <c r="M55" i="6"/>
  <c r="N55" i="6"/>
  <c r="O55" i="6"/>
  <c r="Q55" i="6"/>
  <c r="R55" i="6"/>
  <c r="S55" i="6"/>
  <c r="U55" i="6"/>
  <c r="V55" i="6"/>
  <c r="W55" i="6"/>
  <c r="X55" i="6"/>
  <c r="Y55" i="6"/>
  <c r="Z55" i="6"/>
  <c r="AA55" i="6"/>
  <c r="AC55" i="6"/>
  <c r="AD55" i="6"/>
  <c r="AE55" i="6"/>
  <c r="AF55" i="6"/>
  <c r="AG55" i="6"/>
  <c r="AH55" i="6"/>
  <c r="AI55" i="6"/>
  <c r="AJ55" i="6"/>
  <c r="AK55" i="6"/>
  <c r="AM55" i="6"/>
  <c r="AN55" i="6"/>
  <c r="AO55" i="6"/>
  <c r="AP55" i="6"/>
  <c r="AR55" i="6"/>
  <c r="AS55" i="6"/>
  <c r="AT55" i="6"/>
  <c r="AU55" i="6"/>
  <c r="AW55" i="6"/>
  <c r="AY55" i="6"/>
  <c r="A56" i="6"/>
  <c r="B56" i="6"/>
  <c r="D56" i="6"/>
  <c r="E56" i="6"/>
  <c r="F56" i="6"/>
  <c r="G56" i="6"/>
  <c r="H56" i="6"/>
  <c r="I56" i="6"/>
  <c r="J56" i="6"/>
  <c r="K56" i="6"/>
  <c r="L56" i="6"/>
  <c r="M56" i="6"/>
  <c r="N56" i="6"/>
  <c r="O56" i="6"/>
  <c r="Q56" i="6"/>
  <c r="R56" i="6"/>
  <c r="S56" i="6"/>
  <c r="U56" i="6"/>
  <c r="V56" i="6"/>
  <c r="W56" i="6"/>
  <c r="X56" i="6"/>
  <c r="Y56" i="6"/>
  <c r="Z56" i="6"/>
  <c r="AA56" i="6"/>
  <c r="AC56" i="6"/>
  <c r="AD56" i="6"/>
  <c r="AE56" i="6"/>
  <c r="AF56" i="6"/>
  <c r="AG56" i="6"/>
  <c r="AH56" i="6"/>
  <c r="AI56" i="6"/>
  <c r="AJ56" i="6"/>
  <c r="AK56" i="6"/>
  <c r="AM56" i="6"/>
  <c r="AN56" i="6"/>
  <c r="AO56" i="6"/>
  <c r="AP56" i="6"/>
  <c r="AR56" i="6"/>
  <c r="AS56" i="6"/>
  <c r="AT56" i="6"/>
  <c r="AU56" i="6"/>
  <c r="AW56" i="6"/>
  <c r="AY56" i="6"/>
  <c r="A57" i="6"/>
  <c r="B57" i="6"/>
  <c r="D57" i="6"/>
  <c r="E57" i="6"/>
  <c r="F57" i="6"/>
  <c r="G57" i="6"/>
  <c r="H57" i="6"/>
  <c r="I57" i="6"/>
  <c r="J57" i="6"/>
  <c r="K57" i="6"/>
  <c r="L57" i="6"/>
  <c r="M57" i="6"/>
  <c r="N57" i="6"/>
  <c r="O57" i="6"/>
  <c r="Q57" i="6"/>
  <c r="R57" i="6"/>
  <c r="S57" i="6"/>
  <c r="U57" i="6"/>
  <c r="V57" i="6"/>
  <c r="W57" i="6"/>
  <c r="X57" i="6"/>
  <c r="Y57" i="6"/>
  <c r="Z57" i="6"/>
  <c r="AA57" i="6"/>
  <c r="AC57" i="6"/>
  <c r="AD57" i="6"/>
  <c r="AE57" i="6"/>
  <c r="AF57" i="6"/>
  <c r="AG57" i="6"/>
  <c r="AH57" i="6"/>
  <c r="AI57" i="6"/>
  <c r="AJ57" i="6"/>
  <c r="AK57" i="6"/>
  <c r="AM57" i="6"/>
  <c r="AN57" i="6"/>
  <c r="AO57" i="6"/>
  <c r="AP57" i="6"/>
  <c r="AR57" i="6"/>
  <c r="AS57" i="6"/>
  <c r="AT57" i="6"/>
  <c r="AU57" i="6"/>
  <c r="AW57" i="6"/>
  <c r="AY57" i="6"/>
  <c r="A58" i="6"/>
  <c r="B58" i="6"/>
  <c r="D58" i="6"/>
  <c r="E58" i="6"/>
  <c r="F58" i="6"/>
  <c r="G58" i="6"/>
  <c r="H58" i="6"/>
  <c r="I58" i="6"/>
  <c r="J58" i="6"/>
  <c r="K58" i="6"/>
  <c r="L58" i="6"/>
  <c r="M58" i="6"/>
  <c r="N58" i="6"/>
  <c r="O58" i="6"/>
  <c r="Q58" i="6"/>
  <c r="R58" i="6"/>
  <c r="S58" i="6"/>
  <c r="U58" i="6"/>
  <c r="V58" i="6"/>
  <c r="W58" i="6"/>
  <c r="X58" i="6"/>
  <c r="Y58" i="6"/>
  <c r="Z58" i="6"/>
  <c r="AA58" i="6"/>
  <c r="AC58" i="6"/>
  <c r="AD58" i="6"/>
  <c r="AE58" i="6"/>
  <c r="AF58" i="6"/>
  <c r="AG58" i="6"/>
  <c r="AH58" i="6"/>
  <c r="AI58" i="6"/>
  <c r="AJ58" i="6"/>
  <c r="AK58" i="6"/>
  <c r="AM58" i="6"/>
  <c r="AN58" i="6"/>
  <c r="AO58" i="6"/>
  <c r="AP58" i="6"/>
  <c r="AR58" i="6"/>
  <c r="AS58" i="6"/>
  <c r="AT58" i="6"/>
  <c r="AU58" i="6"/>
  <c r="AW58" i="6"/>
  <c r="AY58" i="6"/>
  <c r="A59" i="6"/>
  <c r="B59" i="6"/>
  <c r="D59" i="6"/>
  <c r="E59" i="6"/>
  <c r="F59" i="6"/>
  <c r="G59" i="6"/>
  <c r="H59" i="6"/>
  <c r="I59" i="6"/>
  <c r="J59" i="6"/>
  <c r="K59" i="6"/>
  <c r="L59" i="6"/>
  <c r="M59" i="6"/>
  <c r="N59" i="6"/>
  <c r="O59" i="6"/>
  <c r="Q59" i="6"/>
  <c r="R59" i="6"/>
  <c r="S59" i="6"/>
  <c r="U59" i="6"/>
  <c r="V59" i="6"/>
  <c r="W59" i="6"/>
  <c r="X59" i="6"/>
  <c r="Y59" i="6"/>
  <c r="Z59" i="6"/>
  <c r="AA59" i="6"/>
  <c r="AC59" i="6"/>
  <c r="AD59" i="6"/>
  <c r="AE59" i="6"/>
  <c r="AF59" i="6"/>
  <c r="AG59" i="6"/>
  <c r="AH59" i="6"/>
  <c r="AI59" i="6"/>
  <c r="AJ59" i="6"/>
  <c r="AK59" i="6"/>
  <c r="AM59" i="6"/>
  <c r="AN59" i="6"/>
  <c r="AO59" i="6"/>
  <c r="AP59" i="6"/>
  <c r="AR59" i="6"/>
  <c r="AS59" i="6"/>
  <c r="AT59" i="6"/>
  <c r="AU59" i="6"/>
  <c r="AW59" i="6"/>
  <c r="AY59" i="6"/>
  <c r="A60" i="6"/>
  <c r="B60" i="6"/>
  <c r="D60" i="6"/>
  <c r="E60" i="6"/>
  <c r="F60" i="6"/>
  <c r="G60" i="6"/>
  <c r="H60" i="6"/>
  <c r="I60" i="6"/>
  <c r="J60" i="6"/>
  <c r="K60" i="6"/>
  <c r="L60" i="6"/>
  <c r="M60" i="6"/>
  <c r="N60" i="6"/>
  <c r="O60" i="6"/>
  <c r="Q60" i="6"/>
  <c r="R60" i="6"/>
  <c r="S60" i="6"/>
  <c r="U60" i="6"/>
  <c r="V60" i="6"/>
  <c r="W60" i="6"/>
  <c r="X60" i="6"/>
  <c r="Y60" i="6"/>
  <c r="Z60" i="6"/>
  <c r="AA60" i="6"/>
  <c r="AC60" i="6"/>
  <c r="AD60" i="6"/>
  <c r="AE60" i="6"/>
  <c r="AF60" i="6"/>
  <c r="AG60" i="6"/>
  <c r="AH60" i="6"/>
  <c r="AI60" i="6"/>
  <c r="AJ60" i="6"/>
  <c r="AK60" i="6"/>
  <c r="AM60" i="6"/>
  <c r="AN60" i="6"/>
  <c r="AO60" i="6"/>
  <c r="AP60" i="6"/>
  <c r="AR60" i="6"/>
  <c r="AS60" i="6"/>
  <c r="AT60" i="6"/>
  <c r="AU60" i="6"/>
  <c r="AW60" i="6"/>
  <c r="AY60" i="6"/>
  <c r="A61" i="6"/>
  <c r="B61" i="6"/>
  <c r="D61" i="6"/>
  <c r="E61" i="6"/>
  <c r="F61" i="6"/>
  <c r="G61" i="6"/>
  <c r="H61" i="6"/>
  <c r="I61" i="6"/>
  <c r="J61" i="6"/>
  <c r="K61" i="6"/>
  <c r="L61" i="6"/>
  <c r="M61" i="6"/>
  <c r="N61" i="6"/>
  <c r="O61" i="6"/>
  <c r="Q61" i="6"/>
  <c r="R61" i="6"/>
  <c r="S61" i="6"/>
  <c r="U61" i="6"/>
  <c r="V61" i="6"/>
  <c r="W61" i="6"/>
  <c r="X61" i="6"/>
  <c r="Y61" i="6"/>
  <c r="Z61" i="6"/>
  <c r="AA61" i="6"/>
  <c r="AC61" i="6"/>
  <c r="AD61" i="6"/>
  <c r="AE61" i="6"/>
  <c r="AF61" i="6"/>
  <c r="AG61" i="6"/>
  <c r="AH61" i="6"/>
  <c r="AI61" i="6"/>
  <c r="AJ61" i="6"/>
  <c r="AK61" i="6"/>
  <c r="AM61" i="6"/>
  <c r="AN61" i="6"/>
  <c r="AO61" i="6"/>
  <c r="AP61" i="6"/>
  <c r="AR61" i="6"/>
  <c r="AS61" i="6"/>
  <c r="AT61" i="6"/>
  <c r="AU61" i="6"/>
  <c r="AW61" i="6"/>
  <c r="AY61" i="6"/>
  <c r="A62" i="6"/>
  <c r="B62" i="6"/>
  <c r="D62" i="6"/>
  <c r="E62" i="6"/>
  <c r="F62" i="6"/>
  <c r="G62" i="6"/>
  <c r="H62" i="6"/>
  <c r="I62" i="6"/>
  <c r="J62" i="6"/>
  <c r="K62" i="6"/>
  <c r="L62" i="6"/>
  <c r="M62" i="6"/>
  <c r="N62" i="6"/>
  <c r="O62" i="6"/>
  <c r="Q62" i="6"/>
  <c r="R62" i="6"/>
  <c r="S62" i="6"/>
  <c r="U62" i="6"/>
  <c r="V62" i="6"/>
  <c r="W62" i="6"/>
  <c r="X62" i="6"/>
  <c r="Y62" i="6"/>
  <c r="Z62" i="6"/>
  <c r="AA62" i="6"/>
  <c r="AC62" i="6"/>
  <c r="AD62" i="6"/>
  <c r="AE62" i="6"/>
  <c r="AF62" i="6"/>
  <c r="AG62" i="6"/>
  <c r="AH62" i="6"/>
  <c r="AI62" i="6"/>
  <c r="AJ62" i="6"/>
  <c r="AK62" i="6"/>
  <c r="AM62" i="6"/>
  <c r="AN62" i="6"/>
  <c r="AO62" i="6"/>
  <c r="AP62" i="6"/>
  <c r="AR62" i="6"/>
  <c r="AS62" i="6"/>
  <c r="AT62" i="6"/>
  <c r="AU62" i="6"/>
  <c r="AW62" i="6"/>
  <c r="AY62" i="6"/>
  <c r="A63" i="6"/>
  <c r="B63" i="6"/>
  <c r="D63" i="6"/>
  <c r="E63" i="6"/>
  <c r="F63" i="6"/>
  <c r="G63" i="6"/>
  <c r="H63" i="6"/>
  <c r="I63" i="6"/>
  <c r="J63" i="6"/>
  <c r="K63" i="6"/>
  <c r="L63" i="6"/>
  <c r="M63" i="6"/>
  <c r="N63" i="6"/>
  <c r="O63" i="6"/>
  <c r="Q63" i="6"/>
  <c r="R63" i="6"/>
  <c r="S63" i="6"/>
  <c r="U63" i="6"/>
  <c r="V63" i="6"/>
  <c r="W63" i="6"/>
  <c r="X63" i="6"/>
  <c r="Y63" i="6"/>
  <c r="Z63" i="6"/>
  <c r="AA63" i="6"/>
  <c r="AC63" i="6"/>
  <c r="AD63" i="6"/>
  <c r="AE63" i="6"/>
  <c r="AF63" i="6"/>
  <c r="AG63" i="6"/>
  <c r="AH63" i="6"/>
  <c r="AI63" i="6"/>
  <c r="AJ63" i="6"/>
  <c r="AK63" i="6"/>
  <c r="AM63" i="6"/>
  <c r="AN63" i="6"/>
  <c r="AO63" i="6"/>
  <c r="AP63" i="6"/>
  <c r="AR63" i="6"/>
  <c r="AS63" i="6"/>
  <c r="AT63" i="6"/>
  <c r="AU63" i="6"/>
  <c r="AW63" i="6"/>
  <c r="AY63" i="6"/>
  <c r="A64" i="6"/>
  <c r="B64" i="6"/>
  <c r="D64" i="6"/>
  <c r="E64" i="6"/>
  <c r="F64" i="6"/>
  <c r="G64" i="6"/>
  <c r="H64" i="6"/>
  <c r="I64" i="6"/>
  <c r="J64" i="6"/>
  <c r="K64" i="6"/>
  <c r="L64" i="6"/>
  <c r="M64" i="6"/>
  <c r="N64" i="6"/>
  <c r="O64" i="6"/>
  <c r="Q64" i="6"/>
  <c r="R64" i="6"/>
  <c r="S64" i="6"/>
  <c r="U64" i="6"/>
  <c r="V64" i="6"/>
  <c r="W64" i="6"/>
  <c r="X64" i="6"/>
  <c r="Y64" i="6"/>
  <c r="Z64" i="6"/>
  <c r="AA64" i="6"/>
  <c r="AC64" i="6"/>
  <c r="AD64" i="6"/>
  <c r="AE64" i="6"/>
  <c r="AF64" i="6"/>
  <c r="AG64" i="6"/>
  <c r="AH64" i="6"/>
  <c r="AI64" i="6"/>
  <c r="AJ64" i="6"/>
  <c r="AK64" i="6"/>
  <c r="AM64" i="6"/>
  <c r="AN64" i="6"/>
  <c r="AO64" i="6"/>
  <c r="AP64" i="6"/>
  <c r="AR64" i="6"/>
  <c r="AS64" i="6"/>
  <c r="AT64" i="6"/>
  <c r="AU64" i="6"/>
  <c r="AW64" i="6"/>
  <c r="AY64" i="6"/>
  <c r="A65" i="6"/>
  <c r="B65" i="6"/>
  <c r="D65" i="6"/>
  <c r="E65" i="6"/>
  <c r="F65" i="6"/>
  <c r="G65" i="6"/>
  <c r="H65" i="6"/>
  <c r="I65" i="6"/>
  <c r="J65" i="6"/>
  <c r="K65" i="6"/>
  <c r="L65" i="6"/>
  <c r="M65" i="6"/>
  <c r="N65" i="6"/>
  <c r="O65" i="6"/>
  <c r="Q65" i="6"/>
  <c r="R65" i="6"/>
  <c r="S65" i="6"/>
  <c r="U65" i="6"/>
  <c r="V65" i="6"/>
  <c r="W65" i="6"/>
  <c r="X65" i="6"/>
  <c r="Y65" i="6"/>
  <c r="Z65" i="6"/>
  <c r="AA65" i="6"/>
  <c r="AC65" i="6"/>
  <c r="AD65" i="6"/>
  <c r="AE65" i="6"/>
  <c r="AF65" i="6"/>
  <c r="AG65" i="6"/>
  <c r="AH65" i="6"/>
  <c r="AI65" i="6"/>
  <c r="AJ65" i="6"/>
  <c r="AK65" i="6"/>
  <c r="AM65" i="6"/>
  <c r="AN65" i="6"/>
  <c r="AO65" i="6"/>
  <c r="AP65" i="6"/>
  <c r="AR65" i="6"/>
  <c r="AS65" i="6"/>
  <c r="AT65" i="6"/>
  <c r="AU65" i="6"/>
  <c r="AW65" i="6"/>
  <c r="AY65" i="6"/>
  <c r="A66" i="6"/>
  <c r="B66" i="6"/>
  <c r="D66" i="6"/>
  <c r="E66" i="6"/>
  <c r="F66" i="6"/>
  <c r="G66" i="6"/>
  <c r="H66" i="6"/>
  <c r="I66" i="6"/>
  <c r="J66" i="6"/>
  <c r="K66" i="6"/>
  <c r="L66" i="6"/>
  <c r="M66" i="6"/>
  <c r="N66" i="6"/>
  <c r="O66" i="6"/>
  <c r="Q66" i="6"/>
  <c r="R66" i="6"/>
  <c r="S66" i="6"/>
  <c r="U66" i="6"/>
  <c r="V66" i="6"/>
  <c r="W66" i="6"/>
  <c r="X66" i="6"/>
  <c r="Y66" i="6"/>
  <c r="Z66" i="6"/>
  <c r="AA66" i="6"/>
  <c r="AC66" i="6"/>
  <c r="AD66" i="6"/>
  <c r="AE66" i="6"/>
  <c r="AF66" i="6"/>
  <c r="AG66" i="6"/>
  <c r="AH66" i="6"/>
  <c r="AI66" i="6"/>
  <c r="AJ66" i="6"/>
  <c r="AK66" i="6"/>
  <c r="AM66" i="6"/>
  <c r="AN66" i="6"/>
  <c r="AO66" i="6"/>
  <c r="AP66" i="6"/>
  <c r="AR66" i="6"/>
  <c r="AS66" i="6"/>
  <c r="AT66" i="6"/>
  <c r="AU66" i="6"/>
  <c r="AW66" i="6"/>
  <c r="AY66" i="6"/>
  <c r="A67" i="6"/>
  <c r="B67" i="6"/>
  <c r="D67" i="6"/>
  <c r="E67" i="6"/>
  <c r="F67" i="6"/>
  <c r="G67" i="6"/>
  <c r="H67" i="6"/>
  <c r="I67" i="6"/>
  <c r="J67" i="6"/>
  <c r="K67" i="6"/>
  <c r="L67" i="6"/>
  <c r="M67" i="6"/>
  <c r="N67" i="6"/>
  <c r="O67" i="6"/>
  <c r="Q67" i="6"/>
  <c r="R67" i="6"/>
  <c r="S67" i="6"/>
  <c r="U67" i="6"/>
  <c r="V67" i="6"/>
  <c r="W67" i="6"/>
  <c r="X67" i="6"/>
  <c r="Y67" i="6"/>
  <c r="Z67" i="6"/>
  <c r="AA67" i="6"/>
  <c r="AC67" i="6"/>
  <c r="AD67" i="6"/>
  <c r="AE67" i="6"/>
  <c r="AF67" i="6"/>
  <c r="AG67" i="6"/>
  <c r="AH67" i="6"/>
  <c r="AI67" i="6"/>
  <c r="AJ67" i="6"/>
  <c r="AK67" i="6"/>
  <c r="AM67" i="6"/>
  <c r="AN67" i="6"/>
  <c r="AO67" i="6"/>
  <c r="AP67" i="6"/>
  <c r="AR67" i="6"/>
  <c r="AS67" i="6"/>
  <c r="AT67" i="6"/>
  <c r="AU67" i="6"/>
  <c r="AW67" i="6"/>
  <c r="AY67" i="6"/>
  <c r="A68" i="6"/>
  <c r="B68" i="6"/>
  <c r="D68" i="6"/>
  <c r="E68" i="6"/>
  <c r="F68" i="6"/>
  <c r="G68" i="6"/>
  <c r="H68" i="6"/>
  <c r="I68" i="6"/>
  <c r="J68" i="6"/>
  <c r="K68" i="6"/>
  <c r="L68" i="6"/>
  <c r="M68" i="6"/>
  <c r="N68" i="6"/>
  <c r="O68" i="6"/>
  <c r="Q68" i="6"/>
  <c r="R68" i="6"/>
  <c r="S68" i="6"/>
  <c r="U68" i="6"/>
  <c r="V68" i="6"/>
  <c r="W68" i="6"/>
  <c r="X68" i="6"/>
  <c r="Y68" i="6"/>
  <c r="Z68" i="6"/>
  <c r="AA68" i="6"/>
  <c r="AC68" i="6"/>
  <c r="AD68" i="6"/>
  <c r="AE68" i="6"/>
  <c r="AF68" i="6"/>
  <c r="AG68" i="6"/>
  <c r="AH68" i="6"/>
  <c r="AI68" i="6"/>
  <c r="AJ68" i="6"/>
  <c r="AK68" i="6"/>
  <c r="AM68" i="6"/>
  <c r="AN68" i="6"/>
  <c r="AO68" i="6"/>
  <c r="AP68" i="6"/>
  <c r="AR68" i="6"/>
  <c r="AS68" i="6"/>
  <c r="AT68" i="6"/>
  <c r="AU68" i="6"/>
  <c r="AW68" i="6"/>
  <c r="AY68" i="6"/>
  <c r="A69" i="6"/>
  <c r="B69" i="6"/>
  <c r="D69" i="6"/>
  <c r="E69" i="6"/>
  <c r="F69" i="6"/>
  <c r="G69" i="6"/>
  <c r="H69" i="6"/>
  <c r="I69" i="6"/>
  <c r="J69" i="6"/>
  <c r="K69" i="6"/>
  <c r="L69" i="6"/>
  <c r="M69" i="6"/>
  <c r="N69" i="6"/>
  <c r="O69" i="6"/>
  <c r="Q69" i="6"/>
  <c r="R69" i="6"/>
  <c r="S69" i="6"/>
  <c r="U69" i="6"/>
  <c r="V69" i="6"/>
  <c r="W69" i="6"/>
  <c r="X69" i="6"/>
  <c r="Y69" i="6"/>
  <c r="Z69" i="6"/>
  <c r="AA69" i="6"/>
  <c r="AC69" i="6"/>
  <c r="AD69" i="6"/>
  <c r="AE69" i="6"/>
  <c r="AF69" i="6"/>
  <c r="AG69" i="6"/>
  <c r="AH69" i="6"/>
  <c r="AI69" i="6"/>
  <c r="AJ69" i="6"/>
  <c r="AK69" i="6"/>
  <c r="AM69" i="6"/>
  <c r="AN69" i="6"/>
  <c r="AO69" i="6"/>
  <c r="AP69" i="6"/>
  <c r="AR69" i="6"/>
  <c r="AS69" i="6"/>
  <c r="AT69" i="6"/>
  <c r="AU69" i="6"/>
  <c r="AW69" i="6"/>
  <c r="AY69" i="6"/>
  <c r="A70" i="6"/>
  <c r="B70" i="6"/>
  <c r="D70" i="6"/>
  <c r="E70" i="6"/>
  <c r="F70" i="6"/>
  <c r="G70" i="6"/>
  <c r="H70" i="6"/>
  <c r="I70" i="6"/>
  <c r="J70" i="6"/>
  <c r="K70" i="6"/>
  <c r="L70" i="6"/>
  <c r="M70" i="6"/>
  <c r="N70" i="6"/>
  <c r="O70" i="6"/>
  <c r="Q70" i="6"/>
  <c r="R70" i="6"/>
  <c r="S70" i="6"/>
  <c r="U70" i="6"/>
  <c r="V70" i="6"/>
  <c r="W70" i="6"/>
  <c r="X70" i="6"/>
  <c r="Y70" i="6"/>
  <c r="Z70" i="6"/>
  <c r="AA70" i="6"/>
  <c r="AC70" i="6"/>
  <c r="AD70" i="6"/>
  <c r="AE70" i="6"/>
  <c r="AF70" i="6"/>
  <c r="AG70" i="6"/>
  <c r="AH70" i="6"/>
  <c r="AI70" i="6"/>
  <c r="AJ70" i="6"/>
  <c r="AK70" i="6"/>
  <c r="AM70" i="6"/>
  <c r="AN70" i="6"/>
  <c r="AO70" i="6"/>
  <c r="AP70" i="6"/>
  <c r="AR70" i="6"/>
  <c r="AS70" i="6"/>
  <c r="AT70" i="6"/>
  <c r="AU70" i="6"/>
  <c r="AW70" i="6"/>
  <c r="AY70" i="6"/>
  <c r="A71" i="6"/>
  <c r="B71" i="6"/>
  <c r="D71" i="6"/>
  <c r="E71" i="6"/>
  <c r="F71" i="6"/>
  <c r="G71" i="6"/>
  <c r="H71" i="6"/>
  <c r="I71" i="6"/>
  <c r="J71" i="6"/>
  <c r="K71" i="6"/>
  <c r="L71" i="6"/>
  <c r="M71" i="6"/>
  <c r="N71" i="6"/>
  <c r="O71" i="6"/>
  <c r="Q71" i="6"/>
  <c r="R71" i="6"/>
  <c r="S71" i="6"/>
  <c r="U71" i="6"/>
  <c r="V71" i="6"/>
  <c r="W71" i="6"/>
  <c r="X71" i="6"/>
  <c r="Y71" i="6"/>
  <c r="Z71" i="6"/>
  <c r="AA71" i="6"/>
  <c r="AC71" i="6"/>
  <c r="AD71" i="6"/>
  <c r="AE71" i="6"/>
  <c r="AF71" i="6"/>
  <c r="AG71" i="6"/>
  <c r="AH71" i="6"/>
  <c r="AI71" i="6"/>
  <c r="AJ71" i="6"/>
  <c r="AK71" i="6"/>
  <c r="AM71" i="6"/>
  <c r="AN71" i="6"/>
  <c r="AO71" i="6"/>
  <c r="AP71" i="6"/>
  <c r="AR71" i="6"/>
  <c r="AS71" i="6"/>
  <c r="AT71" i="6"/>
  <c r="AU71" i="6"/>
  <c r="AW71" i="6"/>
  <c r="AY71" i="6"/>
  <c r="A72" i="6"/>
  <c r="B72" i="6"/>
  <c r="D72" i="6"/>
  <c r="E72" i="6"/>
  <c r="F72" i="6"/>
  <c r="G72" i="6"/>
  <c r="H72" i="6"/>
  <c r="I72" i="6"/>
  <c r="J72" i="6"/>
  <c r="K72" i="6"/>
  <c r="L72" i="6"/>
  <c r="M72" i="6"/>
  <c r="N72" i="6"/>
  <c r="O72" i="6"/>
  <c r="Q72" i="6"/>
  <c r="R72" i="6"/>
  <c r="S72" i="6"/>
  <c r="U72" i="6"/>
  <c r="V72" i="6"/>
  <c r="W72" i="6"/>
  <c r="X72" i="6"/>
  <c r="Y72" i="6"/>
  <c r="Z72" i="6"/>
  <c r="AA72" i="6"/>
  <c r="AC72" i="6"/>
  <c r="AD72" i="6"/>
  <c r="AE72" i="6"/>
  <c r="AF72" i="6"/>
  <c r="AG72" i="6"/>
  <c r="AH72" i="6"/>
  <c r="AI72" i="6"/>
  <c r="AJ72" i="6"/>
  <c r="AK72" i="6"/>
  <c r="AM72" i="6"/>
  <c r="AN72" i="6"/>
  <c r="AO72" i="6"/>
  <c r="AP72" i="6"/>
  <c r="AR72" i="6"/>
  <c r="AS72" i="6"/>
  <c r="AT72" i="6"/>
  <c r="AU72" i="6"/>
  <c r="AW72" i="6"/>
  <c r="AY72" i="6"/>
  <c r="A73" i="6"/>
  <c r="B73" i="6"/>
  <c r="D73" i="6"/>
  <c r="E73" i="6"/>
  <c r="F73" i="6"/>
  <c r="G73" i="6"/>
  <c r="H73" i="6"/>
  <c r="I73" i="6"/>
  <c r="J73" i="6"/>
  <c r="K73" i="6"/>
  <c r="L73" i="6"/>
  <c r="M73" i="6"/>
  <c r="N73" i="6"/>
  <c r="O73" i="6"/>
  <c r="Q73" i="6"/>
  <c r="R73" i="6"/>
  <c r="S73" i="6"/>
  <c r="U73" i="6"/>
  <c r="V73" i="6"/>
  <c r="W73" i="6"/>
  <c r="X73" i="6"/>
  <c r="Y73" i="6"/>
  <c r="Z73" i="6"/>
  <c r="AA73" i="6"/>
  <c r="AC73" i="6"/>
  <c r="AD73" i="6"/>
  <c r="AE73" i="6"/>
  <c r="AF73" i="6"/>
  <c r="AG73" i="6"/>
  <c r="AH73" i="6"/>
  <c r="AI73" i="6"/>
  <c r="AJ73" i="6"/>
  <c r="AK73" i="6"/>
  <c r="AM73" i="6"/>
  <c r="AN73" i="6"/>
  <c r="AO73" i="6"/>
  <c r="AP73" i="6"/>
  <c r="AR73" i="6"/>
  <c r="AS73" i="6"/>
  <c r="AT73" i="6"/>
  <c r="AU73" i="6"/>
  <c r="AW73" i="6"/>
  <c r="AY73" i="6"/>
  <c r="A74" i="6"/>
  <c r="B74" i="6"/>
  <c r="D74" i="6"/>
  <c r="E74" i="6"/>
  <c r="F74" i="6"/>
  <c r="G74" i="6"/>
  <c r="H74" i="6"/>
  <c r="I74" i="6"/>
  <c r="J74" i="6"/>
  <c r="K74" i="6"/>
  <c r="L74" i="6"/>
  <c r="M74" i="6"/>
  <c r="N74" i="6"/>
  <c r="O74" i="6"/>
  <c r="Q74" i="6"/>
  <c r="R74" i="6"/>
  <c r="S74" i="6"/>
  <c r="U74" i="6"/>
  <c r="V74" i="6"/>
  <c r="W74" i="6"/>
  <c r="X74" i="6"/>
  <c r="Y74" i="6"/>
  <c r="Z74" i="6"/>
  <c r="AA74" i="6"/>
  <c r="AC74" i="6"/>
  <c r="AD74" i="6"/>
  <c r="AE74" i="6"/>
  <c r="AF74" i="6"/>
  <c r="AG74" i="6"/>
  <c r="AH74" i="6"/>
  <c r="AI74" i="6"/>
  <c r="AJ74" i="6"/>
  <c r="AK74" i="6"/>
  <c r="AM74" i="6"/>
  <c r="AN74" i="6"/>
  <c r="AO74" i="6"/>
  <c r="AP74" i="6"/>
  <c r="AR74" i="6"/>
  <c r="AS74" i="6"/>
  <c r="AT74" i="6"/>
  <c r="AU74" i="6"/>
  <c r="AW74" i="6"/>
  <c r="AY74" i="6"/>
  <c r="A75" i="6"/>
  <c r="B75" i="6"/>
  <c r="D75" i="6"/>
  <c r="E75" i="6"/>
  <c r="F75" i="6"/>
  <c r="G75" i="6"/>
  <c r="H75" i="6"/>
  <c r="I75" i="6"/>
  <c r="J75" i="6"/>
  <c r="K75" i="6"/>
  <c r="L75" i="6"/>
  <c r="M75" i="6"/>
  <c r="N75" i="6"/>
  <c r="O75" i="6"/>
  <c r="Q75" i="6"/>
  <c r="R75" i="6"/>
  <c r="S75" i="6"/>
  <c r="U75" i="6"/>
  <c r="V75" i="6"/>
  <c r="W75" i="6"/>
  <c r="X75" i="6"/>
  <c r="Y75" i="6"/>
  <c r="Z75" i="6"/>
  <c r="AA75" i="6"/>
  <c r="AC75" i="6"/>
  <c r="AD75" i="6"/>
  <c r="AE75" i="6"/>
  <c r="AF75" i="6"/>
  <c r="AG75" i="6"/>
  <c r="AH75" i="6"/>
  <c r="AI75" i="6"/>
  <c r="AJ75" i="6"/>
  <c r="AK75" i="6"/>
  <c r="AM75" i="6"/>
  <c r="AN75" i="6"/>
  <c r="AO75" i="6"/>
  <c r="AP75" i="6"/>
  <c r="AR75" i="6"/>
  <c r="AS75" i="6"/>
  <c r="AT75" i="6"/>
  <c r="AU75" i="6"/>
  <c r="AW75" i="6"/>
  <c r="AY75" i="6"/>
  <c r="A76" i="6"/>
  <c r="B76" i="6"/>
  <c r="D76" i="6"/>
  <c r="E76" i="6"/>
  <c r="F76" i="6"/>
  <c r="G76" i="6"/>
  <c r="H76" i="6"/>
  <c r="I76" i="6"/>
  <c r="J76" i="6"/>
  <c r="K76" i="6"/>
  <c r="L76" i="6"/>
  <c r="M76" i="6"/>
  <c r="N76" i="6"/>
  <c r="O76" i="6"/>
  <c r="Q76" i="6"/>
  <c r="R76" i="6"/>
  <c r="S76" i="6"/>
  <c r="U76" i="6"/>
  <c r="V76" i="6"/>
  <c r="W76" i="6"/>
  <c r="X76" i="6"/>
  <c r="Y76" i="6"/>
  <c r="Z76" i="6"/>
  <c r="AA76" i="6"/>
  <c r="AC76" i="6"/>
  <c r="AD76" i="6"/>
  <c r="AE76" i="6"/>
  <c r="AF76" i="6"/>
  <c r="AG76" i="6"/>
  <c r="AH76" i="6"/>
  <c r="AI76" i="6"/>
  <c r="AJ76" i="6"/>
  <c r="AK76" i="6"/>
  <c r="AM76" i="6"/>
  <c r="AN76" i="6"/>
  <c r="AO76" i="6"/>
  <c r="AP76" i="6"/>
  <c r="AR76" i="6"/>
  <c r="AS76" i="6"/>
  <c r="AT76" i="6"/>
  <c r="AU76" i="6"/>
  <c r="AW76" i="6"/>
  <c r="AY76" i="6"/>
  <c r="A77" i="6"/>
  <c r="B77" i="6"/>
  <c r="D77" i="6"/>
  <c r="E77" i="6"/>
  <c r="F77" i="6"/>
  <c r="G77" i="6"/>
  <c r="H77" i="6"/>
  <c r="I77" i="6"/>
  <c r="J77" i="6"/>
  <c r="K77" i="6"/>
  <c r="L77" i="6"/>
  <c r="M77" i="6"/>
  <c r="N77" i="6"/>
  <c r="O77" i="6"/>
  <c r="Q77" i="6"/>
  <c r="R77" i="6"/>
  <c r="S77" i="6"/>
  <c r="U77" i="6"/>
  <c r="V77" i="6"/>
  <c r="W77" i="6"/>
  <c r="X77" i="6"/>
  <c r="Y77" i="6"/>
  <c r="Z77" i="6"/>
  <c r="AA77" i="6"/>
  <c r="AC77" i="6"/>
  <c r="AD77" i="6"/>
  <c r="AE77" i="6"/>
  <c r="AF77" i="6"/>
  <c r="AG77" i="6"/>
  <c r="AH77" i="6"/>
  <c r="AI77" i="6"/>
  <c r="AJ77" i="6"/>
  <c r="AK77" i="6"/>
  <c r="AM77" i="6"/>
  <c r="AN77" i="6"/>
  <c r="AO77" i="6"/>
  <c r="AP77" i="6"/>
  <c r="AR77" i="6"/>
  <c r="AS77" i="6"/>
  <c r="AT77" i="6"/>
  <c r="AU77" i="6"/>
  <c r="AW77" i="6"/>
  <c r="AY77" i="6"/>
  <c r="A78" i="6"/>
  <c r="B78" i="6"/>
  <c r="D78" i="6"/>
  <c r="E78" i="6"/>
  <c r="F78" i="6"/>
  <c r="G78" i="6"/>
  <c r="H78" i="6"/>
  <c r="I78" i="6"/>
  <c r="J78" i="6"/>
  <c r="K78" i="6"/>
  <c r="L78" i="6"/>
  <c r="M78" i="6"/>
  <c r="N78" i="6"/>
  <c r="O78" i="6"/>
  <c r="Q78" i="6"/>
  <c r="R78" i="6"/>
  <c r="S78" i="6"/>
  <c r="U78" i="6"/>
  <c r="V78" i="6"/>
  <c r="W78" i="6"/>
  <c r="X78" i="6"/>
  <c r="Y78" i="6"/>
  <c r="Z78" i="6"/>
  <c r="AA78" i="6"/>
  <c r="AC78" i="6"/>
  <c r="AD78" i="6"/>
  <c r="AE78" i="6"/>
  <c r="AF78" i="6"/>
  <c r="AG78" i="6"/>
  <c r="AH78" i="6"/>
  <c r="AI78" i="6"/>
  <c r="AJ78" i="6"/>
  <c r="AK78" i="6"/>
  <c r="AM78" i="6"/>
  <c r="AN78" i="6"/>
  <c r="AO78" i="6"/>
  <c r="AP78" i="6"/>
  <c r="AR78" i="6"/>
  <c r="AS78" i="6"/>
  <c r="AT78" i="6"/>
  <c r="AU78" i="6"/>
  <c r="AW78" i="6"/>
  <c r="AY78" i="6"/>
  <c r="A79" i="6"/>
  <c r="B79" i="6"/>
  <c r="D79" i="6"/>
  <c r="E79" i="6"/>
  <c r="F79" i="6"/>
  <c r="G79" i="6"/>
  <c r="H79" i="6"/>
  <c r="I79" i="6"/>
  <c r="J79" i="6"/>
  <c r="K79" i="6"/>
  <c r="L79" i="6"/>
  <c r="M79" i="6"/>
  <c r="N79" i="6"/>
  <c r="O79" i="6"/>
  <c r="Q79" i="6"/>
  <c r="R79" i="6"/>
  <c r="S79" i="6"/>
  <c r="U79" i="6"/>
  <c r="V79" i="6"/>
  <c r="W79" i="6"/>
  <c r="X79" i="6"/>
  <c r="Y79" i="6"/>
  <c r="Z79" i="6"/>
  <c r="AA79" i="6"/>
  <c r="AC79" i="6"/>
  <c r="AD79" i="6"/>
  <c r="AE79" i="6"/>
  <c r="AF79" i="6"/>
  <c r="AG79" i="6"/>
  <c r="AH79" i="6"/>
  <c r="AI79" i="6"/>
  <c r="AJ79" i="6"/>
  <c r="AK79" i="6"/>
  <c r="AM79" i="6"/>
  <c r="AN79" i="6"/>
  <c r="AO79" i="6"/>
  <c r="AP79" i="6"/>
  <c r="AR79" i="6"/>
  <c r="AS79" i="6"/>
  <c r="AT79" i="6"/>
  <c r="AU79" i="6"/>
  <c r="AW79" i="6"/>
  <c r="AY79" i="6"/>
  <c r="A80" i="6"/>
  <c r="B80" i="6"/>
  <c r="D80" i="6"/>
  <c r="E80" i="6"/>
  <c r="F80" i="6"/>
  <c r="G80" i="6"/>
  <c r="H80" i="6"/>
  <c r="I80" i="6"/>
  <c r="J80" i="6"/>
  <c r="K80" i="6"/>
  <c r="L80" i="6"/>
  <c r="M80" i="6"/>
  <c r="N80" i="6"/>
  <c r="O80" i="6"/>
  <c r="Q80" i="6"/>
  <c r="R80" i="6"/>
  <c r="S80" i="6"/>
  <c r="U80" i="6"/>
  <c r="V80" i="6"/>
  <c r="W80" i="6"/>
  <c r="X80" i="6"/>
  <c r="Y80" i="6"/>
  <c r="Z80" i="6"/>
  <c r="AA80" i="6"/>
  <c r="AC80" i="6"/>
  <c r="AD80" i="6"/>
  <c r="AE80" i="6"/>
  <c r="AF80" i="6"/>
  <c r="AG80" i="6"/>
  <c r="AH80" i="6"/>
  <c r="AI80" i="6"/>
  <c r="AJ80" i="6"/>
  <c r="AK80" i="6"/>
  <c r="AM80" i="6"/>
  <c r="AN80" i="6"/>
  <c r="AO80" i="6"/>
  <c r="AP80" i="6"/>
  <c r="AR80" i="6"/>
  <c r="AS80" i="6"/>
  <c r="AT80" i="6"/>
  <c r="AU80" i="6"/>
  <c r="AW80" i="6"/>
  <c r="AY80" i="6"/>
  <c r="A81" i="6"/>
  <c r="B81" i="6"/>
  <c r="D81" i="6"/>
  <c r="E81" i="6"/>
  <c r="F81" i="6"/>
  <c r="G81" i="6"/>
  <c r="H81" i="6"/>
  <c r="I81" i="6"/>
  <c r="J81" i="6"/>
  <c r="K81" i="6"/>
  <c r="L81" i="6"/>
  <c r="M81" i="6"/>
  <c r="N81" i="6"/>
  <c r="O81" i="6"/>
  <c r="Q81" i="6"/>
  <c r="R81" i="6"/>
  <c r="S81" i="6"/>
  <c r="U81" i="6"/>
  <c r="V81" i="6"/>
  <c r="W81" i="6"/>
  <c r="X81" i="6"/>
  <c r="Y81" i="6"/>
  <c r="Z81" i="6"/>
  <c r="AA81" i="6"/>
  <c r="AC81" i="6"/>
  <c r="AD81" i="6"/>
  <c r="AE81" i="6"/>
  <c r="AF81" i="6"/>
  <c r="AG81" i="6"/>
  <c r="AH81" i="6"/>
  <c r="AI81" i="6"/>
  <c r="AJ81" i="6"/>
  <c r="AK81" i="6"/>
  <c r="AM81" i="6"/>
  <c r="AN81" i="6"/>
  <c r="AO81" i="6"/>
  <c r="AP81" i="6"/>
  <c r="AR81" i="6"/>
  <c r="AS81" i="6"/>
  <c r="AT81" i="6"/>
  <c r="AU81" i="6"/>
  <c r="AW81" i="6"/>
  <c r="AY81" i="6"/>
  <c r="A82" i="6"/>
  <c r="B82" i="6"/>
  <c r="D82" i="6"/>
  <c r="E82" i="6"/>
  <c r="F82" i="6"/>
  <c r="G82" i="6"/>
  <c r="H82" i="6"/>
  <c r="I82" i="6"/>
  <c r="J82" i="6"/>
  <c r="K82" i="6"/>
  <c r="L82" i="6"/>
  <c r="M82" i="6"/>
  <c r="N82" i="6"/>
  <c r="O82" i="6"/>
  <c r="Q82" i="6"/>
  <c r="R82" i="6"/>
  <c r="S82" i="6"/>
  <c r="U82" i="6"/>
  <c r="V82" i="6"/>
  <c r="W82" i="6"/>
  <c r="X82" i="6"/>
  <c r="Y82" i="6"/>
  <c r="Z82" i="6"/>
  <c r="AA82" i="6"/>
  <c r="AC82" i="6"/>
  <c r="AD82" i="6"/>
  <c r="AE82" i="6"/>
  <c r="AF82" i="6"/>
  <c r="AG82" i="6"/>
  <c r="AH82" i="6"/>
  <c r="AI82" i="6"/>
  <c r="AJ82" i="6"/>
  <c r="AK82" i="6"/>
  <c r="AM82" i="6"/>
  <c r="AN82" i="6"/>
  <c r="AO82" i="6"/>
  <c r="AP82" i="6"/>
  <c r="AR82" i="6"/>
  <c r="AS82" i="6"/>
  <c r="AT82" i="6"/>
  <c r="AU82" i="6"/>
  <c r="AW82" i="6"/>
  <c r="AY82" i="6"/>
  <c r="A83" i="6"/>
  <c r="B83" i="6"/>
  <c r="D83" i="6"/>
  <c r="E83" i="6"/>
  <c r="F83" i="6"/>
  <c r="G83" i="6"/>
  <c r="H83" i="6"/>
  <c r="I83" i="6"/>
  <c r="J83" i="6"/>
  <c r="K83" i="6"/>
  <c r="L83" i="6"/>
  <c r="M83" i="6"/>
  <c r="N83" i="6"/>
  <c r="O83" i="6"/>
  <c r="Q83" i="6"/>
  <c r="R83" i="6"/>
  <c r="S83" i="6"/>
  <c r="U83" i="6"/>
  <c r="V83" i="6"/>
  <c r="W83" i="6"/>
  <c r="X83" i="6"/>
  <c r="Y83" i="6"/>
  <c r="Z83" i="6"/>
  <c r="AA83" i="6"/>
  <c r="AC83" i="6"/>
  <c r="AD83" i="6"/>
  <c r="AE83" i="6"/>
  <c r="AF83" i="6"/>
  <c r="AG83" i="6"/>
  <c r="AH83" i="6"/>
  <c r="AI83" i="6"/>
  <c r="AJ83" i="6"/>
  <c r="AK83" i="6"/>
  <c r="AM83" i="6"/>
  <c r="AN83" i="6"/>
  <c r="AO83" i="6"/>
  <c r="AP83" i="6"/>
  <c r="AR83" i="6"/>
  <c r="AS83" i="6"/>
  <c r="AT83" i="6"/>
  <c r="AU83" i="6"/>
  <c r="AW83" i="6"/>
  <c r="AY83" i="6"/>
  <c r="A84" i="6"/>
  <c r="B84" i="6"/>
  <c r="D84" i="6"/>
  <c r="E84" i="6"/>
  <c r="F84" i="6"/>
  <c r="G84" i="6"/>
  <c r="H84" i="6"/>
  <c r="I84" i="6"/>
  <c r="J84" i="6"/>
  <c r="K84" i="6"/>
  <c r="L84" i="6"/>
  <c r="M84" i="6"/>
  <c r="N84" i="6"/>
  <c r="O84" i="6"/>
  <c r="Q84" i="6"/>
  <c r="R84" i="6"/>
  <c r="S84" i="6"/>
  <c r="U84" i="6"/>
  <c r="V84" i="6"/>
  <c r="W84" i="6"/>
  <c r="X84" i="6"/>
  <c r="Y84" i="6"/>
  <c r="Z84" i="6"/>
  <c r="AA84" i="6"/>
  <c r="AC84" i="6"/>
  <c r="AD84" i="6"/>
  <c r="AE84" i="6"/>
  <c r="AF84" i="6"/>
  <c r="AG84" i="6"/>
  <c r="AH84" i="6"/>
  <c r="AI84" i="6"/>
  <c r="AJ84" i="6"/>
  <c r="AK84" i="6"/>
  <c r="AM84" i="6"/>
  <c r="AN84" i="6"/>
  <c r="AO84" i="6"/>
  <c r="AP84" i="6"/>
  <c r="AR84" i="6"/>
  <c r="AS84" i="6"/>
  <c r="AT84" i="6"/>
  <c r="AU84" i="6"/>
  <c r="AW84" i="6"/>
  <c r="AY84" i="6"/>
  <c r="A85" i="6"/>
  <c r="B85" i="6"/>
  <c r="D85" i="6"/>
  <c r="E85" i="6"/>
  <c r="F85" i="6"/>
  <c r="G85" i="6"/>
  <c r="H85" i="6"/>
  <c r="I85" i="6"/>
  <c r="J85" i="6"/>
  <c r="K85" i="6"/>
  <c r="L85" i="6"/>
  <c r="M85" i="6"/>
  <c r="N85" i="6"/>
  <c r="O85" i="6"/>
  <c r="Q85" i="6"/>
  <c r="R85" i="6"/>
  <c r="S85" i="6"/>
  <c r="U85" i="6"/>
  <c r="V85" i="6"/>
  <c r="W85" i="6"/>
  <c r="X85" i="6"/>
  <c r="Y85" i="6"/>
  <c r="Z85" i="6"/>
  <c r="AA85" i="6"/>
  <c r="AC85" i="6"/>
  <c r="AD85" i="6"/>
  <c r="AE85" i="6"/>
  <c r="AF85" i="6"/>
  <c r="AG85" i="6"/>
  <c r="AH85" i="6"/>
  <c r="AI85" i="6"/>
  <c r="AJ85" i="6"/>
  <c r="AK85" i="6"/>
  <c r="AM85" i="6"/>
  <c r="AN85" i="6"/>
  <c r="AO85" i="6"/>
  <c r="AP85" i="6"/>
  <c r="AR85" i="6"/>
  <c r="AS85" i="6"/>
  <c r="AT85" i="6"/>
  <c r="AU85" i="6"/>
  <c r="AW85" i="6"/>
  <c r="AY85" i="6"/>
  <c r="A86" i="6"/>
  <c r="B86" i="6"/>
  <c r="D86" i="6"/>
  <c r="E86" i="6"/>
  <c r="F86" i="6"/>
  <c r="G86" i="6"/>
  <c r="H86" i="6"/>
  <c r="I86" i="6"/>
  <c r="J86" i="6"/>
  <c r="K86" i="6"/>
  <c r="L86" i="6"/>
  <c r="M86" i="6"/>
  <c r="N86" i="6"/>
  <c r="O86" i="6"/>
  <c r="Q86" i="6"/>
  <c r="R86" i="6"/>
  <c r="S86" i="6"/>
  <c r="U86" i="6"/>
  <c r="V86" i="6"/>
  <c r="W86" i="6"/>
  <c r="X86" i="6"/>
  <c r="Y86" i="6"/>
  <c r="Z86" i="6"/>
  <c r="AA86" i="6"/>
  <c r="AC86" i="6"/>
  <c r="AD86" i="6"/>
  <c r="AE86" i="6"/>
  <c r="AF86" i="6"/>
  <c r="AG86" i="6"/>
  <c r="AH86" i="6"/>
  <c r="AI86" i="6"/>
  <c r="AJ86" i="6"/>
  <c r="AK86" i="6"/>
  <c r="AM86" i="6"/>
  <c r="AN86" i="6"/>
  <c r="AO86" i="6"/>
  <c r="AP86" i="6"/>
  <c r="AR86" i="6"/>
  <c r="AS86" i="6"/>
  <c r="AT86" i="6"/>
  <c r="AU86" i="6"/>
  <c r="AW86" i="6"/>
  <c r="AY86" i="6"/>
  <c r="A87" i="6"/>
  <c r="B87" i="6"/>
  <c r="D87" i="6"/>
  <c r="E87" i="6"/>
  <c r="F87" i="6"/>
  <c r="G87" i="6"/>
  <c r="H87" i="6"/>
  <c r="I87" i="6"/>
  <c r="J87" i="6"/>
  <c r="K87" i="6"/>
  <c r="L87" i="6"/>
  <c r="M87" i="6"/>
  <c r="N87" i="6"/>
  <c r="O87" i="6"/>
  <c r="Q87" i="6"/>
  <c r="R87" i="6"/>
  <c r="S87" i="6"/>
  <c r="U87" i="6"/>
  <c r="V87" i="6"/>
  <c r="W87" i="6"/>
  <c r="X87" i="6"/>
  <c r="Y87" i="6"/>
  <c r="Z87" i="6"/>
  <c r="AA87" i="6"/>
  <c r="AC87" i="6"/>
  <c r="AD87" i="6"/>
  <c r="AE87" i="6"/>
  <c r="AF87" i="6"/>
  <c r="AG87" i="6"/>
  <c r="AH87" i="6"/>
  <c r="AI87" i="6"/>
  <c r="AJ87" i="6"/>
  <c r="AK87" i="6"/>
  <c r="AM87" i="6"/>
  <c r="AN87" i="6"/>
  <c r="AO87" i="6"/>
  <c r="AP87" i="6"/>
  <c r="AR87" i="6"/>
  <c r="AS87" i="6"/>
  <c r="AT87" i="6"/>
  <c r="AU87" i="6"/>
  <c r="AW87" i="6"/>
  <c r="AY87" i="6"/>
  <c r="A88" i="6"/>
  <c r="B88" i="6"/>
  <c r="D88" i="6"/>
  <c r="E88" i="6"/>
  <c r="F88" i="6"/>
  <c r="G88" i="6"/>
  <c r="H88" i="6"/>
  <c r="I88" i="6"/>
  <c r="J88" i="6"/>
  <c r="K88" i="6"/>
  <c r="L88" i="6"/>
  <c r="M88" i="6"/>
  <c r="N88" i="6"/>
  <c r="O88" i="6"/>
  <c r="Q88" i="6"/>
  <c r="R88" i="6"/>
  <c r="S88" i="6"/>
  <c r="U88" i="6"/>
  <c r="V88" i="6"/>
  <c r="W88" i="6"/>
  <c r="X88" i="6"/>
  <c r="Y88" i="6"/>
  <c r="Z88" i="6"/>
  <c r="AA88" i="6"/>
  <c r="AC88" i="6"/>
  <c r="AD88" i="6"/>
  <c r="AE88" i="6"/>
  <c r="AF88" i="6"/>
  <c r="AG88" i="6"/>
  <c r="AH88" i="6"/>
  <c r="AI88" i="6"/>
  <c r="AJ88" i="6"/>
  <c r="AK88" i="6"/>
  <c r="AM88" i="6"/>
  <c r="AN88" i="6"/>
  <c r="AO88" i="6"/>
  <c r="AP88" i="6"/>
  <c r="AR88" i="6"/>
  <c r="AS88" i="6"/>
  <c r="AT88" i="6"/>
  <c r="AU88" i="6"/>
  <c r="AW88" i="6"/>
  <c r="AY88" i="6"/>
  <c r="A89" i="6"/>
  <c r="B89" i="6"/>
  <c r="D89" i="6"/>
  <c r="E89" i="6"/>
  <c r="F89" i="6"/>
  <c r="G89" i="6"/>
  <c r="H89" i="6"/>
  <c r="I89" i="6"/>
  <c r="J89" i="6"/>
  <c r="K89" i="6"/>
  <c r="L89" i="6"/>
  <c r="M89" i="6"/>
  <c r="N89" i="6"/>
  <c r="O89" i="6"/>
  <c r="Q89" i="6"/>
  <c r="R89" i="6"/>
  <c r="S89" i="6"/>
  <c r="U89" i="6"/>
  <c r="V89" i="6"/>
  <c r="W89" i="6"/>
  <c r="X89" i="6"/>
  <c r="Y89" i="6"/>
  <c r="Z89" i="6"/>
  <c r="AA89" i="6"/>
  <c r="AC89" i="6"/>
  <c r="AD89" i="6"/>
  <c r="AE89" i="6"/>
  <c r="AF89" i="6"/>
  <c r="AG89" i="6"/>
  <c r="AH89" i="6"/>
  <c r="AI89" i="6"/>
  <c r="AJ89" i="6"/>
  <c r="AK89" i="6"/>
  <c r="AM89" i="6"/>
  <c r="AN89" i="6"/>
  <c r="AO89" i="6"/>
  <c r="AP89" i="6"/>
  <c r="AR89" i="6"/>
  <c r="AS89" i="6"/>
  <c r="AT89" i="6"/>
  <c r="AU89" i="6"/>
  <c r="AW89" i="6"/>
  <c r="AY89" i="6"/>
  <c r="A90" i="6"/>
  <c r="B90" i="6"/>
  <c r="D90" i="6"/>
  <c r="E90" i="6"/>
  <c r="F90" i="6"/>
  <c r="G90" i="6"/>
  <c r="H90" i="6"/>
  <c r="I90" i="6"/>
  <c r="J90" i="6"/>
  <c r="K90" i="6"/>
  <c r="L90" i="6"/>
  <c r="M90" i="6"/>
  <c r="N90" i="6"/>
  <c r="O90" i="6"/>
  <c r="Q90" i="6"/>
  <c r="R90" i="6"/>
  <c r="S90" i="6"/>
  <c r="U90" i="6"/>
  <c r="V90" i="6"/>
  <c r="W90" i="6"/>
  <c r="X90" i="6"/>
  <c r="Y90" i="6"/>
  <c r="Z90" i="6"/>
  <c r="AA90" i="6"/>
  <c r="AC90" i="6"/>
  <c r="AD90" i="6"/>
  <c r="AE90" i="6"/>
  <c r="AF90" i="6"/>
  <c r="AG90" i="6"/>
  <c r="AH90" i="6"/>
  <c r="AI90" i="6"/>
  <c r="AJ90" i="6"/>
  <c r="AK90" i="6"/>
  <c r="AM90" i="6"/>
  <c r="AN90" i="6"/>
  <c r="AO90" i="6"/>
  <c r="AP90" i="6"/>
  <c r="AR90" i="6"/>
  <c r="AS90" i="6"/>
  <c r="AT90" i="6"/>
  <c r="AU90" i="6"/>
  <c r="AW90" i="6"/>
  <c r="AY90" i="6"/>
  <c r="A91" i="6"/>
  <c r="B91" i="6"/>
  <c r="D91" i="6"/>
  <c r="E91" i="6"/>
  <c r="F91" i="6"/>
  <c r="G91" i="6"/>
  <c r="H91" i="6"/>
  <c r="I91" i="6"/>
  <c r="J91" i="6"/>
  <c r="K91" i="6"/>
  <c r="L91" i="6"/>
  <c r="M91" i="6"/>
  <c r="N91" i="6"/>
  <c r="O91" i="6"/>
  <c r="Q91" i="6"/>
  <c r="R91" i="6"/>
  <c r="S91" i="6"/>
  <c r="U91" i="6"/>
  <c r="V91" i="6"/>
  <c r="W91" i="6"/>
  <c r="X91" i="6"/>
  <c r="Y91" i="6"/>
  <c r="Z91" i="6"/>
  <c r="AA91" i="6"/>
  <c r="AC91" i="6"/>
  <c r="AD91" i="6"/>
  <c r="AE91" i="6"/>
  <c r="AF91" i="6"/>
  <c r="AG91" i="6"/>
  <c r="AH91" i="6"/>
  <c r="AI91" i="6"/>
  <c r="AJ91" i="6"/>
  <c r="AK91" i="6"/>
  <c r="AM91" i="6"/>
  <c r="AN91" i="6"/>
  <c r="AO91" i="6"/>
  <c r="AP91" i="6"/>
  <c r="AR91" i="6"/>
  <c r="AS91" i="6"/>
  <c r="AT91" i="6"/>
  <c r="AU91" i="6"/>
  <c r="AW91" i="6"/>
  <c r="AY91" i="6"/>
  <c r="A92" i="6"/>
  <c r="B92" i="6"/>
  <c r="D92" i="6"/>
  <c r="E92" i="6"/>
  <c r="F92" i="6"/>
  <c r="G92" i="6"/>
  <c r="H92" i="6"/>
  <c r="I92" i="6"/>
  <c r="J92" i="6"/>
  <c r="K92" i="6"/>
  <c r="L92" i="6"/>
  <c r="M92" i="6"/>
  <c r="N92" i="6"/>
  <c r="O92" i="6"/>
  <c r="Q92" i="6"/>
  <c r="R92" i="6"/>
  <c r="S92" i="6"/>
  <c r="U92" i="6"/>
  <c r="V92" i="6"/>
  <c r="W92" i="6"/>
  <c r="X92" i="6"/>
  <c r="Y92" i="6"/>
  <c r="Z92" i="6"/>
  <c r="AA92" i="6"/>
  <c r="AC92" i="6"/>
  <c r="AD92" i="6"/>
  <c r="AE92" i="6"/>
  <c r="AF92" i="6"/>
  <c r="AG92" i="6"/>
  <c r="AH92" i="6"/>
  <c r="AI92" i="6"/>
  <c r="AJ92" i="6"/>
  <c r="AK92" i="6"/>
  <c r="AM92" i="6"/>
  <c r="AN92" i="6"/>
  <c r="AO92" i="6"/>
  <c r="AP92" i="6"/>
  <c r="AR92" i="6"/>
  <c r="AS92" i="6"/>
  <c r="AT92" i="6"/>
  <c r="AU92" i="6"/>
  <c r="AW92" i="6"/>
  <c r="AY92" i="6"/>
  <c r="A93" i="6"/>
  <c r="B93" i="6"/>
  <c r="D93" i="6"/>
  <c r="E93" i="6"/>
  <c r="F93" i="6"/>
  <c r="G93" i="6"/>
  <c r="H93" i="6"/>
  <c r="I93" i="6"/>
  <c r="J93" i="6"/>
  <c r="K93" i="6"/>
  <c r="L93" i="6"/>
  <c r="M93" i="6"/>
  <c r="N93" i="6"/>
  <c r="O93" i="6"/>
  <c r="Q93" i="6"/>
  <c r="R93" i="6"/>
  <c r="S93" i="6"/>
  <c r="U93" i="6"/>
  <c r="V93" i="6"/>
  <c r="W93" i="6"/>
  <c r="X93" i="6"/>
  <c r="Y93" i="6"/>
  <c r="Z93" i="6"/>
  <c r="AA93" i="6"/>
  <c r="AC93" i="6"/>
  <c r="AD93" i="6"/>
  <c r="AE93" i="6"/>
  <c r="AF93" i="6"/>
  <c r="AG93" i="6"/>
  <c r="AH93" i="6"/>
  <c r="AI93" i="6"/>
  <c r="AJ93" i="6"/>
  <c r="AK93" i="6"/>
  <c r="AM93" i="6"/>
  <c r="AN93" i="6"/>
  <c r="AO93" i="6"/>
  <c r="AP93" i="6"/>
  <c r="AR93" i="6"/>
  <c r="AS93" i="6"/>
  <c r="AT93" i="6"/>
  <c r="AU93" i="6"/>
  <c r="AW93" i="6"/>
  <c r="AY93" i="6"/>
  <c r="A94" i="6"/>
  <c r="B94" i="6"/>
  <c r="D94" i="6"/>
  <c r="E94" i="6"/>
  <c r="F94" i="6"/>
  <c r="G94" i="6"/>
  <c r="H94" i="6"/>
  <c r="I94" i="6"/>
  <c r="J94" i="6"/>
  <c r="K94" i="6"/>
  <c r="L94" i="6"/>
  <c r="M94" i="6"/>
  <c r="N94" i="6"/>
  <c r="O94" i="6"/>
  <c r="Q94" i="6"/>
  <c r="R94" i="6"/>
  <c r="S94" i="6"/>
  <c r="U94" i="6"/>
  <c r="V94" i="6"/>
  <c r="W94" i="6"/>
  <c r="X94" i="6"/>
  <c r="Y94" i="6"/>
  <c r="Z94" i="6"/>
  <c r="AA94" i="6"/>
  <c r="AC94" i="6"/>
  <c r="AD94" i="6"/>
  <c r="AE94" i="6"/>
  <c r="AF94" i="6"/>
  <c r="AG94" i="6"/>
  <c r="AH94" i="6"/>
  <c r="AI94" i="6"/>
  <c r="AJ94" i="6"/>
  <c r="AK94" i="6"/>
  <c r="AM94" i="6"/>
  <c r="AN94" i="6"/>
  <c r="AO94" i="6"/>
  <c r="AP94" i="6"/>
  <c r="AR94" i="6"/>
  <c r="AS94" i="6"/>
  <c r="AT94" i="6"/>
  <c r="AU94" i="6"/>
  <c r="AW94" i="6"/>
  <c r="AY94" i="6"/>
  <c r="A95" i="6"/>
  <c r="B95" i="6"/>
  <c r="D95" i="6"/>
  <c r="E95" i="6"/>
  <c r="F95" i="6"/>
  <c r="G95" i="6"/>
  <c r="H95" i="6"/>
  <c r="I95" i="6"/>
  <c r="J95" i="6"/>
  <c r="K95" i="6"/>
  <c r="L95" i="6"/>
  <c r="M95" i="6"/>
  <c r="N95" i="6"/>
  <c r="O95" i="6"/>
  <c r="Q95" i="6"/>
  <c r="R95" i="6"/>
  <c r="S95" i="6"/>
  <c r="U95" i="6"/>
  <c r="V95" i="6"/>
  <c r="W95" i="6"/>
  <c r="X95" i="6"/>
  <c r="Y95" i="6"/>
  <c r="Z95" i="6"/>
  <c r="AA95" i="6"/>
  <c r="AC95" i="6"/>
  <c r="AD95" i="6"/>
  <c r="AE95" i="6"/>
  <c r="AF95" i="6"/>
  <c r="AG95" i="6"/>
  <c r="AH95" i="6"/>
  <c r="AI95" i="6"/>
  <c r="AJ95" i="6"/>
  <c r="AK95" i="6"/>
  <c r="AM95" i="6"/>
  <c r="AN95" i="6"/>
  <c r="AO95" i="6"/>
  <c r="AP95" i="6"/>
  <c r="AR95" i="6"/>
  <c r="AS95" i="6"/>
  <c r="AT95" i="6"/>
  <c r="AU95" i="6"/>
  <c r="AW95" i="6"/>
  <c r="AY95" i="6"/>
  <c r="A96" i="6"/>
  <c r="B96" i="6"/>
  <c r="D96" i="6"/>
  <c r="E96" i="6"/>
  <c r="F96" i="6"/>
  <c r="G96" i="6"/>
  <c r="H96" i="6"/>
  <c r="I96" i="6"/>
  <c r="J96" i="6"/>
  <c r="K96" i="6"/>
  <c r="L96" i="6"/>
  <c r="M96" i="6"/>
  <c r="N96" i="6"/>
  <c r="O96" i="6"/>
  <c r="Q96" i="6"/>
  <c r="R96" i="6"/>
  <c r="S96" i="6"/>
  <c r="U96" i="6"/>
  <c r="V96" i="6"/>
  <c r="W96" i="6"/>
  <c r="X96" i="6"/>
  <c r="Y96" i="6"/>
  <c r="Z96" i="6"/>
  <c r="AA96" i="6"/>
  <c r="AC96" i="6"/>
  <c r="AD96" i="6"/>
  <c r="AE96" i="6"/>
  <c r="AF96" i="6"/>
  <c r="AG96" i="6"/>
  <c r="AH96" i="6"/>
  <c r="AI96" i="6"/>
  <c r="AJ96" i="6"/>
  <c r="AK96" i="6"/>
  <c r="AM96" i="6"/>
  <c r="AN96" i="6"/>
  <c r="AO96" i="6"/>
  <c r="AP96" i="6"/>
  <c r="AR96" i="6"/>
  <c r="AS96" i="6"/>
  <c r="AT96" i="6"/>
  <c r="AU96" i="6"/>
  <c r="AW96" i="6"/>
  <c r="AY96" i="6"/>
  <c r="A97" i="6"/>
  <c r="B97" i="6"/>
  <c r="D97" i="6"/>
  <c r="E97" i="6"/>
  <c r="F97" i="6"/>
  <c r="G97" i="6"/>
  <c r="H97" i="6"/>
  <c r="I97" i="6"/>
  <c r="J97" i="6"/>
  <c r="K97" i="6"/>
  <c r="L97" i="6"/>
  <c r="M97" i="6"/>
  <c r="N97" i="6"/>
  <c r="O97" i="6"/>
  <c r="Q97" i="6"/>
  <c r="R97" i="6"/>
  <c r="S97" i="6"/>
  <c r="U97" i="6"/>
  <c r="V97" i="6"/>
  <c r="W97" i="6"/>
  <c r="X97" i="6"/>
  <c r="Y97" i="6"/>
  <c r="Z97" i="6"/>
  <c r="AA97" i="6"/>
  <c r="AC97" i="6"/>
  <c r="AD97" i="6"/>
  <c r="AE97" i="6"/>
  <c r="AF97" i="6"/>
  <c r="AG97" i="6"/>
  <c r="AH97" i="6"/>
  <c r="AI97" i="6"/>
  <c r="AJ97" i="6"/>
  <c r="AK97" i="6"/>
  <c r="AM97" i="6"/>
  <c r="AN97" i="6"/>
  <c r="AO97" i="6"/>
  <c r="AP97" i="6"/>
  <c r="AR97" i="6"/>
  <c r="AS97" i="6"/>
  <c r="AT97" i="6"/>
  <c r="AU97" i="6"/>
  <c r="AW97" i="6"/>
  <c r="AY97" i="6"/>
  <c r="A98" i="6"/>
  <c r="B98" i="6"/>
  <c r="D98" i="6"/>
  <c r="E98" i="6"/>
  <c r="F98" i="6"/>
  <c r="G98" i="6"/>
  <c r="H98" i="6"/>
  <c r="I98" i="6"/>
  <c r="J98" i="6"/>
  <c r="K98" i="6"/>
  <c r="L98" i="6"/>
  <c r="M98" i="6"/>
  <c r="N98" i="6"/>
  <c r="O98" i="6"/>
  <c r="Q98" i="6"/>
  <c r="R98" i="6"/>
  <c r="S98" i="6"/>
  <c r="U98" i="6"/>
  <c r="V98" i="6"/>
  <c r="W98" i="6"/>
  <c r="X98" i="6"/>
  <c r="Y98" i="6"/>
  <c r="Z98" i="6"/>
  <c r="AA98" i="6"/>
  <c r="AC98" i="6"/>
  <c r="AD98" i="6"/>
  <c r="AE98" i="6"/>
  <c r="AF98" i="6"/>
  <c r="AG98" i="6"/>
  <c r="AH98" i="6"/>
  <c r="AI98" i="6"/>
  <c r="AJ98" i="6"/>
  <c r="AK98" i="6"/>
  <c r="AM98" i="6"/>
  <c r="AN98" i="6"/>
  <c r="AO98" i="6"/>
  <c r="AP98" i="6"/>
  <c r="AR98" i="6"/>
  <c r="AS98" i="6"/>
  <c r="AT98" i="6"/>
  <c r="AU98" i="6"/>
  <c r="AW98" i="6"/>
  <c r="AY98" i="6"/>
  <c r="A99" i="6"/>
  <c r="B99" i="6"/>
  <c r="D99" i="6"/>
  <c r="E99" i="6"/>
  <c r="F99" i="6"/>
  <c r="G99" i="6"/>
  <c r="H99" i="6"/>
  <c r="I99" i="6"/>
  <c r="J99" i="6"/>
  <c r="K99" i="6"/>
  <c r="L99" i="6"/>
  <c r="M99" i="6"/>
  <c r="N99" i="6"/>
  <c r="O99" i="6"/>
  <c r="Q99" i="6"/>
  <c r="R99" i="6"/>
  <c r="S99" i="6"/>
  <c r="U99" i="6"/>
  <c r="V99" i="6"/>
  <c r="W99" i="6"/>
  <c r="X99" i="6"/>
  <c r="Y99" i="6"/>
  <c r="Z99" i="6"/>
  <c r="AA99" i="6"/>
  <c r="AC99" i="6"/>
  <c r="AD99" i="6"/>
  <c r="AE99" i="6"/>
  <c r="AF99" i="6"/>
  <c r="AG99" i="6"/>
  <c r="AH99" i="6"/>
  <c r="AI99" i="6"/>
  <c r="AJ99" i="6"/>
  <c r="AK99" i="6"/>
  <c r="AM99" i="6"/>
  <c r="AN99" i="6"/>
  <c r="AO99" i="6"/>
  <c r="AP99" i="6"/>
  <c r="AR99" i="6"/>
  <c r="AS99" i="6"/>
  <c r="AT99" i="6"/>
  <c r="AU99" i="6"/>
  <c r="AW99" i="6"/>
  <c r="AY99" i="6"/>
  <c r="A100" i="6"/>
  <c r="B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Q100" i="6"/>
  <c r="R100" i="6"/>
  <c r="S100" i="6"/>
  <c r="U100" i="6"/>
  <c r="V100" i="6"/>
  <c r="W100" i="6"/>
  <c r="X100" i="6"/>
  <c r="Y100" i="6"/>
  <c r="Z100" i="6"/>
  <c r="AA100" i="6"/>
  <c r="AC100" i="6"/>
  <c r="AD100" i="6"/>
  <c r="AE100" i="6"/>
  <c r="AF100" i="6"/>
  <c r="AG100" i="6"/>
  <c r="AH100" i="6"/>
  <c r="AI100" i="6"/>
  <c r="AJ100" i="6"/>
  <c r="AK100" i="6"/>
  <c r="AM100" i="6"/>
  <c r="AN100" i="6"/>
  <c r="AO100" i="6"/>
  <c r="AP100" i="6"/>
  <c r="AR100" i="6"/>
  <c r="AS100" i="6"/>
  <c r="AT100" i="6"/>
  <c r="AU100" i="6"/>
  <c r="AW100" i="6"/>
  <c r="AY100" i="6"/>
  <c r="A101" i="6"/>
  <c r="B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Q101" i="6"/>
  <c r="R101" i="6"/>
  <c r="S101" i="6"/>
  <c r="U101" i="6"/>
  <c r="V101" i="6"/>
  <c r="W101" i="6"/>
  <c r="X101" i="6"/>
  <c r="Y101" i="6"/>
  <c r="Z101" i="6"/>
  <c r="AA101" i="6"/>
  <c r="AC101" i="6"/>
  <c r="AD101" i="6"/>
  <c r="AE101" i="6"/>
  <c r="AF101" i="6"/>
  <c r="AG101" i="6"/>
  <c r="AH101" i="6"/>
  <c r="AI101" i="6"/>
  <c r="AJ101" i="6"/>
  <c r="AK101" i="6"/>
  <c r="AM101" i="6"/>
  <c r="AN101" i="6"/>
  <c r="AO101" i="6"/>
  <c r="AP101" i="6"/>
  <c r="AR101" i="6"/>
  <c r="AS101" i="6"/>
  <c r="AT101" i="6"/>
  <c r="AU101" i="6"/>
  <c r="AW101" i="6"/>
  <c r="AY101" i="6"/>
  <c r="A102" i="6"/>
  <c r="B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Q102" i="6"/>
  <c r="R102" i="6"/>
  <c r="S102" i="6"/>
  <c r="U102" i="6"/>
  <c r="V102" i="6"/>
  <c r="W102" i="6"/>
  <c r="X102" i="6"/>
  <c r="Y102" i="6"/>
  <c r="Z102" i="6"/>
  <c r="AA102" i="6"/>
  <c r="AC102" i="6"/>
  <c r="AD102" i="6"/>
  <c r="AE102" i="6"/>
  <c r="AF102" i="6"/>
  <c r="AG102" i="6"/>
  <c r="AH102" i="6"/>
  <c r="AI102" i="6"/>
  <c r="AJ102" i="6"/>
  <c r="AK102" i="6"/>
  <c r="AM102" i="6"/>
  <c r="AN102" i="6"/>
  <c r="AO102" i="6"/>
  <c r="AP102" i="6"/>
  <c r="AR102" i="6"/>
  <c r="AS102" i="6"/>
  <c r="AT102" i="6"/>
  <c r="AU102" i="6"/>
  <c r="AW102" i="6"/>
  <c r="AY102" i="6"/>
  <c r="A103" i="6"/>
  <c r="B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Q103" i="6"/>
  <c r="R103" i="6"/>
  <c r="S103" i="6"/>
  <c r="U103" i="6"/>
  <c r="V103" i="6"/>
  <c r="W103" i="6"/>
  <c r="X103" i="6"/>
  <c r="Y103" i="6"/>
  <c r="Z103" i="6"/>
  <c r="AA103" i="6"/>
  <c r="AC103" i="6"/>
  <c r="AD103" i="6"/>
  <c r="AE103" i="6"/>
  <c r="AF103" i="6"/>
  <c r="AG103" i="6"/>
  <c r="AH103" i="6"/>
  <c r="AI103" i="6"/>
  <c r="AJ103" i="6"/>
  <c r="AK103" i="6"/>
  <c r="AM103" i="6"/>
  <c r="AN103" i="6"/>
  <c r="AO103" i="6"/>
  <c r="AP103" i="6"/>
  <c r="AR103" i="6"/>
  <c r="AS103" i="6"/>
  <c r="AT103" i="6"/>
  <c r="AU103" i="6"/>
  <c r="AW103" i="6"/>
  <c r="AY103" i="6"/>
  <c r="A104" i="6"/>
  <c r="B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Q104" i="6"/>
  <c r="R104" i="6"/>
  <c r="S104" i="6"/>
  <c r="U104" i="6"/>
  <c r="V104" i="6"/>
  <c r="W104" i="6"/>
  <c r="X104" i="6"/>
  <c r="Y104" i="6"/>
  <c r="Z104" i="6"/>
  <c r="AA104" i="6"/>
  <c r="AC104" i="6"/>
  <c r="AD104" i="6"/>
  <c r="AE104" i="6"/>
  <c r="AF104" i="6"/>
  <c r="AG104" i="6"/>
  <c r="AH104" i="6"/>
  <c r="AI104" i="6"/>
  <c r="AJ104" i="6"/>
  <c r="AK104" i="6"/>
  <c r="AM104" i="6"/>
  <c r="AN104" i="6"/>
  <c r="AO104" i="6"/>
  <c r="AP104" i="6"/>
  <c r="AR104" i="6"/>
  <c r="AS104" i="6"/>
  <c r="AT104" i="6"/>
  <c r="AU104" i="6"/>
  <c r="AW104" i="6"/>
  <c r="AY104" i="6"/>
  <c r="A105" i="6"/>
  <c r="B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Q105" i="6"/>
  <c r="R105" i="6"/>
  <c r="S105" i="6"/>
  <c r="U105" i="6"/>
  <c r="V105" i="6"/>
  <c r="W105" i="6"/>
  <c r="X105" i="6"/>
  <c r="Y105" i="6"/>
  <c r="Z105" i="6"/>
  <c r="AA105" i="6"/>
  <c r="AC105" i="6"/>
  <c r="AD105" i="6"/>
  <c r="AE105" i="6"/>
  <c r="AF105" i="6"/>
  <c r="AG105" i="6"/>
  <c r="AH105" i="6"/>
  <c r="AI105" i="6"/>
  <c r="AJ105" i="6"/>
  <c r="AK105" i="6"/>
  <c r="AM105" i="6"/>
  <c r="AN105" i="6"/>
  <c r="AO105" i="6"/>
  <c r="AP105" i="6"/>
  <c r="AR105" i="6"/>
  <c r="AS105" i="6"/>
  <c r="AT105" i="6"/>
  <c r="AU105" i="6"/>
  <c r="AW105" i="6"/>
  <c r="AY105" i="6"/>
  <c r="A106" i="6"/>
  <c r="B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Q106" i="6"/>
  <c r="R106" i="6"/>
  <c r="S106" i="6"/>
  <c r="U106" i="6"/>
  <c r="V106" i="6"/>
  <c r="W106" i="6"/>
  <c r="X106" i="6"/>
  <c r="Y106" i="6"/>
  <c r="Z106" i="6"/>
  <c r="AA106" i="6"/>
  <c r="AC106" i="6"/>
  <c r="AD106" i="6"/>
  <c r="AE106" i="6"/>
  <c r="AF106" i="6"/>
  <c r="AG106" i="6"/>
  <c r="AH106" i="6"/>
  <c r="AI106" i="6"/>
  <c r="AJ106" i="6"/>
  <c r="AK106" i="6"/>
  <c r="AM106" i="6"/>
  <c r="AN106" i="6"/>
  <c r="AO106" i="6"/>
  <c r="AP106" i="6"/>
  <c r="AR106" i="6"/>
  <c r="AS106" i="6"/>
  <c r="AT106" i="6"/>
  <c r="AU106" i="6"/>
  <c r="AW106" i="6"/>
  <c r="AY106" i="6"/>
  <c r="A107" i="6"/>
  <c r="B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Q107" i="6"/>
  <c r="R107" i="6"/>
  <c r="S107" i="6"/>
  <c r="U107" i="6"/>
  <c r="V107" i="6"/>
  <c r="W107" i="6"/>
  <c r="X107" i="6"/>
  <c r="Y107" i="6"/>
  <c r="Z107" i="6"/>
  <c r="AA107" i="6"/>
  <c r="AC107" i="6"/>
  <c r="AD107" i="6"/>
  <c r="AE107" i="6"/>
  <c r="AF107" i="6"/>
  <c r="AG107" i="6"/>
  <c r="AH107" i="6"/>
  <c r="AI107" i="6"/>
  <c r="AJ107" i="6"/>
  <c r="AK107" i="6"/>
  <c r="AM107" i="6"/>
  <c r="AN107" i="6"/>
  <c r="AO107" i="6"/>
  <c r="AP107" i="6"/>
  <c r="AR107" i="6"/>
  <c r="AS107" i="6"/>
  <c r="AT107" i="6"/>
  <c r="AU107" i="6"/>
  <c r="AW107" i="6"/>
  <c r="AY107" i="6"/>
  <c r="A108" i="6"/>
  <c r="B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Q108" i="6"/>
  <c r="R108" i="6"/>
  <c r="S108" i="6"/>
  <c r="U108" i="6"/>
  <c r="V108" i="6"/>
  <c r="W108" i="6"/>
  <c r="X108" i="6"/>
  <c r="Y108" i="6"/>
  <c r="Z108" i="6"/>
  <c r="AA108" i="6"/>
  <c r="AC108" i="6"/>
  <c r="AD108" i="6"/>
  <c r="AE108" i="6"/>
  <c r="AF108" i="6"/>
  <c r="AG108" i="6"/>
  <c r="AH108" i="6"/>
  <c r="AI108" i="6"/>
  <c r="AJ108" i="6"/>
  <c r="AK108" i="6"/>
  <c r="AM108" i="6"/>
  <c r="AN108" i="6"/>
  <c r="AO108" i="6"/>
  <c r="AP108" i="6"/>
  <c r="AR108" i="6"/>
  <c r="AS108" i="6"/>
  <c r="AT108" i="6"/>
  <c r="AU108" i="6"/>
  <c r="AW108" i="6"/>
  <c r="AY108" i="6"/>
  <c r="A109" i="6"/>
  <c r="B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Q109" i="6"/>
  <c r="R109" i="6"/>
  <c r="S109" i="6"/>
  <c r="U109" i="6"/>
  <c r="V109" i="6"/>
  <c r="W109" i="6"/>
  <c r="X109" i="6"/>
  <c r="Y109" i="6"/>
  <c r="Z109" i="6"/>
  <c r="AA109" i="6"/>
  <c r="AC109" i="6"/>
  <c r="AD109" i="6"/>
  <c r="AE109" i="6"/>
  <c r="AF109" i="6"/>
  <c r="AG109" i="6"/>
  <c r="AH109" i="6"/>
  <c r="AI109" i="6"/>
  <c r="AJ109" i="6"/>
  <c r="AK109" i="6"/>
  <c r="AM109" i="6"/>
  <c r="AN109" i="6"/>
  <c r="AO109" i="6"/>
  <c r="AP109" i="6"/>
  <c r="AR109" i="6"/>
  <c r="AS109" i="6"/>
  <c r="AT109" i="6"/>
  <c r="AU109" i="6"/>
  <c r="AW109" i="6"/>
  <c r="AY109" i="6"/>
  <c r="A110" i="6"/>
  <c r="B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Q110" i="6"/>
  <c r="R110" i="6"/>
  <c r="S110" i="6"/>
  <c r="U110" i="6"/>
  <c r="V110" i="6"/>
  <c r="W110" i="6"/>
  <c r="X110" i="6"/>
  <c r="Y110" i="6"/>
  <c r="Z110" i="6"/>
  <c r="AA110" i="6"/>
  <c r="AC110" i="6"/>
  <c r="AD110" i="6"/>
  <c r="AE110" i="6"/>
  <c r="AF110" i="6"/>
  <c r="AG110" i="6"/>
  <c r="AH110" i="6"/>
  <c r="AI110" i="6"/>
  <c r="AJ110" i="6"/>
  <c r="AK110" i="6"/>
  <c r="AM110" i="6"/>
  <c r="AN110" i="6"/>
  <c r="AO110" i="6"/>
  <c r="AP110" i="6"/>
  <c r="AR110" i="6"/>
  <c r="AS110" i="6"/>
  <c r="AT110" i="6"/>
  <c r="AU110" i="6"/>
  <c r="AW110" i="6"/>
  <c r="AY110" i="6"/>
  <c r="A111" i="6"/>
  <c r="B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Q111" i="6"/>
  <c r="R111" i="6"/>
  <c r="S111" i="6"/>
  <c r="U111" i="6"/>
  <c r="V111" i="6"/>
  <c r="W111" i="6"/>
  <c r="X111" i="6"/>
  <c r="Y111" i="6"/>
  <c r="Z111" i="6"/>
  <c r="AA111" i="6"/>
  <c r="AC111" i="6"/>
  <c r="AD111" i="6"/>
  <c r="AE111" i="6"/>
  <c r="AF111" i="6"/>
  <c r="AG111" i="6"/>
  <c r="AH111" i="6"/>
  <c r="AI111" i="6"/>
  <c r="AJ111" i="6"/>
  <c r="AK111" i="6"/>
  <c r="AM111" i="6"/>
  <c r="AN111" i="6"/>
  <c r="AO111" i="6"/>
  <c r="AP111" i="6"/>
  <c r="AR111" i="6"/>
  <c r="AS111" i="6"/>
  <c r="AT111" i="6"/>
  <c r="AU111" i="6"/>
  <c r="AW111" i="6"/>
  <c r="AY111" i="6"/>
  <c r="A112" i="6"/>
  <c r="B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Q112" i="6"/>
  <c r="R112" i="6"/>
  <c r="S112" i="6"/>
  <c r="U112" i="6"/>
  <c r="V112" i="6"/>
  <c r="W112" i="6"/>
  <c r="X112" i="6"/>
  <c r="Y112" i="6"/>
  <c r="Z112" i="6"/>
  <c r="AA112" i="6"/>
  <c r="AC112" i="6"/>
  <c r="AD112" i="6"/>
  <c r="AE112" i="6"/>
  <c r="AF112" i="6"/>
  <c r="AG112" i="6"/>
  <c r="AH112" i="6"/>
  <c r="AI112" i="6"/>
  <c r="AJ112" i="6"/>
  <c r="AK112" i="6"/>
  <c r="AM112" i="6"/>
  <c r="AN112" i="6"/>
  <c r="AO112" i="6"/>
  <c r="AP112" i="6"/>
  <c r="AR112" i="6"/>
  <c r="AS112" i="6"/>
  <c r="AT112" i="6"/>
  <c r="AU112" i="6"/>
  <c r="AW112" i="6"/>
  <c r="AY112" i="6"/>
  <c r="A113" i="6"/>
  <c r="B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Q113" i="6"/>
  <c r="R113" i="6"/>
  <c r="S113" i="6"/>
  <c r="U113" i="6"/>
  <c r="V113" i="6"/>
  <c r="W113" i="6"/>
  <c r="X113" i="6"/>
  <c r="Y113" i="6"/>
  <c r="Z113" i="6"/>
  <c r="AA113" i="6"/>
  <c r="AC113" i="6"/>
  <c r="AD113" i="6"/>
  <c r="AE113" i="6"/>
  <c r="AF113" i="6"/>
  <c r="AG113" i="6"/>
  <c r="AH113" i="6"/>
  <c r="AI113" i="6"/>
  <c r="AJ113" i="6"/>
  <c r="AK113" i="6"/>
  <c r="AM113" i="6"/>
  <c r="AN113" i="6"/>
  <c r="AO113" i="6"/>
  <c r="AP113" i="6"/>
  <c r="AR113" i="6"/>
  <c r="AS113" i="6"/>
  <c r="AT113" i="6"/>
  <c r="AU113" i="6"/>
  <c r="AW113" i="6"/>
  <c r="AY113" i="6"/>
  <c r="A114" i="6"/>
  <c r="B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Q114" i="6"/>
  <c r="R114" i="6"/>
  <c r="S114" i="6"/>
  <c r="U114" i="6"/>
  <c r="V114" i="6"/>
  <c r="W114" i="6"/>
  <c r="X114" i="6"/>
  <c r="Y114" i="6"/>
  <c r="Z114" i="6"/>
  <c r="AA114" i="6"/>
  <c r="AC114" i="6"/>
  <c r="AD114" i="6"/>
  <c r="AE114" i="6"/>
  <c r="AF114" i="6"/>
  <c r="AG114" i="6"/>
  <c r="AH114" i="6"/>
  <c r="AI114" i="6"/>
  <c r="AJ114" i="6"/>
  <c r="AK114" i="6"/>
  <c r="AM114" i="6"/>
  <c r="AN114" i="6"/>
  <c r="AO114" i="6"/>
  <c r="AP114" i="6"/>
  <c r="AR114" i="6"/>
  <c r="AS114" i="6"/>
  <c r="AT114" i="6"/>
  <c r="AU114" i="6"/>
  <c r="AW114" i="6"/>
  <c r="AY114" i="6"/>
  <c r="A115" i="6"/>
  <c r="B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Q115" i="6"/>
  <c r="R115" i="6"/>
  <c r="S115" i="6"/>
  <c r="U115" i="6"/>
  <c r="V115" i="6"/>
  <c r="W115" i="6"/>
  <c r="X115" i="6"/>
  <c r="Y115" i="6"/>
  <c r="Z115" i="6"/>
  <c r="AA115" i="6"/>
  <c r="AC115" i="6"/>
  <c r="AD115" i="6"/>
  <c r="AE115" i="6"/>
  <c r="AF115" i="6"/>
  <c r="AG115" i="6"/>
  <c r="AH115" i="6"/>
  <c r="AI115" i="6"/>
  <c r="AJ115" i="6"/>
  <c r="AK115" i="6"/>
  <c r="AM115" i="6"/>
  <c r="AN115" i="6"/>
  <c r="AO115" i="6"/>
  <c r="AP115" i="6"/>
  <c r="AR115" i="6"/>
  <c r="AS115" i="6"/>
  <c r="AT115" i="6"/>
  <c r="AU115" i="6"/>
  <c r="AW115" i="6"/>
  <c r="AY115" i="6"/>
  <c r="A116" i="6"/>
  <c r="B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Q116" i="6"/>
  <c r="R116" i="6"/>
  <c r="S116" i="6"/>
  <c r="U116" i="6"/>
  <c r="V116" i="6"/>
  <c r="W116" i="6"/>
  <c r="X116" i="6"/>
  <c r="Y116" i="6"/>
  <c r="Z116" i="6"/>
  <c r="AA116" i="6"/>
  <c r="AC116" i="6"/>
  <c r="AD116" i="6"/>
  <c r="AE116" i="6"/>
  <c r="AF116" i="6"/>
  <c r="AG116" i="6"/>
  <c r="AH116" i="6"/>
  <c r="AI116" i="6"/>
  <c r="AJ116" i="6"/>
  <c r="AK116" i="6"/>
  <c r="AM116" i="6"/>
  <c r="AN116" i="6"/>
  <c r="AO116" i="6"/>
  <c r="AP116" i="6"/>
  <c r="AR116" i="6"/>
  <c r="AS116" i="6"/>
  <c r="AT116" i="6"/>
  <c r="AU116" i="6"/>
  <c r="AW116" i="6"/>
  <c r="AY116" i="6"/>
  <c r="A117" i="6"/>
  <c r="B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Q117" i="6"/>
  <c r="R117" i="6"/>
  <c r="S117" i="6"/>
  <c r="U117" i="6"/>
  <c r="V117" i="6"/>
  <c r="W117" i="6"/>
  <c r="X117" i="6"/>
  <c r="Y117" i="6"/>
  <c r="Z117" i="6"/>
  <c r="AA117" i="6"/>
  <c r="AC117" i="6"/>
  <c r="AD117" i="6"/>
  <c r="AE117" i="6"/>
  <c r="AF117" i="6"/>
  <c r="AG117" i="6"/>
  <c r="AH117" i="6"/>
  <c r="AI117" i="6"/>
  <c r="AJ117" i="6"/>
  <c r="AK117" i="6"/>
  <c r="AM117" i="6"/>
  <c r="AN117" i="6"/>
  <c r="AO117" i="6"/>
  <c r="AP117" i="6"/>
  <c r="AR117" i="6"/>
  <c r="AS117" i="6"/>
  <c r="AT117" i="6"/>
  <c r="AU117" i="6"/>
  <c r="AW117" i="6"/>
  <c r="AY117" i="6"/>
  <c r="A118" i="6"/>
  <c r="B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Q118" i="6"/>
  <c r="R118" i="6"/>
  <c r="S118" i="6"/>
  <c r="U118" i="6"/>
  <c r="V118" i="6"/>
  <c r="W118" i="6"/>
  <c r="X118" i="6"/>
  <c r="Y118" i="6"/>
  <c r="Z118" i="6"/>
  <c r="AA118" i="6"/>
  <c r="AC118" i="6"/>
  <c r="AD118" i="6"/>
  <c r="AE118" i="6"/>
  <c r="AF118" i="6"/>
  <c r="AG118" i="6"/>
  <c r="AH118" i="6"/>
  <c r="AI118" i="6"/>
  <c r="AJ118" i="6"/>
  <c r="AK118" i="6"/>
  <c r="AM118" i="6"/>
  <c r="AN118" i="6"/>
  <c r="AO118" i="6"/>
  <c r="AP118" i="6"/>
  <c r="AR118" i="6"/>
  <c r="AS118" i="6"/>
  <c r="AT118" i="6"/>
  <c r="AU118" i="6"/>
  <c r="AW118" i="6"/>
  <c r="AY118" i="6"/>
  <c r="A119" i="6"/>
  <c r="B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Q119" i="6"/>
  <c r="R119" i="6"/>
  <c r="S119" i="6"/>
  <c r="U119" i="6"/>
  <c r="V119" i="6"/>
  <c r="W119" i="6"/>
  <c r="X119" i="6"/>
  <c r="Y119" i="6"/>
  <c r="Z119" i="6"/>
  <c r="AA119" i="6"/>
  <c r="AC119" i="6"/>
  <c r="AD119" i="6"/>
  <c r="AE119" i="6"/>
  <c r="AF119" i="6"/>
  <c r="AG119" i="6"/>
  <c r="AH119" i="6"/>
  <c r="AI119" i="6"/>
  <c r="AJ119" i="6"/>
  <c r="AK119" i="6"/>
  <c r="AM119" i="6"/>
  <c r="AN119" i="6"/>
  <c r="AO119" i="6"/>
  <c r="AP119" i="6"/>
  <c r="AR119" i="6"/>
  <c r="AS119" i="6"/>
  <c r="AT119" i="6"/>
  <c r="AU119" i="6"/>
  <c r="AW119" i="6"/>
  <c r="AY119" i="6"/>
  <c r="A120" i="6"/>
  <c r="B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Q120" i="6"/>
  <c r="R120" i="6"/>
  <c r="S120" i="6"/>
  <c r="U120" i="6"/>
  <c r="V120" i="6"/>
  <c r="W120" i="6"/>
  <c r="X120" i="6"/>
  <c r="Y120" i="6"/>
  <c r="Z120" i="6"/>
  <c r="AA120" i="6"/>
  <c r="AC120" i="6"/>
  <c r="AD120" i="6"/>
  <c r="AE120" i="6"/>
  <c r="AF120" i="6"/>
  <c r="AG120" i="6"/>
  <c r="AH120" i="6"/>
  <c r="AI120" i="6"/>
  <c r="AJ120" i="6"/>
  <c r="AK120" i="6"/>
  <c r="AM120" i="6"/>
  <c r="AN120" i="6"/>
  <c r="AO120" i="6"/>
  <c r="AP120" i="6"/>
  <c r="AR120" i="6"/>
  <c r="AS120" i="6"/>
  <c r="AT120" i="6"/>
  <c r="AU120" i="6"/>
  <c r="AW120" i="6"/>
  <c r="AY120" i="6"/>
  <c r="A121" i="6"/>
  <c r="B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Q121" i="6"/>
  <c r="R121" i="6"/>
  <c r="S121" i="6"/>
  <c r="U121" i="6"/>
  <c r="V121" i="6"/>
  <c r="W121" i="6"/>
  <c r="X121" i="6"/>
  <c r="Y121" i="6"/>
  <c r="Z121" i="6"/>
  <c r="AA121" i="6"/>
  <c r="AC121" i="6"/>
  <c r="AD121" i="6"/>
  <c r="AE121" i="6"/>
  <c r="AF121" i="6"/>
  <c r="AG121" i="6"/>
  <c r="AH121" i="6"/>
  <c r="AI121" i="6"/>
  <c r="AJ121" i="6"/>
  <c r="AK121" i="6"/>
  <c r="AM121" i="6"/>
  <c r="AN121" i="6"/>
  <c r="AO121" i="6"/>
  <c r="AP121" i="6"/>
  <c r="AR121" i="6"/>
  <c r="AS121" i="6"/>
  <c r="AT121" i="6"/>
  <c r="AU121" i="6"/>
  <c r="AW121" i="6"/>
  <c r="AY121" i="6"/>
  <c r="A122" i="6"/>
  <c r="B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Q122" i="6"/>
  <c r="R122" i="6"/>
  <c r="S122" i="6"/>
  <c r="U122" i="6"/>
  <c r="V122" i="6"/>
  <c r="W122" i="6"/>
  <c r="X122" i="6"/>
  <c r="Y122" i="6"/>
  <c r="Z122" i="6"/>
  <c r="AA122" i="6"/>
  <c r="AC122" i="6"/>
  <c r="AD122" i="6"/>
  <c r="AE122" i="6"/>
  <c r="AF122" i="6"/>
  <c r="AG122" i="6"/>
  <c r="AH122" i="6"/>
  <c r="AI122" i="6"/>
  <c r="AJ122" i="6"/>
  <c r="AK122" i="6"/>
  <c r="AM122" i="6"/>
  <c r="AN122" i="6"/>
  <c r="AO122" i="6"/>
  <c r="AP122" i="6"/>
  <c r="AR122" i="6"/>
  <c r="AS122" i="6"/>
  <c r="AT122" i="6"/>
  <c r="AU122" i="6"/>
  <c r="AW122" i="6"/>
  <c r="AY122" i="6"/>
  <c r="A123" i="6"/>
  <c r="B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Q123" i="6"/>
  <c r="R123" i="6"/>
  <c r="S123" i="6"/>
  <c r="U123" i="6"/>
  <c r="V123" i="6"/>
  <c r="W123" i="6"/>
  <c r="X123" i="6"/>
  <c r="Y123" i="6"/>
  <c r="Z123" i="6"/>
  <c r="AA123" i="6"/>
  <c r="AC123" i="6"/>
  <c r="AD123" i="6"/>
  <c r="AE123" i="6"/>
  <c r="AF123" i="6"/>
  <c r="AG123" i="6"/>
  <c r="AH123" i="6"/>
  <c r="AI123" i="6"/>
  <c r="AJ123" i="6"/>
  <c r="AK123" i="6"/>
  <c r="AM123" i="6"/>
  <c r="AN123" i="6"/>
  <c r="AO123" i="6"/>
  <c r="AP123" i="6"/>
  <c r="AR123" i="6"/>
  <c r="AS123" i="6"/>
  <c r="AT123" i="6"/>
  <c r="AU123" i="6"/>
  <c r="AW123" i="6"/>
  <c r="AY123" i="6"/>
  <c r="A124" i="6"/>
  <c r="B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Q124" i="6"/>
  <c r="R124" i="6"/>
  <c r="S124" i="6"/>
  <c r="U124" i="6"/>
  <c r="V124" i="6"/>
  <c r="W124" i="6"/>
  <c r="X124" i="6"/>
  <c r="Y124" i="6"/>
  <c r="Z124" i="6"/>
  <c r="AA124" i="6"/>
  <c r="AC124" i="6"/>
  <c r="AD124" i="6"/>
  <c r="AE124" i="6"/>
  <c r="AF124" i="6"/>
  <c r="AG124" i="6"/>
  <c r="AH124" i="6"/>
  <c r="AI124" i="6"/>
  <c r="AJ124" i="6"/>
  <c r="AK124" i="6"/>
  <c r="AM124" i="6"/>
  <c r="AN124" i="6"/>
  <c r="AO124" i="6"/>
  <c r="AP124" i="6"/>
  <c r="AR124" i="6"/>
  <c r="AS124" i="6"/>
  <c r="AT124" i="6"/>
  <c r="AU124" i="6"/>
  <c r="AW124" i="6"/>
  <c r="AY124" i="6"/>
  <c r="A125" i="6"/>
  <c r="B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Q125" i="6"/>
  <c r="R125" i="6"/>
  <c r="S125" i="6"/>
  <c r="U125" i="6"/>
  <c r="V125" i="6"/>
  <c r="W125" i="6"/>
  <c r="X125" i="6"/>
  <c r="Y125" i="6"/>
  <c r="Z125" i="6"/>
  <c r="AA125" i="6"/>
  <c r="AC125" i="6"/>
  <c r="AD125" i="6"/>
  <c r="AE125" i="6"/>
  <c r="AF125" i="6"/>
  <c r="AG125" i="6"/>
  <c r="AH125" i="6"/>
  <c r="AI125" i="6"/>
  <c r="AJ125" i="6"/>
  <c r="AK125" i="6"/>
  <c r="AM125" i="6"/>
  <c r="AN125" i="6"/>
  <c r="AO125" i="6"/>
  <c r="AP125" i="6"/>
  <c r="AR125" i="6"/>
  <c r="AS125" i="6"/>
  <c r="AT125" i="6"/>
  <c r="AU125" i="6"/>
  <c r="AW125" i="6"/>
  <c r="AY125" i="6"/>
  <c r="A126" i="6"/>
  <c r="B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Q126" i="6"/>
  <c r="R126" i="6"/>
  <c r="S126" i="6"/>
  <c r="U126" i="6"/>
  <c r="V126" i="6"/>
  <c r="W126" i="6"/>
  <c r="X126" i="6"/>
  <c r="Y126" i="6"/>
  <c r="Z126" i="6"/>
  <c r="AA126" i="6"/>
  <c r="AC126" i="6"/>
  <c r="AD126" i="6"/>
  <c r="AE126" i="6"/>
  <c r="AF126" i="6"/>
  <c r="AG126" i="6"/>
  <c r="AH126" i="6"/>
  <c r="AI126" i="6"/>
  <c r="AJ126" i="6"/>
  <c r="AK126" i="6"/>
  <c r="AM126" i="6"/>
  <c r="AN126" i="6"/>
  <c r="AO126" i="6"/>
  <c r="AP126" i="6"/>
  <c r="AR126" i="6"/>
  <c r="AS126" i="6"/>
  <c r="AT126" i="6"/>
  <c r="AU126" i="6"/>
  <c r="AW126" i="6"/>
  <c r="AY126" i="6"/>
  <c r="A127" i="6"/>
  <c r="B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Q127" i="6"/>
  <c r="R127" i="6"/>
  <c r="S127" i="6"/>
  <c r="U127" i="6"/>
  <c r="V127" i="6"/>
  <c r="W127" i="6"/>
  <c r="X127" i="6"/>
  <c r="Y127" i="6"/>
  <c r="Z127" i="6"/>
  <c r="AA127" i="6"/>
  <c r="AC127" i="6"/>
  <c r="AD127" i="6"/>
  <c r="AE127" i="6"/>
  <c r="AF127" i="6"/>
  <c r="AG127" i="6"/>
  <c r="AH127" i="6"/>
  <c r="AI127" i="6"/>
  <c r="AJ127" i="6"/>
  <c r="AK127" i="6"/>
  <c r="AM127" i="6"/>
  <c r="AN127" i="6"/>
  <c r="AO127" i="6"/>
  <c r="AP127" i="6"/>
  <c r="AR127" i="6"/>
  <c r="AS127" i="6"/>
  <c r="AT127" i="6"/>
  <c r="AU127" i="6"/>
  <c r="AW127" i="6"/>
  <c r="AY127" i="6"/>
  <c r="A128" i="6"/>
  <c r="B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Q128" i="6"/>
  <c r="R128" i="6"/>
  <c r="S128" i="6"/>
  <c r="U128" i="6"/>
  <c r="V128" i="6"/>
  <c r="W128" i="6"/>
  <c r="X128" i="6"/>
  <c r="Y128" i="6"/>
  <c r="Z128" i="6"/>
  <c r="AA128" i="6"/>
  <c r="AC128" i="6"/>
  <c r="AD128" i="6"/>
  <c r="AE128" i="6"/>
  <c r="AF128" i="6"/>
  <c r="AG128" i="6"/>
  <c r="AH128" i="6"/>
  <c r="AI128" i="6"/>
  <c r="AJ128" i="6"/>
  <c r="AK128" i="6"/>
  <c r="AM128" i="6"/>
  <c r="AN128" i="6"/>
  <c r="AO128" i="6"/>
  <c r="AP128" i="6"/>
  <c r="AR128" i="6"/>
  <c r="AS128" i="6"/>
  <c r="AT128" i="6"/>
  <c r="AU128" i="6"/>
  <c r="AW128" i="6"/>
  <c r="AY128" i="6"/>
  <c r="A129" i="6"/>
  <c r="B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Q129" i="6"/>
  <c r="R129" i="6"/>
  <c r="S129" i="6"/>
  <c r="U129" i="6"/>
  <c r="V129" i="6"/>
  <c r="W129" i="6"/>
  <c r="X129" i="6"/>
  <c r="Y129" i="6"/>
  <c r="Z129" i="6"/>
  <c r="AA129" i="6"/>
  <c r="AC129" i="6"/>
  <c r="AD129" i="6"/>
  <c r="AE129" i="6"/>
  <c r="AF129" i="6"/>
  <c r="AG129" i="6"/>
  <c r="AH129" i="6"/>
  <c r="AI129" i="6"/>
  <c r="AJ129" i="6"/>
  <c r="AK129" i="6"/>
  <c r="AM129" i="6"/>
  <c r="AN129" i="6"/>
  <c r="AO129" i="6"/>
  <c r="AP129" i="6"/>
  <c r="AR129" i="6"/>
  <c r="AS129" i="6"/>
  <c r="AT129" i="6"/>
  <c r="AU129" i="6"/>
  <c r="AW129" i="6"/>
  <c r="AY129" i="6"/>
  <c r="A130" i="6"/>
  <c r="B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Q130" i="6"/>
  <c r="R130" i="6"/>
  <c r="S130" i="6"/>
  <c r="U130" i="6"/>
  <c r="V130" i="6"/>
  <c r="W130" i="6"/>
  <c r="X130" i="6"/>
  <c r="Y130" i="6"/>
  <c r="Z130" i="6"/>
  <c r="AA130" i="6"/>
  <c r="AC130" i="6"/>
  <c r="AD130" i="6"/>
  <c r="AE130" i="6"/>
  <c r="AF130" i="6"/>
  <c r="AG130" i="6"/>
  <c r="AH130" i="6"/>
  <c r="AI130" i="6"/>
  <c r="AJ130" i="6"/>
  <c r="AK130" i="6"/>
  <c r="AM130" i="6"/>
  <c r="AN130" i="6"/>
  <c r="AO130" i="6"/>
  <c r="AP130" i="6"/>
  <c r="AR130" i="6"/>
  <c r="AS130" i="6"/>
  <c r="AT130" i="6"/>
  <c r="AU130" i="6"/>
  <c r="AW130" i="6"/>
  <c r="AY130" i="6"/>
  <c r="A131" i="6"/>
  <c r="B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Q131" i="6"/>
  <c r="R131" i="6"/>
  <c r="S131" i="6"/>
  <c r="U131" i="6"/>
  <c r="V131" i="6"/>
  <c r="W131" i="6"/>
  <c r="X131" i="6"/>
  <c r="Y131" i="6"/>
  <c r="Z131" i="6"/>
  <c r="AA131" i="6"/>
  <c r="AC131" i="6"/>
  <c r="AD131" i="6"/>
  <c r="AE131" i="6"/>
  <c r="AF131" i="6"/>
  <c r="AG131" i="6"/>
  <c r="AH131" i="6"/>
  <c r="AI131" i="6"/>
  <c r="AJ131" i="6"/>
  <c r="AK131" i="6"/>
  <c r="AM131" i="6"/>
  <c r="AN131" i="6"/>
  <c r="AO131" i="6"/>
  <c r="AP131" i="6"/>
  <c r="AR131" i="6"/>
  <c r="AS131" i="6"/>
  <c r="AT131" i="6"/>
  <c r="AU131" i="6"/>
  <c r="AW131" i="6"/>
  <c r="AY131" i="6"/>
  <c r="A132" i="6"/>
  <c r="B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Q132" i="6"/>
  <c r="R132" i="6"/>
  <c r="S132" i="6"/>
  <c r="U132" i="6"/>
  <c r="V132" i="6"/>
  <c r="W132" i="6"/>
  <c r="X132" i="6"/>
  <c r="Y132" i="6"/>
  <c r="Z132" i="6"/>
  <c r="AA132" i="6"/>
  <c r="AC132" i="6"/>
  <c r="AD132" i="6"/>
  <c r="AE132" i="6"/>
  <c r="AF132" i="6"/>
  <c r="AG132" i="6"/>
  <c r="AH132" i="6"/>
  <c r="AI132" i="6"/>
  <c r="AJ132" i="6"/>
  <c r="AK132" i="6"/>
  <c r="AM132" i="6"/>
  <c r="AN132" i="6"/>
  <c r="AO132" i="6"/>
  <c r="AP132" i="6"/>
  <c r="AR132" i="6"/>
  <c r="AS132" i="6"/>
  <c r="AT132" i="6"/>
  <c r="AU132" i="6"/>
  <c r="AW132" i="6"/>
  <c r="AY132" i="6"/>
  <c r="A133" i="6"/>
  <c r="B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Q133" i="6"/>
  <c r="R133" i="6"/>
  <c r="S133" i="6"/>
  <c r="U133" i="6"/>
  <c r="V133" i="6"/>
  <c r="W133" i="6"/>
  <c r="X133" i="6"/>
  <c r="Y133" i="6"/>
  <c r="Z133" i="6"/>
  <c r="AA133" i="6"/>
  <c r="AC133" i="6"/>
  <c r="AD133" i="6"/>
  <c r="AE133" i="6"/>
  <c r="AF133" i="6"/>
  <c r="AG133" i="6"/>
  <c r="AH133" i="6"/>
  <c r="AI133" i="6"/>
  <c r="AJ133" i="6"/>
  <c r="AK133" i="6"/>
  <c r="AM133" i="6"/>
  <c r="AN133" i="6"/>
  <c r="AO133" i="6"/>
  <c r="AP133" i="6"/>
  <c r="AR133" i="6"/>
  <c r="AS133" i="6"/>
  <c r="AT133" i="6"/>
  <c r="AU133" i="6"/>
  <c r="AW133" i="6"/>
  <c r="AY133" i="6"/>
  <c r="A134" i="6"/>
  <c r="B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Q134" i="6"/>
  <c r="R134" i="6"/>
  <c r="S134" i="6"/>
  <c r="U134" i="6"/>
  <c r="V134" i="6"/>
  <c r="W134" i="6"/>
  <c r="X134" i="6"/>
  <c r="Y134" i="6"/>
  <c r="Z134" i="6"/>
  <c r="AA134" i="6"/>
  <c r="AC134" i="6"/>
  <c r="AD134" i="6"/>
  <c r="AE134" i="6"/>
  <c r="AF134" i="6"/>
  <c r="AG134" i="6"/>
  <c r="AH134" i="6"/>
  <c r="AI134" i="6"/>
  <c r="AJ134" i="6"/>
  <c r="AK134" i="6"/>
  <c r="AM134" i="6"/>
  <c r="AN134" i="6"/>
  <c r="AO134" i="6"/>
  <c r="AP134" i="6"/>
  <c r="AR134" i="6"/>
  <c r="AS134" i="6"/>
  <c r="AT134" i="6"/>
  <c r="AU134" i="6"/>
  <c r="AW134" i="6"/>
  <c r="AY134" i="6"/>
  <c r="A135" i="6"/>
  <c r="B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Q135" i="6"/>
  <c r="R135" i="6"/>
  <c r="S135" i="6"/>
  <c r="U135" i="6"/>
  <c r="V135" i="6"/>
  <c r="W135" i="6"/>
  <c r="X135" i="6"/>
  <c r="Y135" i="6"/>
  <c r="Z135" i="6"/>
  <c r="AA135" i="6"/>
  <c r="AC135" i="6"/>
  <c r="AD135" i="6"/>
  <c r="AE135" i="6"/>
  <c r="AF135" i="6"/>
  <c r="AG135" i="6"/>
  <c r="AH135" i="6"/>
  <c r="AI135" i="6"/>
  <c r="AJ135" i="6"/>
  <c r="AK135" i="6"/>
  <c r="AM135" i="6"/>
  <c r="AN135" i="6"/>
  <c r="AO135" i="6"/>
  <c r="AP135" i="6"/>
  <c r="AR135" i="6"/>
  <c r="AS135" i="6"/>
  <c r="AT135" i="6"/>
  <c r="AU135" i="6"/>
  <c r="AW135" i="6"/>
  <c r="AY135" i="6"/>
  <c r="A136" i="6"/>
  <c r="B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Q136" i="6"/>
  <c r="R136" i="6"/>
  <c r="S136" i="6"/>
  <c r="U136" i="6"/>
  <c r="V136" i="6"/>
  <c r="W136" i="6"/>
  <c r="X136" i="6"/>
  <c r="Y136" i="6"/>
  <c r="Z136" i="6"/>
  <c r="AA136" i="6"/>
  <c r="AC136" i="6"/>
  <c r="AD136" i="6"/>
  <c r="AE136" i="6"/>
  <c r="AF136" i="6"/>
  <c r="AG136" i="6"/>
  <c r="AH136" i="6"/>
  <c r="AI136" i="6"/>
  <c r="AJ136" i="6"/>
  <c r="AK136" i="6"/>
  <c r="AM136" i="6"/>
  <c r="AN136" i="6"/>
  <c r="AO136" i="6"/>
  <c r="AP136" i="6"/>
  <c r="AR136" i="6"/>
  <c r="AS136" i="6"/>
  <c r="AT136" i="6"/>
  <c r="AU136" i="6"/>
  <c r="AW136" i="6"/>
  <c r="AY136" i="6"/>
  <c r="A137" i="6"/>
  <c r="B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Q137" i="6"/>
  <c r="R137" i="6"/>
  <c r="S137" i="6"/>
  <c r="U137" i="6"/>
  <c r="V137" i="6"/>
  <c r="W137" i="6"/>
  <c r="X137" i="6"/>
  <c r="Y137" i="6"/>
  <c r="Z137" i="6"/>
  <c r="AA137" i="6"/>
  <c r="AC137" i="6"/>
  <c r="AD137" i="6"/>
  <c r="AE137" i="6"/>
  <c r="AF137" i="6"/>
  <c r="AG137" i="6"/>
  <c r="AH137" i="6"/>
  <c r="AI137" i="6"/>
  <c r="AJ137" i="6"/>
  <c r="AK137" i="6"/>
  <c r="AM137" i="6"/>
  <c r="AN137" i="6"/>
  <c r="AO137" i="6"/>
  <c r="AP137" i="6"/>
  <c r="AR137" i="6"/>
  <c r="AS137" i="6"/>
  <c r="AT137" i="6"/>
  <c r="AU137" i="6"/>
  <c r="AW137" i="6"/>
  <c r="AY137" i="6"/>
  <c r="A138" i="6"/>
  <c r="B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Q138" i="6"/>
  <c r="R138" i="6"/>
  <c r="S138" i="6"/>
  <c r="U138" i="6"/>
  <c r="V138" i="6"/>
  <c r="W138" i="6"/>
  <c r="X138" i="6"/>
  <c r="Y138" i="6"/>
  <c r="Z138" i="6"/>
  <c r="AA138" i="6"/>
  <c r="AC138" i="6"/>
  <c r="AD138" i="6"/>
  <c r="AE138" i="6"/>
  <c r="AF138" i="6"/>
  <c r="AG138" i="6"/>
  <c r="AH138" i="6"/>
  <c r="AI138" i="6"/>
  <c r="AJ138" i="6"/>
  <c r="AK138" i="6"/>
  <c r="AM138" i="6"/>
  <c r="AN138" i="6"/>
  <c r="AO138" i="6"/>
  <c r="AP138" i="6"/>
  <c r="AR138" i="6"/>
  <c r="AS138" i="6"/>
  <c r="AT138" i="6"/>
  <c r="AU138" i="6"/>
  <c r="AW138" i="6"/>
  <c r="AY138" i="6"/>
  <c r="A139" i="6"/>
  <c r="B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Q139" i="6"/>
  <c r="R139" i="6"/>
  <c r="S139" i="6"/>
  <c r="U139" i="6"/>
  <c r="V139" i="6"/>
  <c r="W139" i="6"/>
  <c r="X139" i="6"/>
  <c r="Y139" i="6"/>
  <c r="Z139" i="6"/>
  <c r="AA139" i="6"/>
  <c r="AC139" i="6"/>
  <c r="AD139" i="6"/>
  <c r="AE139" i="6"/>
  <c r="AF139" i="6"/>
  <c r="AG139" i="6"/>
  <c r="AH139" i="6"/>
  <c r="AI139" i="6"/>
  <c r="AJ139" i="6"/>
  <c r="AK139" i="6"/>
  <c r="AM139" i="6"/>
  <c r="AN139" i="6"/>
  <c r="AO139" i="6"/>
  <c r="AP139" i="6"/>
  <c r="AR139" i="6"/>
  <c r="AS139" i="6"/>
  <c r="AT139" i="6"/>
  <c r="AU139" i="6"/>
  <c r="AW139" i="6"/>
  <c r="AY139" i="6"/>
  <c r="A140" i="6"/>
  <c r="B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Q140" i="6"/>
  <c r="R140" i="6"/>
  <c r="S140" i="6"/>
  <c r="U140" i="6"/>
  <c r="V140" i="6"/>
  <c r="W140" i="6"/>
  <c r="X140" i="6"/>
  <c r="Y140" i="6"/>
  <c r="Z140" i="6"/>
  <c r="AA140" i="6"/>
  <c r="AC140" i="6"/>
  <c r="AD140" i="6"/>
  <c r="AE140" i="6"/>
  <c r="AF140" i="6"/>
  <c r="AG140" i="6"/>
  <c r="AH140" i="6"/>
  <c r="AI140" i="6"/>
  <c r="AJ140" i="6"/>
  <c r="AK140" i="6"/>
  <c r="AM140" i="6"/>
  <c r="AN140" i="6"/>
  <c r="AO140" i="6"/>
  <c r="AP140" i="6"/>
  <c r="AR140" i="6"/>
  <c r="AS140" i="6"/>
  <c r="AT140" i="6"/>
  <c r="AU140" i="6"/>
  <c r="AW140" i="6"/>
  <c r="AY140" i="6"/>
  <c r="A141" i="6"/>
  <c r="B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Q141" i="6"/>
  <c r="R141" i="6"/>
  <c r="S141" i="6"/>
  <c r="U141" i="6"/>
  <c r="V141" i="6"/>
  <c r="W141" i="6"/>
  <c r="X141" i="6"/>
  <c r="Y141" i="6"/>
  <c r="Z141" i="6"/>
  <c r="AA141" i="6"/>
  <c r="AC141" i="6"/>
  <c r="AD141" i="6"/>
  <c r="AE141" i="6"/>
  <c r="AF141" i="6"/>
  <c r="AG141" i="6"/>
  <c r="AH141" i="6"/>
  <c r="AI141" i="6"/>
  <c r="AJ141" i="6"/>
  <c r="AK141" i="6"/>
  <c r="AM141" i="6"/>
  <c r="AN141" i="6"/>
  <c r="AO141" i="6"/>
  <c r="AP141" i="6"/>
  <c r="AR141" i="6"/>
  <c r="AS141" i="6"/>
  <c r="AT141" i="6"/>
  <c r="AU141" i="6"/>
  <c r="AW141" i="6"/>
  <c r="AY141" i="6"/>
  <c r="A142" i="6"/>
  <c r="B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Q142" i="6"/>
  <c r="R142" i="6"/>
  <c r="S142" i="6"/>
  <c r="U142" i="6"/>
  <c r="V142" i="6"/>
  <c r="W142" i="6"/>
  <c r="X142" i="6"/>
  <c r="Y142" i="6"/>
  <c r="Z142" i="6"/>
  <c r="AA142" i="6"/>
  <c r="AC142" i="6"/>
  <c r="AD142" i="6"/>
  <c r="AE142" i="6"/>
  <c r="AF142" i="6"/>
  <c r="AG142" i="6"/>
  <c r="AH142" i="6"/>
  <c r="AI142" i="6"/>
  <c r="AJ142" i="6"/>
  <c r="AK142" i="6"/>
  <c r="AM142" i="6"/>
  <c r="AN142" i="6"/>
  <c r="AO142" i="6"/>
  <c r="AP142" i="6"/>
  <c r="AR142" i="6"/>
  <c r="AS142" i="6"/>
  <c r="AT142" i="6"/>
  <c r="AU142" i="6"/>
  <c r="AW142" i="6"/>
  <c r="AY142" i="6"/>
  <c r="A143" i="6"/>
  <c r="B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Q143" i="6"/>
  <c r="R143" i="6"/>
  <c r="S143" i="6"/>
  <c r="U143" i="6"/>
  <c r="V143" i="6"/>
  <c r="W143" i="6"/>
  <c r="X143" i="6"/>
  <c r="Y143" i="6"/>
  <c r="Z143" i="6"/>
  <c r="AA143" i="6"/>
  <c r="AC143" i="6"/>
  <c r="AD143" i="6"/>
  <c r="AE143" i="6"/>
  <c r="AF143" i="6"/>
  <c r="AG143" i="6"/>
  <c r="AH143" i="6"/>
  <c r="AI143" i="6"/>
  <c r="AJ143" i="6"/>
  <c r="AK143" i="6"/>
  <c r="AM143" i="6"/>
  <c r="AN143" i="6"/>
  <c r="AO143" i="6"/>
  <c r="AP143" i="6"/>
  <c r="AR143" i="6"/>
  <c r="AS143" i="6"/>
  <c r="AT143" i="6"/>
  <c r="AU143" i="6"/>
  <c r="AW143" i="6"/>
  <c r="AY143" i="6"/>
  <c r="A144" i="6"/>
  <c r="B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Q144" i="6"/>
  <c r="R144" i="6"/>
  <c r="S144" i="6"/>
  <c r="U144" i="6"/>
  <c r="V144" i="6"/>
  <c r="W144" i="6"/>
  <c r="X144" i="6"/>
  <c r="Y144" i="6"/>
  <c r="Z144" i="6"/>
  <c r="AA144" i="6"/>
  <c r="AC144" i="6"/>
  <c r="AD144" i="6"/>
  <c r="AE144" i="6"/>
  <c r="AF144" i="6"/>
  <c r="AG144" i="6"/>
  <c r="AH144" i="6"/>
  <c r="AI144" i="6"/>
  <c r="AJ144" i="6"/>
  <c r="AK144" i="6"/>
  <c r="AM144" i="6"/>
  <c r="AN144" i="6"/>
  <c r="AO144" i="6"/>
  <c r="AP144" i="6"/>
  <c r="AR144" i="6"/>
  <c r="AS144" i="6"/>
  <c r="AT144" i="6"/>
  <c r="AU144" i="6"/>
  <c r="AW144" i="6"/>
  <c r="AY144" i="6"/>
  <c r="A145" i="6"/>
  <c r="B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Q145" i="6"/>
  <c r="R145" i="6"/>
  <c r="S145" i="6"/>
  <c r="U145" i="6"/>
  <c r="V145" i="6"/>
  <c r="W145" i="6"/>
  <c r="X145" i="6"/>
  <c r="Y145" i="6"/>
  <c r="Z145" i="6"/>
  <c r="AA145" i="6"/>
  <c r="AC145" i="6"/>
  <c r="AD145" i="6"/>
  <c r="AE145" i="6"/>
  <c r="AF145" i="6"/>
  <c r="AG145" i="6"/>
  <c r="AH145" i="6"/>
  <c r="AI145" i="6"/>
  <c r="AJ145" i="6"/>
  <c r="AK145" i="6"/>
  <c r="AM145" i="6"/>
  <c r="AN145" i="6"/>
  <c r="AO145" i="6"/>
  <c r="AP145" i="6"/>
  <c r="AR145" i="6"/>
  <c r="AS145" i="6"/>
  <c r="AT145" i="6"/>
  <c r="AU145" i="6"/>
  <c r="AW145" i="6"/>
  <c r="AY145" i="6"/>
  <c r="A146" i="6"/>
  <c r="B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Q146" i="6"/>
  <c r="R146" i="6"/>
  <c r="S146" i="6"/>
  <c r="U146" i="6"/>
  <c r="V146" i="6"/>
  <c r="W146" i="6"/>
  <c r="X146" i="6"/>
  <c r="Y146" i="6"/>
  <c r="Z146" i="6"/>
  <c r="AA146" i="6"/>
  <c r="AC146" i="6"/>
  <c r="AD146" i="6"/>
  <c r="AE146" i="6"/>
  <c r="AF146" i="6"/>
  <c r="AG146" i="6"/>
  <c r="AH146" i="6"/>
  <c r="AI146" i="6"/>
  <c r="AJ146" i="6"/>
  <c r="AK146" i="6"/>
  <c r="AM146" i="6"/>
  <c r="AN146" i="6"/>
  <c r="AO146" i="6"/>
  <c r="AP146" i="6"/>
  <c r="AR146" i="6"/>
  <c r="AS146" i="6"/>
  <c r="AT146" i="6"/>
  <c r="AU146" i="6"/>
  <c r="AW146" i="6"/>
  <c r="AY146" i="6"/>
  <c r="A147" i="6"/>
  <c r="B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Q147" i="6"/>
  <c r="R147" i="6"/>
  <c r="S147" i="6"/>
  <c r="U147" i="6"/>
  <c r="V147" i="6"/>
  <c r="W147" i="6"/>
  <c r="X147" i="6"/>
  <c r="Y147" i="6"/>
  <c r="Z147" i="6"/>
  <c r="AA147" i="6"/>
  <c r="AC147" i="6"/>
  <c r="AD147" i="6"/>
  <c r="AE147" i="6"/>
  <c r="AF147" i="6"/>
  <c r="AG147" i="6"/>
  <c r="AH147" i="6"/>
  <c r="AI147" i="6"/>
  <c r="AJ147" i="6"/>
  <c r="AK147" i="6"/>
  <c r="AM147" i="6"/>
  <c r="AN147" i="6"/>
  <c r="AO147" i="6"/>
  <c r="AP147" i="6"/>
  <c r="AR147" i="6"/>
  <c r="AS147" i="6"/>
  <c r="AT147" i="6"/>
  <c r="AU147" i="6"/>
  <c r="AW147" i="6"/>
  <c r="AY147" i="6"/>
  <c r="A148" i="6"/>
  <c r="B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Q148" i="6"/>
  <c r="R148" i="6"/>
  <c r="S148" i="6"/>
  <c r="U148" i="6"/>
  <c r="V148" i="6"/>
  <c r="W148" i="6"/>
  <c r="X148" i="6"/>
  <c r="Y148" i="6"/>
  <c r="Z148" i="6"/>
  <c r="AA148" i="6"/>
  <c r="AC148" i="6"/>
  <c r="AD148" i="6"/>
  <c r="AE148" i="6"/>
  <c r="AF148" i="6"/>
  <c r="AG148" i="6"/>
  <c r="AH148" i="6"/>
  <c r="AI148" i="6"/>
  <c r="AJ148" i="6"/>
  <c r="AK148" i="6"/>
  <c r="AM148" i="6"/>
  <c r="AN148" i="6"/>
  <c r="AO148" i="6"/>
  <c r="AP148" i="6"/>
  <c r="AR148" i="6"/>
  <c r="AS148" i="6"/>
  <c r="AT148" i="6"/>
  <c r="AU148" i="6"/>
  <c r="AW148" i="6"/>
  <c r="AY148" i="6"/>
  <c r="A149" i="6"/>
  <c r="B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Q149" i="6"/>
  <c r="R149" i="6"/>
  <c r="S149" i="6"/>
  <c r="U149" i="6"/>
  <c r="V149" i="6"/>
  <c r="W149" i="6"/>
  <c r="X149" i="6"/>
  <c r="Y149" i="6"/>
  <c r="Z149" i="6"/>
  <c r="AA149" i="6"/>
  <c r="AC149" i="6"/>
  <c r="AD149" i="6"/>
  <c r="AE149" i="6"/>
  <c r="AF149" i="6"/>
  <c r="AG149" i="6"/>
  <c r="AH149" i="6"/>
  <c r="AI149" i="6"/>
  <c r="AJ149" i="6"/>
  <c r="AK149" i="6"/>
  <c r="AM149" i="6"/>
  <c r="AN149" i="6"/>
  <c r="AO149" i="6"/>
  <c r="AP149" i="6"/>
  <c r="AR149" i="6"/>
  <c r="AS149" i="6"/>
  <c r="AT149" i="6"/>
  <c r="AU149" i="6"/>
  <c r="AW149" i="6"/>
  <c r="AY149" i="6"/>
  <c r="A150" i="6"/>
  <c r="B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Q150" i="6"/>
  <c r="R150" i="6"/>
  <c r="S150" i="6"/>
  <c r="U150" i="6"/>
  <c r="V150" i="6"/>
  <c r="W150" i="6"/>
  <c r="X150" i="6"/>
  <c r="Y150" i="6"/>
  <c r="Z150" i="6"/>
  <c r="AA150" i="6"/>
  <c r="AC150" i="6"/>
  <c r="AD150" i="6"/>
  <c r="AE150" i="6"/>
  <c r="AF150" i="6"/>
  <c r="AG150" i="6"/>
  <c r="AH150" i="6"/>
  <c r="AI150" i="6"/>
  <c r="AJ150" i="6"/>
  <c r="AK150" i="6"/>
  <c r="AM150" i="6"/>
  <c r="AN150" i="6"/>
  <c r="AO150" i="6"/>
  <c r="AP150" i="6"/>
  <c r="AR150" i="6"/>
  <c r="AS150" i="6"/>
  <c r="AT150" i="6"/>
  <c r="AU150" i="6"/>
  <c r="AW150" i="6"/>
  <c r="AY150" i="6"/>
  <c r="A151" i="6"/>
  <c r="B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Q151" i="6"/>
  <c r="R151" i="6"/>
  <c r="S151" i="6"/>
  <c r="U151" i="6"/>
  <c r="V151" i="6"/>
  <c r="W151" i="6"/>
  <c r="X151" i="6"/>
  <c r="Y151" i="6"/>
  <c r="Z151" i="6"/>
  <c r="AA151" i="6"/>
  <c r="AC151" i="6"/>
  <c r="AD151" i="6"/>
  <c r="AE151" i="6"/>
  <c r="AF151" i="6"/>
  <c r="AG151" i="6"/>
  <c r="AH151" i="6"/>
  <c r="AI151" i="6"/>
  <c r="AJ151" i="6"/>
  <c r="AK151" i="6"/>
  <c r="AM151" i="6"/>
  <c r="AN151" i="6"/>
  <c r="AO151" i="6"/>
  <c r="AP151" i="6"/>
  <c r="AR151" i="6"/>
  <c r="AS151" i="6"/>
  <c r="AT151" i="6"/>
  <c r="AU151" i="6"/>
  <c r="AW151" i="6"/>
  <c r="AY151" i="6"/>
  <c r="A152" i="6"/>
  <c r="B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Q152" i="6"/>
  <c r="R152" i="6"/>
  <c r="S152" i="6"/>
  <c r="U152" i="6"/>
  <c r="V152" i="6"/>
  <c r="W152" i="6"/>
  <c r="X152" i="6"/>
  <c r="Y152" i="6"/>
  <c r="Z152" i="6"/>
  <c r="AA152" i="6"/>
  <c r="AC152" i="6"/>
  <c r="AD152" i="6"/>
  <c r="AE152" i="6"/>
  <c r="AF152" i="6"/>
  <c r="AG152" i="6"/>
  <c r="AH152" i="6"/>
  <c r="AI152" i="6"/>
  <c r="AJ152" i="6"/>
  <c r="AK152" i="6"/>
  <c r="AM152" i="6"/>
  <c r="AN152" i="6"/>
  <c r="AO152" i="6"/>
  <c r="AP152" i="6"/>
  <c r="AR152" i="6"/>
  <c r="AS152" i="6"/>
  <c r="AT152" i="6"/>
  <c r="AU152" i="6"/>
  <c r="AW152" i="6"/>
  <c r="AY152" i="6"/>
  <c r="A153" i="6"/>
  <c r="B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Q153" i="6"/>
  <c r="R153" i="6"/>
  <c r="S153" i="6"/>
  <c r="U153" i="6"/>
  <c r="V153" i="6"/>
  <c r="W153" i="6"/>
  <c r="X153" i="6"/>
  <c r="Y153" i="6"/>
  <c r="Z153" i="6"/>
  <c r="AA153" i="6"/>
  <c r="AC153" i="6"/>
  <c r="AD153" i="6"/>
  <c r="AE153" i="6"/>
  <c r="AF153" i="6"/>
  <c r="AG153" i="6"/>
  <c r="AH153" i="6"/>
  <c r="AI153" i="6"/>
  <c r="AJ153" i="6"/>
  <c r="AK153" i="6"/>
  <c r="AM153" i="6"/>
  <c r="AN153" i="6"/>
  <c r="AO153" i="6"/>
  <c r="AP153" i="6"/>
  <c r="AR153" i="6"/>
  <c r="AS153" i="6"/>
  <c r="AT153" i="6"/>
  <c r="AU153" i="6"/>
  <c r="AW153" i="6"/>
  <c r="AY153" i="6"/>
  <c r="A154" i="6"/>
  <c r="B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Q154" i="6"/>
  <c r="R154" i="6"/>
  <c r="S154" i="6"/>
  <c r="U154" i="6"/>
  <c r="V154" i="6"/>
  <c r="W154" i="6"/>
  <c r="X154" i="6"/>
  <c r="Y154" i="6"/>
  <c r="Z154" i="6"/>
  <c r="AA154" i="6"/>
  <c r="AC154" i="6"/>
  <c r="AD154" i="6"/>
  <c r="AE154" i="6"/>
  <c r="AF154" i="6"/>
  <c r="AG154" i="6"/>
  <c r="AH154" i="6"/>
  <c r="AI154" i="6"/>
  <c r="AJ154" i="6"/>
  <c r="AK154" i="6"/>
  <c r="AM154" i="6"/>
  <c r="AN154" i="6"/>
  <c r="AO154" i="6"/>
  <c r="AP154" i="6"/>
  <c r="AR154" i="6"/>
  <c r="AS154" i="6"/>
  <c r="AT154" i="6"/>
  <c r="AU154" i="6"/>
  <c r="AW154" i="6"/>
  <c r="AY154" i="6"/>
  <c r="A155" i="6"/>
  <c r="B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Q155" i="6"/>
  <c r="R155" i="6"/>
  <c r="S155" i="6"/>
  <c r="U155" i="6"/>
  <c r="V155" i="6"/>
  <c r="W155" i="6"/>
  <c r="X155" i="6"/>
  <c r="Y155" i="6"/>
  <c r="Z155" i="6"/>
  <c r="AA155" i="6"/>
  <c r="AC155" i="6"/>
  <c r="AD155" i="6"/>
  <c r="AE155" i="6"/>
  <c r="AF155" i="6"/>
  <c r="AG155" i="6"/>
  <c r="AH155" i="6"/>
  <c r="AI155" i="6"/>
  <c r="AJ155" i="6"/>
  <c r="AK155" i="6"/>
  <c r="AM155" i="6"/>
  <c r="AN155" i="6"/>
  <c r="AO155" i="6"/>
  <c r="AP155" i="6"/>
  <c r="AR155" i="6"/>
  <c r="AS155" i="6"/>
  <c r="AT155" i="6"/>
  <c r="AU155" i="6"/>
  <c r="AW155" i="6"/>
  <c r="AY155" i="6"/>
  <c r="A156" i="6"/>
  <c r="B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Q156" i="6"/>
  <c r="R156" i="6"/>
  <c r="S156" i="6"/>
  <c r="U156" i="6"/>
  <c r="V156" i="6"/>
  <c r="W156" i="6"/>
  <c r="X156" i="6"/>
  <c r="Y156" i="6"/>
  <c r="Z156" i="6"/>
  <c r="AA156" i="6"/>
  <c r="AC156" i="6"/>
  <c r="AD156" i="6"/>
  <c r="AE156" i="6"/>
  <c r="AF156" i="6"/>
  <c r="AG156" i="6"/>
  <c r="AH156" i="6"/>
  <c r="AI156" i="6"/>
  <c r="AJ156" i="6"/>
  <c r="AK156" i="6"/>
  <c r="AM156" i="6"/>
  <c r="AN156" i="6"/>
  <c r="AO156" i="6"/>
  <c r="AP156" i="6"/>
  <c r="AR156" i="6"/>
  <c r="AS156" i="6"/>
  <c r="AT156" i="6"/>
  <c r="AU156" i="6"/>
  <c r="AW156" i="6"/>
  <c r="AY156" i="6"/>
  <c r="A157" i="6"/>
  <c r="B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Q157" i="6"/>
  <c r="R157" i="6"/>
  <c r="S157" i="6"/>
  <c r="U157" i="6"/>
  <c r="V157" i="6"/>
  <c r="W157" i="6"/>
  <c r="X157" i="6"/>
  <c r="Y157" i="6"/>
  <c r="Z157" i="6"/>
  <c r="AA157" i="6"/>
  <c r="AC157" i="6"/>
  <c r="AD157" i="6"/>
  <c r="AE157" i="6"/>
  <c r="AF157" i="6"/>
  <c r="AG157" i="6"/>
  <c r="AH157" i="6"/>
  <c r="AI157" i="6"/>
  <c r="AJ157" i="6"/>
  <c r="AK157" i="6"/>
  <c r="AM157" i="6"/>
  <c r="AN157" i="6"/>
  <c r="AO157" i="6"/>
  <c r="AP157" i="6"/>
  <c r="AR157" i="6"/>
  <c r="AS157" i="6"/>
  <c r="AT157" i="6"/>
  <c r="AU157" i="6"/>
  <c r="AW157" i="6"/>
  <c r="AY157" i="6"/>
  <c r="A158" i="6"/>
  <c r="B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Q158" i="6"/>
  <c r="R158" i="6"/>
  <c r="S158" i="6"/>
  <c r="U158" i="6"/>
  <c r="V158" i="6"/>
  <c r="W158" i="6"/>
  <c r="X158" i="6"/>
  <c r="Y158" i="6"/>
  <c r="Z158" i="6"/>
  <c r="AA158" i="6"/>
  <c r="AC158" i="6"/>
  <c r="AD158" i="6"/>
  <c r="AE158" i="6"/>
  <c r="AF158" i="6"/>
  <c r="AG158" i="6"/>
  <c r="AH158" i="6"/>
  <c r="AI158" i="6"/>
  <c r="AJ158" i="6"/>
  <c r="AK158" i="6"/>
  <c r="AM158" i="6"/>
  <c r="AN158" i="6"/>
  <c r="AO158" i="6"/>
  <c r="AP158" i="6"/>
  <c r="AR158" i="6"/>
  <c r="AS158" i="6"/>
  <c r="AT158" i="6"/>
  <c r="AU158" i="6"/>
  <c r="AW158" i="6"/>
  <c r="AY158" i="6"/>
  <c r="A159" i="6"/>
  <c r="B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Q159" i="6"/>
  <c r="R159" i="6"/>
  <c r="S159" i="6"/>
  <c r="U159" i="6"/>
  <c r="V159" i="6"/>
  <c r="W159" i="6"/>
  <c r="X159" i="6"/>
  <c r="Y159" i="6"/>
  <c r="Z159" i="6"/>
  <c r="AA159" i="6"/>
  <c r="AC159" i="6"/>
  <c r="AD159" i="6"/>
  <c r="AE159" i="6"/>
  <c r="AF159" i="6"/>
  <c r="AG159" i="6"/>
  <c r="AH159" i="6"/>
  <c r="AI159" i="6"/>
  <c r="AJ159" i="6"/>
  <c r="AK159" i="6"/>
  <c r="AM159" i="6"/>
  <c r="AN159" i="6"/>
  <c r="AO159" i="6"/>
  <c r="AP159" i="6"/>
  <c r="AR159" i="6"/>
  <c r="AS159" i="6"/>
  <c r="AT159" i="6"/>
  <c r="AU159" i="6"/>
  <c r="AW159" i="6"/>
  <c r="AY159" i="6"/>
  <c r="A160" i="6"/>
  <c r="B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Q160" i="6"/>
  <c r="R160" i="6"/>
  <c r="S160" i="6"/>
  <c r="U160" i="6"/>
  <c r="V160" i="6"/>
  <c r="W160" i="6"/>
  <c r="X160" i="6"/>
  <c r="Y160" i="6"/>
  <c r="Z160" i="6"/>
  <c r="AA160" i="6"/>
  <c r="AC160" i="6"/>
  <c r="AD160" i="6"/>
  <c r="AE160" i="6"/>
  <c r="AF160" i="6"/>
  <c r="AG160" i="6"/>
  <c r="AH160" i="6"/>
  <c r="AI160" i="6"/>
  <c r="AJ160" i="6"/>
  <c r="AK160" i="6"/>
  <c r="AM160" i="6"/>
  <c r="AN160" i="6"/>
  <c r="AO160" i="6"/>
  <c r="AP160" i="6"/>
  <c r="AR160" i="6"/>
  <c r="AS160" i="6"/>
  <c r="AT160" i="6"/>
  <c r="AU160" i="6"/>
  <c r="AW160" i="6"/>
  <c r="AY160" i="6"/>
  <c r="A161" i="6"/>
  <c r="B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Q161" i="6"/>
  <c r="R161" i="6"/>
  <c r="S161" i="6"/>
  <c r="U161" i="6"/>
  <c r="V161" i="6"/>
  <c r="W161" i="6"/>
  <c r="X161" i="6"/>
  <c r="Y161" i="6"/>
  <c r="Z161" i="6"/>
  <c r="AA161" i="6"/>
  <c r="AC161" i="6"/>
  <c r="AD161" i="6"/>
  <c r="AE161" i="6"/>
  <c r="AF161" i="6"/>
  <c r="AG161" i="6"/>
  <c r="AH161" i="6"/>
  <c r="AI161" i="6"/>
  <c r="AJ161" i="6"/>
  <c r="AK161" i="6"/>
  <c r="AM161" i="6"/>
  <c r="AN161" i="6"/>
  <c r="AO161" i="6"/>
  <c r="AP161" i="6"/>
  <c r="AR161" i="6"/>
  <c r="AS161" i="6"/>
  <c r="AT161" i="6"/>
  <c r="AU161" i="6"/>
  <c r="AW161" i="6"/>
  <c r="AY161" i="6"/>
  <c r="A162" i="6"/>
  <c r="B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Q162" i="6"/>
  <c r="R162" i="6"/>
  <c r="S162" i="6"/>
  <c r="U162" i="6"/>
  <c r="V162" i="6"/>
  <c r="W162" i="6"/>
  <c r="X162" i="6"/>
  <c r="Y162" i="6"/>
  <c r="Z162" i="6"/>
  <c r="AA162" i="6"/>
  <c r="AC162" i="6"/>
  <c r="AD162" i="6"/>
  <c r="AE162" i="6"/>
  <c r="AF162" i="6"/>
  <c r="AG162" i="6"/>
  <c r="AH162" i="6"/>
  <c r="AI162" i="6"/>
  <c r="AJ162" i="6"/>
  <c r="AK162" i="6"/>
  <c r="AM162" i="6"/>
  <c r="AN162" i="6"/>
  <c r="AO162" i="6"/>
  <c r="AP162" i="6"/>
  <c r="AR162" i="6"/>
  <c r="AS162" i="6"/>
  <c r="AT162" i="6"/>
  <c r="AU162" i="6"/>
  <c r="AW162" i="6"/>
  <c r="AY162" i="6"/>
  <c r="A163" i="6"/>
  <c r="B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Q163" i="6"/>
  <c r="R163" i="6"/>
  <c r="S163" i="6"/>
  <c r="U163" i="6"/>
  <c r="V163" i="6"/>
  <c r="W163" i="6"/>
  <c r="X163" i="6"/>
  <c r="Y163" i="6"/>
  <c r="Z163" i="6"/>
  <c r="AA163" i="6"/>
  <c r="AC163" i="6"/>
  <c r="AD163" i="6"/>
  <c r="AE163" i="6"/>
  <c r="AF163" i="6"/>
  <c r="AG163" i="6"/>
  <c r="AH163" i="6"/>
  <c r="AI163" i="6"/>
  <c r="AJ163" i="6"/>
  <c r="AK163" i="6"/>
  <c r="AM163" i="6"/>
  <c r="AN163" i="6"/>
  <c r="AO163" i="6"/>
  <c r="AP163" i="6"/>
  <c r="AR163" i="6"/>
  <c r="AS163" i="6"/>
  <c r="AT163" i="6"/>
  <c r="AU163" i="6"/>
  <c r="AW163" i="6"/>
  <c r="AY163" i="6"/>
  <c r="A164" i="6"/>
  <c r="B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Q164" i="6"/>
  <c r="R164" i="6"/>
  <c r="S164" i="6"/>
  <c r="U164" i="6"/>
  <c r="V164" i="6"/>
  <c r="W164" i="6"/>
  <c r="X164" i="6"/>
  <c r="Y164" i="6"/>
  <c r="Z164" i="6"/>
  <c r="AA164" i="6"/>
  <c r="AC164" i="6"/>
  <c r="AD164" i="6"/>
  <c r="AE164" i="6"/>
  <c r="AF164" i="6"/>
  <c r="AG164" i="6"/>
  <c r="AH164" i="6"/>
  <c r="AI164" i="6"/>
  <c r="AJ164" i="6"/>
  <c r="AK164" i="6"/>
  <c r="AM164" i="6"/>
  <c r="AN164" i="6"/>
  <c r="AO164" i="6"/>
  <c r="AP164" i="6"/>
  <c r="AR164" i="6"/>
  <c r="AS164" i="6"/>
  <c r="AT164" i="6"/>
  <c r="AU164" i="6"/>
  <c r="AW164" i="6"/>
  <c r="AY164" i="6"/>
  <c r="A165" i="6"/>
  <c r="B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Q165" i="6"/>
  <c r="R165" i="6"/>
  <c r="S165" i="6"/>
  <c r="U165" i="6"/>
  <c r="V165" i="6"/>
  <c r="W165" i="6"/>
  <c r="X165" i="6"/>
  <c r="Y165" i="6"/>
  <c r="Z165" i="6"/>
  <c r="AA165" i="6"/>
  <c r="AC165" i="6"/>
  <c r="AD165" i="6"/>
  <c r="AE165" i="6"/>
  <c r="AF165" i="6"/>
  <c r="AG165" i="6"/>
  <c r="AH165" i="6"/>
  <c r="AI165" i="6"/>
  <c r="AJ165" i="6"/>
  <c r="AK165" i="6"/>
  <c r="AM165" i="6"/>
  <c r="AN165" i="6"/>
  <c r="AO165" i="6"/>
  <c r="AP165" i="6"/>
  <c r="AR165" i="6"/>
  <c r="AS165" i="6"/>
  <c r="AT165" i="6"/>
  <c r="AU165" i="6"/>
  <c r="AW165" i="6"/>
  <c r="AY165" i="6"/>
  <c r="A166" i="6"/>
  <c r="B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Q166" i="6"/>
  <c r="R166" i="6"/>
  <c r="S166" i="6"/>
  <c r="U166" i="6"/>
  <c r="V166" i="6"/>
  <c r="W166" i="6"/>
  <c r="X166" i="6"/>
  <c r="Y166" i="6"/>
  <c r="Z166" i="6"/>
  <c r="AA166" i="6"/>
  <c r="AC166" i="6"/>
  <c r="AD166" i="6"/>
  <c r="AE166" i="6"/>
  <c r="AF166" i="6"/>
  <c r="AG166" i="6"/>
  <c r="AH166" i="6"/>
  <c r="AI166" i="6"/>
  <c r="AJ166" i="6"/>
  <c r="AK166" i="6"/>
  <c r="AM166" i="6"/>
  <c r="AN166" i="6"/>
  <c r="AO166" i="6"/>
  <c r="AP166" i="6"/>
  <c r="AR166" i="6"/>
  <c r="AS166" i="6"/>
  <c r="AT166" i="6"/>
  <c r="AU166" i="6"/>
  <c r="AW166" i="6"/>
  <c r="AY166" i="6"/>
  <c r="A167" i="6"/>
  <c r="B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Q167" i="6"/>
  <c r="R167" i="6"/>
  <c r="S167" i="6"/>
  <c r="U167" i="6"/>
  <c r="V167" i="6"/>
  <c r="W167" i="6"/>
  <c r="X167" i="6"/>
  <c r="Y167" i="6"/>
  <c r="Z167" i="6"/>
  <c r="AA167" i="6"/>
  <c r="AC167" i="6"/>
  <c r="AD167" i="6"/>
  <c r="AE167" i="6"/>
  <c r="AF167" i="6"/>
  <c r="AG167" i="6"/>
  <c r="AH167" i="6"/>
  <c r="AI167" i="6"/>
  <c r="AJ167" i="6"/>
  <c r="AK167" i="6"/>
  <c r="AM167" i="6"/>
  <c r="AN167" i="6"/>
  <c r="AO167" i="6"/>
  <c r="AP167" i="6"/>
  <c r="AR167" i="6"/>
  <c r="AS167" i="6"/>
  <c r="AT167" i="6"/>
  <c r="AU167" i="6"/>
  <c r="AW167" i="6"/>
  <c r="AY167" i="6"/>
  <c r="A168" i="6"/>
  <c r="B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Q168" i="6"/>
  <c r="R168" i="6"/>
  <c r="S168" i="6"/>
  <c r="U168" i="6"/>
  <c r="V168" i="6"/>
  <c r="W168" i="6"/>
  <c r="X168" i="6"/>
  <c r="Y168" i="6"/>
  <c r="Z168" i="6"/>
  <c r="AA168" i="6"/>
  <c r="AC168" i="6"/>
  <c r="AD168" i="6"/>
  <c r="AE168" i="6"/>
  <c r="AF168" i="6"/>
  <c r="AG168" i="6"/>
  <c r="AH168" i="6"/>
  <c r="AI168" i="6"/>
  <c r="AJ168" i="6"/>
  <c r="AK168" i="6"/>
  <c r="AM168" i="6"/>
  <c r="AN168" i="6"/>
  <c r="AO168" i="6"/>
  <c r="AP168" i="6"/>
  <c r="AR168" i="6"/>
  <c r="AS168" i="6"/>
  <c r="AT168" i="6"/>
  <c r="AU168" i="6"/>
  <c r="AW168" i="6"/>
  <c r="AY168" i="6"/>
  <c r="A169" i="6"/>
  <c r="B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Q169" i="6"/>
  <c r="R169" i="6"/>
  <c r="S169" i="6"/>
  <c r="U169" i="6"/>
  <c r="V169" i="6"/>
  <c r="W169" i="6"/>
  <c r="X169" i="6"/>
  <c r="Y169" i="6"/>
  <c r="Z169" i="6"/>
  <c r="AA169" i="6"/>
  <c r="AC169" i="6"/>
  <c r="AD169" i="6"/>
  <c r="AE169" i="6"/>
  <c r="AF169" i="6"/>
  <c r="AG169" i="6"/>
  <c r="AH169" i="6"/>
  <c r="AI169" i="6"/>
  <c r="AJ169" i="6"/>
  <c r="AK169" i="6"/>
  <c r="AM169" i="6"/>
  <c r="AN169" i="6"/>
  <c r="AO169" i="6"/>
  <c r="AP169" i="6"/>
  <c r="AR169" i="6"/>
  <c r="AS169" i="6"/>
  <c r="AT169" i="6"/>
  <c r="AU169" i="6"/>
  <c r="AW169" i="6"/>
  <c r="AY169" i="6"/>
  <c r="A170" i="6"/>
  <c r="B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Q170" i="6"/>
  <c r="R170" i="6"/>
  <c r="S170" i="6"/>
  <c r="U170" i="6"/>
  <c r="V170" i="6"/>
  <c r="W170" i="6"/>
  <c r="X170" i="6"/>
  <c r="Y170" i="6"/>
  <c r="Z170" i="6"/>
  <c r="AA170" i="6"/>
  <c r="AC170" i="6"/>
  <c r="AD170" i="6"/>
  <c r="AE170" i="6"/>
  <c r="AF170" i="6"/>
  <c r="AG170" i="6"/>
  <c r="AH170" i="6"/>
  <c r="AI170" i="6"/>
  <c r="AJ170" i="6"/>
  <c r="AK170" i="6"/>
  <c r="AM170" i="6"/>
  <c r="AN170" i="6"/>
  <c r="AO170" i="6"/>
  <c r="AP170" i="6"/>
  <c r="AR170" i="6"/>
  <c r="AS170" i="6"/>
  <c r="AT170" i="6"/>
  <c r="AU170" i="6"/>
  <c r="AW170" i="6"/>
  <c r="AY170" i="6"/>
  <c r="A171" i="6"/>
  <c r="B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Q171" i="6"/>
  <c r="R171" i="6"/>
  <c r="S171" i="6"/>
  <c r="U171" i="6"/>
  <c r="V171" i="6"/>
  <c r="W171" i="6"/>
  <c r="X171" i="6"/>
  <c r="Y171" i="6"/>
  <c r="Z171" i="6"/>
  <c r="AA171" i="6"/>
  <c r="AC171" i="6"/>
  <c r="AD171" i="6"/>
  <c r="AE171" i="6"/>
  <c r="AF171" i="6"/>
  <c r="AG171" i="6"/>
  <c r="AH171" i="6"/>
  <c r="AI171" i="6"/>
  <c r="AJ171" i="6"/>
  <c r="AK171" i="6"/>
  <c r="AM171" i="6"/>
  <c r="AN171" i="6"/>
  <c r="AO171" i="6"/>
  <c r="AP171" i="6"/>
  <c r="AR171" i="6"/>
  <c r="AS171" i="6"/>
  <c r="AT171" i="6"/>
  <c r="AU171" i="6"/>
  <c r="AW171" i="6"/>
  <c r="AY171" i="6"/>
  <c r="A172" i="6"/>
  <c r="B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Q172" i="6"/>
  <c r="R172" i="6"/>
  <c r="S172" i="6"/>
  <c r="U172" i="6"/>
  <c r="V172" i="6"/>
  <c r="W172" i="6"/>
  <c r="X172" i="6"/>
  <c r="Y172" i="6"/>
  <c r="Z172" i="6"/>
  <c r="AA172" i="6"/>
  <c r="AC172" i="6"/>
  <c r="AD172" i="6"/>
  <c r="AE172" i="6"/>
  <c r="AF172" i="6"/>
  <c r="AG172" i="6"/>
  <c r="AH172" i="6"/>
  <c r="AI172" i="6"/>
  <c r="AJ172" i="6"/>
  <c r="AK172" i="6"/>
  <c r="AM172" i="6"/>
  <c r="AN172" i="6"/>
  <c r="AO172" i="6"/>
  <c r="AP172" i="6"/>
  <c r="AR172" i="6"/>
  <c r="AS172" i="6"/>
  <c r="AT172" i="6"/>
  <c r="AU172" i="6"/>
  <c r="AW172" i="6"/>
  <c r="AY172" i="6"/>
  <c r="A173" i="6"/>
  <c r="B173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Q173" i="6"/>
  <c r="R173" i="6"/>
  <c r="S173" i="6"/>
  <c r="U173" i="6"/>
  <c r="V173" i="6"/>
  <c r="W173" i="6"/>
  <c r="X173" i="6"/>
  <c r="Y173" i="6"/>
  <c r="Z173" i="6"/>
  <c r="AA173" i="6"/>
  <c r="AC173" i="6"/>
  <c r="AD173" i="6"/>
  <c r="AE173" i="6"/>
  <c r="AF173" i="6"/>
  <c r="AG173" i="6"/>
  <c r="AH173" i="6"/>
  <c r="AI173" i="6"/>
  <c r="AJ173" i="6"/>
  <c r="AK173" i="6"/>
  <c r="AM173" i="6"/>
  <c r="AN173" i="6"/>
  <c r="AO173" i="6"/>
  <c r="AP173" i="6"/>
  <c r="AR173" i="6"/>
  <c r="AS173" i="6"/>
  <c r="AT173" i="6"/>
  <c r="AU173" i="6"/>
  <c r="AW173" i="6"/>
  <c r="AY173" i="6"/>
  <c r="A174" i="6"/>
  <c r="B174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Q174" i="6"/>
  <c r="R174" i="6"/>
  <c r="S174" i="6"/>
  <c r="U174" i="6"/>
  <c r="V174" i="6"/>
  <c r="W174" i="6"/>
  <c r="X174" i="6"/>
  <c r="Y174" i="6"/>
  <c r="Z174" i="6"/>
  <c r="AA174" i="6"/>
  <c r="AC174" i="6"/>
  <c r="AD174" i="6"/>
  <c r="AE174" i="6"/>
  <c r="AF174" i="6"/>
  <c r="AG174" i="6"/>
  <c r="AH174" i="6"/>
  <c r="AI174" i="6"/>
  <c r="AJ174" i="6"/>
  <c r="AK174" i="6"/>
  <c r="AM174" i="6"/>
  <c r="AN174" i="6"/>
  <c r="AO174" i="6"/>
  <c r="AP174" i="6"/>
  <c r="AR174" i="6"/>
  <c r="AS174" i="6"/>
  <c r="AT174" i="6"/>
  <c r="AU174" i="6"/>
  <c r="AW174" i="6"/>
  <c r="AY174" i="6"/>
  <c r="A175" i="6"/>
  <c r="B175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Q175" i="6"/>
  <c r="R175" i="6"/>
  <c r="S175" i="6"/>
  <c r="U175" i="6"/>
  <c r="V175" i="6"/>
  <c r="W175" i="6"/>
  <c r="X175" i="6"/>
  <c r="Y175" i="6"/>
  <c r="Z175" i="6"/>
  <c r="AA175" i="6"/>
  <c r="AC175" i="6"/>
  <c r="AD175" i="6"/>
  <c r="AE175" i="6"/>
  <c r="AF175" i="6"/>
  <c r="AG175" i="6"/>
  <c r="AH175" i="6"/>
  <c r="AI175" i="6"/>
  <c r="AJ175" i="6"/>
  <c r="AK175" i="6"/>
  <c r="AM175" i="6"/>
  <c r="AN175" i="6"/>
  <c r="AO175" i="6"/>
  <c r="AP175" i="6"/>
  <c r="AR175" i="6"/>
  <c r="AS175" i="6"/>
  <c r="AT175" i="6"/>
  <c r="AU175" i="6"/>
  <c r="AW175" i="6"/>
  <c r="AY175" i="6"/>
  <c r="A176" i="6"/>
  <c r="B176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Q176" i="6"/>
  <c r="R176" i="6"/>
  <c r="S176" i="6"/>
  <c r="U176" i="6"/>
  <c r="V176" i="6"/>
  <c r="W176" i="6"/>
  <c r="X176" i="6"/>
  <c r="Y176" i="6"/>
  <c r="Z176" i="6"/>
  <c r="AA176" i="6"/>
  <c r="AC176" i="6"/>
  <c r="AD176" i="6"/>
  <c r="AE176" i="6"/>
  <c r="AF176" i="6"/>
  <c r="AG176" i="6"/>
  <c r="AH176" i="6"/>
  <c r="AI176" i="6"/>
  <c r="AJ176" i="6"/>
  <c r="AK176" i="6"/>
  <c r="AM176" i="6"/>
  <c r="AN176" i="6"/>
  <c r="AO176" i="6"/>
  <c r="AP176" i="6"/>
  <c r="AR176" i="6"/>
  <c r="AS176" i="6"/>
  <c r="AT176" i="6"/>
  <c r="AU176" i="6"/>
  <c r="AW176" i="6"/>
  <c r="AY176" i="6"/>
  <c r="A177" i="6"/>
  <c r="B177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Q177" i="6"/>
  <c r="R177" i="6"/>
  <c r="S177" i="6"/>
  <c r="U177" i="6"/>
  <c r="V177" i="6"/>
  <c r="W177" i="6"/>
  <c r="X177" i="6"/>
  <c r="Y177" i="6"/>
  <c r="Z177" i="6"/>
  <c r="AA177" i="6"/>
  <c r="AC177" i="6"/>
  <c r="AD177" i="6"/>
  <c r="AE177" i="6"/>
  <c r="AF177" i="6"/>
  <c r="AG177" i="6"/>
  <c r="AH177" i="6"/>
  <c r="AI177" i="6"/>
  <c r="AJ177" i="6"/>
  <c r="AK177" i="6"/>
  <c r="AM177" i="6"/>
  <c r="AN177" i="6"/>
  <c r="AO177" i="6"/>
  <c r="AP177" i="6"/>
  <c r="AR177" i="6"/>
  <c r="AS177" i="6"/>
  <c r="AT177" i="6"/>
  <c r="AU177" i="6"/>
  <c r="AW177" i="6"/>
  <c r="AY177" i="6"/>
  <c r="A178" i="6"/>
  <c r="B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Q178" i="6"/>
  <c r="R178" i="6"/>
  <c r="S178" i="6"/>
  <c r="U178" i="6"/>
  <c r="V178" i="6"/>
  <c r="W178" i="6"/>
  <c r="X178" i="6"/>
  <c r="Y178" i="6"/>
  <c r="Z178" i="6"/>
  <c r="AA178" i="6"/>
  <c r="AC178" i="6"/>
  <c r="AD178" i="6"/>
  <c r="AE178" i="6"/>
  <c r="AF178" i="6"/>
  <c r="AG178" i="6"/>
  <c r="AH178" i="6"/>
  <c r="AI178" i="6"/>
  <c r="AJ178" i="6"/>
  <c r="AK178" i="6"/>
  <c r="AM178" i="6"/>
  <c r="AN178" i="6"/>
  <c r="AO178" i="6"/>
  <c r="AP178" i="6"/>
  <c r="AR178" i="6"/>
  <c r="AS178" i="6"/>
  <c r="AT178" i="6"/>
  <c r="AU178" i="6"/>
  <c r="AW178" i="6"/>
  <c r="AY178" i="6"/>
  <c r="A179" i="6"/>
  <c r="B179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Q179" i="6"/>
  <c r="R179" i="6"/>
  <c r="S179" i="6"/>
  <c r="U179" i="6"/>
  <c r="V179" i="6"/>
  <c r="W179" i="6"/>
  <c r="X179" i="6"/>
  <c r="Y179" i="6"/>
  <c r="Z179" i="6"/>
  <c r="AA179" i="6"/>
  <c r="AC179" i="6"/>
  <c r="AD179" i="6"/>
  <c r="AE179" i="6"/>
  <c r="AF179" i="6"/>
  <c r="AG179" i="6"/>
  <c r="AH179" i="6"/>
  <c r="AI179" i="6"/>
  <c r="AJ179" i="6"/>
  <c r="AK179" i="6"/>
  <c r="AM179" i="6"/>
  <c r="AN179" i="6"/>
  <c r="AO179" i="6"/>
  <c r="AP179" i="6"/>
  <c r="AR179" i="6"/>
  <c r="AS179" i="6"/>
  <c r="AT179" i="6"/>
  <c r="AU179" i="6"/>
  <c r="AW179" i="6"/>
  <c r="AY179" i="6"/>
  <c r="A180" i="6"/>
  <c r="B180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Q180" i="6"/>
  <c r="R180" i="6"/>
  <c r="S180" i="6"/>
  <c r="U180" i="6"/>
  <c r="V180" i="6"/>
  <c r="W180" i="6"/>
  <c r="X180" i="6"/>
  <c r="Y180" i="6"/>
  <c r="Z180" i="6"/>
  <c r="AA180" i="6"/>
  <c r="AC180" i="6"/>
  <c r="AD180" i="6"/>
  <c r="AE180" i="6"/>
  <c r="AF180" i="6"/>
  <c r="AG180" i="6"/>
  <c r="AH180" i="6"/>
  <c r="AI180" i="6"/>
  <c r="AJ180" i="6"/>
  <c r="AK180" i="6"/>
  <c r="AM180" i="6"/>
  <c r="AN180" i="6"/>
  <c r="AO180" i="6"/>
  <c r="AP180" i="6"/>
  <c r="AR180" i="6"/>
  <c r="AS180" i="6"/>
  <c r="AT180" i="6"/>
  <c r="AU180" i="6"/>
  <c r="AW180" i="6"/>
  <c r="AY180" i="6"/>
  <c r="A181" i="6"/>
  <c r="B181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Q181" i="6"/>
  <c r="R181" i="6"/>
  <c r="S181" i="6"/>
  <c r="U181" i="6"/>
  <c r="V181" i="6"/>
  <c r="W181" i="6"/>
  <c r="X181" i="6"/>
  <c r="Y181" i="6"/>
  <c r="Z181" i="6"/>
  <c r="AA181" i="6"/>
  <c r="AC181" i="6"/>
  <c r="AD181" i="6"/>
  <c r="AE181" i="6"/>
  <c r="AF181" i="6"/>
  <c r="AG181" i="6"/>
  <c r="AH181" i="6"/>
  <c r="AI181" i="6"/>
  <c r="AJ181" i="6"/>
  <c r="AK181" i="6"/>
  <c r="AM181" i="6"/>
  <c r="AN181" i="6"/>
  <c r="AO181" i="6"/>
  <c r="AP181" i="6"/>
  <c r="AR181" i="6"/>
  <c r="AS181" i="6"/>
  <c r="AT181" i="6"/>
  <c r="AU181" i="6"/>
  <c r="AW181" i="6"/>
  <c r="AY181" i="6"/>
  <c r="A182" i="6"/>
  <c r="B182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Q182" i="6"/>
  <c r="R182" i="6"/>
  <c r="S182" i="6"/>
  <c r="U182" i="6"/>
  <c r="V182" i="6"/>
  <c r="W182" i="6"/>
  <c r="X182" i="6"/>
  <c r="Y182" i="6"/>
  <c r="Z182" i="6"/>
  <c r="AA182" i="6"/>
  <c r="AC182" i="6"/>
  <c r="AD182" i="6"/>
  <c r="AE182" i="6"/>
  <c r="AF182" i="6"/>
  <c r="AG182" i="6"/>
  <c r="AH182" i="6"/>
  <c r="AI182" i="6"/>
  <c r="AJ182" i="6"/>
  <c r="AK182" i="6"/>
  <c r="AM182" i="6"/>
  <c r="AN182" i="6"/>
  <c r="AO182" i="6"/>
  <c r="AP182" i="6"/>
  <c r="AR182" i="6"/>
  <c r="AS182" i="6"/>
  <c r="AT182" i="6"/>
  <c r="AU182" i="6"/>
  <c r="AW182" i="6"/>
  <c r="AY182" i="6"/>
  <c r="A183" i="6"/>
  <c r="B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Q183" i="6"/>
  <c r="R183" i="6"/>
  <c r="S183" i="6"/>
  <c r="U183" i="6"/>
  <c r="V183" i="6"/>
  <c r="W183" i="6"/>
  <c r="X183" i="6"/>
  <c r="Y183" i="6"/>
  <c r="Z183" i="6"/>
  <c r="AA183" i="6"/>
  <c r="AC183" i="6"/>
  <c r="AD183" i="6"/>
  <c r="AE183" i="6"/>
  <c r="AF183" i="6"/>
  <c r="AG183" i="6"/>
  <c r="AH183" i="6"/>
  <c r="AI183" i="6"/>
  <c r="AJ183" i="6"/>
  <c r="AK183" i="6"/>
  <c r="AM183" i="6"/>
  <c r="AN183" i="6"/>
  <c r="AO183" i="6"/>
  <c r="AP183" i="6"/>
  <c r="AR183" i="6"/>
  <c r="AS183" i="6"/>
  <c r="AT183" i="6"/>
  <c r="AU183" i="6"/>
  <c r="AW183" i="6"/>
  <c r="AY183" i="6"/>
  <c r="A184" i="6"/>
  <c r="B184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Q184" i="6"/>
  <c r="R184" i="6"/>
  <c r="S184" i="6"/>
  <c r="U184" i="6"/>
  <c r="V184" i="6"/>
  <c r="W184" i="6"/>
  <c r="X184" i="6"/>
  <c r="Y184" i="6"/>
  <c r="Z184" i="6"/>
  <c r="AA184" i="6"/>
  <c r="AC184" i="6"/>
  <c r="AD184" i="6"/>
  <c r="AE184" i="6"/>
  <c r="AF184" i="6"/>
  <c r="AG184" i="6"/>
  <c r="AH184" i="6"/>
  <c r="AI184" i="6"/>
  <c r="AJ184" i="6"/>
  <c r="AK184" i="6"/>
  <c r="AM184" i="6"/>
  <c r="AN184" i="6"/>
  <c r="AO184" i="6"/>
  <c r="AP184" i="6"/>
  <c r="AR184" i="6"/>
  <c r="AS184" i="6"/>
  <c r="AT184" i="6"/>
  <c r="AU184" i="6"/>
  <c r="AW184" i="6"/>
  <c r="AY184" i="6"/>
  <c r="A185" i="6"/>
  <c r="B185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Q185" i="6"/>
  <c r="R185" i="6"/>
  <c r="S185" i="6"/>
  <c r="U185" i="6"/>
  <c r="V185" i="6"/>
  <c r="W185" i="6"/>
  <c r="X185" i="6"/>
  <c r="Y185" i="6"/>
  <c r="Z185" i="6"/>
  <c r="AA185" i="6"/>
  <c r="AC185" i="6"/>
  <c r="AD185" i="6"/>
  <c r="AE185" i="6"/>
  <c r="AF185" i="6"/>
  <c r="AG185" i="6"/>
  <c r="AH185" i="6"/>
  <c r="AI185" i="6"/>
  <c r="AJ185" i="6"/>
  <c r="AK185" i="6"/>
  <c r="AM185" i="6"/>
  <c r="AN185" i="6"/>
  <c r="AO185" i="6"/>
  <c r="AP185" i="6"/>
  <c r="AR185" i="6"/>
  <c r="AS185" i="6"/>
  <c r="AT185" i="6"/>
  <c r="AU185" i="6"/>
  <c r="AW185" i="6"/>
  <c r="AY185" i="6"/>
  <c r="A186" i="6"/>
  <c r="B186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Q186" i="6"/>
  <c r="R186" i="6"/>
  <c r="S186" i="6"/>
  <c r="U186" i="6"/>
  <c r="V186" i="6"/>
  <c r="W186" i="6"/>
  <c r="X186" i="6"/>
  <c r="Y186" i="6"/>
  <c r="Z186" i="6"/>
  <c r="AA186" i="6"/>
  <c r="AC186" i="6"/>
  <c r="AD186" i="6"/>
  <c r="AE186" i="6"/>
  <c r="AF186" i="6"/>
  <c r="AG186" i="6"/>
  <c r="AH186" i="6"/>
  <c r="AI186" i="6"/>
  <c r="AJ186" i="6"/>
  <c r="AK186" i="6"/>
  <c r="AM186" i="6"/>
  <c r="AN186" i="6"/>
  <c r="AO186" i="6"/>
  <c r="AP186" i="6"/>
  <c r="AR186" i="6"/>
  <c r="AS186" i="6"/>
  <c r="AT186" i="6"/>
  <c r="AU186" i="6"/>
  <c r="AW186" i="6"/>
  <c r="AY186" i="6"/>
  <c r="A187" i="6"/>
  <c r="B187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Q187" i="6"/>
  <c r="R187" i="6"/>
  <c r="S187" i="6"/>
  <c r="U187" i="6"/>
  <c r="V187" i="6"/>
  <c r="W187" i="6"/>
  <c r="X187" i="6"/>
  <c r="Y187" i="6"/>
  <c r="Z187" i="6"/>
  <c r="AA187" i="6"/>
  <c r="AC187" i="6"/>
  <c r="AD187" i="6"/>
  <c r="AE187" i="6"/>
  <c r="AF187" i="6"/>
  <c r="AG187" i="6"/>
  <c r="AH187" i="6"/>
  <c r="AI187" i="6"/>
  <c r="AJ187" i="6"/>
  <c r="AK187" i="6"/>
  <c r="AM187" i="6"/>
  <c r="AN187" i="6"/>
  <c r="AO187" i="6"/>
  <c r="AP187" i="6"/>
  <c r="AR187" i="6"/>
  <c r="AS187" i="6"/>
  <c r="AT187" i="6"/>
  <c r="AU187" i="6"/>
  <c r="AW187" i="6"/>
  <c r="AY187" i="6"/>
  <c r="A188" i="6"/>
  <c r="B188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Q188" i="6"/>
  <c r="R188" i="6"/>
  <c r="S188" i="6"/>
  <c r="U188" i="6"/>
  <c r="V188" i="6"/>
  <c r="W188" i="6"/>
  <c r="X188" i="6"/>
  <c r="Y188" i="6"/>
  <c r="Z188" i="6"/>
  <c r="AA188" i="6"/>
  <c r="AC188" i="6"/>
  <c r="AD188" i="6"/>
  <c r="AE188" i="6"/>
  <c r="AF188" i="6"/>
  <c r="AG188" i="6"/>
  <c r="AH188" i="6"/>
  <c r="AI188" i="6"/>
  <c r="AJ188" i="6"/>
  <c r="AK188" i="6"/>
  <c r="AM188" i="6"/>
  <c r="AN188" i="6"/>
  <c r="AO188" i="6"/>
  <c r="AP188" i="6"/>
  <c r="AR188" i="6"/>
  <c r="AS188" i="6"/>
  <c r="AT188" i="6"/>
  <c r="AU188" i="6"/>
  <c r="AW188" i="6"/>
  <c r="AY188" i="6"/>
  <c r="A189" i="6"/>
  <c r="B189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Q189" i="6"/>
  <c r="R189" i="6"/>
  <c r="S189" i="6"/>
  <c r="U189" i="6"/>
  <c r="V189" i="6"/>
  <c r="W189" i="6"/>
  <c r="X189" i="6"/>
  <c r="Y189" i="6"/>
  <c r="Z189" i="6"/>
  <c r="AA189" i="6"/>
  <c r="AC189" i="6"/>
  <c r="AD189" i="6"/>
  <c r="AE189" i="6"/>
  <c r="AF189" i="6"/>
  <c r="AG189" i="6"/>
  <c r="AH189" i="6"/>
  <c r="AI189" i="6"/>
  <c r="AJ189" i="6"/>
  <c r="AK189" i="6"/>
  <c r="AM189" i="6"/>
  <c r="AN189" i="6"/>
  <c r="AO189" i="6"/>
  <c r="AP189" i="6"/>
  <c r="AR189" i="6"/>
  <c r="AS189" i="6"/>
  <c r="AT189" i="6"/>
  <c r="AU189" i="6"/>
  <c r="AW189" i="6"/>
  <c r="AY189" i="6"/>
  <c r="A190" i="6"/>
  <c r="B190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Q190" i="6"/>
  <c r="R190" i="6"/>
  <c r="S190" i="6"/>
  <c r="U190" i="6"/>
  <c r="V190" i="6"/>
  <c r="W190" i="6"/>
  <c r="X190" i="6"/>
  <c r="Y190" i="6"/>
  <c r="Z190" i="6"/>
  <c r="AA190" i="6"/>
  <c r="AC190" i="6"/>
  <c r="AD190" i="6"/>
  <c r="AE190" i="6"/>
  <c r="AF190" i="6"/>
  <c r="AG190" i="6"/>
  <c r="AH190" i="6"/>
  <c r="AI190" i="6"/>
  <c r="AJ190" i="6"/>
  <c r="AK190" i="6"/>
  <c r="AM190" i="6"/>
  <c r="AN190" i="6"/>
  <c r="AO190" i="6"/>
  <c r="AP190" i="6"/>
  <c r="AR190" i="6"/>
  <c r="AS190" i="6"/>
  <c r="AT190" i="6"/>
  <c r="AU190" i="6"/>
  <c r="AW190" i="6"/>
  <c r="AY190" i="6"/>
  <c r="A191" i="6"/>
  <c r="B191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Q191" i="6"/>
  <c r="R191" i="6"/>
  <c r="S191" i="6"/>
  <c r="U191" i="6"/>
  <c r="V191" i="6"/>
  <c r="W191" i="6"/>
  <c r="X191" i="6"/>
  <c r="Y191" i="6"/>
  <c r="Z191" i="6"/>
  <c r="AA191" i="6"/>
  <c r="AC191" i="6"/>
  <c r="AD191" i="6"/>
  <c r="AE191" i="6"/>
  <c r="AF191" i="6"/>
  <c r="AG191" i="6"/>
  <c r="AH191" i="6"/>
  <c r="AI191" i="6"/>
  <c r="AJ191" i="6"/>
  <c r="AK191" i="6"/>
  <c r="AM191" i="6"/>
  <c r="AN191" i="6"/>
  <c r="AO191" i="6"/>
  <c r="AP191" i="6"/>
  <c r="AR191" i="6"/>
  <c r="AS191" i="6"/>
  <c r="AT191" i="6"/>
  <c r="AU191" i="6"/>
  <c r="AW191" i="6"/>
  <c r="AY191" i="6"/>
  <c r="A192" i="6"/>
  <c r="B192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Q192" i="6"/>
  <c r="R192" i="6"/>
  <c r="S192" i="6"/>
  <c r="U192" i="6"/>
  <c r="V192" i="6"/>
  <c r="W192" i="6"/>
  <c r="X192" i="6"/>
  <c r="Y192" i="6"/>
  <c r="Z192" i="6"/>
  <c r="AA192" i="6"/>
  <c r="AC192" i="6"/>
  <c r="AD192" i="6"/>
  <c r="AE192" i="6"/>
  <c r="AF192" i="6"/>
  <c r="AG192" i="6"/>
  <c r="AH192" i="6"/>
  <c r="AI192" i="6"/>
  <c r="AJ192" i="6"/>
  <c r="AK192" i="6"/>
  <c r="AM192" i="6"/>
  <c r="AN192" i="6"/>
  <c r="AO192" i="6"/>
  <c r="AP192" i="6"/>
  <c r="AR192" i="6"/>
  <c r="AS192" i="6"/>
  <c r="AT192" i="6"/>
  <c r="AU192" i="6"/>
  <c r="AW192" i="6"/>
  <c r="AY192" i="6"/>
  <c r="A193" i="6"/>
  <c r="B193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Q193" i="6"/>
  <c r="R193" i="6"/>
  <c r="S193" i="6"/>
  <c r="U193" i="6"/>
  <c r="V193" i="6"/>
  <c r="W193" i="6"/>
  <c r="X193" i="6"/>
  <c r="Y193" i="6"/>
  <c r="Z193" i="6"/>
  <c r="AA193" i="6"/>
  <c r="AC193" i="6"/>
  <c r="AD193" i="6"/>
  <c r="AE193" i="6"/>
  <c r="AF193" i="6"/>
  <c r="AG193" i="6"/>
  <c r="AH193" i="6"/>
  <c r="AI193" i="6"/>
  <c r="AJ193" i="6"/>
  <c r="AK193" i="6"/>
  <c r="AM193" i="6"/>
  <c r="AN193" i="6"/>
  <c r="AO193" i="6"/>
  <c r="AP193" i="6"/>
  <c r="AR193" i="6"/>
  <c r="AS193" i="6"/>
  <c r="AT193" i="6"/>
  <c r="AU193" i="6"/>
  <c r="AW193" i="6"/>
  <c r="AY193" i="6"/>
  <c r="A194" i="6"/>
  <c r="B194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Q194" i="6"/>
  <c r="R194" i="6"/>
  <c r="S194" i="6"/>
  <c r="U194" i="6"/>
  <c r="V194" i="6"/>
  <c r="W194" i="6"/>
  <c r="X194" i="6"/>
  <c r="Y194" i="6"/>
  <c r="Z194" i="6"/>
  <c r="AA194" i="6"/>
  <c r="AC194" i="6"/>
  <c r="AD194" i="6"/>
  <c r="AE194" i="6"/>
  <c r="AF194" i="6"/>
  <c r="AG194" i="6"/>
  <c r="AH194" i="6"/>
  <c r="AI194" i="6"/>
  <c r="AJ194" i="6"/>
  <c r="AK194" i="6"/>
  <c r="AM194" i="6"/>
  <c r="AN194" i="6"/>
  <c r="AO194" i="6"/>
  <c r="AP194" i="6"/>
  <c r="AR194" i="6"/>
  <c r="AS194" i="6"/>
  <c r="AT194" i="6"/>
  <c r="AU194" i="6"/>
  <c r="AW194" i="6"/>
  <c r="AY194" i="6"/>
  <c r="A195" i="6"/>
  <c r="B195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Q195" i="6"/>
  <c r="R195" i="6"/>
  <c r="S195" i="6"/>
  <c r="U195" i="6"/>
  <c r="V195" i="6"/>
  <c r="W195" i="6"/>
  <c r="X195" i="6"/>
  <c r="Y195" i="6"/>
  <c r="Z195" i="6"/>
  <c r="AA195" i="6"/>
  <c r="AC195" i="6"/>
  <c r="AD195" i="6"/>
  <c r="AE195" i="6"/>
  <c r="AF195" i="6"/>
  <c r="AG195" i="6"/>
  <c r="AH195" i="6"/>
  <c r="AI195" i="6"/>
  <c r="AJ195" i="6"/>
  <c r="AK195" i="6"/>
  <c r="AM195" i="6"/>
  <c r="AN195" i="6"/>
  <c r="AO195" i="6"/>
  <c r="AP195" i="6"/>
  <c r="AR195" i="6"/>
  <c r="AS195" i="6"/>
  <c r="AT195" i="6"/>
  <c r="AU195" i="6"/>
  <c r="AW195" i="6"/>
  <c r="AY195" i="6"/>
  <c r="A196" i="6"/>
  <c r="B196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Q196" i="6"/>
  <c r="R196" i="6"/>
  <c r="S196" i="6"/>
  <c r="U196" i="6"/>
  <c r="V196" i="6"/>
  <c r="W196" i="6"/>
  <c r="X196" i="6"/>
  <c r="Y196" i="6"/>
  <c r="Z196" i="6"/>
  <c r="AA196" i="6"/>
  <c r="AC196" i="6"/>
  <c r="AD196" i="6"/>
  <c r="AE196" i="6"/>
  <c r="AF196" i="6"/>
  <c r="AG196" i="6"/>
  <c r="AH196" i="6"/>
  <c r="AI196" i="6"/>
  <c r="AJ196" i="6"/>
  <c r="AK196" i="6"/>
  <c r="AM196" i="6"/>
  <c r="AN196" i="6"/>
  <c r="AO196" i="6"/>
  <c r="AP196" i="6"/>
  <c r="AR196" i="6"/>
  <c r="AS196" i="6"/>
  <c r="AT196" i="6"/>
  <c r="AU196" i="6"/>
  <c r="AW196" i="6"/>
  <c r="AY196" i="6"/>
  <c r="A197" i="6"/>
  <c r="B197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Q197" i="6"/>
  <c r="R197" i="6"/>
  <c r="S197" i="6"/>
  <c r="U197" i="6"/>
  <c r="V197" i="6"/>
  <c r="W197" i="6"/>
  <c r="X197" i="6"/>
  <c r="Y197" i="6"/>
  <c r="Z197" i="6"/>
  <c r="AA197" i="6"/>
  <c r="AC197" i="6"/>
  <c r="AD197" i="6"/>
  <c r="AE197" i="6"/>
  <c r="AF197" i="6"/>
  <c r="AG197" i="6"/>
  <c r="AH197" i="6"/>
  <c r="AI197" i="6"/>
  <c r="AJ197" i="6"/>
  <c r="AK197" i="6"/>
  <c r="AM197" i="6"/>
  <c r="AN197" i="6"/>
  <c r="AO197" i="6"/>
  <c r="AP197" i="6"/>
  <c r="AR197" i="6"/>
  <c r="AS197" i="6"/>
  <c r="AT197" i="6"/>
  <c r="AU197" i="6"/>
  <c r="AW197" i="6"/>
  <c r="AY197" i="6"/>
  <c r="A198" i="6"/>
  <c r="B198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Q198" i="6"/>
  <c r="R198" i="6"/>
  <c r="S198" i="6"/>
  <c r="U198" i="6"/>
  <c r="V198" i="6"/>
  <c r="W198" i="6"/>
  <c r="X198" i="6"/>
  <c r="Y198" i="6"/>
  <c r="Z198" i="6"/>
  <c r="AA198" i="6"/>
  <c r="AC198" i="6"/>
  <c r="AD198" i="6"/>
  <c r="AE198" i="6"/>
  <c r="AF198" i="6"/>
  <c r="AG198" i="6"/>
  <c r="AH198" i="6"/>
  <c r="AI198" i="6"/>
  <c r="AJ198" i="6"/>
  <c r="AK198" i="6"/>
  <c r="AM198" i="6"/>
  <c r="AN198" i="6"/>
  <c r="AO198" i="6"/>
  <c r="AP198" i="6"/>
  <c r="AR198" i="6"/>
  <c r="AS198" i="6"/>
  <c r="AT198" i="6"/>
  <c r="AU198" i="6"/>
  <c r="AW198" i="6"/>
  <c r="AY198" i="6"/>
  <c r="A199" i="6"/>
  <c r="B199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Q199" i="6"/>
  <c r="R199" i="6"/>
  <c r="S199" i="6"/>
  <c r="U199" i="6"/>
  <c r="V199" i="6"/>
  <c r="W199" i="6"/>
  <c r="X199" i="6"/>
  <c r="Y199" i="6"/>
  <c r="Z199" i="6"/>
  <c r="AA199" i="6"/>
  <c r="AC199" i="6"/>
  <c r="AD199" i="6"/>
  <c r="AE199" i="6"/>
  <c r="AF199" i="6"/>
  <c r="AG199" i="6"/>
  <c r="AH199" i="6"/>
  <c r="AI199" i="6"/>
  <c r="AJ199" i="6"/>
  <c r="AK199" i="6"/>
  <c r="AM199" i="6"/>
  <c r="AN199" i="6"/>
  <c r="AO199" i="6"/>
  <c r="AP199" i="6"/>
  <c r="AR199" i="6"/>
  <c r="AS199" i="6"/>
  <c r="AT199" i="6"/>
  <c r="AU199" i="6"/>
  <c r="AW199" i="6"/>
  <c r="AY199" i="6"/>
  <c r="A200" i="6"/>
  <c r="B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Q200" i="6"/>
  <c r="R200" i="6"/>
  <c r="S200" i="6"/>
  <c r="U200" i="6"/>
  <c r="V200" i="6"/>
  <c r="W200" i="6"/>
  <c r="X200" i="6"/>
  <c r="Y200" i="6"/>
  <c r="Z200" i="6"/>
  <c r="AA200" i="6"/>
  <c r="AC200" i="6"/>
  <c r="AD200" i="6"/>
  <c r="AE200" i="6"/>
  <c r="AF200" i="6"/>
  <c r="AG200" i="6"/>
  <c r="AH200" i="6"/>
  <c r="AI200" i="6"/>
  <c r="AJ200" i="6"/>
  <c r="AK200" i="6"/>
  <c r="AM200" i="6"/>
  <c r="AN200" i="6"/>
  <c r="AO200" i="6"/>
  <c r="AP200" i="6"/>
  <c r="AR200" i="6"/>
  <c r="AS200" i="6"/>
  <c r="AT200" i="6"/>
  <c r="AU200" i="6"/>
  <c r="AW200" i="6"/>
  <c r="AY200" i="6"/>
  <c r="A201" i="6"/>
  <c r="B201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Q201" i="6"/>
  <c r="R201" i="6"/>
  <c r="S201" i="6"/>
  <c r="U201" i="6"/>
  <c r="V201" i="6"/>
  <c r="W201" i="6"/>
  <c r="X201" i="6"/>
  <c r="Y201" i="6"/>
  <c r="Z201" i="6"/>
  <c r="AA201" i="6"/>
  <c r="AC201" i="6"/>
  <c r="AD201" i="6"/>
  <c r="AE201" i="6"/>
  <c r="AF201" i="6"/>
  <c r="AG201" i="6"/>
  <c r="AH201" i="6"/>
  <c r="AI201" i="6"/>
  <c r="AJ201" i="6"/>
  <c r="AK201" i="6"/>
  <c r="AM201" i="6"/>
  <c r="AN201" i="6"/>
  <c r="AO201" i="6"/>
  <c r="AP201" i="6"/>
  <c r="AR201" i="6"/>
  <c r="AS201" i="6"/>
  <c r="AT201" i="6"/>
  <c r="AU201" i="6"/>
  <c r="AW201" i="6"/>
  <c r="AY201" i="6"/>
  <c r="A202" i="6"/>
  <c r="B202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Q202" i="6"/>
  <c r="R202" i="6"/>
  <c r="S202" i="6"/>
  <c r="U202" i="6"/>
  <c r="V202" i="6"/>
  <c r="W202" i="6"/>
  <c r="X202" i="6"/>
  <c r="Y202" i="6"/>
  <c r="Z202" i="6"/>
  <c r="AA202" i="6"/>
  <c r="AC202" i="6"/>
  <c r="AD202" i="6"/>
  <c r="AE202" i="6"/>
  <c r="AF202" i="6"/>
  <c r="AG202" i="6"/>
  <c r="AH202" i="6"/>
  <c r="AI202" i="6"/>
  <c r="AJ202" i="6"/>
  <c r="AK202" i="6"/>
  <c r="AM202" i="6"/>
  <c r="AN202" i="6"/>
  <c r="AO202" i="6"/>
  <c r="AP202" i="6"/>
  <c r="AR202" i="6"/>
  <c r="AS202" i="6"/>
  <c r="AT202" i="6"/>
  <c r="AU202" i="6"/>
  <c r="AW202" i="6"/>
  <c r="AY202" i="6"/>
  <c r="A203" i="6"/>
  <c r="B203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Q203" i="6"/>
  <c r="R203" i="6"/>
  <c r="S203" i="6"/>
  <c r="U203" i="6"/>
  <c r="V203" i="6"/>
  <c r="W203" i="6"/>
  <c r="X203" i="6"/>
  <c r="Y203" i="6"/>
  <c r="Z203" i="6"/>
  <c r="AA203" i="6"/>
  <c r="AC203" i="6"/>
  <c r="AD203" i="6"/>
  <c r="AE203" i="6"/>
  <c r="AF203" i="6"/>
  <c r="AG203" i="6"/>
  <c r="AH203" i="6"/>
  <c r="AI203" i="6"/>
  <c r="AJ203" i="6"/>
  <c r="AK203" i="6"/>
  <c r="AM203" i="6"/>
  <c r="AN203" i="6"/>
  <c r="AO203" i="6"/>
  <c r="AP203" i="6"/>
  <c r="AR203" i="6"/>
  <c r="AS203" i="6"/>
  <c r="AT203" i="6"/>
  <c r="AU203" i="6"/>
  <c r="AW203" i="6"/>
  <c r="AY203" i="6"/>
  <c r="A204" i="6"/>
  <c r="B204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Q204" i="6"/>
  <c r="R204" i="6"/>
  <c r="S204" i="6"/>
  <c r="U204" i="6"/>
  <c r="V204" i="6"/>
  <c r="W204" i="6"/>
  <c r="X204" i="6"/>
  <c r="Y204" i="6"/>
  <c r="Z204" i="6"/>
  <c r="AA204" i="6"/>
  <c r="AC204" i="6"/>
  <c r="AD204" i="6"/>
  <c r="AE204" i="6"/>
  <c r="AF204" i="6"/>
  <c r="AG204" i="6"/>
  <c r="AH204" i="6"/>
  <c r="AI204" i="6"/>
  <c r="AJ204" i="6"/>
  <c r="AK204" i="6"/>
  <c r="AM204" i="6"/>
  <c r="AN204" i="6"/>
  <c r="AO204" i="6"/>
  <c r="AP204" i="6"/>
  <c r="AR204" i="6"/>
  <c r="AS204" i="6"/>
  <c r="AT204" i="6"/>
  <c r="AU204" i="6"/>
  <c r="AW204" i="6"/>
  <c r="AY204" i="6"/>
  <c r="A205" i="6"/>
  <c r="B205" i="6"/>
  <c r="D205" i="6"/>
  <c r="E205" i="6"/>
  <c r="F205" i="6"/>
  <c r="G205" i="6"/>
  <c r="H205" i="6"/>
  <c r="I205" i="6"/>
  <c r="J205" i="6"/>
  <c r="K205" i="6"/>
  <c r="L205" i="6"/>
  <c r="M205" i="6"/>
  <c r="N205" i="6"/>
  <c r="O205" i="6"/>
  <c r="Q205" i="6"/>
  <c r="R205" i="6"/>
  <c r="S205" i="6"/>
  <c r="U205" i="6"/>
  <c r="V205" i="6"/>
  <c r="W205" i="6"/>
  <c r="X205" i="6"/>
  <c r="Y205" i="6"/>
  <c r="Z205" i="6"/>
  <c r="AA205" i="6"/>
  <c r="AC205" i="6"/>
  <c r="AD205" i="6"/>
  <c r="AE205" i="6"/>
  <c r="AF205" i="6"/>
  <c r="AG205" i="6"/>
  <c r="AH205" i="6"/>
  <c r="AI205" i="6"/>
  <c r="AJ205" i="6"/>
  <c r="AK205" i="6"/>
  <c r="AM205" i="6"/>
  <c r="AN205" i="6"/>
  <c r="AO205" i="6"/>
  <c r="AP205" i="6"/>
  <c r="AR205" i="6"/>
  <c r="AS205" i="6"/>
  <c r="AT205" i="6"/>
  <c r="AU205" i="6"/>
  <c r="AW205" i="6"/>
  <c r="AY205" i="6"/>
  <c r="A206" i="6"/>
  <c r="B206" i="6"/>
  <c r="D206" i="6"/>
  <c r="E206" i="6"/>
  <c r="F206" i="6"/>
  <c r="G206" i="6"/>
  <c r="H206" i="6"/>
  <c r="I206" i="6"/>
  <c r="J206" i="6"/>
  <c r="K206" i="6"/>
  <c r="L206" i="6"/>
  <c r="M206" i="6"/>
  <c r="N206" i="6"/>
  <c r="O206" i="6"/>
  <c r="Q206" i="6"/>
  <c r="R206" i="6"/>
  <c r="S206" i="6"/>
  <c r="U206" i="6"/>
  <c r="V206" i="6"/>
  <c r="W206" i="6"/>
  <c r="X206" i="6"/>
  <c r="Y206" i="6"/>
  <c r="Z206" i="6"/>
  <c r="AA206" i="6"/>
  <c r="AC206" i="6"/>
  <c r="AD206" i="6"/>
  <c r="AE206" i="6"/>
  <c r="AF206" i="6"/>
  <c r="AG206" i="6"/>
  <c r="AH206" i="6"/>
  <c r="AI206" i="6"/>
  <c r="AJ206" i="6"/>
  <c r="AK206" i="6"/>
  <c r="AM206" i="6"/>
  <c r="AN206" i="6"/>
  <c r="AO206" i="6"/>
  <c r="AP206" i="6"/>
  <c r="AR206" i="6"/>
  <c r="AS206" i="6"/>
  <c r="AT206" i="6"/>
  <c r="AU206" i="6"/>
  <c r="AW206" i="6"/>
  <c r="AY206" i="6"/>
  <c r="A207" i="6"/>
  <c r="B207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Q207" i="6"/>
  <c r="R207" i="6"/>
  <c r="S207" i="6"/>
  <c r="U207" i="6"/>
  <c r="V207" i="6"/>
  <c r="W207" i="6"/>
  <c r="X207" i="6"/>
  <c r="Y207" i="6"/>
  <c r="Z207" i="6"/>
  <c r="AA207" i="6"/>
  <c r="AC207" i="6"/>
  <c r="AD207" i="6"/>
  <c r="AE207" i="6"/>
  <c r="AF207" i="6"/>
  <c r="AG207" i="6"/>
  <c r="AH207" i="6"/>
  <c r="AI207" i="6"/>
  <c r="AJ207" i="6"/>
  <c r="AK207" i="6"/>
  <c r="AM207" i="6"/>
  <c r="AN207" i="6"/>
  <c r="AO207" i="6"/>
  <c r="AP207" i="6"/>
  <c r="AR207" i="6"/>
  <c r="AS207" i="6"/>
  <c r="AT207" i="6"/>
  <c r="AU207" i="6"/>
  <c r="AW207" i="6"/>
  <c r="AY207" i="6"/>
  <c r="A208" i="6"/>
  <c r="B208" i="6"/>
  <c r="D208" i="6"/>
  <c r="E208" i="6"/>
  <c r="F208" i="6"/>
  <c r="G208" i="6"/>
  <c r="H208" i="6"/>
  <c r="I208" i="6"/>
  <c r="J208" i="6"/>
  <c r="K208" i="6"/>
  <c r="L208" i="6"/>
  <c r="M208" i="6"/>
  <c r="N208" i="6"/>
  <c r="O208" i="6"/>
  <c r="Q208" i="6"/>
  <c r="R208" i="6"/>
  <c r="S208" i="6"/>
  <c r="U208" i="6"/>
  <c r="V208" i="6"/>
  <c r="W208" i="6"/>
  <c r="X208" i="6"/>
  <c r="Y208" i="6"/>
  <c r="Z208" i="6"/>
  <c r="AA208" i="6"/>
  <c r="AC208" i="6"/>
  <c r="AD208" i="6"/>
  <c r="AE208" i="6"/>
  <c r="AF208" i="6"/>
  <c r="AG208" i="6"/>
  <c r="AH208" i="6"/>
  <c r="AI208" i="6"/>
  <c r="AJ208" i="6"/>
  <c r="AK208" i="6"/>
  <c r="AM208" i="6"/>
  <c r="AN208" i="6"/>
  <c r="AO208" i="6"/>
  <c r="AP208" i="6"/>
  <c r="AR208" i="6"/>
  <c r="AS208" i="6"/>
  <c r="AT208" i="6"/>
  <c r="AU208" i="6"/>
  <c r="AW208" i="6"/>
  <c r="AY208" i="6"/>
  <c r="A209" i="6"/>
  <c r="B209" i="6"/>
  <c r="D209" i="6"/>
  <c r="E209" i="6"/>
  <c r="F209" i="6"/>
  <c r="G209" i="6"/>
  <c r="H209" i="6"/>
  <c r="I209" i="6"/>
  <c r="J209" i="6"/>
  <c r="K209" i="6"/>
  <c r="L209" i="6"/>
  <c r="M209" i="6"/>
  <c r="N209" i="6"/>
  <c r="O209" i="6"/>
  <c r="Q209" i="6"/>
  <c r="R209" i="6"/>
  <c r="S209" i="6"/>
  <c r="U209" i="6"/>
  <c r="V209" i="6"/>
  <c r="W209" i="6"/>
  <c r="X209" i="6"/>
  <c r="Y209" i="6"/>
  <c r="Z209" i="6"/>
  <c r="AA209" i="6"/>
  <c r="AC209" i="6"/>
  <c r="AD209" i="6"/>
  <c r="AE209" i="6"/>
  <c r="AF209" i="6"/>
  <c r="AG209" i="6"/>
  <c r="AH209" i="6"/>
  <c r="AI209" i="6"/>
  <c r="AJ209" i="6"/>
  <c r="AK209" i="6"/>
  <c r="AM209" i="6"/>
  <c r="AN209" i="6"/>
  <c r="AO209" i="6"/>
  <c r="AP209" i="6"/>
  <c r="AR209" i="6"/>
  <c r="AS209" i="6"/>
  <c r="AT209" i="6"/>
  <c r="AU209" i="6"/>
  <c r="AW209" i="6"/>
  <c r="AY209" i="6"/>
  <c r="A210" i="6"/>
  <c r="B210" i="6"/>
  <c r="D210" i="6"/>
  <c r="E210" i="6"/>
  <c r="F210" i="6"/>
  <c r="G210" i="6"/>
  <c r="H210" i="6"/>
  <c r="I210" i="6"/>
  <c r="J210" i="6"/>
  <c r="K210" i="6"/>
  <c r="L210" i="6"/>
  <c r="M210" i="6"/>
  <c r="N210" i="6"/>
  <c r="O210" i="6"/>
  <c r="Q210" i="6"/>
  <c r="R210" i="6"/>
  <c r="S210" i="6"/>
  <c r="U210" i="6"/>
  <c r="V210" i="6"/>
  <c r="W210" i="6"/>
  <c r="X210" i="6"/>
  <c r="Y210" i="6"/>
  <c r="Z210" i="6"/>
  <c r="AA210" i="6"/>
  <c r="AC210" i="6"/>
  <c r="AD210" i="6"/>
  <c r="AE210" i="6"/>
  <c r="AF210" i="6"/>
  <c r="AG210" i="6"/>
  <c r="AH210" i="6"/>
  <c r="AI210" i="6"/>
  <c r="AJ210" i="6"/>
  <c r="AK210" i="6"/>
  <c r="AM210" i="6"/>
  <c r="AN210" i="6"/>
  <c r="AO210" i="6"/>
  <c r="AP210" i="6"/>
  <c r="AR210" i="6"/>
  <c r="AS210" i="6"/>
  <c r="AT210" i="6"/>
  <c r="AU210" i="6"/>
  <c r="AW210" i="6"/>
  <c r="AY210" i="6"/>
  <c r="A211" i="6"/>
  <c r="B211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Q211" i="6"/>
  <c r="R211" i="6"/>
  <c r="S211" i="6"/>
  <c r="U211" i="6"/>
  <c r="V211" i="6"/>
  <c r="W211" i="6"/>
  <c r="X211" i="6"/>
  <c r="Y211" i="6"/>
  <c r="Z211" i="6"/>
  <c r="AA211" i="6"/>
  <c r="AC211" i="6"/>
  <c r="AD211" i="6"/>
  <c r="AE211" i="6"/>
  <c r="AF211" i="6"/>
  <c r="AG211" i="6"/>
  <c r="AH211" i="6"/>
  <c r="AI211" i="6"/>
  <c r="AJ211" i="6"/>
  <c r="AK211" i="6"/>
  <c r="AM211" i="6"/>
  <c r="AN211" i="6"/>
  <c r="AO211" i="6"/>
  <c r="AP211" i="6"/>
  <c r="AR211" i="6"/>
  <c r="AS211" i="6"/>
  <c r="AT211" i="6"/>
  <c r="AU211" i="6"/>
  <c r="AW211" i="6"/>
  <c r="AY211" i="6"/>
  <c r="A212" i="6"/>
  <c r="B212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Q212" i="6"/>
  <c r="R212" i="6"/>
  <c r="S212" i="6"/>
  <c r="U212" i="6"/>
  <c r="V212" i="6"/>
  <c r="W212" i="6"/>
  <c r="X212" i="6"/>
  <c r="Y212" i="6"/>
  <c r="Z212" i="6"/>
  <c r="AA212" i="6"/>
  <c r="AC212" i="6"/>
  <c r="AD212" i="6"/>
  <c r="AE212" i="6"/>
  <c r="AF212" i="6"/>
  <c r="AG212" i="6"/>
  <c r="AH212" i="6"/>
  <c r="AI212" i="6"/>
  <c r="AJ212" i="6"/>
  <c r="AK212" i="6"/>
  <c r="AM212" i="6"/>
  <c r="AN212" i="6"/>
  <c r="AO212" i="6"/>
  <c r="AP212" i="6"/>
  <c r="AR212" i="6"/>
  <c r="AS212" i="6"/>
  <c r="AT212" i="6"/>
  <c r="AU212" i="6"/>
  <c r="AW212" i="6"/>
  <c r="AY212" i="6"/>
  <c r="A213" i="6"/>
  <c r="B213" i="6"/>
  <c r="D213" i="6"/>
  <c r="E213" i="6"/>
  <c r="F213" i="6"/>
  <c r="G213" i="6"/>
  <c r="H213" i="6"/>
  <c r="I213" i="6"/>
  <c r="J213" i="6"/>
  <c r="K213" i="6"/>
  <c r="L213" i="6"/>
  <c r="M213" i="6"/>
  <c r="N213" i="6"/>
  <c r="O213" i="6"/>
  <c r="Q213" i="6"/>
  <c r="R213" i="6"/>
  <c r="S213" i="6"/>
  <c r="U213" i="6"/>
  <c r="V213" i="6"/>
  <c r="W213" i="6"/>
  <c r="X213" i="6"/>
  <c r="Y213" i="6"/>
  <c r="Z213" i="6"/>
  <c r="AA213" i="6"/>
  <c r="AC213" i="6"/>
  <c r="AD213" i="6"/>
  <c r="AE213" i="6"/>
  <c r="AF213" i="6"/>
  <c r="AG213" i="6"/>
  <c r="AH213" i="6"/>
  <c r="AI213" i="6"/>
  <c r="AJ213" i="6"/>
  <c r="AK213" i="6"/>
  <c r="AM213" i="6"/>
  <c r="AN213" i="6"/>
  <c r="AO213" i="6"/>
  <c r="AP213" i="6"/>
  <c r="AR213" i="6"/>
  <c r="AS213" i="6"/>
  <c r="AT213" i="6"/>
  <c r="AU213" i="6"/>
  <c r="AW213" i="6"/>
  <c r="AY213" i="6"/>
  <c r="A214" i="6"/>
  <c r="B214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Q214" i="6"/>
  <c r="R214" i="6"/>
  <c r="S214" i="6"/>
  <c r="U214" i="6"/>
  <c r="V214" i="6"/>
  <c r="W214" i="6"/>
  <c r="X214" i="6"/>
  <c r="Y214" i="6"/>
  <c r="Z214" i="6"/>
  <c r="AA214" i="6"/>
  <c r="AC214" i="6"/>
  <c r="AD214" i="6"/>
  <c r="AE214" i="6"/>
  <c r="AF214" i="6"/>
  <c r="AG214" i="6"/>
  <c r="AH214" i="6"/>
  <c r="AI214" i="6"/>
  <c r="AJ214" i="6"/>
  <c r="AK214" i="6"/>
  <c r="AM214" i="6"/>
  <c r="AN214" i="6"/>
  <c r="AO214" i="6"/>
  <c r="AP214" i="6"/>
  <c r="AR214" i="6"/>
  <c r="AS214" i="6"/>
  <c r="AT214" i="6"/>
  <c r="AU214" i="6"/>
  <c r="AW214" i="6"/>
  <c r="AY214" i="6"/>
  <c r="A215" i="6"/>
  <c r="B215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Q215" i="6"/>
  <c r="R215" i="6"/>
  <c r="S215" i="6"/>
  <c r="U215" i="6"/>
  <c r="V215" i="6"/>
  <c r="W215" i="6"/>
  <c r="X215" i="6"/>
  <c r="Y215" i="6"/>
  <c r="Z215" i="6"/>
  <c r="AA215" i="6"/>
  <c r="AC215" i="6"/>
  <c r="AD215" i="6"/>
  <c r="AE215" i="6"/>
  <c r="AF215" i="6"/>
  <c r="AG215" i="6"/>
  <c r="AH215" i="6"/>
  <c r="AI215" i="6"/>
  <c r="AJ215" i="6"/>
  <c r="AK215" i="6"/>
  <c r="AM215" i="6"/>
  <c r="AN215" i="6"/>
  <c r="AO215" i="6"/>
  <c r="AP215" i="6"/>
  <c r="AR215" i="6"/>
  <c r="AS215" i="6"/>
  <c r="AT215" i="6"/>
  <c r="AU215" i="6"/>
  <c r="AW215" i="6"/>
  <c r="AY215" i="6"/>
  <c r="A216" i="6"/>
  <c r="B216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Q216" i="6"/>
  <c r="R216" i="6"/>
  <c r="S216" i="6"/>
  <c r="U216" i="6"/>
  <c r="V216" i="6"/>
  <c r="W216" i="6"/>
  <c r="X216" i="6"/>
  <c r="Y216" i="6"/>
  <c r="Z216" i="6"/>
  <c r="AA216" i="6"/>
  <c r="AC216" i="6"/>
  <c r="AD216" i="6"/>
  <c r="AE216" i="6"/>
  <c r="AF216" i="6"/>
  <c r="AG216" i="6"/>
  <c r="AH216" i="6"/>
  <c r="AI216" i="6"/>
  <c r="AJ216" i="6"/>
  <c r="AK216" i="6"/>
  <c r="AM216" i="6"/>
  <c r="AN216" i="6"/>
  <c r="AO216" i="6"/>
  <c r="AP216" i="6"/>
  <c r="AR216" i="6"/>
  <c r="AS216" i="6"/>
  <c r="AT216" i="6"/>
  <c r="AU216" i="6"/>
  <c r="AW216" i="6"/>
  <c r="AY216" i="6"/>
  <c r="A217" i="6"/>
  <c r="B217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Q217" i="6"/>
  <c r="R217" i="6"/>
  <c r="S217" i="6"/>
  <c r="U217" i="6"/>
  <c r="V217" i="6"/>
  <c r="W217" i="6"/>
  <c r="X217" i="6"/>
  <c r="Y217" i="6"/>
  <c r="Z217" i="6"/>
  <c r="AA217" i="6"/>
  <c r="AC217" i="6"/>
  <c r="AD217" i="6"/>
  <c r="AE217" i="6"/>
  <c r="AF217" i="6"/>
  <c r="AG217" i="6"/>
  <c r="AH217" i="6"/>
  <c r="AI217" i="6"/>
  <c r="AJ217" i="6"/>
  <c r="AK217" i="6"/>
  <c r="AM217" i="6"/>
  <c r="AN217" i="6"/>
  <c r="AO217" i="6"/>
  <c r="AP217" i="6"/>
  <c r="AR217" i="6"/>
  <c r="AS217" i="6"/>
  <c r="AT217" i="6"/>
  <c r="AU217" i="6"/>
  <c r="AW217" i="6"/>
  <c r="AY217" i="6"/>
  <c r="A218" i="6"/>
  <c r="B218" i="6"/>
  <c r="D218" i="6"/>
  <c r="E218" i="6"/>
  <c r="F218" i="6"/>
  <c r="G218" i="6"/>
  <c r="H218" i="6"/>
  <c r="I218" i="6"/>
  <c r="J218" i="6"/>
  <c r="K218" i="6"/>
  <c r="L218" i="6"/>
  <c r="M218" i="6"/>
  <c r="N218" i="6"/>
  <c r="O218" i="6"/>
  <c r="Q218" i="6"/>
  <c r="R218" i="6"/>
  <c r="S218" i="6"/>
  <c r="U218" i="6"/>
  <c r="V218" i="6"/>
  <c r="W218" i="6"/>
  <c r="X218" i="6"/>
  <c r="Y218" i="6"/>
  <c r="Z218" i="6"/>
  <c r="AA218" i="6"/>
  <c r="AC218" i="6"/>
  <c r="AD218" i="6"/>
  <c r="AE218" i="6"/>
  <c r="AF218" i="6"/>
  <c r="AG218" i="6"/>
  <c r="AH218" i="6"/>
  <c r="AI218" i="6"/>
  <c r="AJ218" i="6"/>
  <c r="AK218" i="6"/>
  <c r="AM218" i="6"/>
  <c r="AN218" i="6"/>
  <c r="AO218" i="6"/>
  <c r="AP218" i="6"/>
  <c r="AR218" i="6"/>
  <c r="AS218" i="6"/>
  <c r="AT218" i="6"/>
  <c r="AU218" i="6"/>
  <c r="AW218" i="6"/>
  <c r="AY218" i="6"/>
  <c r="A219" i="6"/>
  <c r="B219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Q219" i="6"/>
  <c r="R219" i="6"/>
  <c r="S219" i="6"/>
  <c r="U219" i="6"/>
  <c r="V219" i="6"/>
  <c r="W219" i="6"/>
  <c r="X219" i="6"/>
  <c r="Y219" i="6"/>
  <c r="Z219" i="6"/>
  <c r="AA219" i="6"/>
  <c r="AC219" i="6"/>
  <c r="AD219" i="6"/>
  <c r="AE219" i="6"/>
  <c r="AF219" i="6"/>
  <c r="AG219" i="6"/>
  <c r="AH219" i="6"/>
  <c r="AI219" i="6"/>
  <c r="AJ219" i="6"/>
  <c r="AK219" i="6"/>
  <c r="AM219" i="6"/>
  <c r="AN219" i="6"/>
  <c r="AO219" i="6"/>
  <c r="AP219" i="6"/>
  <c r="AR219" i="6"/>
  <c r="AS219" i="6"/>
  <c r="AT219" i="6"/>
  <c r="AU219" i="6"/>
  <c r="AW219" i="6"/>
  <c r="AY219" i="6"/>
  <c r="A220" i="6"/>
  <c r="B220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Q220" i="6"/>
  <c r="R220" i="6"/>
  <c r="S220" i="6"/>
  <c r="U220" i="6"/>
  <c r="V220" i="6"/>
  <c r="W220" i="6"/>
  <c r="X220" i="6"/>
  <c r="Y220" i="6"/>
  <c r="Z220" i="6"/>
  <c r="AA220" i="6"/>
  <c r="AC220" i="6"/>
  <c r="AD220" i="6"/>
  <c r="AE220" i="6"/>
  <c r="AF220" i="6"/>
  <c r="AG220" i="6"/>
  <c r="AH220" i="6"/>
  <c r="AI220" i="6"/>
  <c r="AJ220" i="6"/>
  <c r="AK220" i="6"/>
  <c r="AM220" i="6"/>
  <c r="AN220" i="6"/>
  <c r="AO220" i="6"/>
  <c r="AP220" i="6"/>
  <c r="AR220" i="6"/>
  <c r="AS220" i="6"/>
  <c r="AT220" i="6"/>
  <c r="AU220" i="6"/>
  <c r="AW220" i="6"/>
  <c r="AY220" i="6"/>
  <c r="A221" i="6"/>
  <c r="B221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Q221" i="6"/>
  <c r="R221" i="6"/>
  <c r="S221" i="6"/>
  <c r="U221" i="6"/>
  <c r="V221" i="6"/>
  <c r="W221" i="6"/>
  <c r="X221" i="6"/>
  <c r="Y221" i="6"/>
  <c r="Z221" i="6"/>
  <c r="AA221" i="6"/>
  <c r="AC221" i="6"/>
  <c r="AD221" i="6"/>
  <c r="AE221" i="6"/>
  <c r="AF221" i="6"/>
  <c r="AG221" i="6"/>
  <c r="AH221" i="6"/>
  <c r="AI221" i="6"/>
  <c r="AJ221" i="6"/>
  <c r="AK221" i="6"/>
  <c r="AM221" i="6"/>
  <c r="AN221" i="6"/>
  <c r="AO221" i="6"/>
  <c r="AP221" i="6"/>
  <c r="AR221" i="6"/>
  <c r="AS221" i="6"/>
  <c r="AT221" i="6"/>
  <c r="AU221" i="6"/>
  <c r="AW221" i="6"/>
  <c r="AY221" i="6"/>
  <c r="A222" i="6"/>
  <c r="B222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Q222" i="6"/>
  <c r="R222" i="6"/>
  <c r="S222" i="6"/>
  <c r="U222" i="6"/>
  <c r="V222" i="6"/>
  <c r="W222" i="6"/>
  <c r="X222" i="6"/>
  <c r="Y222" i="6"/>
  <c r="Z222" i="6"/>
  <c r="AA222" i="6"/>
  <c r="AC222" i="6"/>
  <c r="AD222" i="6"/>
  <c r="AE222" i="6"/>
  <c r="AF222" i="6"/>
  <c r="AG222" i="6"/>
  <c r="AH222" i="6"/>
  <c r="AI222" i="6"/>
  <c r="AJ222" i="6"/>
  <c r="AK222" i="6"/>
  <c r="AM222" i="6"/>
  <c r="AN222" i="6"/>
  <c r="AO222" i="6"/>
  <c r="AP222" i="6"/>
  <c r="AR222" i="6"/>
  <c r="AS222" i="6"/>
  <c r="AT222" i="6"/>
  <c r="AU222" i="6"/>
  <c r="AW222" i="6"/>
  <c r="AY222" i="6"/>
  <c r="A223" i="6"/>
  <c r="B223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Q223" i="6"/>
  <c r="R223" i="6"/>
  <c r="S223" i="6"/>
  <c r="U223" i="6"/>
  <c r="V223" i="6"/>
  <c r="W223" i="6"/>
  <c r="X223" i="6"/>
  <c r="Y223" i="6"/>
  <c r="Z223" i="6"/>
  <c r="AA223" i="6"/>
  <c r="AC223" i="6"/>
  <c r="AD223" i="6"/>
  <c r="AE223" i="6"/>
  <c r="AF223" i="6"/>
  <c r="AG223" i="6"/>
  <c r="AH223" i="6"/>
  <c r="AI223" i="6"/>
  <c r="AJ223" i="6"/>
  <c r="AK223" i="6"/>
  <c r="AM223" i="6"/>
  <c r="AN223" i="6"/>
  <c r="AO223" i="6"/>
  <c r="AP223" i="6"/>
  <c r="AR223" i="6"/>
  <c r="AS223" i="6"/>
  <c r="AT223" i="6"/>
  <c r="AU223" i="6"/>
  <c r="AW223" i="6"/>
  <c r="AY223" i="6"/>
  <c r="A224" i="6"/>
  <c r="B224" i="6"/>
  <c r="D224" i="6"/>
  <c r="E224" i="6"/>
  <c r="F224" i="6"/>
  <c r="G224" i="6"/>
  <c r="H224" i="6"/>
  <c r="I224" i="6"/>
  <c r="J224" i="6"/>
  <c r="K224" i="6"/>
  <c r="L224" i="6"/>
  <c r="M224" i="6"/>
  <c r="N224" i="6"/>
  <c r="O224" i="6"/>
  <c r="Q224" i="6"/>
  <c r="R224" i="6"/>
  <c r="S224" i="6"/>
  <c r="U224" i="6"/>
  <c r="V224" i="6"/>
  <c r="W224" i="6"/>
  <c r="X224" i="6"/>
  <c r="Y224" i="6"/>
  <c r="Z224" i="6"/>
  <c r="AA224" i="6"/>
  <c r="AC224" i="6"/>
  <c r="AD224" i="6"/>
  <c r="AE224" i="6"/>
  <c r="AF224" i="6"/>
  <c r="AG224" i="6"/>
  <c r="AH224" i="6"/>
  <c r="AI224" i="6"/>
  <c r="AJ224" i="6"/>
  <c r="AK224" i="6"/>
  <c r="AM224" i="6"/>
  <c r="AN224" i="6"/>
  <c r="AO224" i="6"/>
  <c r="AP224" i="6"/>
  <c r="AR224" i="6"/>
  <c r="AS224" i="6"/>
  <c r="AT224" i="6"/>
  <c r="AU224" i="6"/>
  <c r="AW224" i="6"/>
  <c r="AY224" i="6"/>
  <c r="A225" i="6"/>
  <c r="B225" i="6"/>
  <c r="D225" i="6"/>
  <c r="E225" i="6"/>
  <c r="F225" i="6"/>
  <c r="G225" i="6"/>
  <c r="H225" i="6"/>
  <c r="I225" i="6"/>
  <c r="J225" i="6"/>
  <c r="K225" i="6"/>
  <c r="L225" i="6"/>
  <c r="M225" i="6"/>
  <c r="N225" i="6"/>
  <c r="O225" i="6"/>
  <c r="Q225" i="6"/>
  <c r="R225" i="6"/>
  <c r="S225" i="6"/>
  <c r="U225" i="6"/>
  <c r="V225" i="6"/>
  <c r="W225" i="6"/>
  <c r="X225" i="6"/>
  <c r="Y225" i="6"/>
  <c r="Z225" i="6"/>
  <c r="AA225" i="6"/>
  <c r="AC225" i="6"/>
  <c r="AD225" i="6"/>
  <c r="AE225" i="6"/>
  <c r="AF225" i="6"/>
  <c r="AG225" i="6"/>
  <c r="AH225" i="6"/>
  <c r="AI225" i="6"/>
  <c r="AJ225" i="6"/>
  <c r="AK225" i="6"/>
  <c r="AM225" i="6"/>
  <c r="AN225" i="6"/>
  <c r="AO225" i="6"/>
  <c r="AP225" i="6"/>
  <c r="AR225" i="6"/>
  <c r="AS225" i="6"/>
  <c r="AT225" i="6"/>
  <c r="AU225" i="6"/>
  <c r="AW225" i="6"/>
  <c r="AY225" i="6"/>
  <c r="A226" i="6"/>
  <c r="B226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Q226" i="6"/>
  <c r="R226" i="6"/>
  <c r="S226" i="6"/>
  <c r="U226" i="6"/>
  <c r="V226" i="6"/>
  <c r="W226" i="6"/>
  <c r="X226" i="6"/>
  <c r="Y226" i="6"/>
  <c r="Z226" i="6"/>
  <c r="AA226" i="6"/>
  <c r="AC226" i="6"/>
  <c r="AD226" i="6"/>
  <c r="AE226" i="6"/>
  <c r="AF226" i="6"/>
  <c r="AG226" i="6"/>
  <c r="AH226" i="6"/>
  <c r="AI226" i="6"/>
  <c r="AJ226" i="6"/>
  <c r="AK226" i="6"/>
  <c r="AM226" i="6"/>
  <c r="AN226" i="6"/>
  <c r="AO226" i="6"/>
  <c r="AP226" i="6"/>
  <c r="AR226" i="6"/>
  <c r="AS226" i="6"/>
  <c r="AT226" i="6"/>
  <c r="AU226" i="6"/>
  <c r="AW226" i="6"/>
  <c r="AY226" i="6"/>
  <c r="A227" i="6"/>
  <c r="B227" i="6"/>
  <c r="D227" i="6"/>
  <c r="E227" i="6"/>
  <c r="F227" i="6"/>
  <c r="G227" i="6"/>
  <c r="H227" i="6"/>
  <c r="I227" i="6"/>
  <c r="J227" i="6"/>
  <c r="K227" i="6"/>
  <c r="L227" i="6"/>
  <c r="M227" i="6"/>
  <c r="N227" i="6"/>
  <c r="O227" i="6"/>
  <c r="Q227" i="6"/>
  <c r="R227" i="6"/>
  <c r="S227" i="6"/>
  <c r="U227" i="6"/>
  <c r="V227" i="6"/>
  <c r="W227" i="6"/>
  <c r="X227" i="6"/>
  <c r="Y227" i="6"/>
  <c r="Z227" i="6"/>
  <c r="AA227" i="6"/>
  <c r="AC227" i="6"/>
  <c r="AD227" i="6"/>
  <c r="AE227" i="6"/>
  <c r="AF227" i="6"/>
  <c r="AG227" i="6"/>
  <c r="AH227" i="6"/>
  <c r="AI227" i="6"/>
  <c r="AJ227" i="6"/>
  <c r="AK227" i="6"/>
  <c r="AM227" i="6"/>
  <c r="AN227" i="6"/>
  <c r="AO227" i="6"/>
  <c r="AP227" i="6"/>
  <c r="AR227" i="6"/>
  <c r="AS227" i="6"/>
  <c r="AT227" i="6"/>
  <c r="AU227" i="6"/>
  <c r="AW227" i="6"/>
  <c r="AY227" i="6"/>
  <c r="A228" i="6"/>
  <c r="B228" i="6"/>
  <c r="D228" i="6"/>
  <c r="E228" i="6"/>
  <c r="F228" i="6"/>
  <c r="G228" i="6"/>
  <c r="H228" i="6"/>
  <c r="I228" i="6"/>
  <c r="J228" i="6"/>
  <c r="K228" i="6"/>
  <c r="L228" i="6"/>
  <c r="M228" i="6"/>
  <c r="N228" i="6"/>
  <c r="O228" i="6"/>
  <c r="Q228" i="6"/>
  <c r="R228" i="6"/>
  <c r="S228" i="6"/>
  <c r="U228" i="6"/>
  <c r="V228" i="6"/>
  <c r="W228" i="6"/>
  <c r="X228" i="6"/>
  <c r="Y228" i="6"/>
  <c r="Z228" i="6"/>
  <c r="AA228" i="6"/>
  <c r="AC228" i="6"/>
  <c r="AD228" i="6"/>
  <c r="AE228" i="6"/>
  <c r="AF228" i="6"/>
  <c r="AG228" i="6"/>
  <c r="AH228" i="6"/>
  <c r="AI228" i="6"/>
  <c r="AJ228" i="6"/>
  <c r="AK228" i="6"/>
  <c r="AM228" i="6"/>
  <c r="AN228" i="6"/>
  <c r="AO228" i="6"/>
  <c r="AP228" i="6"/>
  <c r="AR228" i="6"/>
  <c r="AS228" i="6"/>
  <c r="AT228" i="6"/>
  <c r="AU228" i="6"/>
  <c r="AW228" i="6"/>
  <c r="AY228" i="6"/>
  <c r="A229" i="6"/>
  <c r="B229" i="6"/>
  <c r="D229" i="6"/>
  <c r="E229" i="6"/>
  <c r="F229" i="6"/>
  <c r="G229" i="6"/>
  <c r="H229" i="6"/>
  <c r="I229" i="6"/>
  <c r="J229" i="6"/>
  <c r="K229" i="6"/>
  <c r="L229" i="6"/>
  <c r="M229" i="6"/>
  <c r="N229" i="6"/>
  <c r="O229" i="6"/>
  <c r="Q229" i="6"/>
  <c r="R229" i="6"/>
  <c r="S229" i="6"/>
  <c r="U229" i="6"/>
  <c r="V229" i="6"/>
  <c r="W229" i="6"/>
  <c r="X229" i="6"/>
  <c r="Y229" i="6"/>
  <c r="Z229" i="6"/>
  <c r="AA229" i="6"/>
  <c r="AC229" i="6"/>
  <c r="AD229" i="6"/>
  <c r="AE229" i="6"/>
  <c r="AF229" i="6"/>
  <c r="AG229" i="6"/>
  <c r="AH229" i="6"/>
  <c r="AI229" i="6"/>
  <c r="AJ229" i="6"/>
  <c r="AK229" i="6"/>
  <c r="AM229" i="6"/>
  <c r="AN229" i="6"/>
  <c r="AO229" i="6"/>
  <c r="AP229" i="6"/>
  <c r="AR229" i="6"/>
  <c r="AS229" i="6"/>
  <c r="AT229" i="6"/>
  <c r="AU229" i="6"/>
  <c r="AW229" i="6"/>
  <c r="AY229" i="6"/>
  <c r="A230" i="6"/>
  <c r="B230" i="6"/>
  <c r="D230" i="6"/>
  <c r="E230" i="6"/>
  <c r="F230" i="6"/>
  <c r="G230" i="6"/>
  <c r="H230" i="6"/>
  <c r="I230" i="6"/>
  <c r="J230" i="6"/>
  <c r="K230" i="6"/>
  <c r="L230" i="6"/>
  <c r="M230" i="6"/>
  <c r="N230" i="6"/>
  <c r="O230" i="6"/>
  <c r="Q230" i="6"/>
  <c r="R230" i="6"/>
  <c r="S230" i="6"/>
  <c r="U230" i="6"/>
  <c r="V230" i="6"/>
  <c r="W230" i="6"/>
  <c r="X230" i="6"/>
  <c r="Y230" i="6"/>
  <c r="Z230" i="6"/>
  <c r="AA230" i="6"/>
  <c r="AC230" i="6"/>
  <c r="AD230" i="6"/>
  <c r="AE230" i="6"/>
  <c r="AF230" i="6"/>
  <c r="AG230" i="6"/>
  <c r="AH230" i="6"/>
  <c r="AI230" i="6"/>
  <c r="AJ230" i="6"/>
  <c r="AK230" i="6"/>
  <c r="AM230" i="6"/>
  <c r="AN230" i="6"/>
  <c r="AO230" i="6"/>
  <c r="AP230" i="6"/>
  <c r="AR230" i="6"/>
  <c r="AS230" i="6"/>
  <c r="AT230" i="6"/>
  <c r="AU230" i="6"/>
  <c r="AW230" i="6"/>
  <c r="AY230" i="6"/>
  <c r="A231" i="6"/>
  <c r="B231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Q231" i="6"/>
  <c r="R231" i="6"/>
  <c r="S231" i="6"/>
  <c r="U231" i="6"/>
  <c r="V231" i="6"/>
  <c r="W231" i="6"/>
  <c r="X231" i="6"/>
  <c r="Y231" i="6"/>
  <c r="Z231" i="6"/>
  <c r="AA231" i="6"/>
  <c r="AC231" i="6"/>
  <c r="AD231" i="6"/>
  <c r="AE231" i="6"/>
  <c r="AF231" i="6"/>
  <c r="AG231" i="6"/>
  <c r="AH231" i="6"/>
  <c r="AI231" i="6"/>
  <c r="AJ231" i="6"/>
  <c r="AK231" i="6"/>
  <c r="AM231" i="6"/>
  <c r="AN231" i="6"/>
  <c r="AO231" i="6"/>
  <c r="AP231" i="6"/>
  <c r="AR231" i="6"/>
  <c r="AS231" i="6"/>
  <c r="AT231" i="6"/>
  <c r="AU231" i="6"/>
  <c r="AW231" i="6"/>
  <c r="AY231" i="6"/>
  <c r="A232" i="6"/>
  <c r="B232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Q232" i="6"/>
  <c r="R232" i="6"/>
  <c r="S232" i="6"/>
  <c r="U232" i="6"/>
  <c r="V232" i="6"/>
  <c r="W232" i="6"/>
  <c r="X232" i="6"/>
  <c r="Y232" i="6"/>
  <c r="Z232" i="6"/>
  <c r="AA232" i="6"/>
  <c r="AC232" i="6"/>
  <c r="AD232" i="6"/>
  <c r="AE232" i="6"/>
  <c r="AF232" i="6"/>
  <c r="AG232" i="6"/>
  <c r="AH232" i="6"/>
  <c r="AI232" i="6"/>
  <c r="AJ232" i="6"/>
  <c r="AK232" i="6"/>
  <c r="AM232" i="6"/>
  <c r="AN232" i="6"/>
  <c r="AO232" i="6"/>
  <c r="AP232" i="6"/>
  <c r="AR232" i="6"/>
  <c r="AS232" i="6"/>
  <c r="AT232" i="6"/>
  <c r="AU232" i="6"/>
  <c r="AW232" i="6"/>
  <c r="AY232" i="6"/>
  <c r="A233" i="6"/>
  <c r="B233" i="6"/>
  <c r="D233" i="6"/>
  <c r="E233" i="6"/>
  <c r="F233" i="6"/>
  <c r="G233" i="6"/>
  <c r="H233" i="6"/>
  <c r="I233" i="6"/>
  <c r="J233" i="6"/>
  <c r="K233" i="6"/>
  <c r="L233" i="6"/>
  <c r="M233" i="6"/>
  <c r="N233" i="6"/>
  <c r="O233" i="6"/>
  <c r="Q233" i="6"/>
  <c r="R233" i="6"/>
  <c r="S233" i="6"/>
  <c r="U233" i="6"/>
  <c r="V233" i="6"/>
  <c r="W233" i="6"/>
  <c r="X233" i="6"/>
  <c r="Y233" i="6"/>
  <c r="Z233" i="6"/>
  <c r="AA233" i="6"/>
  <c r="AC233" i="6"/>
  <c r="AD233" i="6"/>
  <c r="AE233" i="6"/>
  <c r="AF233" i="6"/>
  <c r="AG233" i="6"/>
  <c r="AH233" i="6"/>
  <c r="AI233" i="6"/>
  <c r="AJ233" i="6"/>
  <c r="AK233" i="6"/>
  <c r="AM233" i="6"/>
  <c r="AN233" i="6"/>
  <c r="AO233" i="6"/>
  <c r="AP233" i="6"/>
  <c r="AR233" i="6"/>
  <c r="AS233" i="6"/>
  <c r="AT233" i="6"/>
  <c r="AU233" i="6"/>
  <c r="AW233" i="6"/>
  <c r="AY233" i="6"/>
  <c r="A234" i="6"/>
  <c r="B234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Q234" i="6"/>
  <c r="R234" i="6"/>
  <c r="S234" i="6"/>
  <c r="U234" i="6"/>
  <c r="V234" i="6"/>
  <c r="W234" i="6"/>
  <c r="X234" i="6"/>
  <c r="Y234" i="6"/>
  <c r="Z234" i="6"/>
  <c r="AA234" i="6"/>
  <c r="AC234" i="6"/>
  <c r="AD234" i="6"/>
  <c r="AE234" i="6"/>
  <c r="AF234" i="6"/>
  <c r="AG234" i="6"/>
  <c r="AH234" i="6"/>
  <c r="AI234" i="6"/>
  <c r="AJ234" i="6"/>
  <c r="AK234" i="6"/>
  <c r="AM234" i="6"/>
  <c r="AN234" i="6"/>
  <c r="AO234" i="6"/>
  <c r="AP234" i="6"/>
  <c r="AR234" i="6"/>
  <c r="AS234" i="6"/>
  <c r="AT234" i="6"/>
  <c r="AU234" i="6"/>
  <c r="AW234" i="6"/>
  <c r="AY234" i="6"/>
  <c r="A235" i="6"/>
  <c r="B235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Q235" i="6"/>
  <c r="R235" i="6"/>
  <c r="S235" i="6"/>
  <c r="U235" i="6"/>
  <c r="V235" i="6"/>
  <c r="W235" i="6"/>
  <c r="X235" i="6"/>
  <c r="Y235" i="6"/>
  <c r="Z235" i="6"/>
  <c r="AA235" i="6"/>
  <c r="AC235" i="6"/>
  <c r="AD235" i="6"/>
  <c r="AE235" i="6"/>
  <c r="AF235" i="6"/>
  <c r="AG235" i="6"/>
  <c r="AH235" i="6"/>
  <c r="AI235" i="6"/>
  <c r="AJ235" i="6"/>
  <c r="AK235" i="6"/>
  <c r="AM235" i="6"/>
  <c r="AN235" i="6"/>
  <c r="AO235" i="6"/>
  <c r="AP235" i="6"/>
  <c r="AR235" i="6"/>
  <c r="AS235" i="6"/>
  <c r="AT235" i="6"/>
  <c r="AU235" i="6"/>
  <c r="AW235" i="6"/>
  <c r="AY235" i="6"/>
  <c r="A236" i="6"/>
  <c r="B236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Q236" i="6"/>
  <c r="R236" i="6"/>
  <c r="S236" i="6"/>
  <c r="U236" i="6"/>
  <c r="V236" i="6"/>
  <c r="W236" i="6"/>
  <c r="X236" i="6"/>
  <c r="Y236" i="6"/>
  <c r="Z236" i="6"/>
  <c r="AA236" i="6"/>
  <c r="AC236" i="6"/>
  <c r="AD236" i="6"/>
  <c r="AE236" i="6"/>
  <c r="AF236" i="6"/>
  <c r="AG236" i="6"/>
  <c r="AH236" i="6"/>
  <c r="AI236" i="6"/>
  <c r="AJ236" i="6"/>
  <c r="AK236" i="6"/>
  <c r="AM236" i="6"/>
  <c r="AN236" i="6"/>
  <c r="AO236" i="6"/>
  <c r="AP236" i="6"/>
  <c r="AR236" i="6"/>
  <c r="AS236" i="6"/>
  <c r="AT236" i="6"/>
  <c r="AU236" i="6"/>
  <c r="AW236" i="6"/>
  <c r="AY236" i="6"/>
  <c r="A237" i="6"/>
  <c r="B237" i="6"/>
  <c r="D237" i="6"/>
  <c r="E237" i="6"/>
  <c r="F237" i="6"/>
  <c r="G237" i="6"/>
  <c r="H237" i="6"/>
  <c r="I237" i="6"/>
  <c r="J237" i="6"/>
  <c r="K237" i="6"/>
  <c r="L237" i="6"/>
  <c r="M237" i="6"/>
  <c r="N237" i="6"/>
  <c r="O237" i="6"/>
  <c r="Q237" i="6"/>
  <c r="R237" i="6"/>
  <c r="S237" i="6"/>
  <c r="U237" i="6"/>
  <c r="V237" i="6"/>
  <c r="W237" i="6"/>
  <c r="X237" i="6"/>
  <c r="Y237" i="6"/>
  <c r="Z237" i="6"/>
  <c r="AA237" i="6"/>
  <c r="AC237" i="6"/>
  <c r="AD237" i="6"/>
  <c r="AE237" i="6"/>
  <c r="AF237" i="6"/>
  <c r="AG237" i="6"/>
  <c r="AH237" i="6"/>
  <c r="AI237" i="6"/>
  <c r="AJ237" i="6"/>
  <c r="AK237" i="6"/>
  <c r="AM237" i="6"/>
  <c r="AN237" i="6"/>
  <c r="AO237" i="6"/>
  <c r="AP237" i="6"/>
  <c r="AR237" i="6"/>
  <c r="AS237" i="6"/>
  <c r="AT237" i="6"/>
  <c r="AU237" i="6"/>
  <c r="AW237" i="6"/>
  <c r="AY237" i="6"/>
  <c r="A238" i="6"/>
  <c r="B238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Q238" i="6"/>
  <c r="R238" i="6"/>
  <c r="S238" i="6"/>
  <c r="U238" i="6"/>
  <c r="V238" i="6"/>
  <c r="W238" i="6"/>
  <c r="X238" i="6"/>
  <c r="Y238" i="6"/>
  <c r="Z238" i="6"/>
  <c r="AA238" i="6"/>
  <c r="AC238" i="6"/>
  <c r="AD238" i="6"/>
  <c r="AE238" i="6"/>
  <c r="AF238" i="6"/>
  <c r="AG238" i="6"/>
  <c r="AH238" i="6"/>
  <c r="AI238" i="6"/>
  <c r="AJ238" i="6"/>
  <c r="AK238" i="6"/>
  <c r="AM238" i="6"/>
  <c r="AN238" i="6"/>
  <c r="AO238" i="6"/>
  <c r="AP238" i="6"/>
  <c r="AR238" i="6"/>
  <c r="AS238" i="6"/>
  <c r="AT238" i="6"/>
  <c r="AU238" i="6"/>
  <c r="AW238" i="6"/>
  <c r="AY238" i="6"/>
  <c r="A239" i="6"/>
  <c r="B239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Q239" i="6"/>
  <c r="R239" i="6"/>
  <c r="S239" i="6"/>
  <c r="U239" i="6"/>
  <c r="V239" i="6"/>
  <c r="W239" i="6"/>
  <c r="X239" i="6"/>
  <c r="Y239" i="6"/>
  <c r="Z239" i="6"/>
  <c r="AA239" i="6"/>
  <c r="AC239" i="6"/>
  <c r="AD239" i="6"/>
  <c r="AE239" i="6"/>
  <c r="AF239" i="6"/>
  <c r="AG239" i="6"/>
  <c r="AH239" i="6"/>
  <c r="AI239" i="6"/>
  <c r="AJ239" i="6"/>
  <c r="AK239" i="6"/>
  <c r="AM239" i="6"/>
  <c r="AN239" i="6"/>
  <c r="AO239" i="6"/>
  <c r="AP239" i="6"/>
  <c r="AR239" i="6"/>
  <c r="AS239" i="6"/>
  <c r="AT239" i="6"/>
  <c r="AU239" i="6"/>
  <c r="AW239" i="6"/>
  <c r="AY239" i="6"/>
  <c r="A240" i="6"/>
  <c r="B240" i="6"/>
  <c r="D240" i="6"/>
  <c r="E240" i="6"/>
  <c r="F240" i="6"/>
  <c r="G240" i="6"/>
  <c r="H240" i="6"/>
  <c r="I240" i="6"/>
  <c r="J240" i="6"/>
  <c r="K240" i="6"/>
  <c r="L240" i="6"/>
  <c r="M240" i="6"/>
  <c r="N240" i="6"/>
  <c r="O240" i="6"/>
  <c r="Q240" i="6"/>
  <c r="R240" i="6"/>
  <c r="S240" i="6"/>
  <c r="U240" i="6"/>
  <c r="V240" i="6"/>
  <c r="W240" i="6"/>
  <c r="X240" i="6"/>
  <c r="Y240" i="6"/>
  <c r="Z240" i="6"/>
  <c r="AA240" i="6"/>
  <c r="AC240" i="6"/>
  <c r="AD240" i="6"/>
  <c r="AE240" i="6"/>
  <c r="AF240" i="6"/>
  <c r="AG240" i="6"/>
  <c r="AH240" i="6"/>
  <c r="AI240" i="6"/>
  <c r="AJ240" i="6"/>
  <c r="AK240" i="6"/>
  <c r="AM240" i="6"/>
  <c r="AN240" i="6"/>
  <c r="AO240" i="6"/>
  <c r="AP240" i="6"/>
  <c r="AR240" i="6"/>
  <c r="AS240" i="6"/>
  <c r="AT240" i="6"/>
  <c r="AU240" i="6"/>
  <c r="AW240" i="6"/>
  <c r="AY240" i="6"/>
  <c r="A241" i="6"/>
  <c r="B241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Q241" i="6"/>
  <c r="R241" i="6"/>
  <c r="S241" i="6"/>
  <c r="U241" i="6"/>
  <c r="V241" i="6"/>
  <c r="W241" i="6"/>
  <c r="X241" i="6"/>
  <c r="Y241" i="6"/>
  <c r="Z241" i="6"/>
  <c r="AA241" i="6"/>
  <c r="AC241" i="6"/>
  <c r="AD241" i="6"/>
  <c r="AE241" i="6"/>
  <c r="AF241" i="6"/>
  <c r="AG241" i="6"/>
  <c r="AH241" i="6"/>
  <c r="AI241" i="6"/>
  <c r="AJ241" i="6"/>
  <c r="AK241" i="6"/>
  <c r="AM241" i="6"/>
  <c r="AN241" i="6"/>
  <c r="AO241" i="6"/>
  <c r="AP241" i="6"/>
  <c r="AR241" i="6"/>
  <c r="AS241" i="6"/>
  <c r="AT241" i="6"/>
  <c r="AU241" i="6"/>
  <c r="AW241" i="6"/>
  <c r="AY241" i="6"/>
  <c r="A242" i="6"/>
  <c r="B242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Q242" i="6"/>
  <c r="R242" i="6"/>
  <c r="S242" i="6"/>
  <c r="U242" i="6"/>
  <c r="V242" i="6"/>
  <c r="W242" i="6"/>
  <c r="X242" i="6"/>
  <c r="Y242" i="6"/>
  <c r="Z242" i="6"/>
  <c r="AA242" i="6"/>
  <c r="AC242" i="6"/>
  <c r="AD242" i="6"/>
  <c r="AE242" i="6"/>
  <c r="AF242" i="6"/>
  <c r="AG242" i="6"/>
  <c r="AH242" i="6"/>
  <c r="AI242" i="6"/>
  <c r="AJ242" i="6"/>
  <c r="AK242" i="6"/>
  <c r="AM242" i="6"/>
  <c r="AN242" i="6"/>
  <c r="AO242" i="6"/>
  <c r="AP242" i="6"/>
  <c r="AR242" i="6"/>
  <c r="AS242" i="6"/>
  <c r="AT242" i="6"/>
  <c r="AU242" i="6"/>
  <c r="AW242" i="6"/>
  <c r="AY242" i="6"/>
  <c r="A243" i="6"/>
  <c r="B243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Q243" i="6"/>
  <c r="R243" i="6"/>
  <c r="S243" i="6"/>
  <c r="U243" i="6"/>
  <c r="V243" i="6"/>
  <c r="W243" i="6"/>
  <c r="X243" i="6"/>
  <c r="Y243" i="6"/>
  <c r="Z243" i="6"/>
  <c r="AA243" i="6"/>
  <c r="AC243" i="6"/>
  <c r="AD243" i="6"/>
  <c r="AE243" i="6"/>
  <c r="AF243" i="6"/>
  <c r="AG243" i="6"/>
  <c r="AH243" i="6"/>
  <c r="AI243" i="6"/>
  <c r="AJ243" i="6"/>
  <c r="AK243" i="6"/>
  <c r="AM243" i="6"/>
  <c r="AN243" i="6"/>
  <c r="AO243" i="6"/>
  <c r="AP243" i="6"/>
  <c r="AR243" i="6"/>
  <c r="AS243" i="6"/>
  <c r="AT243" i="6"/>
  <c r="AU243" i="6"/>
  <c r="AW243" i="6"/>
  <c r="AY243" i="6"/>
  <c r="A244" i="6"/>
  <c r="B244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Q244" i="6"/>
  <c r="R244" i="6"/>
  <c r="S244" i="6"/>
  <c r="U244" i="6"/>
  <c r="V244" i="6"/>
  <c r="W244" i="6"/>
  <c r="X244" i="6"/>
  <c r="Y244" i="6"/>
  <c r="Z244" i="6"/>
  <c r="AA244" i="6"/>
  <c r="AC244" i="6"/>
  <c r="AD244" i="6"/>
  <c r="AE244" i="6"/>
  <c r="AF244" i="6"/>
  <c r="AG244" i="6"/>
  <c r="AH244" i="6"/>
  <c r="AI244" i="6"/>
  <c r="AJ244" i="6"/>
  <c r="AK244" i="6"/>
  <c r="AM244" i="6"/>
  <c r="AN244" i="6"/>
  <c r="AO244" i="6"/>
  <c r="AP244" i="6"/>
  <c r="AR244" i="6"/>
  <c r="AS244" i="6"/>
  <c r="AT244" i="6"/>
  <c r="AU244" i="6"/>
  <c r="AW244" i="6"/>
  <c r="AY244" i="6"/>
  <c r="A245" i="6"/>
  <c r="B245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Q245" i="6"/>
  <c r="R245" i="6"/>
  <c r="S245" i="6"/>
  <c r="U245" i="6"/>
  <c r="V245" i="6"/>
  <c r="W245" i="6"/>
  <c r="X245" i="6"/>
  <c r="Y245" i="6"/>
  <c r="Z245" i="6"/>
  <c r="AA245" i="6"/>
  <c r="AC245" i="6"/>
  <c r="AD245" i="6"/>
  <c r="AE245" i="6"/>
  <c r="AF245" i="6"/>
  <c r="AG245" i="6"/>
  <c r="AH245" i="6"/>
  <c r="AI245" i="6"/>
  <c r="AJ245" i="6"/>
  <c r="AK245" i="6"/>
  <c r="AM245" i="6"/>
  <c r="AN245" i="6"/>
  <c r="AO245" i="6"/>
  <c r="AP245" i="6"/>
  <c r="AR245" i="6"/>
  <c r="AS245" i="6"/>
  <c r="AT245" i="6"/>
  <c r="AU245" i="6"/>
  <c r="AW245" i="6"/>
  <c r="AY245" i="6"/>
  <c r="A246" i="6"/>
  <c r="B246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Q246" i="6"/>
  <c r="R246" i="6"/>
  <c r="S246" i="6"/>
  <c r="U246" i="6"/>
  <c r="V246" i="6"/>
  <c r="W246" i="6"/>
  <c r="X246" i="6"/>
  <c r="Y246" i="6"/>
  <c r="Z246" i="6"/>
  <c r="AA246" i="6"/>
  <c r="AC246" i="6"/>
  <c r="AD246" i="6"/>
  <c r="AE246" i="6"/>
  <c r="AF246" i="6"/>
  <c r="AG246" i="6"/>
  <c r="AH246" i="6"/>
  <c r="AI246" i="6"/>
  <c r="AJ246" i="6"/>
  <c r="AK246" i="6"/>
  <c r="AM246" i="6"/>
  <c r="AN246" i="6"/>
  <c r="AO246" i="6"/>
  <c r="AP246" i="6"/>
  <c r="AR246" i="6"/>
  <c r="AS246" i="6"/>
  <c r="AT246" i="6"/>
  <c r="AU246" i="6"/>
  <c r="AW246" i="6"/>
  <c r="AY246" i="6"/>
  <c r="A247" i="6"/>
  <c r="B247" i="6"/>
  <c r="D247" i="6"/>
  <c r="E247" i="6"/>
  <c r="F247" i="6"/>
  <c r="G247" i="6"/>
  <c r="H247" i="6"/>
  <c r="I247" i="6"/>
  <c r="J247" i="6"/>
  <c r="K247" i="6"/>
  <c r="L247" i="6"/>
  <c r="M247" i="6"/>
  <c r="N247" i="6"/>
  <c r="O247" i="6"/>
  <c r="Q247" i="6"/>
  <c r="R247" i="6"/>
  <c r="S247" i="6"/>
  <c r="U247" i="6"/>
  <c r="V247" i="6"/>
  <c r="W247" i="6"/>
  <c r="X247" i="6"/>
  <c r="Y247" i="6"/>
  <c r="Z247" i="6"/>
  <c r="AA247" i="6"/>
  <c r="AC247" i="6"/>
  <c r="AD247" i="6"/>
  <c r="AE247" i="6"/>
  <c r="AF247" i="6"/>
  <c r="AG247" i="6"/>
  <c r="AH247" i="6"/>
  <c r="AI247" i="6"/>
  <c r="AJ247" i="6"/>
  <c r="AK247" i="6"/>
  <c r="AM247" i="6"/>
  <c r="AN247" i="6"/>
  <c r="AO247" i="6"/>
  <c r="AP247" i="6"/>
  <c r="AR247" i="6"/>
  <c r="AS247" i="6"/>
  <c r="AT247" i="6"/>
  <c r="AU247" i="6"/>
  <c r="AW247" i="6"/>
  <c r="AY247" i="6"/>
  <c r="A248" i="6"/>
  <c r="B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Q248" i="6"/>
  <c r="R248" i="6"/>
  <c r="S248" i="6"/>
  <c r="U248" i="6"/>
  <c r="V248" i="6"/>
  <c r="W248" i="6"/>
  <c r="X248" i="6"/>
  <c r="Y248" i="6"/>
  <c r="Z248" i="6"/>
  <c r="AA248" i="6"/>
  <c r="AC248" i="6"/>
  <c r="AD248" i="6"/>
  <c r="AE248" i="6"/>
  <c r="AF248" i="6"/>
  <c r="AG248" i="6"/>
  <c r="AH248" i="6"/>
  <c r="AI248" i="6"/>
  <c r="AJ248" i="6"/>
  <c r="AK248" i="6"/>
  <c r="AM248" i="6"/>
  <c r="AN248" i="6"/>
  <c r="AO248" i="6"/>
  <c r="AP248" i="6"/>
  <c r="AR248" i="6"/>
  <c r="AS248" i="6"/>
  <c r="AT248" i="6"/>
  <c r="AU248" i="6"/>
  <c r="AW248" i="6"/>
  <c r="AY248" i="6"/>
  <c r="A249" i="6"/>
  <c r="B249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Q249" i="6"/>
  <c r="R249" i="6"/>
  <c r="S249" i="6"/>
  <c r="U249" i="6"/>
  <c r="V249" i="6"/>
  <c r="W249" i="6"/>
  <c r="X249" i="6"/>
  <c r="Y249" i="6"/>
  <c r="Z249" i="6"/>
  <c r="AA249" i="6"/>
  <c r="AC249" i="6"/>
  <c r="AD249" i="6"/>
  <c r="AE249" i="6"/>
  <c r="AF249" i="6"/>
  <c r="AG249" i="6"/>
  <c r="AH249" i="6"/>
  <c r="AI249" i="6"/>
  <c r="AJ249" i="6"/>
  <c r="AK249" i="6"/>
  <c r="AM249" i="6"/>
  <c r="AN249" i="6"/>
  <c r="AO249" i="6"/>
  <c r="AP249" i="6"/>
  <c r="AR249" i="6"/>
  <c r="AS249" i="6"/>
  <c r="AT249" i="6"/>
  <c r="AU249" i="6"/>
  <c r="AW249" i="6"/>
  <c r="AY249" i="6"/>
  <c r="A250" i="6"/>
  <c r="B250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Q250" i="6"/>
  <c r="R250" i="6"/>
  <c r="S250" i="6"/>
  <c r="U250" i="6"/>
  <c r="V250" i="6"/>
  <c r="W250" i="6"/>
  <c r="X250" i="6"/>
  <c r="Y250" i="6"/>
  <c r="Z250" i="6"/>
  <c r="AA250" i="6"/>
  <c r="AC250" i="6"/>
  <c r="AD250" i="6"/>
  <c r="AE250" i="6"/>
  <c r="AF250" i="6"/>
  <c r="AG250" i="6"/>
  <c r="AH250" i="6"/>
  <c r="AI250" i="6"/>
  <c r="AJ250" i="6"/>
  <c r="AK250" i="6"/>
  <c r="AM250" i="6"/>
  <c r="AN250" i="6"/>
  <c r="AO250" i="6"/>
  <c r="AP250" i="6"/>
  <c r="AR250" i="6"/>
  <c r="AS250" i="6"/>
  <c r="AT250" i="6"/>
  <c r="AU250" i="6"/>
  <c r="AW250" i="6"/>
  <c r="AY250" i="6"/>
  <c r="A251" i="6"/>
  <c r="B251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Q251" i="6"/>
  <c r="R251" i="6"/>
  <c r="S251" i="6"/>
  <c r="U251" i="6"/>
  <c r="V251" i="6"/>
  <c r="W251" i="6"/>
  <c r="X251" i="6"/>
  <c r="Y251" i="6"/>
  <c r="Z251" i="6"/>
  <c r="AA251" i="6"/>
  <c r="AC251" i="6"/>
  <c r="AD251" i="6"/>
  <c r="AE251" i="6"/>
  <c r="AF251" i="6"/>
  <c r="AG251" i="6"/>
  <c r="AH251" i="6"/>
  <c r="AI251" i="6"/>
  <c r="AJ251" i="6"/>
  <c r="AK251" i="6"/>
  <c r="AM251" i="6"/>
  <c r="AN251" i="6"/>
  <c r="AO251" i="6"/>
  <c r="AP251" i="6"/>
  <c r="AR251" i="6"/>
  <c r="AS251" i="6"/>
  <c r="AT251" i="6"/>
  <c r="AU251" i="6"/>
  <c r="AW251" i="6"/>
  <c r="AY251" i="6"/>
  <c r="A252" i="6"/>
  <c r="B252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Q252" i="6"/>
  <c r="R252" i="6"/>
  <c r="S252" i="6"/>
  <c r="U252" i="6"/>
  <c r="V252" i="6"/>
  <c r="W252" i="6"/>
  <c r="X252" i="6"/>
  <c r="Y252" i="6"/>
  <c r="Z252" i="6"/>
  <c r="AA252" i="6"/>
  <c r="AC252" i="6"/>
  <c r="AD252" i="6"/>
  <c r="AE252" i="6"/>
  <c r="AF252" i="6"/>
  <c r="AG252" i="6"/>
  <c r="AH252" i="6"/>
  <c r="AI252" i="6"/>
  <c r="AJ252" i="6"/>
  <c r="AK252" i="6"/>
  <c r="AM252" i="6"/>
  <c r="AN252" i="6"/>
  <c r="AO252" i="6"/>
  <c r="AP252" i="6"/>
  <c r="AR252" i="6"/>
  <c r="AS252" i="6"/>
  <c r="AT252" i="6"/>
  <c r="AU252" i="6"/>
  <c r="AW252" i="6"/>
  <c r="AY252" i="6"/>
  <c r="A253" i="6"/>
  <c r="B253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Q253" i="6"/>
  <c r="R253" i="6"/>
  <c r="S253" i="6"/>
  <c r="U253" i="6"/>
  <c r="V253" i="6"/>
  <c r="W253" i="6"/>
  <c r="X253" i="6"/>
  <c r="Y253" i="6"/>
  <c r="Z253" i="6"/>
  <c r="AA253" i="6"/>
  <c r="AC253" i="6"/>
  <c r="AD253" i="6"/>
  <c r="AE253" i="6"/>
  <c r="AF253" i="6"/>
  <c r="AG253" i="6"/>
  <c r="AH253" i="6"/>
  <c r="AI253" i="6"/>
  <c r="AJ253" i="6"/>
  <c r="AK253" i="6"/>
  <c r="AM253" i="6"/>
  <c r="AN253" i="6"/>
  <c r="AO253" i="6"/>
  <c r="AP253" i="6"/>
  <c r="AR253" i="6"/>
  <c r="AS253" i="6"/>
  <c r="AT253" i="6"/>
  <c r="AU253" i="6"/>
  <c r="AW253" i="6"/>
  <c r="AY253" i="6"/>
  <c r="A254" i="6"/>
  <c r="B254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Q254" i="6"/>
  <c r="R254" i="6"/>
  <c r="S254" i="6"/>
  <c r="U254" i="6"/>
  <c r="V254" i="6"/>
  <c r="W254" i="6"/>
  <c r="X254" i="6"/>
  <c r="Y254" i="6"/>
  <c r="Z254" i="6"/>
  <c r="AA254" i="6"/>
  <c r="AC254" i="6"/>
  <c r="AD254" i="6"/>
  <c r="AE254" i="6"/>
  <c r="AF254" i="6"/>
  <c r="AG254" i="6"/>
  <c r="AH254" i="6"/>
  <c r="AI254" i="6"/>
  <c r="AJ254" i="6"/>
  <c r="AK254" i="6"/>
  <c r="AM254" i="6"/>
  <c r="AN254" i="6"/>
  <c r="AO254" i="6"/>
  <c r="AP254" i="6"/>
  <c r="AR254" i="6"/>
  <c r="AS254" i="6"/>
  <c r="AT254" i="6"/>
  <c r="AU254" i="6"/>
  <c r="AW254" i="6"/>
  <c r="AY254" i="6"/>
  <c r="A255" i="6"/>
  <c r="B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Q255" i="6"/>
  <c r="R255" i="6"/>
  <c r="S255" i="6"/>
  <c r="U255" i="6"/>
  <c r="V255" i="6"/>
  <c r="W255" i="6"/>
  <c r="X255" i="6"/>
  <c r="Y255" i="6"/>
  <c r="Z255" i="6"/>
  <c r="AA255" i="6"/>
  <c r="AC255" i="6"/>
  <c r="AD255" i="6"/>
  <c r="AE255" i="6"/>
  <c r="AF255" i="6"/>
  <c r="AG255" i="6"/>
  <c r="AH255" i="6"/>
  <c r="AI255" i="6"/>
  <c r="AJ255" i="6"/>
  <c r="AK255" i="6"/>
  <c r="AM255" i="6"/>
  <c r="AN255" i="6"/>
  <c r="AO255" i="6"/>
  <c r="AP255" i="6"/>
  <c r="AR255" i="6"/>
  <c r="AS255" i="6"/>
  <c r="AT255" i="6"/>
  <c r="AU255" i="6"/>
  <c r="AW255" i="6"/>
  <c r="AY255" i="6"/>
  <c r="A256" i="6"/>
  <c r="B256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Q256" i="6"/>
  <c r="R256" i="6"/>
  <c r="S256" i="6"/>
  <c r="U256" i="6"/>
  <c r="V256" i="6"/>
  <c r="W256" i="6"/>
  <c r="X256" i="6"/>
  <c r="Y256" i="6"/>
  <c r="Z256" i="6"/>
  <c r="AA256" i="6"/>
  <c r="AC256" i="6"/>
  <c r="AD256" i="6"/>
  <c r="AE256" i="6"/>
  <c r="AF256" i="6"/>
  <c r="AG256" i="6"/>
  <c r="AH256" i="6"/>
  <c r="AI256" i="6"/>
  <c r="AJ256" i="6"/>
  <c r="AK256" i="6"/>
  <c r="AM256" i="6"/>
  <c r="AN256" i="6"/>
  <c r="AO256" i="6"/>
  <c r="AP256" i="6"/>
  <c r="AR256" i="6"/>
  <c r="AS256" i="6"/>
  <c r="AT256" i="6"/>
  <c r="AU256" i="6"/>
  <c r="AW256" i="6"/>
  <c r="AY256" i="6"/>
  <c r="A257" i="6"/>
  <c r="B257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Q257" i="6"/>
  <c r="R257" i="6"/>
  <c r="S257" i="6"/>
  <c r="U257" i="6"/>
  <c r="V257" i="6"/>
  <c r="W257" i="6"/>
  <c r="X257" i="6"/>
  <c r="Y257" i="6"/>
  <c r="Z257" i="6"/>
  <c r="AA257" i="6"/>
  <c r="AC257" i="6"/>
  <c r="AD257" i="6"/>
  <c r="AE257" i="6"/>
  <c r="AF257" i="6"/>
  <c r="AG257" i="6"/>
  <c r="AH257" i="6"/>
  <c r="AI257" i="6"/>
  <c r="AJ257" i="6"/>
  <c r="AK257" i="6"/>
  <c r="AM257" i="6"/>
  <c r="AN257" i="6"/>
  <c r="AO257" i="6"/>
  <c r="AP257" i="6"/>
  <c r="AR257" i="6"/>
  <c r="AS257" i="6"/>
  <c r="AT257" i="6"/>
  <c r="AU257" i="6"/>
  <c r="AW257" i="6"/>
  <c r="AY257" i="6"/>
  <c r="A258" i="6"/>
  <c r="B258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Q258" i="6"/>
  <c r="R258" i="6"/>
  <c r="S258" i="6"/>
  <c r="U258" i="6"/>
  <c r="V258" i="6"/>
  <c r="W258" i="6"/>
  <c r="X258" i="6"/>
  <c r="Y258" i="6"/>
  <c r="Z258" i="6"/>
  <c r="AA258" i="6"/>
  <c r="AC258" i="6"/>
  <c r="AD258" i="6"/>
  <c r="AE258" i="6"/>
  <c r="AF258" i="6"/>
  <c r="AG258" i="6"/>
  <c r="AH258" i="6"/>
  <c r="AI258" i="6"/>
  <c r="AJ258" i="6"/>
  <c r="AK258" i="6"/>
  <c r="AM258" i="6"/>
  <c r="AN258" i="6"/>
  <c r="AO258" i="6"/>
  <c r="AP258" i="6"/>
  <c r="AR258" i="6"/>
  <c r="AS258" i="6"/>
  <c r="AT258" i="6"/>
  <c r="AU258" i="6"/>
  <c r="AW258" i="6"/>
  <c r="AY258" i="6"/>
  <c r="A259" i="6"/>
  <c r="B259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Q259" i="6"/>
  <c r="R259" i="6"/>
  <c r="S259" i="6"/>
  <c r="U259" i="6"/>
  <c r="V259" i="6"/>
  <c r="W259" i="6"/>
  <c r="X259" i="6"/>
  <c r="Y259" i="6"/>
  <c r="Z259" i="6"/>
  <c r="AA259" i="6"/>
  <c r="AC259" i="6"/>
  <c r="AD259" i="6"/>
  <c r="AE259" i="6"/>
  <c r="AF259" i="6"/>
  <c r="AG259" i="6"/>
  <c r="AH259" i="6"/>
  <c r="AI259" i="6"/>
  <c r="AJ259" i="6"/>
  <c r="AK259" i="6"/>
  <c r="AM259" i="6"/>
  <c r="AN259" i="6"/>
  <c r="AO259" i="6"/>
  <c r="AP259" i="6"/>
  <c r="AR259" i="6"/>
  <c r="AS259" i="6"/>
  <c r="AT259" i="6"/>
  <c r="AU259" i="6"/>
  <c r="AW259" i="6"/>
  <c r="AY259" i="6"/>
  <c r="A260" i="6"/>
  <c r="B260" i="6"/>
  <c r="D260" i="6"/>
  <c r="E260" i="6"/>
  <c r="F260" i="6"/>
  <c r="G260" i="6"/>
  <c r="H260" i="6"/>
  <c r="I260" i="6"/>
  <c r="J260" i="6"/>
  <c r="K260" i="6"/>
  <c r="L260" i="6"/>
  <c r="M260" i="6"/>
  <c r="N260" i="6"/>
  <c r="O260" i="6"/>
  <c r="Q260" i="6"/>
  <c r="R260" i="6"/>
  <c r="S260" i="6"/>
  <c r="U260" i="6"/>
  <c r="V260" i="6"/>
  <c r="W260" i="6"/>
  <c r="X260" i="6"/>
  <c r="Y260" i="6"/>
  <c r="Z260" i="6"/>
  <c r="AA260" i="6"/>
  <c r="AC260" i="6"/>
  <c r="AD260" i="6"/>
  <c r="AE260" i="6"/>
  <c r="AF260" i="6"/>
  <c r="AG260" i="6"/>
  <c r="AH260" i="6"/>
  <c r="AI260" i="6"/>
  <c r="AJ260" i="6"/>
  <c r="AK260" i="6"/>
  <c r="AM260" i="6"/>
  <c r="AN260" i="6"/>
  <c r="AO260" i="6"/>
  <c r="AP260" i="6"/>
  <c r="AR260" i="6"/>
  <c r="AS260" i="6"/>
  <c r="AT260" i="6"/>
  <c r="AU260" i="6"/>
  <c r="AW260" i="6"/>
  <c r="AY260" i="6"/>
  <c r="A261" i="6"/>
  <c r="B261" i="6"/>
  <c r="D261" i="6"/>
  <c r="E261" i="6"/>
  <c r="F261" i="6"/>
  <c r="G261" i="6"/>
  <c r="H261" i="6"/>
  <c r="I261" i="6"/>
  <c r="J261" i="6"/>
  <c r="K261" i="6"/>
  <c r="L261" i="6"/>
  <c r="M261" i="6"/>
  <c r="N261" i="6"/>
  <c r="O261" i="6"/>
  <c r="Q261" i="6"/>
  <c r="R261" i="6"/>
  <c r="S261" i="6"/>
  <c r="U261" i="6"/>
  <c r="V261" i="6"/>
  <c r="W261" i="6"/>
  <c r="X261" i="6"/>
  <c r="Y261" i="6"/>
  <c r="Z261" i="6"/>
  <c r="AA261" i="6"/>
  <c r="AC261" i="6"/>
  <c r="AD261" i="6"/>
  <c r="AE261" i="6"/>
  <c r="AF261" i="6"/>
  <c r="AG261" i="6"/>
  <c r="AH261" i="6"/>
  <c r="AI261" i="6"/>
  <c r="AJ261" i="6"/>
  <c r="AK261" i="6"/>
  <c r="AM261" i="6"/>
  <c r="AN261" i="6"/>
  <c r="AO261" i="6"/>
  <c r="AP261" i="6"/>
  <c r="AR261" i="6"/>
  <c r="AS261" i="6"/>
  <c r="AT261" i="6"/>
  <c r="AU261" i="6"/>
  <c r="AW261" i="6"/>
  <c r="AY261" i="6"/>
  <c r="A262" i="6"/>
  <c r="B262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Q262" i="6"/>
  <c r="R262" i="6"/>
  <c r="S262" i="6"/>
  <c r="U262" i="6"/>
  <c r="V262" i="6"/>
  <c r="W262" i="6"/>
  <c r="X262" i="6"/>
  <c r="Y262" i="6"/>
  <c r="Z262" i="6"/>
  <c r="AA262" i="6"/>
  <c r="AC262" i="6"/>
  <c r="AD262" i="6"/>
  <c r="AE262" i="6"/>
  <c r="AF262" i="6"/>
  <c r="AG262" i="6"/>
  <c r="AH262" i="6"/>
  <c r="AI262" i="6"/>
  <c r="AJ262" i="6"/>
  <c r="AK262" i="6"/>
  <c r="AM262" i="6"/>
  <c r="AN262" i="6"/>
  <c r="AO262" i="6"/>
  <c r="AP262" i="6"/>
  <c r="AR262" i="6"/>
  <c r="AS262" i="6"/>
  <c r="AT262" i="6"/>
  <c r="AU262" i="6"/>
  <c r="AW262" i="6"/>
  <c r="AY262" i="6"/>
  <c r="A263" i="6"/>
  <c r="B263" i="6"/>
  <c r="D263" i="6"/>
  <c r="E263" i="6"/>
  <c r="F263" i="6"/>
  <c r="G263" i="6"/>
  <c r="H263" i="6"/>
  <c r="I263" i="6"/>
  <c r="J263" i="6"/>
  <c r="K263" i="6"/>
  <c r="L263" i="6"/>
  <c r="M263" i="6"/>
  <c r="N263" i="6"/>
  <c r="O263" i="6"/>
  <c r="Q263" i="6"/>
  <c r="R263" i="6"/>
  <c r="S263" i="6"/>
  <c r="U263" i="6"/>
  <c r="V263" i="6"/>
  <c r="W263" i="6"/>
  <c r="X263" i="6"/>
  <c r="Y263" i="6"/>
  <c r="Z263" i="6"/>
  <c r="AA263" i="6"/>
  <c r="AC263" i="6"/>
  <c r="AD263" i="6"/>
  <c r="AE263" i="6"/>
  <c r="AF263" i="6"/>
  <c r="AG263" i="6"/>
  <c r="AH263" i="6"/>
  <c r="AI263" i="6"/>
  <c r="AJ263" i="6"/>
  <c r="AK263" i="6"/>
  <c r="AM263" i="6"/>
  <c r="AN263" i="6"/>
  <c r="AO263" i="6"/>
  <c r="AP263" i="6"/>
  <c r="AR263" i="6"/>
  <c r="AS263" i="6"/>
  <c r="AT263" i="6"/>
  <c r="AU263" i="6"/>
  <c r="AW263" i="6"/>
  <c r="AY263" i="6"/>
  <c r="A264" i="6"/>
  <c r="B264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Q264" i="6"/>
  <c r="R264" i="6"/>
  <c r="S264" i="6"/>
  <c r="U264" i="6"/>
  <c r="V264" i="6"/>
  <c r="W264" i="6"/>
  <c r="X264" i="6"/>
  <c r="Y264" i="6"/>
  <c r="Z264" i="6"/>
  <c r="AA264" i="6"/>
  <c r="AC264" i="6"/>
  <c r="AD264" i="6"/>
  <c r="AE264" i="6"/>
  <c r="AF264" i="6"/>
  <c r="AG264" i="6"/>
  <c r="AH264" i="6"/>
  <c r="AI264" i="6"/>
  <c r="AJ264" i="6"/>
  <c r="AK264" i="6"/>
  <c r="AM264" i="6"/>
  <c r="AN264" i="6"/>
  <c r="AO264" i="6"/>
  <c r="AP264" i="6"/>
  <c r="AR264" i="6"/>
  <c r="AS264" i="6"/>
  <c r="AT264" i="6"/>
  <c r="AU264" i="6"/>
  <c r="AW264" i="6"/>
  <c r="AY264" i="6"/>
  <c r="A265" i="6"/>
  <c r="B265" i="6"/>
  <c r="D265" i="6"/>
  <c r="E265" i="6"/>
  <c r="F265" i="6"/>
  <c r="G265" i="6"/>
  <c r="H265" i="6"/>
  <c r="I265" i="6"/>
  <c r="J265" i="6"/>
  <c r="K265" i="6"/>
  <c r="L265" i="6"/>
  <c r="M265" i="6"/>
  <c r="N265" i="6"/>
  <c r="O265" i="6"/>
  <c r="Q265" i="6"/>
  <c r="R265" i="6"/>
  <c r="S265" i="6"/>
  <c r="U265" i="6"/>
  <c r="V265" i="6"/>
  <c r="W265" i="6"/>
  <c r="X265" i="6"/>
  <c r="Y265" i="6"/>
  <c r="Z265" i="6"/>
  <c r="AA265" i="6"/>
  <c r="AC265" i="6"/>
  <c r="AD265" i="6"/>
  <c r="AE265" i="6"/>
  <c r="AF265" i="6"/>
  <c r="AG265" i="6"/>
  <c r="AH265" i="6"/>
  <c r="AI265" i="6"/>
  <c r="AJ265" i="6"/>
  <c r="AK265" i="6"/>
  <c r="AM265" i="6"/>
  <c r="AN265" i="6"/>
  <c r="AO265" i="6"/>
  <c r="AP265" i="6"/>
  <c r="AR265" i="6"/>
  <c r="AS265" i="6"/>
  <c r="AT265" i="6"/>
  <c r="AU265" i="6"/>
  <c r="AW265" i="6"/>
  <c r="AY265" i="6"/>
  <c r="A266" i="6"/>
  <c r="B266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Q266" i="6"/>
  <c r="R266" i="6"/>
  <c r="S266" i="6"/>
  <c r="U266" i="6"/>
  <c r="V266" i="6"/>
  <c r="W266" i="6"/>
  <c r="X266" i="6"/>
  <c r="Y266" i="6"/>
  <c r="Z266" i="6"/>
  <c r="AA266" i="6"/>
  <c r="AC266" i="6"/>
  <c r="AD266" i="6"/>
  <c r="AE266" i="6"/>
  <c r="AF266" i="6"/>
  <c r="AG266" i="6"/>
  <c r="AH266" i="6"/>
  <c r="AI266" i="6"/>
  <c r="AJ266" i="6"/>
  <c r="AK266" i="6"/>
  <c r="AM266" i="6"/>
  <c r="AN266" i="6"/>
  <c r="AO266" i="6"/>
  <c r="AP266" i="6"/>
  <c r="AR266" i="6"/>
  <c r="AS266" i="6"/>
  <c r="AT266" i="6"/>
  <c r="AU266" i="6"/>
  <c r="AW266" i="6"/>
  <c r="AY266" i="6"/>
  <c r="A267" i="6"/>
  <c r="B267" i="6"/>
  <c r="D267" i="6"/>
  <c r="E267" i="6"/>
  <c r="F267" i="6"/>
  <c r="G267" i="6"/>
  <c r="H267" i="6"/>
  <c r="I267" i="6"/>
  <c r="J267" i="6"/>
  <c r="K267" i="6"/>
  <c r="L267" i="6"/>
  <c r="M267" i="6"/>
  <c r="N267" i="6"/>
  <c r="O267" i="6"/>
  <c r="Q267" i="6"/>
  <c r="R267" i="6"/>
  <c r="S267" i="6"/>
  <c r="U267" i="6"/>
  <c r="V267" i="6"/>
  <c r="W267" i="6"/>
  <c r="X267" i="6"/>
  <c r="Y267" i="6"/>
  <c r="Z267" i="6"/>
  <c r="AA267" i="6"/>
  <c r="AC267" i="6"/>
  <c r="AD267" i="6"/>
  <c r="AE267" i="6"/>
  <c r="AF267" i="6"/>
  <c r="AG267" i="6"/>
  <c r="AH267" i="6"/>
  <c r="AI267" i="6"/>
  <c r="AJ267" i="6"/>
  <c r="AK267" i="6"/>
  <c r="AM267" i="6"/>
  <c r="AN267" i="6"/>
  <c r="AO267" i="6"/>
  <c r="AP267" i="6"/>
  <c r="AR267" i="6"/>
  <c r="AS267" i="6"/>
  <c r="AT267" i="6"/>
  <c r="AU267" i="6"/>
  <c r="AW267" i="6"/>
  <c r="AY267" i="6"/>
  <c r="A268" i="6"/>
  <c r="B268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Q268" i="6"/>
  <c r="R268" i="6"/>
  <c r="S268" i="6"/>
  <c r="U268" i="6"/>
  <c r="V268" i="6"/>
  <c r="W268" i="6"/>
  <c r="X268" i="6"/>
  <c r="Y268" i="6"/>
  <c r="Z268" i="6"/>
  <c r="AA268" i="6"/>
  <c r="AC268" i="6"/>
  <c r="AD268" i="6"/>
  <c r="AE268" i="6"/>
  <c r="AF268" i="6"/>
  <c r="AG268" i="6"/>
  <c r="AH268" i="6"/>
  <c r="AI268" i="6"/>
  <c r="AJ268" i="6"/>
  <c r="AK268" i="6"/>
  <c r="AM268" i="6"/>
  <c r="AN268" i="6"/>
  <c r="AO268" i="6"/>
  <c r="AP268" i="6"/>
  <c r="AR268" i="6"/>
  <c r="AS268" i="6"/>
  <c r="AT268" i="6"/>
  <c r="AU268" i="6"/>
  <c r="AW268" i="6"/>
  <c r="AY268" i="6"/>
  <c r="A269" i="6"/>
  <c r="B269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Q269" i="6"/>
  <c r="R269" i="6"/>
  <c r="S269" i="6"/>
  <c r="U269" i="6"/>
  <c r="V269" i="6"/>
  <c r="W269" i="6"/>
  <c r="X269" i="6"/>
  <c r="Y269" i="6"/>
  <c r="Z269" i="6"/>
  <c r="AA269" i="6"/>
  <c r="AC269" i="6"/>
  <c r="AD269" i="6"/>
  <c r="AE269" i="6"/>
  <c r="AF269" i="6"/>
  <c r="AG269" i="6"/>
  <c r="AH269" i="6"/>
  <c r="AI269" i="6"/>
  <c r="AJ269" i="6"/>
  <c r="AK269" i="6"/>
  <c r="AM269" i="6"/>
  <c r="AN269" i="6"/>
  <c r="AO269" i="6"/>
  <c r="AP269" i="6"/>
  <c r="AR269" i="6"/>
  <c r="AS269" i="6"/>
  <c r="AT269" i="6"/>
  <c r="AU269" i="6"/>
  <c r="AW269" i="6"/>
  <c r="AY269" i="6"/>
  <c r="A270" i="6"/>
  <c r="B270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Q270" i="6"/>
  <c r="R270" i="6"/>
  <c r="S270" i="6"/>
  <c r="U270" i="6"/>
  <c r="V270" i="6"/>
  <c r="W270" i="6"/>
  <c r="X270" i="6"/>
  <c r="Y270" i="6"/>
  <c r="Z270" i="6"/>
  <c r="AA270" i="6"/>
  <c r="AC270" i="6"/>
  <c r="AD270" i="6"/>
  <c r="AE270" i="6"/>
  <c r="AF270" i="6"/>
  <c r="AG270" i="6"/>
  <c r="AH270" i="6"/>
  <c r="AI270" i="6"/>
  <c r="AJ270" i="6"/>
  <c r="AK270" i="6"/>
  <c r="AM270" i="6"/>
  <c r="AN270" i="6"/>
  <c r="AO270" i="6"/>
  <c r="AP270" i="6"/>
  <c r="AR270" i="6"/>
  <c r="AS270" i="6"/>
  <c r="AT270" i="6"/>
  <c r="AU270" i="6"/>
  <c r="AW270" i="6"/>
  <c r="AY270" i="6"/>
  <c r="A271" i="6"/>
  <c r="B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Q271" i="6"/>
  <c r="R271" i="6"/>
  <c r="S271" i="6"/>
  <c r="U271" i="6"/>
  <c r="V271" i="6"/>
  <c r="W271" i="6"/>
  <c r="X271" i="6"/>
  <c r="Y271" i="6"/>
  <c r="Z271" i="6"/>
  <c r="AA271" i="6"/>
  <c r="AC271" i="6"/>
  <c r="AD271" i="6"/>
  <c r="AE271" i="6"/>
  <c r="AF271" i="6"/>
  <c r="AG271" i="6"/>
  <c r="AH271" i="6"/>
  <c r="AI271" i="6"/>
  <c r="AJ271" i="6"/>
  <c r="AK271" i="6"/>
  <c r="AM271" i="6"/>
  <c r="AN271" i="6"/>
  <c r="AO271" i="6"/>
  <c r="AP271" i="6"/>
  <c r="AR271" i="6"/>
  <c r="AS271" i="6"/>
  <c r="AT271" i="6"/>
  <c r="AU271" i="6"/>
  <c r="AW271" i="6"/>
  <c r="AY271" i="6"/>
  <c r="A272" i="6"/>
  <c r="B272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Q272" i="6"/>
  <c r="R272" i="6"/>
  <c r="S272" i="6"/>
  <c r="U272" i="6"/>
  <c r="V272" i="6"/>
  <c r="W272" i="6"/>
  <c r="X272" i="6"/>
  <c r="Y272" i="6"/>
  <c r="Z272" i="6"/>
  <c r="AA272" i="6"/>
  <c r="AC272" i="6"/>
  <c r="AD272" i="6"/>
  <c r="AE272" i="6"/>
  <c r="AF272" i="6"/>
  <c r="AG272" i="6"/>
  <c r="AH272" i="6"/>
  <c r="AI272" i="6"/>
  <c r="AJ272" i="6"/>
  <c r="AK272" i="6"/>
  <c r="AM272" i="6"/>
  <c r="AN272" i="6"/>
  <c r="AO272" i="6"/>
  <c r="AP272" i="6"/>
  <c r="AR272" i="6"/>
  <c r="AS272" i="6"/>
  <c r="AT272" i="6"/>
  <c r="AU272" i="6"/>
  <c r="AW272" i="6"/>
  <c r="AY272" i="6"/>
  <c r="A273" i="6"/>
  <c r="B273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Q273" i="6"/>
  <c r="R273" i="6"/>
  <c r="S273" i="6"/>
  <c r="U273" i="6"/>
  <c r="V273" i="6"/>
  <c r="W273" i="6"/>
  <c r="X273" i="6"/>
  <c r="Y273" i="6"/>
  <c r="Z273" i="6"/>
  <c r="AA273" i="6"/>
  <c r="AC273" i="6"/>
  <c r="AD273" i="6"/>
  <c r="AE273" i="6"/>
  <c r="AF273" i="6"/>
  <c r="AG273" i="6"/>
  <c r="AH273" i="6"/>
  <c r="AI273" i="6"/>
  <c r="AJ273" i="6"/>
  <c r="AK273" i="6"/>
  <c r="AM273" i="6"/>
  <c r="AN273" i="6"/>
  <c r="AO273" i="6"/>
  <c r="AP273" i="6"/>
  <c r="AR273" i="6"/>
  <c r="AS273" i="6"/>
  <c r="AT273" i="6"/>
  <c r="AU273" i="6"/>
  <c r="AW273" i="6"/>
  <c r="AY273" i="6"/>
  <c r="A274" i="6"/>
  <c r="B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Q274" i="6"/>
  <c r="R274" i="6"/>
  <c r="S274" i="6"/>
  <c r="U274" i="6"/>
  <c r="V274" i="6"/>
  <c r="W274" i="6"/>
  <c r="X274" i="6"/>
  <c r="Y274" i="6"/>
  <c r="Z274" i="6"/>
  <c r="AA274" i="6"/>
  <c r="AC274" i="6"/>
  <c r="AD274" i="6"/>
  <c r="AE274" i="6"/>
  <c r="AF274" i="6"/>
  <c r="AG274" i="6"/>
  <c r="AH274" i="6"/>
  <c r="AI274" i="6"/>
  <c r="AJ274" i="6"/>
  <c r="AK274" i="6"/>
  <c r="AM274" i="6"/>
  <c r="AN274" i="6"/>
  <c r="AO274" i="6"/>
  <c r="AP274" i="6"/>
  <c r="AR274" i="6"/>
  <c r="AS274" i="6"/>
  <c r="AT274" i="6"/>
  <c r="AU274" i="6"/>
  <c r="AW274" i="6"/>
  <c r="AY274" i="6"/>
  <c r="A275" i="6"/>
  <c r="B275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Q275" i="6"/>
  <c r="R275" i="6"/>
  <c r="S275" i="6"/>
  <c r="U275" i="6"/>
  <c r="V275" i="6"/>
  <c r="W275" i="6"/>
  <c r="X275" i="6"/>
  <c r="Y275" i="6"/>
  <c r="Z275" i="6"/>
  <c r="AA275" i="6"/>
  <c r="AC275" i="6"/>
  <c r="AD275" i="6"/>
  <c r="AE275" i="6"/>
  <c r="AF275" i="6"/>
  <c r="AG275" i="6"/>
  <c r="AH275" i="6"/>
  <c r="AI275" i="6"/>
  <c r="AJ275" i="6"/>
  <c r="AK275" i="6"/>
  <c r="AM275" i="6"/>
  <c r="AN275" i="6"/>
  <c r="AO275" i="6"/>
  <c r="AP275" i="6"/>
  <c r="AR275" i="6"/>
  <c r="AS275" i="6"/>
  <c r="AT275" i="6"/>
  <c r="AU275" i="6"/>
  <c r="AW275" i="6"/>
  <c r="AY275" i="6"/>
  <c r="A276" i="6"/>
  <c r="B276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Q276" i="6"/>
  <c r="R276" i="6"/>
  <c r="S276" i="6"/>
  <c r="U276" i="6"/>
  <c r="V276" i="6"/>
  <c r="W276" i="6"/>
  <c r="X276" i="6"/>
  <c r="Y276" i="6"/>
  <c r="Z276" i="6"/>
  <c r="AA276" i="6"/>
  <c r="AC276" i="6"/>
  <c r="AD276" i="6"/>
  <c r="AE276" i="6"/>
  <c r="AF276" i="6"/>
  <c r="AG276" i="6"/>
  <c r="AH276" i="6"/>
  <c r="AI276" i="6"/>
  <c r="AJ276" i="6"/>
  <c r="AK276" i="6"/>
  <c r="AM276" i="6"/>
  <c r="AN276" i="6"/>
  <c r="AO276" i="6"/>
  <c r="AP276" i="6"/>
  <c r="AR276" i="6"/>
  <c r="AS276" i="6"/>
  <c r="AT276" i="6"/>
  <c r="AU276" i="6"/>
  <c r="AW276" i="6"/>
  <c r="AY276" i="6"/>
  <c r="A277" i="6"/>
  <c r="B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Q277" i="6"/>
  <c r="R277" i="6"/>
  <c r="S277" i="6"/>
  <c r="U277" i="6"/>
  <c r="V277" i="6"/>
  <c r="W277" i="6"/>
  <c r="X277" i="6"/>
  <c r="Y277" i="6"/>
  <c r="Z277" i="6"/>
  <c r="AA277" i="6"/>
  <c r="AC277" i="6"/>
  <c r="AD277" i="6"/>
  <c r="AE277" i="6"/>
  <c r="AF277" i="6"/>
  <c r="AG277" i="6"/>
  <c r="AH277" i="6"/>
  <c r="AI277" i="6"/>
  <c r="AJ277" i="6"/>
  <c r="AK277" i="6"/>
  <c r="AM277" i="6"/>
  <c r="AN277" i="6"/>
  <c r="AO277" i="6"/>
  <c r="AP277" i="6"/>
  <c r="AR277" i="6"/>
  <c r="AS277" i="6"/>
  <c r="AT277" i="6"/>
  <c r="AU277" i="6"/>
  <c r="AW277" i="6"/>
  <c r="AY277" i="6"/>
  <c r="A278" i="6"/>
  <c r="B278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Q278" i="6"/>
  <c r="R278" i="6"/>
  <c r="S278" i="6"/>
  <c r="U278" i="6"/>
  <c r="V278" i="6"/>
  <c r="W278" i="6"/>
  <c r="X278" i="6"/>
  <c r="Y278" i="6"/>
  <c r="Z278" i="6"/>
  <c r="AA278" i="6"/>
  <c r="AC278" i="6"/>
  <c r="AD278" i="6"/>
  <c r="AE278" i="6"/>
  <c r="AF278" i="6"/>
  <c r="AG278" i="6"/>
  <c r="AH278" i="6"/>
  <c r="AI278" i="6"/>
  <c r="AJ278" i="6"/>
  <c r="AK278" i="6"/>
  <c r="AM278" i="6"/>
  <c r="AN278" i="6"/>
  <c r="AO278" i="6"/>
  <c r="AP278" i="6"/>
  <c r="AR278" i="6"/>
  <c r="AS278" i="6"/>
  <c r="AT278" i="6"/>
  <c r="AU278" i="6"/>
  <c r="AW278" i="6"/>
  <c r="AY278" i="6"/>
  <c r="A279" i="6"/>
  <c r="B279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Q279" i="6"/>
  <c r="R279" i="6"/>
  <c r="S279" i="6"/>
  <c r="U279" i="6"/>
  <c r="V279" i="6"/>
  <c r="W279" i="6"/>
  <c r="X279" i="6"/>
  <c r="Y279" i="6"/>
  <c r="Z279" i="6"/>
  <c r="AA279" i="6"/>
  <c r="AC279" i="6"/>
  <c r="AD279" i="6"/>
  <c r="AE279" i="6"/>
  <c r="AF279" i="6"/>
  <c r="AG279" i="6"/>
  <c r="AH279" i="6"/>
  <c r="AI279" i="6"/>
  <c r="AJ279" i="6"/>
  <c r="AK279" i="6"/>
  <c r="AM279" i="6"/>
  <c r="AN279" i="6"/>
  <c r="AO279" i="6"/>
  <c r="AP279" i="6"/>
  <c r="AR279" i="6"/>
  <c r="AS279" i="6"/>
  <c r="AT279" i="6"/>
  <c r="AU279" i="6"/>
  <c r="AW279" i="6"/>
  <c r="AY279" i="6"/>
  <c r="A280" i="6"/>
  <c r="B280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Q280" i="6"/>
  <c r="R280" i="6"/>
  <c r="S280" i="6"/>
  <c r="U280" i="6"/>
  <c r="V280" i="6"/>
  <c r="W280" i="6"/>
  <c r="X280" i="6"/>
  <c r="Y280" i="6"/>
  <c r="Z280" i="6"/>
  <c r="AA280" i="6"/>
  <c r="AC280" i="6"/>
  <c r="AD280" i="6"/>
  <c r="AE280" i="6"/>
  <c r="AF280" i="6"/>
  <c r="AG280" i="6"/>
  <c r="AH280" i="6"/>
  <c r="AI280" i="6"/>
  <c r="AJ280" i="6"/>
  <c r="AK280" i="6"/>
  <c r="AM280" i="6"/>
  <c r="AN280" i="6"/>
  <c r="AO280" i="6"/>
  <c r="AP280" i="6"/>
  <c r="AR280" i="6"/>
  <c r="AS280" i="6"/>
  <c r="AT280" i="6"/>
  <c r="AU280" i="6"/>
  <c r="AW280" i="6"/>
  <c r="AY280" i="6"/>
  <c r="A281" i="6"/>
  <c r="B281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Q281" i="6"/>
  <c r="R281" i="6"/>
  <c r="S281" i="6"/>
  <c r="U281" i="6"/>
  <c r="V281" i="6"/>
  <c r="W281" i="6"/>
  <c r="X281" i="6"/>
  <c r="Y281" i="6"/>
  <c r="Z281" i="6"/>
  <c r="AA281" i="6"/>
  <c r="AC281" i="6"/>
  <c r="AD281" i="6"/>
  <c r="AE281" i="6"/>
  <c r="AF281" i="6"/>
  <c r="AG281" i="6"/>
  <c r="AH281" i="6"/>
  <c r="AI281" i="6"/>
  <c r="AJ281" i="6"/>
  <c r="AK281" i="6"/>
  <c r="AM281" i="6"/>
  <c r="AN281" i="6"/>
  <c r="AO281" i="6"/>
  <c r="AP281" i="6"/>
  <c r="AR281" i="6"/>
  <c r="AS281" i="6"/>
  <c r="AT281" i="6"/>
  <c r="AU281" i="6"/>
  <c r="AW281" i="6"/>
  <c r="AY281" i="6"/>
  <c r="A282" i="6"/>
  <c r="B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Q282" i="6"/>
  <c r="R282" i="6"/>
  <c r="S282" i="6"/>
  <c r="U282" i="6"/>
  <c r="V282" i="6"/>
  <c r="W282" i="6"/>
  <c r="X282" i="6"/>
  <c r="Y282" i="6"/>
  <c r="Z282" i="6"/>
  <c r="AA282" i="6"/>
  <c r="AC282" i="6"/>
  <c r="AD282" i="6"/>
  <c r="AE282" i="6"/>
  <c r="AF282" i="6"/>
  <c r="AG282" i="6"/>
  <c r="AH282" i="6"/>
  <c r="AI282" i="6"/>
  <c r="AJ282" i="6"/>
  <c r="AK282" i="6"/>
  <c r="AM282" i="6"/>
  <c r="AN282" i="6"/>
  <c r="AO282" i="6"/>
  <c r="AP282" i="6"/>
  <c r="AR282" i="6"/>
  <c r="AS282" i="6"/>
  <c r="AT282" i="6"/>
  <c r="AU282" i="6"/>
  <c r="AW282" i="6"/>
  <c r="AY282" i="6"/>
  <c r="A283" i="6"/>
  <c r="B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Q283" i="6"/>
  <c r="R283" i="6"/>
  <c r="S283" i="6"/>
  <c r="U283" i="6"/>
  <c r="V283" i="6"/>
  <c r="W283" i="6"/>
  <c r="X283" i="6"/>
  <c r="Y283" i="6"/>
  <c r="Z283" i="6"/>
  <c r="AA283" i="6"/>
  <c r="AC283" i="6"/>
  <c r="AD283" i="6"/>
  <c r="AE283" i="6"/>
  <c r="AF283" i="6"/>
  <c r="AG283" i="6"/>
  <c r="AH283" i="6"/>
  <c r="AI283" i="6"/>
  <c r="AJ283" i="6"/>
  <c r="AK283" i="6"/>
  <c r="AM283" i="6"/>
  <c r="AN283" i="6"/>
  <c r="AO283" i="6"/>
  <c r="AP283" i="6"/>
  <c r="AR283" i="6"/>
  <c r="AS283" i="6"/>
  <c r="AT283" i="6"/>
  <c r="AU283" i="6"/>
  <c r="AW283" i="6"/>
  <c r="AY283" i="6"/>
  <c r="A284" i="6"/>
  <c r="B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Q284" i="6"/>
  <c r="R284" i="6"/>
  <c r="S284" i="6"/>
  <c r="U284" i="6"/>
  <c r="V284" i="6"/>
  <c r="W284" i="6"/>
  <c r="X284" i="6"/>
  <c r="Y284" i="6"/>
  <c r="Z284" i="6"/>
  <c r="AA284" i="6"/>
  <c r="AC284" i="6"/>
  <c r="AD284" i="6"/>
  <c r="AE284" i="6"/>
  <c r="AF284" i="6"/>
  <c r="AG284" i="6"/>
  <c r="AH284" i="6"/>
  <c r="AI284" i="6"/>
  <c r="AJ284" i="6"/>
  <c r="AK284" i="6"/>
  <c r="AM284" i="6"/>
  <c r="AN284" i="6"/>
  <c r="AO284" i="6"/>
  <c r="AP284" i="6"/>
  <c r="AR284" i="6"/>
  <c r="AS284" i="6"/>
  <c r="AT284" i="6"/>
  <c r="AU284" i="6"/>
  <c r="AW284" i="6"/>
  <c r="AY284" i="6"/>
  <c r="A285" i="6"/>
  <c r="B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Q285" i="6"/>
  <c r="R285" i="6"/>
  <c r="S285" i="6"/>
  <c r="U285" i="6"/>
  <c r="V285" i="6"/>
  <c r="W285" i="6"/>
  <c r="X285" i="6"/>
  <c r="Y285" i="6"/>
  <c r="Z285" i="6"/>
  <c r="AA285" i="6"/>
  <c r="AC285" i="6"/>
  <c r="AD285" i="6"/>
  <c r="AE285" i="6"/>
  <c r="AF285" i="6"/>
  <c r="AG285" i="6"/>
  <c r="AH285" i="6"/>
  <c r="AI285" i="6"/>
  <c r="AJ285" i="6"/>
  <c r="AK285" i="6"/>
  <c r="AM285" i="6"/>
  <c r="AN285" i="6"/>
  <c r="AO285" i="6"/>
  <c r="AP285" i="6"/>
  <c r="AR285" i="6"/>
  <c r="AS285" i="6"/>
  <c r="AT285" i="6"/>
  <c r="AU285" i="6"/>
  <c r="AW285" i="6"/>
  <c r="AY285" i="6"/>
  <c r="A286" i="6"/>
  <c r="B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Q286" i="6"/>
  <c r="R286" i="6"/>
  <c r="S286" i="6"/>
  <c r="U286" i="6"/>
  <c r="V286" i="6"/>
  <c r="W286" i="6"/>
  <c r="X286" i="6"/>
  <c r="Y286" i="6"/>
  <c r="Z286" i="6"/>
  <c r="AA286" i="6"/>
  <c r="AC286" i="6"/>
  <c r="AD286" i="6"/>
  <c r="AE286" i="6"/>
  <c r="AF286" i="6"/>
  <c r="AG286" i="6"/>
  <c r="AH286" i="6"/>
  <c r="AI286" i="6"/>
  <c r="AJ286" i="6"/>
  <c r="AK286" i="6"/>
  <c r="AM286" i="6"/>
  <c r="AN286" i="6"/>
  <c r="AO286" i="6"/>
  <c r="AP286" i="6"/>
  <c r="AR286" i="6"/>
  <c r="AS286" i="6"/>
  <c r="AT286" i="6"/>
  <c r="AU286" i="6"/>
  <c r="AW286" i="6"/>
  <c r="AY286" i="6"/>
  <c r="A287" i="6"/>
  <c r="B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Q287" i="6"/>
  <c r="R287" i="6"/>
  <c r="S287" i="6"/>
  <c r="U287" i="6"/>
  <c r="V287" i="6"/>
  <c r="W287" i="6"/>
  <c r="X287" i="6"/>
  <c r="Y287" i="6"/>
  <c r="Z287" i="6"/>
  <c r="AA287" i="6"/>
  <c r="AC287" i="6"/>
  <c r="AD287" i="6"/>
  <c r="AE287" i="6"/>
  <c r="AF287" i="6"/>
  <c r="AG287" i="6"/>
  <c r="AH287" i="6"/>
  <c r="AI287" i="6"/>
  <c r="AJ287" i="6"/>
  <c r="AK287" i="6"/>
  <c r="AM287" i="6"/>
  <c r="AN287" i="6"/>
  <c r="AO287" i="6"/>
  <c r="AP287" i="6"/>
  <c r="AR287" i="6"/>
  <c r="AS287" i="6"/>
  <c r="AT287" i="6"/>
  <c r="AU287" i="6"/>
  <c r="AW287" i="6"/>
  <c r="AY287" i="6"/>
  <c r="A288" i="6"/>
  <c r="B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Q288" i="6"/>
  <c r="R288" i="6"/>
  <c r="S288" i="6"/>
  <c r="U288" i="6"/>
  <c r="V288" i="6"/>
  <c r="W288" i="6"/>
  <c r="X288" i="6"/>
  <c r="Y288" i="6"/>
  <c r="Z288" i="6"/>
  <c r="AA288" i="6"/>
  <c r="AC288" i="6"/>
  <c r="AD288" i="6"/>
  <c r="AE288" i="6"/>
  <c r="AF288" i="6"/>
  <c r="AG288" i="6"/>
  <c r="AH288" i="6"/>
  <c r="AI288" i="6"/>
  <c r="AJ288" i="6"/>
  <c r="AK288" i="6"/>
  <c r="AM288" i="6"/>
  <c r="AN288" i="6"/>
  <c r="AO288" i="6"/>
  <c r="AP288" i="6"/>
  <c r="AR288" i="6"/>
  <c r="AS288" i="6"/>
  <c r="AT288" i="6"/>
  <c r="AU288" i="6"/>
  <c r="AW288" i="6"/>
  <c r="AY288" i="6"/>
  <c r="A289" i="6"/>
  <c r="B289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Q289" i="6"/>
  <c r="R289" i="6"/>
  <c r="S289" i="6"/>
  <c r="U289" i="6"/>
  <c r="V289" i="6"/>
  <c r="W289" i="6"/>
  <c r="X289" i="6"/>
  <c r="Y289" i="6"/>
  <c r="Z289" i="6"/>
  <c r="AA289" i="6"/>
  <c r="AC289" i="6"/>
  <c r="AD289" i="6"/>
  <c r="AE289" i="6"/>
  <c r="AF289" i="6"/>
  <c r="AG289" i="6"/>
  <c r="AH289" i="6"/>
  <c r="AI289" i="6"/>
  <c r="AJ289" i="6"/>
  <c r="AK289" i="6"/>
  <c r="AM289" i="6"/>
  <c r="AN289" i="6"/>
  <c r="AO289" i="6"/>
  <c r="AP289" i="6"/>
  <c r="AR289" i="6"/>
  <c r="AS289" i="6"/>
  <c r="AT289" i="6"/>
  <c r="AU289" i="6"/>
  <c r="AW289" i="6"/>
  <c r="AY289" i="6"/>
  <c r="A290" i="6"/>
  <c r="B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Q290" i="6"/>
  <c r="R290" i="6"/>
  <c r="S290" i="6"/>
  <c r="U290" i="6"/>
  <c r="V290" i="6"/>
  <c r="W290" i="6"/>
  <c r="X290" i="6"/>
  <c r="Y290" i="6"/>
  <c r="Z290" i="6"/>
  <c r="AA290" i="6"/>
  <c r="AC290" i="6"/>
  <c r="AD290" i="6"/>
  <c r="AE290" i="6"/>
  <c r="AF290" i="6"/>
  <c r="AG290" i="6"/>
  <c r="AH290" i="6"/>
  <c r="AI290" i="6"/>
  <c r="AJ290" i="6"/>
  <c r="AK290" i="6"/>
  <c r="AM290" i="6"/>
  <c r="AN290" i="6"/>
  <c r="AO290" i="6"/>
  <c r="AP290" i="6"/>
  <c r="AR290" i="6"/>
  <c r="AS290" i="6"/>
  <c r="AT290" i="6"/>
  <c r="AU290" i="6"/>
  <c r="AW290" i="6"/>
  <c r="AY290" i="6"/>
  <c r="A291" i="6"/>
  <c r="B291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Q291" i="6"/>
  <c r="R291" i="6"/>
  <c r="S291" i="6"/>
  <c r="U291" i="6"/>
  <c r="V291" i="6"/>
  <c r="W291" i="6"/>
  <c r="X291" i="6"/>
  <c r="Y291" i="6"/>
  <c r="Z291" i="6"/>
  <c r="AA291" i="6"/>
  <c r="AC291" i="6"/>
  <c r="AD291" i="6"/>
  <c r="AE291" i="6"/>
  <c r="AF291" i="6"/>
  <c r="AG291" i="6"/>
  <c r="AH291" i="6"/>
  <c r="AI291" i="6"/>
  <c r="AJ291" i="6"/>
  <c r="AK291" i="6"/>
  <c r="AM291" i="6"/>
  <c r="AN291" i="6"/>
  <c r="AO291" i="6"/>
  <c r="AP291" i="6"/>
  <c r="AR291" i="6"/>
  <c r="AS291" i="6"/>
  <c r="AT291" i="6"/>
  <c r="AU291" i="6"/>
  <c r="AW291" i="6"/>
  <c r="AY291" i="6"/>
  <c r="A292" i="6"/>
  <c r="B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Q292" i="6"/>
  <c r="R292" i="6"/>
  <c r="S292" i="6"/>
  <c r="U292" i="6"/>
  <c r="V292" i="6"/>
  <c r="W292" i="6"/>
  <c r="X292" i="6"/>
  <c r="Y292" i="6"/>
  <c r="Z292" i="6"/>
  <c r="AA292" i="6"/>
  <c r="AC292" i="6"/>
  <c r="AD292" i="6"/>
  <c r="AE292" i="6"/>
  <c r="AF292" i="6"/>
  <c r="AG292" i="6"/>
  <c r="AH292" i="6"/>
  <c r="AI292" i="6"/>
  <c r="AJ292" i="6"/>
  <c r="AK292" i="6"/>
  <c r="AM292" i="6"/>
  <c r="AN292" i="6"/>
  <c r="AO292" i="6"/>
  <c r="AP292" i="6"/>
  <c r="AR292" i="6"/>
  <c r="AS292" i="6"/>
  <c r="AT292" i="6"/>
  <c r="AU292" i="6"/>
  <c r="AW292" i="6"/>
  <c r="AY292" i="6"/>
  <c r="A293" i="6"/>
  <c r="B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Q293" i="6"/>
  <c r="R293" i="6"/>
  <c r="S293" i="6"/>
  <c r="U293" i="6"/>
  <c r="V293" i="6"/>
  <c r="W293" i="6"/>
  <c r="X293" i="6"/>
  <c r="Y293" i="6"/>
  <c r="Z293" i="6"/>
  <c r="AA293" i="6"/>
  <c r="AC293" i="6"/>
  <c r="AD293" i="6"/>
  <c r="AE293" i="6"/>
  <c r="AF293" i="6"/>
  <c r="AG293" i="6"/>
  <c r="AH293" i="6"/>
  <c r="AI293" i="6"/>
  <c r="AJ293" i="6"/>
  <c r="AK293" i="6"/>
  <c r="AM293" i="6"/>
  <c r="AN293" i="6"/>
  <c r="AO293" i="6"/>
  <c r="AP293" i="6"/>
  <c r="AR293" i="6"/>
  <c r="AS293" i="6"/>
  <c r="AT293" i="6"/>
  <c r="AU293" i="6"/>
  <c r="AW293" i="6"/>
  <c r="AY293" i="6"/>
  <c r="A294" i="6"/>
  <c r="B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Q294" i="6"/>
  <c r="R294" i="6"/>
  <c r="S294" i="6"/>
  <c r="U294" i="6"/>
  <c r="V294" i="6"/>
  <c r="W294" i="6"/>
  <c r="X294" i="6"/>
  <c r="Y294" i="6"/>
  <c r="Z294" i="6"/>
  <c r="AA294" i="6"/>
  <c r="AC294" i="6"/>
  <c r="AD294" i="6"/>
  <c r="AE294" i="6"/>
  <c r="AF294" i="6"/>
  <c r="AG294" i="6"/>
  <c r="AH294" i="6"/>
  <c r="AI294" i="6"/>
  <c r="AJ294" i="6"/>
  <c r="AK294" i="6"/>
  <c r="AM294" i="6"/>
  <c r="AN294" i="6"/>
  <c r="AO294" i="6"/>
  <c r="AP294" i="6"/>
  <c r="AR294" i="6"/>
  <c r="AS294" i="6"/>
  <c r="AT294" i="6"/>
  <c r="AU294" i="6"/>
  <c r="AW294" i="6"/>
  <c r="AY294" i="6"/>
  <c r="A295" i="6"/>
  <c r="B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Q295" i="6"/>
  <c r="R295" i="6"/>
  <c r="S295" i="6"/>
  <c r="U295" i="6"/>
  <c r="V295" i="6"/>
  <c r="W295" i="6"/>
  <c r="X295" i="6"/>
  <c r="Y295" i="6"/>
  <c r="Z295" i="6"/>
  <c r="AA295" i="6"/>
  <c r="AC295" i="6"/>
  <c r="AD295" i="6"/>
  <c r="AE295" i="6"/>
  <c r="AF295" i="6"/>
  <c r="AG295" i="6"/>
  <c r="AH295" i="6"/>
  <c r="AI295" i="6"/>
  <c r="AJ295" i="6"/>
  <c r="AK295" i="6"/>
  <c r="AM295" i="6"/>
  <c r="AN295" i="6"/>
  <c r="AO295" i="6"/>
  <c r="AP295" i="6"/>
  <c r="AR295" i="6"/>
  <c r="AS295" i="6"/>
  <c r="AT295" i="6"/>
  <c r="AU295" i="6"/>
  <c r="AW295" i="6"/>
  <c r="AY295" i="6"/>
  <c r="A296" i="6"/>
  <c r="B296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Q296" i="6"/>
  <c r="R296" i="6"/>
  <c r="S296" i="6"/>
  <c r="U296" i="6"/>
  <c r="V296" i="6"/>
  <c r="W296" i="6"/>
  <c r="X296" i="6"/>
  <c r="Y296" i="6"/>
  <c r="Z296" i="6"/>
  <c r="AA296" i="6"/>
  <c r="AC296" i="6"/>
  <c r="AD296" i="6"/>
  <c r="AE296" i="6"/>
  <c r="AF296" i="6"/>
  <c r="AG296" i="6"/>
  <c r="AH296" i="6"/>
  <c r="AI296" i="6"/>
  <c r="AJ296" i="6"/>
  <c r="AK296" i="6"/>
  <c r="AM296" i="6"/>
  <c r="AN296" i="6"/>
  <c r="AO296" i="6"/>
  <c r="AP296" i="6"/>
  <c r="AR296" i="6"/>
  <c r="AS296" i="6"/>
  <c r="AT296" i="6"/>
  <c r="AU296" i="6"/>
  <c r="AW296" i="6"/>
  <c r="AY296" i="6"/>
  <c r="A297" i="6"/>
  <c r="B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Q297" i="6"/>
  <c r="R297" i="6"/>
  <c r="S297" i="6"/>
  <c r="U297" i="6"/>
  <c r="V297" i="6"/>
  <c r="W297" i="6"/>
  <c r="X297" i="6"/>
  <c r="Y297" i="6"/>
  <c r="Z297" i="6"/>
  <c r="AA297" i="6"/>
  <c r="AC297" i="6"/>
  <c r="AD297" i="6"/>
  <c r="AE297" i="6"/>
  <c r="AF297" i="6"/>
  <c r="AG297" i="6"/>
  <c r="AH297" i="6"/>
  <c r="AI297" i="6"/>
  <c r="AJ297" i="6"/>
  <c r="AK297" i="6"/>
  <c r="AM297" i="6"/>
  <c r="AN297" i="6"/>
  <c r="AO297" i="6"/>
  <c r="AP297" i="6"/>
  <c r="AR297" i="6"/>
  <c r="AS297" i="6"/>
  <c r="AT297" i="6"/>
  <c r="AU297" i="6"/>
  <c r="AW297" i="6"/>
  <c r="AY297" i="6"/>
  <c r="A298" i="6"/>
  <c r="B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Q298" i="6"/>
  <c r="R298" i="6"/>
  <c r="S298" i="6"/>
  <c r="U298" i="6"/>
  <c r="V298" i="6"/>
  <c r="W298" i="6"/>
  <c r="X298" i="6"/>
  <c r="Y298" i="6"/>
  <c r="Z298" i="6"/>
  <c r="AA298" i="6"/>
  <c r="AC298" i="6"/>
  <c r="AD298" i="6"/>
  <c r="AE298" i="6"/>
  <c r="AF298" i="6"/>
  <c r="AG298" i="6"/>
  <c r="AH298" i="6"/>
  <c r="AI298" i="6"/>
  <c r="AJ298" i="6"/>
  <c r="AK298" i="6"/>
  <c r="AM298" i="6"/>
  <c r="AN298" i="6"/>
  <c r="AO298" i="6"/>
  <c r="AP298" i="6"/>
  <c r="AR298" i="6"/>
  <c r="AS298" i="6"/>
  <c r="AT298" i="6"/>
  <c r="AU298" i="6"/>
  <c r="AW298" i="6"/>
  <c r="AY298" i="6"/>
  <c r="A299" i="6"/>
  <c r="B299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Q299" i="6"/>
  <c r="R299" i="6"/>
  <c r="S299" i="6"/>
  <c r="U299" i="6"/>
  <c r="V299" i="6"/>
  <c r="W299" i="6"/>
  <c r="X299" i="6"/>
  <c r="Y299" i="6"/>
  <c r="Z299" i="6"/>
  <c r="AA299" i="6"/>
  <c r="AC299" i="6"/>
  <c r="AD299" i="6"/>
  <c r="AE299" i="6"/>
  <c r="AF299" i="6"/>
  <c r="AG299" i="6"/>
  <c r="AH299" i="6"/>
  <c r="AI299" i="6"/>
  <c r="AJ299" i="6"/>
  <c r="AK299" i="6"/>
  <c r="AM299" i="6"/>
  <c r="AN299" i="6"/>
  <c r="AO299" i="6"/>
  <c r="AP299" i="6"/>
  <c r="AR299" i="6"/>
  <c r="AS299" i="6"/>
  <c r="AT299" i="6"/>
  <c r="AU299" i="6"/>
  <c r="AW299" i="6"/>
  <c r="AY299" i="6"/>
  <c r="A300" i="6"/>
  <c r="B300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Q300" i="6"/>
  <c r="R300" i="6"/>
  <c r="S300" i="6"/>
  <c r="U300" i="6"/>
  <c r="V300" i="6"/>
  <c r="W300" i="6"/>
  <c r="X300" i="6"/>
  <c r="Y300" i="6"/>
  <c r="Z300" i="6"/>
  <c r="AA300" i="6"/>
  <c r="AC300" i="6"/>
  <c r="AD300" i="6"/>
  <c r="AE300" i="6"/>
  <c r="AF300" i="6"/>
  <c r="AG300" i="6"/>
  <c r="AH300" i="6"/>
  <c r="AI300" i="6"/>
  <c r="AJ300" i="6"/>
  <c r="AK300" i="6"/>
  <c r="AM300" i="6"/>
  <c r="AN300" i="6"/>
  <c r="AO300" i="6"/>
  <c r="AP300" i="6"/>
  <c r="AR300" i="6"/>
  <c r="AS300" i="6"/>
  <c r="AT300" i="6"/>
  <c r="AU300" i="6"/>
  <c r="AW300" i="6"/>
  <c r="AY300" i="6"/>
  <c r="A301" i="6"/>
  <c r="B301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Q301" i="6"/>
  <c r="R301" i="6"/>
  <c r="S301" i="6"/>
  <c r="U301" i="6"/>
  <c r="V301" i="6"/>
  <c r="W301" i="6"/>
  <c r="X301" i="6"/>
  <c r="Y301" i="6"/>
  <c r="Z301" i="6"/>
  <c r="AA301" i="6"/>
  <c r="AC301" i="6"/>
  <c r="AD301" i="6"/>
  <c r="AE301" i="6"/>
  <c r="AF301" i="6"/>
  <c r="AG301" i="6"/>
  <c r="AH301" i="6"/>
  <c r="AI301" i="6"/>
  <c r="AJ301" i="6"/>
  <c r="AK301" i="6"/>
  <c r="AM301" i="6"/>
  <c r="AN301" i="6"/>
  <c r="AO301" i="6"/>
  <c r="AP301" i="6"/>
  <c r="AR301" i="6"/>
  <c r="AS301" i="6"/>
  <c r="AT301" i="6"/>
  <c r="AU301" i="6"/>
  <c r="AW301" i="6"/>
  <c r="AY301" i="6"/>
  <c r="A302" i="6"/>
  <c r="B302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Q302" i="6"/>
  <c r="R302" i="6"/>
  <c r="S302" i="6"/>
  <c r="U302" i="6"/>
  <c r="V302" i="6"/>
  <c r="W302" i="6"/>
  <c r="X302" i="6"/>
  <c r="Y302" i="6"/>
  <c r="Z302" i="6"/>
  <c r="AA302" i="6"/>
  <c r="AC302" i="6"/>
  <c r="AD302" i="6"/>
  <c r="AE302" i="6"/>
  <c r="AF302" i="6"/>
  <c r="AG302" i="6"/>
  <c r="AH302" i="6"/>
  <c r="AI302" i="6"/>
  <c r="AJ302" i="6"/>
  <c r="AK302" i="6"/>
  <c r="AM302" i="6"/>
  <c r="AN302" i="6"/>
  <c r="AO302" i="6"/>
  <c r="AP302" i="6"/>
  <c r="AR302" i="6"/>
  <c r="AS302" i="6"/>
  <c r="AT302" i="6"/>
  <c r="AU302" i="6"/>
  <c r="AW302" i="6"/>
  <c r="AY302" i="6"/>
  <c r="A303" i="6"/>
  <c r="B303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Q303" i="6"/>
  <c r="R303" i="6"/>
  <c r="S303" i="6"/>
  <c r="U303" i="6"/>
  <c r="V303" i="6"/>
  <c r="W303" i="6"/>
  <c r="X303" i="6"/>
  <c r="Y303" i="6"/>
  <c r="Z303" i="6"/>
  <c r="AA303" i="6"/>
  <c r="AC303" i="6"/>
  <c r="AD303" i="6"/>
  <c r="AE303" i="6"/>
  <c r="AF303" i="6"/>
  <c r="AG303" i="6"/>
  <c r="AH303" i="6"/>
  <c r="AI303" i="6"/>
  <c r="AJ303" i="6"/>
  <c r="AK303" i="6"/>
  <c r="AM303" i="6"/>
  <c r="AN303" i="6"/>
  <c r="AO303" i="6"/>
  <c r="AP303" i="6"/>
  <c r="AR303" i="6"/>
  <c r="AS303" i="6"/>
  <c r="AT303" i="6"/>
  <c r="AU303" i="6"/>
  <c r="AW303" i="6"/>
  <c r="AY303" i="6"/>
  <c r="A304" i="6"/>
  <c r="B304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Q304" i="6"/>
  <c r="R304" i="6"/>
  <c r="S304" i="6"/>
  <c r="U304" i="6"/>
  <c r="V304" i="6"/>
  <c r="W304" i="6"/>
  <c r="X304" i="6"/>
  <c r="Y304" i="6"/>
  <c r="Z304" i="6"/>
  <c r="AA304" i="6"/>
  <c r="AC304" i="6"/>
  <c r="AD304" i="6"/>
  <c r="AE304" i="6"/>
  <c r="AF304" i="6"/>
  <c r="AG304" i="6"/>
  <c r="AH304" i="6"/>
  <c r="AI304" i="6"/>
  <c r="AJ304" i="6"/>
  <c r="AK304" i="6"/>
  <c r="AM304" i="6"/>
  <c r="AN304" i="6"/>
  <c r="AO304" i="6"/>
  <c r="AP304" i="6"/>
  <c r="AR304" i="6"/>
  <c r="AS304" i="6"/>
  <c r="AT304" i="6"/>
  <c r="AU304" i="6"/>
  <c r="AW304" i="6"/>
  <c r="AY304" i="6"/>
  <c r="A305" i="6"/>
  <c r="B305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Q305" i="6"/>
  <c r="R305" i="6"/>
  <c r="S305" i="6"/>
  <c r="U305" i="6"/>
  <c r="V305" i="6"/>
  <c r="W305" i="6"/>
  <c r="X305" i="6"/>
  <c r="Y305" i="6"/>
  <c r="Z305" i="6"/>
  <c r="AA305" i="6"/>
  <c r="AC305" i="6"/>
  <c r="AD305" i="6"/>
  <c r="AE305" i="6"/>
  <c r="AF305" i="6"/>
  <c r="AG305" i="6"/>
  <c r="AH305" i="6"/>
  <c r="AI305" i="6"/>
  <c r="AJ305" i="6"/>
  <c r="AK305" i="6"/>
  <c r="AM305" i="6"/>
  <c r="AN305" i="6"/>
  <c r="AO305" i="6"/>
  <c r="AP305" i="6"/>
  <c r="AR305" i="6"/>
  <c r="AS305" i="6"/>
  <c r="AT305" i="6"/>
  <c r="AU305" i="6"/>
  <c r="AW305" i="6"/>
  <c r="AY305" i="6"/>
  <c r="A306" i="6"/>
  <c r="B306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Q306" i="6"/>
  <c r="R306" i="6"/>
  <c r="S306" i="6"/>
  <c r="U306" i="6"/>
  <c r="V306" i="6"/>
  <c r="W306" i="6"/>
  <c r="X306" i="6"/>
  <c r="Y306" i="6"/>
  <c r="Z306" i="6"/>
  <c r="AA306" i="6"/>
  <c r="AC306" i="6"/>
  <c r="AD306" i="6"/>
  <c r="AE306" i="6"/>
  <c r="AF306" i="6"/>
  <c r="AG306" i="6"/>
  <c r="AH306" i="6"/>
  <c r="AI306" i="6"/>
  <c r="AJ306" i="6"/>
  <c r="AK306" i="6"/>
  <c r="AM306" i="6"/>
  <c r="AN306" i="6"/>
  <c r="AO306" i="6"/>
  <c r="AP306" i="6"/>
  <c r="AR306" i="6"/>
  <c r="AS306" i="6"/>
  <c r="AT306" i="6"/>
  <c r="AU306" i="6"/>
  <c r="AW306" i="6"/>
  <c r="AY306" i="6"/>
  <c r="A307" i="6"/>
  <c r="B307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Q307" i="6"/>
  <c r="R307" i="6"/>
  <c r="S307" i="6"/>
  <c r="U307" i="6"/>
  <c r="V307" i="6"/>
  <c r="W307" i="6"/>
  <c r="X307" i="6"/>
  <c r="Y307" i="6"/>
  <c r="Z307" i="6"/>
  <c r="AA307" i="6"/>
  <c r="AC307" i="6"/>
  <c r="AD307" i="6"/>
  <c r="AE307" i="6"/>
  <c r="AF307" i="6"/>
  <c r="AG307" i="6"/>
  <c r="AH307" i="6"/>
  <c r="AI307" i="6"/>
  <c r="AJ307" i="6"/>
  <c r="AK307" i="6"/>
  <c r="AM307" i="6"/>
  <c r="AN307" i="6"/>
  <c r="AO307" i="6"/>
  <c r="AP307" i="6"/>
  <c r="AR307" i="6"/>
  <c r="AS307" i="6"/>
  <c r="AT307" i="6"/>
  <c r="AU307" i="6"/>
  <c r="AW307" i="6"/>
  <c r="AY307" i="6"/>
  <c r="A308" i="6"/>
  <c r="B308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Q308" i="6"/>
  <c r="R308" i="6"/>
  <c r="S308" i="6"/>
  <c r="U308" i="6"/>
  <c r="V308" i="6"/>
  <c r="W308" i="6"/>
  <c r="X308" i="6"/>
  <c r="Y308" i="6"/>
  <c r="Z308" i="6"/>
  <c r="AA308" i="6"/>
  <c r="AC308" i="6"/>
  <c r="AD308" i="6"/>
  <c r="AE308" i="6"/>
  <c r="AF308" i="6"/>
  <c r="AG308" i="6"/>
  <c r="AH308" i="6"/>
  <c r="AI308" i="6"/>
  <c r="AJ308" i="6"/>
  <c r="AK308" i="6"/>
  <c r="AM308" i="6"/>
  <c r="AN308" i="6"/>
  <c r="AO308" i="6"/>
  <c r="AP308" i="6"/>
  <c r="AR308" i="6"/>
  <c r="AS308" i="6"/>
  <c r="AT308" i="6"/>
  <c r="AU308" i="6"/>
  <c r="AW308" i="6"/>
  <c r="AY308" i="6"/>
  <c r="A309" i="6"/>
  <c r="B309" i="6"/>
  <c r="D309" i="6"/>
  <c r="E309" i="6"/>
  <c r="F309" i="6"/>
  <c r="G309" i="6"/>
  <c r="H309" i="6"/>
  <c r="I309" i="6"/>
  <c r="J309" i="6"/>
  <c r="K309" i="6"/>
  <c r="L309" i="6"/>
  <c r="M309" i="6"/>
  <c r="N309" i="6"/>
  <c r="O309" i="6"/>
  <c r="Q309" i="6"/>
  <c r="R309" i="6"/>
  <c r="S309" i="6"/>
  <c r="U309" i="6"/>
  <c r="V309" i="6"/>
  <c r="W309" i="6"/>
  <c r="X309" i="6"/>
  <c r="Y309" i="6"/>
  <c r="Z309" i="6"/>
  <c r="AA309" i="6"/>
  <c r="AC309" i="6"/>
  <c r="AD309" i="6"/>
  <c r="AE309" i="6"/>
  <c r="AF309" i="6"/>
  <c r="AG309" i="6"/>
  <c r="AH309" i="6"/>
  <c r="AI309" i="6"/>
  <c r="AJ309" i="6"/>
  <c r="AK309" i="6"/>
  <c r="AM309" i="6"/>
  <c r="AN309" i="6"/>
  <c r="AO309" i="6"/>
  <c r="AP309" i="6"/>
  <c r="AR309" i="6"/>
  <c r="AS309" i="6"/>
  <c r="AT309" i="6"/>
  <c r="AU309" i="6"/>
  <c r="AW309" i="6"/>
  <c r="AY309" i="6"/>
  <c r="A310" i="6"/>
  <c r="B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Q310" i="6"/>
  <c r="R310" i="6"/>
  <c r="S310" i="6"/>
  <c r="U310" i="6"/>
  <c r="V310" i="6"/>
  <c r="W310" i="6"/>
  <c r="X310" i="6"/>
  <c r="Y310" i="6"/>
  <c r="Z310" i="6"/>
  <c r="AA310" i="6"/>
  <c r="AC310" i="6"/>
  <c r="AD310" i="6"/>
  <c r="AE310" i="6"/>
  <c r="AF310" i="6"/>
  <c r="AG310" i="6"/>
  <c r="AH310" i="6"/>
  <c r="AI310" i="6"/>
  <c r="AJ310" i="6"/>
  <c r="AK310" i="6"/>
  <c r="AM310" i="6"/>
  <c r="AN310" i="6"/>
  <c r="AO310" i="6"/>
  <c r="AP310" i="6"/>
  <c r="AR310" i="6"/>
  <c r="AS310" i="6"/>
  <c r="AT310" i="6"/>
  <c r="AU310" i="6"/>
  <c r="AW310" i="6"/>
  <c r="AY310" i="6"/>
  <c r="A311" i="6"/>
  <c r="B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Q311" i="6"/>
  <c r="R311" i="6"/>
  <c r="S311" i="6"/>
  <c r="U311" i="6"/>
  <c r="V311" i="6"/>
  <c r="W311" i="6"/>
  <c r="X311" i="6"/>
  <c r="Y311" i="6"/>
  <c r="Z311" i="6"/>
  <c r="AA311" i="6"/>
  <c r="AC311" i="6"/>
  <c r="AD311" i="6"/>
  <c r="AE311" i="6"/>
  <c r="AF311" i="6"/>
  <c r="AG311" i="6"/>
  <c r="AH311" i="6"/>
  <c r="AI311" i="6"/>
  <c r="AJ311" i="6"/>
  <c r="AK311" i="6"/>
  <c r="AM311" i="6"/>
  <c r="AN311" i="6"/>
  <c r="AO311" i="6"/>
  <c r="AP311" i="6"/>
  <c r="AR311" i="6"/>
  <c r="AS311" i="6"/>
  <c r="AT311" i="6"/>
  <c r="AU311" i="6"/>
  <c r="AW311" i="6"/>
  <c r="AY311" i="6"/>
  <c r="A312" i="6"/>
  <c r="B312" i="6"/>
  <c r="D312" i="6"/>
  <c r="E312" i="6"/>
  <c r="F312" i="6"/>
  <c r="G312" i="6"/>
  <c r="H312" i="6"/>
  <c r="I312" i="6"/>
  <c r="J312" i="6"/>
  <c r="K312" i="6"/>
  <c r="L312" i="6"/>
  <c r="M312" i="6"/>
  <c r="N312" i="6"/>
  <c r="O312" i="6"/>
  <c r="Q312" i="6"/>
  <c r="R312" i="6"/>
  <c r="S312" i="6"/>
  <c r="U312" i="6"/>
  <c r="V312" i="6"/>
  <c r="W312" i="6"/>
  <c r="X312" i="6"/>
  <c r="Y312" i="6"/>
  <c r="Z312" i="6"/>
  <c r="AA312" i="6"/>
  <c r="AC312" i="6"/>
  <c r="AD312" i="6"/>
  <c r="AE312" i="6"/>
  <c r="AF312" i="6"/>
  <c r="AG312" i="6"/>
  <c r="AH312" i="6"/>
  <c r="AI312" i="6"/>
  <c r="AJ312" i="6"/>
  <c r="AK312" i="6"/>
  <c r="AM312" i="6"/>
  <c r="AN312" i="6"/>
  <c r="AO312" i="6"/>
  <c r="AP312" i="6"/>
  <c r="AR312" i="6"/>
  <c r="AS312" i="6"/>
  <c r="AT312" i="6"/>
  <c r="AU312" i="6"/>
  <c r="AW312" i="6"/>
  <c r="AY312" i="6"/>
  <c r="A313" i="6"/>
  <c r="B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Q313" i="6"/>
  <c r="R313" i="6"/>
  <c r="S313" i="6"/>
  <c r="U313" i="6"/>
  <c r="V313" i="6"/>
  <c r="W313" i="6"/>
  <c r="X313" i="6"/>
  <c r="Y313" i="6"/>
  <c r="Z313" i="6"/>
  <c r="AA313" i="6"/>
  <c r="AC313" i="6"/>
  <c r="AD313" i="6"/>
  <c r="AE313" i="6"/>
  <c r="AF313" i="6"/>
  <c r="AG313" i="6"/>
  <c r="AH313" i="6"/>
  <c r="AI313" i="6"/>
  <c r="AJ313" i="6"/>
  <c r="AK313" i="6"/>
  <c r="AM313" i="6"/>
  <c r="AN313" i="6"/>
  <c r="AO313" i="6"/>
  <c r="AP313" i="6"/>
  <c r="AR313" i="6"/>
  <c r="AS313" i="6"/>
  <c r="AT313" i="6"/>
  <c r="AU313" i="6"/>
  <c r="AW313" i="6"/>
  <c r="AY313" i="6"/>
  <c r="A314" i="6"/>
  <c r="B314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Q314" i="6"/>
  <c r="R314" i="6"/>
  <c r="S314" i="6"/>
  <c r="U314" i="6"/>
  <c r="V314" i="6"/>
  <c r="W314" i="6"/>
  <c r="X314" i="6"/>
  <c r="Y314" i="6"/>
  <c r="Z314" i="6"/>
  <c r="AA314" i="6"/>
  <c r="AC314" i="6"/>
  <c r="AD314" i="6"/>
  <c r="AE314" i="6"/>
  <c r="AF314" i="6"/>
  <c r="AG314" i="6"/>
  <c r="AH314" i="6"/>
  <c r="AI314" i="6"/>
  <c r="AJ314" i="6"/>
  <c r="AK314" i="6"/>
  <c r="AM314" i="6"/>
  <c r="AN314" i="6"/>
  <c r="AO314" i="6"/>
  <c r="AP314" i="6"/>
  <c r="AR314" i="6"/>
  <c r="AS314" i="6"/>
  <c r="AT314" i="6"/>
  <c r="AU314" i="6"/>
  <c r="AW314" i="6"/>
  <c r="AY314" i="6"/>
  <c r="A315" i="6"/>
  <c r="B315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Q315" i="6"/>
  <c r="R315" i="6"/>
  <c r="S315" i="6"/>
  <c r="U315" i="6"/>
  <c r="V315" i="6"/>
  <c r="W315" i="6"/>
  <c r="X315" i="6"/>
  <c r="Y315" i="6"/>
  <c r="Z315" i="6"/>
  <c r="AA315" i="6"/>
  <c r="AC315" i="6"/>
  <c r="AD315" i="6"/>
  <c r="AE315" i="6"/>
  <c r="AF315" i="6"/>
  <c r="AG315" i="6"/>
  <c r="AH315" i="6"/>
  <c r="AI315" i="6"/>
  <c r="AJ315" i="6"/>
  <c r="AK315" i="6"/>
  <c r="AM315" i="6"/>
  <c r="AN315" i="6"/>
  <c r="AO315" i="6"/>
  <c r="AP315" i="6"/>
  <c r="AR315" i="6"/>
  <c r="AS315" i="6"/>
  <c r="AT315" i="6"/>
  <c r="AU315" i="6"/>
  <c r="AW315" i="6"/>
  <c r="AY315" i="6"/>
  <c r="A316" i="6"/>
  <c r="B316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Q316" i="6"/>
  <c r="R316" i="6"/>
  <c r="S316" i="6"/>
  <c r="U316" i="6"/>
  <c r="V316" i="6"/>
  <c r="W316" i="6"/>
  <c r="X316" i="6"/>
  <c r="Y316" i="6"/>
  <c r="Z316" i="6"/>
  <c r="AA316" i="6"/>
  <c r="AC316" i="6"/>
  <c r="AD316" i="6"/>
  <c r="AE316" i="6"/>
  <c r="AF316" i="6"/>
  <c r="AG316" i="6"/>
  <c r="AH316" i="6"/>
  <c r="AI316" i="6"/>
  <c r="AJ316" i="6"/>
  <c r="AK316" i="6"/>
  <c r="AM316" i="6"/>
  <c r="AN316" i="6"/>
  <c r="AO316" i="6"/>
  <c r="AP316" i="6"/>
  <c r="AR316" i="6"/>
  <c r="AS316" i="6"/>
  <c r="AT316" i="6"/>
  <c r="AU316" i="6"/>
  <c r="AW316" i="6"/>
  <c r="AY316" i="6"/>
  <c r="A317" i="6"/>
  <c r="B317" i="6"/>
  <c r="D317" i="6"/>
  <c r="E317" i="6"/>
  <c r="F317" i="6"/>
  <c r="G317" i="6"/>
  <c r="H317" i="6"/>
  <c r="I317" i="6"/>
  <c r="J317" i="6"/>
  <c r="K317" i="6"/>
  <c r="L317" i="6"/>
  <c r="M317" i="6"/>
  <c r="N317" i="6"/>
  <c r="O317" i="6"/>
  <c r="Q317" i="6"/>
  <c r="R317" i="6"/>
  <c r="S317" i="6"/>
  <c r="U317" i="6"/>
  <c r="V317" i="6"/>
  <c r="W317" i="6"/>
  <c r="X317" i="6"/>
  <c r="Y317" i="6"/>
  <c r="Z317" i="6"/>
  <c r="AA317" i="6"/>
  <c r="AC317" i="6"/>
  <c r="AD317" i="6"/>
  <c r="AE317" i="6"/>
  <c r="AF317" i="6"/>
  <c r="AG317" i="6"/>
  <c r="AH317" i="6"/>
  <c r="AI317" i="6"/>
  <c r="AJ317" i="6"/>
  <c r="AK317" i="6"/>
  <c r="AM317" i="6"/>
  <c r="AN317" i="6"/>
  <c r="AO317" i="6"/>
  <c r="AP317" i="6"/>
  <c r="AR317" i="6"/>
  <c r="AS317" i="6"/>
  <c r="AT317" i="6"/>
  <c r="AU317" i="6"/>
  <c r="AW317" i="6"/>
  <c r="AY317" i="6"/>
  <c r="A318" i="6"/>
  <c r="B318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Q318" i="6"/>
  <c r="R318" i="6"/>
  <c r="S318" i="6"/>
  <c r="U318" i="6"/>
  <c r="V318" i="6"/>
  <c r="W318" i="6"/>
  <c r="X318" i="6"/>
  <c r="Y318" i="6"/>
  <c r="Z318" i="6"/>
  <c r="AA318" i="6"/>
  <c r="AC318" i="6"/>
  <c r="AD318" i="6"/>
  <c r="AE318" i="6"/>
  <c r="AF318" i="6"/>
  <c r="AG318" i="6"/>
  <c r="AH318" i="6"/>
  <c r="AI318" i="6"/>
  <c r="AJ318" i="6"/>
  <c r="AK318" i="6"/>
  <c r="AM318" i="6"/>
  <c r="AN318" i="6"/>
  <c r="AO318" i="6"/>
  <c r="AP318" i="6"/>
  <c r="AR318" i="6"/>
  <c r="AS318" i="6"/>
  <c r="AT318" i="6"/>
  <c r="AU318" i="6"/>
  <c r="AW318" i="6"/>
  <c r="AY318" i="6"/>
  <c r="A319" i="6"/>
  <c r="B319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Q319" i="6"/>
  <c r="R319" i="6"/>
  <c r="S319" i="6"/>
  <c r="U319" i="6"/>
  <c r="V319" i="6"/>
  <c r="W319" i="6"/>
  <c r="X319" i="6"/>
  <c r="Y319" i="6"/>
  <c r="Z319" i="6"/>
  <c r="AA319" i="6"/>
  <c r="AC319" i="6"/>
  <c r="AD319" i="6"/>
  <c r="AE319" i="6"/>
  <c r="AF319" i="6"/>
  <c r="AG319" i="6"/>
  <c r="AH319" i="6"/>
  <c r="AI319" i="6"/>
  <c r="AJ319" i="6"/>
  <c r="AK319" i="6"/>
  <c r="AM319" i="6"/>
  <c r="AN319" i="6"/>
  <c r="AO319" i="6"/>
  <c r="AP319" i="6"/>
  <c r="AR319" i="6"/>
  <c r="AS319" i="6"/>
  <c r="AT319" i="6"/>
  <c r="AU319" i="6"/>
  <c r="AW319" i="6"/>
  <c r="AY319" i="6"/>
  <c r="A320" i="6"/>
  <c r="B320" i="6"/>
  <c r="D320" i="6"/>
  <c r="E320" i="6"/>
  <c r="F320" i="6"/>
  <c r="G320" i="6"/>
  <c r="H320" i="6"/>
  <c r="I320" i="6"/>
  <c r="J320" i="6"/>
  <c r="K320" i="6"/>
  <c r="L320" i="6"/>
  <c r="M320" i="6"/>
  <c r="N320" i="6"/>
  <c r="O320" i="6"/>
  <c r="Q320" i="6"/>
  <c r="R320" i="6"/>
  <c r="S320" i="6"/>
  <c r="U320" i="6"/>
  <c r="V320" i="6"/>
  <c r="W320" i="6"/>
  <c r="X320" i="6"/>
  <c r="Y320" i="6"/>
  <c r="Z320" i="6"/>
  <c r="AA320" i="6"/>
  <c r="AC320" i="6"/>
  <c r="AD320" i="6"/>
  <c r="AE320" i="6"/>
  <c r="AF320" i="6"/>
  <c r="AG320" i="6"/>
  <c r="AH320" i="6"/>
  <c r="AI320" i="6"/>
  <c r="AJ320" i="6"/>
  <c r="AK320" i="6"/>
  <c r="AM320" i="6"/>
  <c r="AN320" i="6"/>
  <c r="AO320" i="6"/>
  <c r="AP320" i="6"/>
  <c r="AR320" i="6"/>
  <c r="AS320" i="6"/>
  <c r="AT320" i="6"/>
  <c r="AU320" i="6"/>
  <c r="AW320" i="6"/>
  <c r="AY320" i="6"/>
  <c r="A321" i="6"/>
  <c r="B321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Q321" i="6"/>
  <c r="R321" i="6"/>
  <c r="S321" i="6"/>
  <c r="U321" i="6"/>
  <c r="V321" i="6"/>
  <c r="W321" i="6"/>
  <c r="X321" i="6"/>
  <c r="Y321" i="6"/>
  <c r="Z321" i="6"/>
  <c r="AA321" i="6"/>
  <c r="AC321" i="6"/>
  <c r="AD321" i="6"/>
  <c r="AE321" i="6"/>
  <c r="AF321" i="6"/>
  <c r="AG321" i="6"/>
  <c r="AH321" i="6"/>
  <c r="AI321" i="6"/>
  <c r="AJ321" i="6"/>
  <c r="AK321" i="6"/>
  <c r="AM321" i="6"/>
  <c r="AN321" i="6"/>
  <c r="AO321" i="6"/>
  <c r="AP321" i="6"/>
  <c r="AR321" i="6"/>
  <c r="AS321" i="6"/>
  <c r="AT321" i="6"/>
  <c r="AU321" i="6"/>
  <c r="AW321" i="6"/>
  <c r="AY321" i="6"/>
  <c r="A322" i="6"/>
  <c r="B322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Q322" i="6"/>
  <c r="R322" i="6"/>
  <c r="S322" i="6"/>
  <c r="U322" i="6"/>
  <c r="V322" i="6"/>
  <c r="W322" i="6"/>
  <c r="X322" i="6"/>
  <c r="Y322" i="6"/>
  <c r="Z322" i="6"/>
  <c r="AA322" i="6"/>
  <c r="AC322" i="6"/>
  <c r="AD322" i="6"/>
  <c r="AE322" i="6"/>
  <c r="AF322" i="6"/>
  <c r="AG322" i="6"/>
  <c r="AH322" i="6"/>
  <c r="AI322" i="6"/>
  <c r="AJ322" i="6"/>
  <c r="AK322" i="6"/>
  <c r="AM322" i="6"/>
  <c r="AN322" i="6"/>
  <c r="AO322" i="6"/>
  <c r="AP322" i="6"/>
  <c r="AR322" i="6"/>
  <c r="AS322" i="6"/>
  <c r="AT322" i="6"/>
  <c r="AU322" i="6"/>
  <c r="AW322" i="6"/>
  <c r="AY322" i="6"/>
  <c r="A323" i="6"/>
  <c r="B323" i="6"/>
  <c r="D323" i="6"/>
  <c r="E323" i="6"/>
  <c r="F323" i="6"/>
  <c r="G323" i="6"/>
  <c r="H323" i="6"/>
  <c r="I323" i="6"/>
  <c r="J323" i="6"/>
  <c r="K323" i="6"/>
  <c r="L323" i="6"/>
  <c r="M323" i="6"/>
  <c r="N323" i="6"/>
  <c r="O323" i="6"/>
  <c r="Q323" i="6"/>
  <c r="R323" i="6"/>
  <c r="S323" i="6"/>
  <c r="U323" i="6"/>
  <c r="V323" i="6"/>
  <c r="W323" i="6"/>
  <c r="X323" i="6"/>
  <c r="Y323" i="6"/>
  <c r="Z323" i="6"/>
  <c r="AA323" i="6"/>
  <c r="AC323" i="6"/>
  <c r="AD323" i="6"/>
  <c r="AE323" i="6"/>
  <c r="AF323" i="6"/>
  <c r="AG323" i="6"/>
  <c r="AH323" i="6"/>
  <c r="AI323" i="6"/>
  <c r="AJ323" i="6"/>
  <c r="AK323" i="6"/>
  <c r="AM323" i="6"/>
  <c r="AN323" i="6"/>
  <c r="AO323" i="6"/>
  <c r="AP323" i="6"/>
  <c r="AR323" i="6"/>
  <c r="AS323" i="6"/>
  <c r="AT323" i="6"/>
  <c r="AU323" i="6"/>
  <c r="AW323" i="6"/>
  <c r="AY323" i="6"/>
  <c r="A324" i="6"/>
  <c r="B324" i="6"/>
  <c r="D324" i="6"/>
  <c r="E324" i="6"/>
  <c r="F324" i="6"/>
  <c r="G324" i="6"/>
  <c r="H324" i="6"/>
  <c r="I324" i="6"/>
  <c r="J324" i="6"/>
  <c r="K324" i="6"/>
  <c r="L324" i="6"/>
  <c r="M324" i="6"/>
  <c r="N324" i="6"/>
  <c r="O324" i="6"/>
  <c r="Q324" i="6"/>
  <c r="R324" i="6"/>
  <c r="S324" i="6"/>
  <c r="U324" i="6"/>
  <c r="V324" i="6"/>
  <c r="W324" i="6"/>
  <c r="X324" i="6"/>
  <c r="Y324" i="6"/>
  <c r="Z324" i="6"/>
  <c r="AA324" i="6"/>
  <c r="AC324" i="6"/>
  <c r="AD324" i="6"/>
  <c r="AE324" i="6"/>
  <c r="AF324" i="6"/>
  <c r="AG324" i="6"/>
  <c r="AH324" i="6"/>
  <c r="AI324" i="6"/>
  <c r="AJ324" i="6"/>
  <c r="AK324" i="6"/>
  <c r="AM324" i="6"/>
  <c r="AN324" i="6"/>
  <c r="AO324" i="6"/>
  <c r="AP324" i="6"/>
  <c r="AR324" i="6"/>
  <c r="AS324" i="6"/>
  <c r="AT324" i="6"/>
  <c r="AU324" i="6"/>
  <c r="AW324" i="6"/>
  <c r="AY324" i="6"/>
  <c r="A325" i="6"/>
  <c r="B325" i="6"/>
  <c r="D325" i="6"/>
  <c r="E325" i="6"/>
  <c r="F325" i="6"/>
  <c r="G325" i="6"/>
  <c r="H325" i="6"/>
  <c r="I325" i="6"/>
  <c r="J325" i="6"/>
  <c r="K325" i="6"/>
  <c r="L325" i="6"/>
  <c r="M325" i="6"/>
  <c r="N325" i="6"/>
  <c r="O325" i="6"/>
  <c r="Q325" i="6"/>
  <c r="R325" i="6"/>
  <c r="S325" i="6"/>
  <c r="U325" i="6"/>
  <c r="V325" i="6"/>
  <c r="W325" i="6"/>
  <c r="X325" i="6"/>
  <c r="Y325" i="6"/>
  <c r="Z325" i="6"/>
  <c r="AA325" i="6"/>
  <c r="AC325" i="6"/>
  <c r="AD325" i="6"/>
  <c r="AE325" i="6"/>
  <c r="AF325" i="6"/>
  <c r="AG325" i="6"/>
  <c r="AH325" i="6"/>
  <c r="AI325" i="6"/>
  <c r="AJ325" i="6"/>
  <c r="AK325" i="6"/>
  <c r="AM325" i="6"/>
  <c r="AN325" i="6"/>
  <c r="AO325" i="6"/>
  <c r="AP325" i="6"/>
  <c r="AR325" i="6"/>
  <c r="AS325" i="6"/>
  <c r="AT325" i="6"/>
  <c r="AU325" i="6"/>
  <c r="AW325" i="6"/>
  <c r="AY325" i="6"/>
  <c r="A326" i="6"/>
  <c r="B326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Q326" i="6"/>
  <c r="R326" i="6"/>
  <c r="S326" i="6"/>
  <c r="U326" i="6"/>
  <c r="V326" i="6"/>
  <c r="W326" i="6"/>
  <c r="X326" i="6"/>
  <c r="Y326" i="6"/>
  <c r="Z326" i="6"/>
  <c r="AA326" i="6"/>
  <c r="AC326" i="6"/>
  <c r="AD326" i="6"/>
  <c r="AE326" i="6"/>
  <c r="AF326" i="6"/>
  <c r="AG326" i="6"/>
  <c r="AH326" i="6"/>
  <c r="AI326" i="6"/>
  <c r="AJ326" i="6"/>
  <c r="AK326" i="6"/>
  <c r="AM326" i="6"/>
  <c r="AN326" i="6"/>
  <c r="AO326" i="6"/>
  <c r="AP326" i="6"/>
  <c r="AR326" i="6"/>
  <c r="AS326" i="6"/>
  <c r="AT326" i="6"/>
  <c r="AU326" i="6"/>
  <c r="AW326" i="6"/>
  <c r="AY326" i="6"/>
  <c r="A327" i="6"/>
  <c r="B327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Q327" i="6"/>
  <c r="R327" i="6"/>
  <c r="S327" i="6"/>
  <c r="U327" i="6"/>
  <c r="V327" i="6"/>
  <c r="W327" i="6"/>
  <c r="X327" i="6"/>
  <c r="Y327" i="6"/>
  <c r="Z327" i="6"/>
  <c r="AA327" i="6"/>
  <c r="AC327" i="6"/>
  <c r="AD327" i="6"/>
  <c r="AE327" i="6"/>
  <c r="AF327" i="6"/>
  <c r="AG327" i="6"/>
  <c r="AH327" i="6"/>
  <c r="AI327" i="6"/>
  <c r="AJ327" i="6"/>
  <c r="AK327" i="6"/>
  <c r="AM327" i="6"/>
  <c r="AN327" i="6"/>
  <c r="AO327" i="6"/>
  <c r="AP327" i="6"/>
  <c r="AR327" i="6"/>
  <c r="AS327" i="6"/>
  <c r="AT327" i="6"/>
  <c r="AU327" i="6"/>
  <c r="AW327" i="6"/>
  <c r="AY327" i="6"/>
  <c r="A328" i="6"/>
  <c r="B328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Q328" i="6"/>
  <c r="R328" i="6"/>
  <c r="S328" i="6"/>
  <c r="U328" i="6"/>
  <c r="V328" i="6"/>
  <c r="W328" i="6"/>
  <c r="X328" i="6"/>
  <c r="Y328" i="6"/>
  <c r="Z328" i="6"/>
  <c r="AA328" i="6"/>
  <c r="AC328" i="6"/>
  <c r="AD328" i="6"/>
  <c r="AE328" i="6"/>
  <c r="AF328" i="6"/>
  <c r="AG328" i="6"/>
  <c r="AH328" i="6"/>
  <c r="AI328" i="6"/>
  <c r="AJ328" i="6"/>
  <c r="AK328" i="6"/>
  <c r="AM328" i="6"/>
  <c r="AN328" i="6"/>
  <c r="AO328" i="6"/>
  <c r="AP328" i="6"/>
  <c r="AR328" i="6"/>
  <c r="AS328" i="6"/>
  <c r="AT328" i="6"/>
  <c r="AU328" i="6"/>
  <c r="AW328" i="6"/>
  <c r="AY328" i="6"/>
  <c r="A329" i="6"/>
  <c r="B329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Q329" i="6"/>
  <c r="R329" i="6"/>
  <c r="S329" i="6"/>
  <c r="U329" i="6"/>
  <c r="V329" i="6"/>
  <c r="W329" i="6"/>
  <c r="X329" i="6"/>
  <c r="Y329" i="6"/>
  <c r="Z329" i="6"/>
  <c r="AA329" i="6"/>
  <c r="AC329" i="6"/>
  <c r="AD329" i="6"/>
  <c r="AE329" i="6"/>
  <c r="AF329" i="6"/>
  <c r="AG329" i="6"/>
  <c r="AH329" i="6"/>
  <c r="AI329" i="6"/>
  <c r="AJ329" i="6"/>
  <c r="AK329" i="6"/>
  <c r="AM329" i="6"/>
  <c r="AN329" i="6"/>
  <c r="AO329" i="6"/>
  <c r="AP329" i="6"/>
  <c r="AR329" i="6"/>
  <c r="AS329" i="6"/>
  <c r="AT329" i="6"/>
  <c r="AU329" i="6"/>
  <c r="AW329" i="6"/>
  <c r="AY329" i="6"/>
  <c r="A330" i="6"/>
  <c r="B330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Q330" i="6"/>
  <c r="R330" i="6"/>
  <c r="S330" i="6"/>
  <c r="U330" i="6"/>
  <c r="V330" i="6"/>
  <c r="W330" i="6"/>
  <c r="X330" i="6"/>
  <c r="Y330" i="6"/>
  <c r="Z330" i="6"/>
  <c r="AA330" i="6"/>
  <c r="AC330" i="6"/>
  <c r="AD330" i="6"/>
  <c r="AE330" i="6"/>
  <c r="AF330" i="6"/>
  <c r="AG330" i="6"/>
  <c r="AH330" i="6"/>
  <c r="AI330" i="6"/>
  <c r="AJ330" i="6"/>
  <c r="AK330" i="6"/>
  <c r="AM330" i="6"/>
  <c r="AN330" i="6"/>
  <c r="AO330" i="6"/>
  <c r="AP330" i="6"/>
  <c r="AR330" i="6"/>
  <c r="AS330" i="6"/>
  <c r="AT330" i="6"/>
  <c r="AU330" i="6"/>
  <c r="AW330" i="6"/>
  <c r="AY330" i="6"/>
  <c r="A331" i="6"/>
  <c r="B331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Q331" i="6"/>
  <c r="R331" i="6"/>
  <c r="S331" i="6"/>
  <c r="U331" i="6"/>
  <c r="V331" i="6"/>
  <c r="W331" i="6"/>
  <c r="X331" i="6"/>
  <c r="Y331" i="6"/>
  <c r="Z331" i="6"/>
  <c r="AA331" i="6"/>
  <c r="AC331" i="6"/>
  <c r="AD331" i="6"/>
  <c r="AE331" i="6"/>
  <c r="AF331" i="6"/>
  <c r="AG331" i="6"/>
  <c r="AH331" i="6"/>
  <c r="AI331" i="6"/>
  <c r="AJ331" i="6"/>
  <c r="AK331" i="6"/>
  <c r="AM331" i="6"/>
  <c r="AN331" i="6"/>
  <c r="AO331" i="6"/>
  <c r="AP331" i="6"/>
  <c r="AR331" i="6"/>
  <c r="AS331" i="6"/>
  <c r="AT331" i="6"/>
  <c r="AU331" i="6"/>
  <c r="AW331" i="6"/>
  <c r="AY331" i="6"/>
  <c r="A332" i="6"/>
  <c r="B332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Q332" i="6"/>
  <c r="R332" i="6"/>
  <c r="S332" i="6"/>
  <c r="U332" i="6"/>
  <c r="V332" i="6"/>
  <c r="W332" i="6"/>
  <c r="X332" i="6"/>
  <c r="Y332" i="6"/>
  <c r="Z332" i="6"/>
  <c r="AA332" i="6"/>
  <c r="AC332" i="6"/>
  <c r="AD332" i="6"/>
  <c r="AE332" i="6"/>
  <c r="AF332" i="6"/>
  <c r="AG332" i="6"/>
  <c r="AH332" i="6"/>
  <c r="AI332" i="6"/>
  <c r="AJ332" i="6"/>
  <c r="AK332" i="6"/>
  <c r="AM332" i="6"/>
  <c r="AN332" i="6"/>
  <c r="AO332" i="6"/>
  <c r="AP332" i="6"/>
  <c r="AR332" i="6"/>
  <c r="AS332" i="6"/>
  <c r="AT332" i="6"/>
  <c r="AU332" i="6"/>
  <c r="AW332" i="6"/>
  <c r="AY332" i="6"/>
  <c r="A333" i="6"/>
  <c r="B333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Q333" i="6"/>
  <c r="R333" i="6"/>
  <c r="S333" i="6"/>
  <c r="U333" i="6"/>
  <c r="V333" i="6"/>
  <c r="W333" i="6"/>
  <c r="X333" i="6"/>
  <c r="Y333" i="6"/>
  <c r="Z333" i="6"/>
  <c r="AA333" i="6"/>
  <c r="AC333" i="6"/>
  <c r="AD333" i="6"/>
  <c r="AE333" i="6"/>
  <c r="AF333" i="6"/>
  <c r="AG333" i="6"/>
  <c r="AH333" i="6"/>
  <c r="AI333" i="6"/>
  <c r="AJ333" i="6"/>
  <c r="AK333" i="6"/>
  <c r="AM333" i="6"/>
  <c r="AN333" i="6"/>
  <c r="AO333" i="6"/>
  <c r="AP333" i="6"/>
  <c r="AR333" i="6"/>
  <c r="AS333" i="6"/>
  <c r="AT333" i="6"/>
  <c r="AU333" i="6"/>
  <c r="AW333" i="6"/>
  <c r="AY333" i="6"/>
  <c r="A334" i="6"/>
  <c r="B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Q334" i="6"/>
  <c r="R334" i="6"/>
  <c r="S334" i="6"/>
  <c r="U334" i="6"/>
  <c r="V334" i="6"/>
  <c r="W334" i="6"/>
  <c r="X334" i="6"/>
  <c r="Y334" i="6"/>
  <c r="Z334" i="6"/>
  <c r="AA334" i="6"/>
  <c r="AC334" i="6"/>
  <c r="AD334" i="6"/>
  <c r="AE334" i="6"/>
  <c r="AF334" i="6"/>
  <c r="AG334" i="6"/>
  <c r="AH334" i="6"/>
  <c r="AI334" i="6"/>
  <c r="AJ334" i="6"/>
  <c r="AK334" i="6"/>
  <c r="AM334" i="6"/>
  <c r="AN334" i="6"/>
  <c r="AO334" i="6"/>
  <c r="AP334" i="6"/>
  <c r="AR334" i="6"/>
  <c r="AS334" i="6"/>
  <c r="AT334" i="6"/>
  <c r="AU334" i="6"/>
  <c r="AW334" i="6"/>
  <c r="AY334" i="6"/>
  <c r="A335" i="6"/>
  <c r="B335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Q335" i="6"/>
  <c r="R335" i="6"/>
  <c r="S335" i="6"/>
  <c r="U335" i="6"/>
  <c r="V335" i="6"/>
  <c r="W335" i="6"/>
  <c r="X335" i="6"/>
  <c r="Y335" i="6"/>
  <c r="Z335" i="6"/>
  <c r="AA335" i="6"/>
  <c r="AC335" i="6"/>
  <c r="AD335" i="6"/>
  <c r="AE335" i="6"/>
  <c r="AF335" i="6"/>
  <c r="AG335" i="6"/>
  <c r="AH335" i="6"/>
  <c r="AI335" i="6"/>
  <c r="AJ335" i="6"/>
  <c r="AK335" i="6"/>
  <c r="AM335" i="6"/>
  <c r="AN335" i="6"/>
  <c r="AO335" i="6"/>
  <c r="AP335" i="6"/>
  <c r="AR335" i="6"/>
  <c r="AS335" i="6"/>
  <c r="AT335" i="6"/>
  <c r="AU335" i="6"/>
  <c r="AW335" i="6"/>
  <c r="AY335" i="6"/>
  <c r="A336" i="6"/>
  <c r="B336" i="6"/>
  <c r="D336" i="6"/>
  <c r="E336" i="6"/>
  <c r="F336" i="6"/>
  <c r="G336" i="6"/>
  <c r="H336" i="6"/>
  <c r="I336" i="6"/>
  <c r="J336" i="6"/>
  <c r="K336" i="6"/>
  <c r="L336" i="6"/>
  <c r="M336" i="6"/>
  <c r="N336" i="6"/>
  <c r="O336" i="6"/>
  <c r="Q336" i="6"/>
  <c r="R336" i="6"/>
  <c r="S336" i="6"/>
  <c r="U336" i="6"/>
  <c r="V336" i="6"/>
  <c r="W336" i="6"/>
  <c r="X336" i="6"/>
  <c r="Y336" i="6"/>
  <c r="Z336" i="6"/>
  <c r="AA336" i="6"/>
  <c r="AC336" i="6"/>
  <c r="AD336" i="6"/>
  <c r="AE336" i="6"/>
  <c r="AF336" i="6"/>
  <c r="AG336" i="6"/>
  <c r="AH336" i="6"/>
  <c r="AI336" i="6"/>
  <c r="AJ336" i="6"/>
  <c r="AK336" i="6"/>
  <c r="AM336" i="6"/>
  <c r="AN336" i="6"/>
  <c r="AO336" i="6"/>
  <c r="AP336" i="6"/>
  <c r="AR336" i="6"/>
  <c r="AS336" i="6"/>
  <c r="AT336" i="6"/>
  <c r="AU336" i="6"/>
  <c r="AW336" i="6"/>
  <c r="AY336" i="6"/>
  <c r="A337" i="6"/>
  <c r="B337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Q337" i="6"/>
  <c r="R337" i="6"/>
  <c r="S337" i="6"/>
  <c r="U337" i="6"/>
  <c r="V337" i="6"/>
  <c r="W337" i="6"/>
  <c r="X337" i="6"/>
  <c r="Y337" i="6"/>
  <c r="Z337" i="6"/>
  <c r="AA337" i="6"/>
  <c r="AC337" i="6"/>
  <c r="AD337" i="6"/>
  <c r="AE337" i="6"/>
  <c r="AF337" i="6"/>
  <c r="AG337" i="6"/>
  <c r="AH337" i="6"/>
  <c r="AI337" i="6"/>
  <c r="AJ337" i="6"/>
  <c r="AK337" i="6"/>
  <c r="AM337" i="6"/>
  <c r="AN337" i="6"/>
  <c r="AO337" i="6"/>
  <c r="AP337" i="6"/>
  <c r="AR337" i="6"/>
  <c r="AS337" i="6"/>
  <c r="AT337" i="6"/>
  <c r="AU337" i="6"/>
  <c r="AW337" i="6"/>
  <c r="AY337" i="6"/>
  <c r="A338" i="6"/>
  <c r="B338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Q338" i="6"/>
  <c r="R338" i="6"/>
  <c r="S338" i="6"/>
  <c r="U338" i="6"/>
  <c r="V338" i="6"/>
  <c r="W338" i="6"/>
  <c r="X338" i="6"/>
  <c r="Y338" i="6"/>
  <c r="Z338" i="6"/>
  <c r="AA338" i="6"/>
  <c r="AC338" i="6"/>
  <c r="AD338" i="6"/>
  <c r="AE338" i="6"/>
  <c r="AF338" i="6"/>
  <c r="AG338" i="6"/>
  <c r="AH338" i="6"/>
  <c r="AI338" i="6"/>
  <c r="AJ338" i="6"/>
  <c r="AK338" i="6"/>
  <c r="AM338" i="6"/>
  <c r="AN338" i="6"/>
  <c r="AO338" i="6"/>
  <c r="AP338" i="6"/>
  <c r="AR338" i="6"/>
  <c r="AS338" i="6"/>
  <c r="AT338" i="6"/>
  <c r="AU338" i="6"/>
  <c r="AW338" i="6"/>
  <c r="AY338" i="6"/>
  <c r="A339" i="6"/>
  <c r="B339" i="6"/>
  <c r="D339" i="6"/>
  <c r="E339" i="6"/>
  <c r="F339" i="6"/>
  <c r="G339" i="6"/>
  <c r="H339" i="6"/>
  <c r="I339" i="6"/>
  <c r="J339" i="6"/>
  <c r="K339" i="6"/>
  <c r="L339" i="6"/>
  <c r="M339" i="6"/>
  <c r="N339" i="6"/>
  <c r="O339" i="6"/>
  <c r="Q339" i="6"/>
  <c r="R339" i="6"/>
  <c r="S339" i="6"/>
  <c r="U339" i="6"/>
  <c r="V339" i="6"/>
  <c r="W339" i="6"/>
  <c r="X339" i="6"/>
  <c r="Y339" i="6"/>
  <c r="Z339" i="6"/>
  <c r="AA339" i="6"/>
  <c r="AC339" i="6"/>
  <c r="AD339" i="6"/>
  <c r="AE339" i="6"/>
  <c r="AF339" i="6"/>
  <c r="AG339" i="6"/>
  <c r="AH339" i="6"/>
  <c r="AI339" i="6"/>
  <c r="AJ339" i="6"/>
  <c r="AK339" i="6"/>
  <c r="AM339" i="6"/>
  <c r="AN339" i="6"/>
  <c r="AO339" i="6"/>
  <c r="AP339" i="6"/>
  <c r="AR339" i="6"/>
  <c r="AS339" i="6"/>
  <c r="AT339" i="6"/>
  <c r="AU339" i="6"/>
  <c r="AW339" i="6"/>
  <c r="AY339" i="6"/>
  <c r="A340" i="6"/>
  <c r="B340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Q340" i="6"/>
  <c r="R340" i="6"/>
  <c r="S340" i="6"/>
  <c r="U340" i="6"/>
  <c r="V340" i="6"/>
  <c r="W340" i="6"/>
  <c r="X340" i="6"/>
  <c r="Y340" i="6"/>
  <c r="Z340" i="6"/>
  <c r="AA340" i="6"/>
  <c r="AC340" i="6"/>
  <c r="AD340" i="6"/>
  <c r="AE340" i="6"/>
  <c r="AF340" i="6"/>
  <c r="AG340" i="6"/>
  <c r="AH340" i="6"/>
  <c r="AI340" i="6"/>
  <c r="AJ340" i="6"/>
  <c r="AK340" i="6"/>
  <c r="AM340" i="6"/>
  <c r="AN340" i="6"/>
  <c r="AO340" i="6"/>
  <c r="AP340" i="6"/>
  <c r="AR340" i="6"/>
  <c r="AS340" i="6"/>
  <c r="AT340" i="6"/>
  <c r="AU340" i="6"/>
  <c r="AW340" i="6"/>
  <c r="AY340" i="6"/>
  <c r="A341" i="6"/>
  <c r="B341" i="6"/>
  <c r="D341" i="6"/>
  <c r="E341" i="6"/>
  <c r="F341" i="6"/>
  <c r="G341" i="6"/>
  <c r="H341" i="6"/>
  <c r="I341" i="6"/>
  <c r="J341" i="6"/>
  <c r="K341" i="6"/>
  <c r="L341" i="6"/>
  <c r="M341" i="6"/>
  <c r="N341" i="6"/>
  <c r="O341" i="6"/>
  <c r="Q341" i="6"/>
  <c r="R341" i="6"/>
  <c r="S341" i="6"/>
  <c r="U341" i="6"/>
  <c r="V341" i="6"/>
  <c r="W341" i="6"/>
  <c r="X341" i="6"/>
  <c r="Y341" i="6"/>
  <c r="Z341" i="6"/>
  <c r="AA341" i="6"/>
  <c r="AC341" i="6"/>
  <c r="AD341" i="6"/>
  <c r="AE341" i="6"/>
  <c r="AF341" i="6"/>
  <c r="AG341" i="6"/>
  <c r="AH341" i="6"/>
  <c r="AI341" i="6"/>
  <c r="AJ341" i="6"/>
  <c r="AK341" i="6"/>
  <c r="AM341" i="6"/>
  <c r="AN341" i="6"/>
  <c r="AO341" i="6"/>
  <c r="AP341" i="6"/>
  <c r="AR341" i="6"/>
  <c r="AS341" i="6"/>
  <c r="AT341" i="6"/>
  <c r="AU341" i="6"/>
  <c r="AW341" i="6"/>
  <c r="AY341" i="6"/>
  <c r="A342" i="6"/>
  <c r="B342" i="6"/>
  <c r="D342" i="6"/>
  <c r="E342" i="6"/>
  <c r="F342" i="6"/>
  <c r="G342" i="6"/>
  <c r="H342" i="6"/>
  <c r="I342" i="6"/>
  <c r="J342" i="6"/>
  <c r="K342" i="6"/>
  <c r="L342" i="6"/>
  <c r="M342" i="6"/>
  <c r="N342" i="6"/>
  <c r="O342" i="6"/>
  <c r="Q342" i="6"/>
  <c r="R342" i="6"/>
  <c r="S342" i="6"/>
  <c r="U342" i="6"/>
  <c r="V342" i="6"/>
  <c r="W342" i="6"/>
  <c r="X342" i="6"/>
  <c r="Y342" i="6"/>
  <c r="Z342" i="6"/>
  <c r="AA342" i="6"/>
  <c r="AC342" i="6"/>
  <c r="AD342" i="6"/>
  <c r="AE342" i="6"/>
  <c r="AF342" i="6"/>
  <c r="AG342" i="6"/>
  <c r="AH342" i="6"/>
  <c r="AI342" i="6"/>
  <c r="AJ342" i="6"/>
  <c r="AK342" i="6"/>
  <c r="AM342" i="6"/>
  <c r="AN342" i="6"/>
  <c r="AO342" i="6"/>
  <c r="AP342" i="6"/>
  <c r="AR342" i="6"/>
  <c r="AS342" i="6"/>
  <c r="AT342" i="6"/>
  <c r="AU342" i="6"/>
  <c r="AW342" i="6"/>
  <c r="AY342" i="6"/>
  <c r="A343" i="6"/>
  <c r="B343" i="6"/>
  <c r="D343" i="6"/>
  <c r="E343" i="6"/>
  <c r="F343" i="6"/>
  <c r="G343" i="6"/>
  <c r="H343" i="6"/>
  <c r="I343" i="6"/>
  <c r="J343" i="6"/>
  <c r="K343" i="6"/>
  <c r="L343" i="6"/>
  <c r="M343" i="6"/>
  <c r="N343" i="6"/>
  <c r="O343" i="6"/>
  <c r="Q343" i="6"/>
  <c r="R343" i="6"/>
  <c r="S343" i="6"/>
  <c r="U343" i="6"/>
  <c r="V343" i="6"/>
  <c r="W343" i="6"/>
  <c r="X343" i="6"/>
  <c r="Y343" i="6"/>
  <c r="Z343" i="6"/>
  <c r="AA343" i="6"/>
  <c r="AC343" i="6"/>
  <c r="AD343" i="6"/>
  <c r="AE343" i="6"/>
  <c r="AF343" i="6"/>
  <c r="AG343" i="6"/>
  <c r="AH343" i="6"/>
  <c r="AI343" i="6"/>
  <c r="AJ343" i="6"/>
  <c r="AK343" i="6"/>
  <c r="AM343" i="6"/>
  <c r="AN343" i="6"/>
  <c r="AO343" i="6"/>
  <c r="AP343" i="6"/>
  <c r="AR343" i="6"/>
  <c r="AS343" i="6"/>
  <c r="AT343" i="6"/>
  <c r="AU343" i="6"/>
  <c r="AW343" i="6"/>
  <c r="AY343" i="6"/>
  <c r="A344" i="6"/>
  <c r="B344" i="6"/>
  <c r="D344" i="6"/>
  <c r="E344" i="6"/>
  <c r="F344" i="6"/>
  <c r="G344" i="6"/>
  <c r="H344" i="6"/>
  <c r="I344" i="6"/>
  <c r="J344" i="6"/>
  <c r="K344" i="6"/>
  <c r="L344" i="6"/>
  <c r="M344" i="6"/>
  <c r="N344" i="6"/>
  <c r="O344" i="6"/>
  <c r="Q344" i="6"/>
  <c r="R344" i="6"/>
  <c r="S344" i="6"/>
  <c r="U344" i="6"/>
  <c r="V344" i="6"/>
  <c r="W344" i="6"/>
  <c r="X344" i="6"/>
  <c r="Y344" i="6"/>
  <c r="Z344" i="6"/>
  <c r="AA344" i="6"/>
  <c r="AC344" i="6"/>
  <c r="AD344" i="6"/>
  <c r="AE344" i="6"/>
  <c r="AF344" i="6"/>
  <c r="AG344" i="6"/>
  <c r="AH344" i="6"/>
  <c r="AI344" i="6"/>
  <c r="AJ344" i="6"/>
  <c r="AK344" i="6"/>
  <c r="AM344" i="6"/>
  <c r="AN344" i="6"/>
  <c r="AO344" i="6"/>
  <c r="AP344" i="6"/>
  <c r="AR344" i="6"/>
  <c r="AS344" i="6"/>
  <c r="AT344" i="6"/>
  <c r="AU344" i="6"/>
  <c r="AW344" i="6"/>
  <c r="AY344" i="6"/>
  <c r="A345" i="6"/>
  <c r="B345" i="6"/>
  <c r="D345" i="6"/>
  <c r="E345" i="6"/>
  <c r="F345" i="6"/>
  <c r="G345" i="6"/>
  <c r="H345" i="6"/>
  <c r="I345" i="6"/>
  <c r="J345" i="6"/>
  <c r="K345" i="6"/>
  <c r="L345" i="6"/>
  <c r="M345" i="6"/>
  <c r="N345" i="6"/>
  <c r="O345" i="6"/>
  <c r="Q345" i="6"/>
  <c r="R345" i="6"/>
  <c r="S345" i="6"/>
  <c r="U345" i="6"/>
  <c r="V345" i="6"/>
  <c r="W345" i="6"/>
  <c r="X345" i="6"/>
  <c r="Y345" i="6"/>
  <c r="Z345" i="6"/>
  <c r="AA345" i="6"/>
  <c r="AC345" i="6"/>
  <c r="AD345" i="6"/>
  <c r="AE345" i="6"/>
  <c r="AF345" i="6"/>
  <c r="AG345" i="6"/>
  <c r="AH345" i="6"/>
  <c r="AI345" i="6"/>
  <c r="AJ345" i="6"/>
  <c r="AK345" i="6"/>
  <c r="AM345" i="6"/>
  <c r="AN345" i="6"/>
  <c r="AO345" i="6"/>
  <c r="AP345" i="6"/>
  <c r="AR345" i="6"/>
  <c r="AS345" i="6"/>
  <c r="AT345" i="6"/>
  <c r="AU345" i="6"/>
  <c r="AW345" i="6"/>
  <c r="AY345" i="6"/>
  <c r="A346" i="6"/>
  <c r="B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Q346" i="6"/>
  <c r="R346" i="6"/>
  <c r="S346" i="6"/>
  <c r="U346" i="6"/>
  <c r="V346" i="6"/>
  <c r="W346" i="6"/>
  <c r="X346" i="6"/>
  <c r="Y346" i="6"/>
  <c r="Z346" i="6"/>
  <c r="AA346" i="6"/>
  <c r="AC346" i="6"/>
  <c r="AD346" i="6"/>
  <c r="AE346" i="6"/>
  <c r="AF346" i="6"/>
  <c r="AG346" i="6"/>
  <c r="AH346" i="6"/>
  <c r="AI346" i="6"/>
  <c r="AJ346" i="6"/>
  <c r="AK346" i="6"/>
  <c r="AM346" i="6"/>
  <c r="AN346" i="6"/>
  <c r="AO346" i="6"/>
  <c r="AP346" i="6"/>
  <c r="AR346" i="6"/>
  <c r="AS346" i="6"/>
  <c r="AT346" i="6"/>
  <c r="AU346" i="6"/>
  <c r="AW346" i="6"/>
  <c r="AY346" i="6"/>
  <c r="A347" i="6"/>
  <c r="B347" i="6"/>
  <c r="D347" i="6"/>
  <c r="E347" i="6"/>
  <c r="F347" i="6"/>
  <c r="G347" i="6"/>
  <c r="H347" i="6"/>
  <c r="I347" i="6"/>
  <c r="J347" i="6"/>
  <c r="K347" i="6"/>
  <c r="L347" i="6"/>
  <c r="M347" i="6"/>
  <c r="N347" i="6"/>
  <c r="O347" i="6"/>
  <c r="Q347" i="6"/>
  <c r="R347" i="6"/>
  <c r="S347" i="6"/>
  <c r="U347" i="6"/>
  <c r="V347" i="6"/>
  <c r="W347" i="6"/>
  <c r="X347" i="6"/>
  <c r="Y347" i="6"/>
  <c r="Z347" i="6"/>
  <c r="AA347" i="6"/>
  <c r="AC347" i="6"/>
  <c r="AD347" i="6"/>
  <c r="AE347" i="6"/>
  <c r="AF347" i="6"/>
  <c r="AG347" i="6"/>
  <c r="AH347" i="6"/>
  <c r="AI347" i="6"/>
  <c r="AJ347" i="6"/>
  <c r="AK347" i="6"/>
  <c r="AM347" i="6"/>
  <c r="AN347" i="6"/>
  <c r="AO347" i="6"/>
  <c r="AP347" i="6"/>
  <c r="AR347" i="6"/>
  <c r="AS347" i="6"/>
  <c r="AT347" i="6"/>
  <c r="AU347" i="6"/>
  <c r="AW347" i="6"/>
  <c r="AY347" i="6"/>
  <c r="A348" i="6"/>
  <c r="B348" i="6"/>
  <c r="D348" i="6"/>
  <c r="E348" i="6"/>
  <c r="F348" i="6"/>
  <c r="G348" i="6"/>
  <c r="H348" i="6"/>
  <c r="I348" i="6"/>
  <c r="J348" i="6"/>
  <c r="K348" i="6"/>
  <c r="L348" i="6"/>
  <c r="M348" i="6"/>
  <c r="N348" i="6"/>
  <c r="O348" i="6"/>
  <c r="Q348" i="6"/>
  <c r="R348" i="6"/>
  <c r="S348" i="6"/>
  <c r="U348" i="6"/>
  <c r="V348" i="6"/>
  <c r="W348" i="6"/>
  <c r="X348" i="6"/>
  <c r="Y348" i="6"/>
  <c r="Z348" i="6"/>
  <c r="AA348" i="6"/>
  <c r="AC348" i="6"/>
  <c r="AD348" i="6"/>
  <c r="AE348" i="6"/>
  <c r="AF348" i="6"/>
  <c r="AG348" i="6"/>
  <c r="AH348" i="6"/>
  <c r="AI348" i="6"/>
  <c r="AJ348" i="6"/>
  <c r="AK348" i="6"/>
  <c r="AM348" i="6"/>
  <c r="AN348" i="6"/>
  <c r="AO348" i="6"/>
  <c r="AP348" i="6"/>
  <c r="AR348" i="6"/>
  <c r="AS348" i="6"/>
  <c r="AT348" i="6"/>
  <c r="AU348" i="6"/>
  <c r="AW348" i="6"/>
  <c r="AY348" i="6"/>
  <c r="A349" i="6"/>
  <c r="B349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Q349" i="6"/>
  <c r="R349" i="6"/>
  <c r="S349" i="6"/>
  <c r="U349" i="6"/>
  <c r="V349" i="6"/>
  <c r="W349" i="6"/>
  <c r="X349" i="6"/>
  <c r="Y349" i="6"/>
  <c r="Z349" i="6"/>
  <c r="AA349" i="6"/>
  <c r="AC349" i="6"/>
  <c r="AD349" i="6"/>
  <c r="AE349" i="6"/>
  <c r="AF349" i="6"/>
  <c r="AG349" i="6"/>
  <c r="AH349" i="6"/>
  <c r="AI349" i="6"/>
  <c r="AJ349" i="6"/>
  <c r="AK349" i="6"/>
  <c r="AM349" i="6"/>
  <c r="AN349" i="6"/>
  <c r="AO349" i="6"/>
  <c r="AP349" i="6"/>
  <c r="AR349" i="6"/>
  <c r="AS349" i="6"/>
  <c r="AT349" i="6"/>
  <c r="AU349" i="6"/>
  <c r="AW349" i="6"/>
  <c r="AY349" i="6"/>
  <c r="A350" i="6"/>
  <c r="B350" i="6"/>
  <c r="D350" i="6"/>
  <c r="E350" i="6"/>
  <c r="F350" i="6"/>
  <c r="G350" i="6"/>
  <c r="H350" i="6"/>
  <c r="I350" i="6"/>
  <c r="J350" i="6"/>
  <c r="K350" i="6"/>
  <c r="L350" i="6"/>
  <c r="M350" i="6"/>
  <c r="N350" i="6"/>
  <c r="O350" i="6"/>
  <c r="Q350" i="6"/>
  <c r="R350" i="6"/>
  <c r="S350" i="6"/>
  <c r="U350" i="6"/>
  <c r="V350" i="6"/>
  <c r="W350" i="6"/>
  <c r="X350" i="6"/>
  <c r="Y350" i="6"/>
  <c r="Z350" i="6"/>
  <c r="AA350" i="6"/>
  <c r="AC350" i="6"/>
  <c r="AD350" i="6"/>
  <c r="AE350" i="6"/>
  <c r="AF350" i="6"/>
  <c r="AG350" i="6"/>
  <c r="AH350" i="6"/>
  <c r="AI350" i="6"/>
  <c r="AJ350" i="6"/>
  <c r="AK350" i="6"/>
  <c r="AM350" i="6"/>
  <c r="AN350" i="6"/>
  <c r="AO350" i="6"/>
  <c r="AP350" i="6"/>
  <c r="AR350" i="6"/>
  <c r="AS350" i="6"/>
  <c r="AT350" i="6"/>
  <c r="AU350" i="6"/>
  <c r="AW350" i="6"/>
  <c r="AY350" i="6"/>
  <c r="A351" i="6"/>
  <c r="B351" i="6"/>
  <c r="D351" i="6"/>
  <c r="E351" i="6"/>
  <c r="F351" i="6"/>
  <c r="G351" i="6"/>
  <c r="H351" i="6"/>
  <c r="I351" i="6"/>
  <c r="J351" i="6"/>
  <c r="K351" i="6"/>
  <c r="L351" i="6"/>
  <c r="M351" i="6"/>
  <c r="N351" i="6"/>
  <c r="O351" i="6"/>
  <c r="Q351" i="6"/>
  <c r="R351" i="6"/>
  <c r="S351" i="6"/>
  <c r="U351" i="6"/>
  <c r="V351" i="6"/>
  <c r="W351" i="6"/>
  <c r="X351" i="6"/>
  <c r="Y351" i="6"/>
  <c r="Z351" i="6"/>
  <c r="AA351" i="6"/>
  <c r="AC351" i="6"/>
  <c r="AD351" i="6"/>
  <c r="AE351" i="6"/>
  <c r="AF351" i="6"/>
  <c r="AG351" i="6"/>
  <c r="AH351" i="6"/>
  <c r="AI351" i="6"/>
  <c r="AJ351" i="6"/>
  <c r="AK351" i="6"/>
  <c r="AM351" i="6"/>
  <c r="AN351" i="6"/>
  <c r="AO351" i="6"/>
  <c r="AP351" i="6"/>
  <c r="AR351" i="6"/>
  <c r="AS351" i="6"/>
  <c r="AT351" i="6"/>
  <c r="AU351" i="6"/>
  <c r="AW351" i="6"/>
  <c r="AY351" i="6"/>
  <c r="A352" i="6"/>
  <c r="B352" i="6"/>
  <c r="D352" i="6"/>
  <c r="E352" i="6"/>
  <c r="F352" i="6"/>
  <c r="G352" i="6"/>
  <c r="H352" i="6"/>
  <c r="I352" i="6"/>
  <c r="J352" i="6"/>
  <c r="K352" i="6"/>
  <c r="L352" i="6"/>
  <c r="M352" i="6"/>
  <c r="N352" i="6"/>
  <c r="O352" i="6"/>
  <c r="Q352" i="6"/>
  <c r="R352" i="6"/>
  <c r="S352" i="6"/>
  <c r="U352" i="6"/>
  <c r="V352" i="6"/>
  <c r="W352" i="6"/>
  <c r="X352" i="6"/>
  <c r="Y352" i="6"/>
  <c r="Z352" i="6"/>
  <c r="AA352" i="6"/>
  <c r="AC352" i="6"/>
  <c r="AD352" i="6"/>
  <c r="AE352" i="6"/>
  <c r="AF352" i="6"/>
  <c r="AG352" i="6"/>
  <c r="AH352" i="6"/>
  <c r="AI352" i="6"/>
  <c r="AJ352" i="6"/>
  <c r="AK352" i="6"/>
  <c r="AM352" i="6"/>
  <c r="AN352" i="6"/>
  <c r="AO352" i="6"/>
  <c r="AP352" i="6"/>
  <c r="AR352" i="6"/>
  <c r="AS352" i="6"/>
  <c r="AT352" i="6"/>
  <c r="AU352" i="6"/>
  <c r="AW352" i="6"/>
  <c r="AY352" i="6"/>
  <c r="A353" i="6"/>
  <c r="B353" i="6"/>
  <c r="D353" i="6"/>
  <c r="E353" i="6"/>
  <c r="F353" i="6"/>
  <c r="G353" i="6"/>
  <c r="H353" i="6"/>
  <c r="I353" i="6"/>
  <c r="J353" i="6"/>
  <c r="K353" i="6"/>
  <c r="L353" i="6"/>
  <c r="M353" i="6"/>
  <c r="N353" i="6"/>
  <c r="O353" i="6"/>
  <c r="Q353" i="6"/>
  <c r="R353" i="6"/>
  <c r="S353" i="6"/>
  <c r="U353" i="6"/>
  <c r="V353" i="6"/>
  <c r="W353" i="6"/>
  <c r="X353" i="6"/>
  <c r="Y353" i="6"/>
  <c r="Z353" i="6"/>
  <c r="AA353" i="6"/>
  <c r="AC353" i="6"/>
  <c r="AD353" i="6"/>
  <c r="AE353" i="6"/>
  <c r="AF353" i="6"/>
  <c r="AG353" i="6"/>
  <c r="AH353" i="6"/>
  <c r="AI353" i="6"/>
  <c r="AJ353" i="6"/>
  <c r="AK353" i="6"/>
  <c r="AM353" i="6"/>
  <c r="AN353" i="6"/>
  <c r="AO353" i="6"/>
  <c r="AP353" i="6"/>
  <c r="AR353" i="6"/>
  <c r="AS353" i="6"/>
  <c r="AT353" i="6"/>
  <c r="AU353" i="6"/>
  <c r="AW353" i="6"/>
  <c r="AY353" i="6"/>
  <c r="A354" i="6"/>
  <c r="B354" i="6"/>
  <c r="D354" i="6"/>
  <c r="E354" i="6"/>
  <c r="F354" i="6"/>
  <c r="G354" i="6"/>
  <c r="H354" i="6"/>
  <c r="I354" i="6"/>
  <c r="J354" i="6"/>
  <c r="K354" i="6"/>
  <c r="L354" i="6"/>
  <c r="M354" i="6"/>
  <c r="N354" i="6"/>
  <c r="O354" i="6"/>
  <c r="Q354" i="6"/>
  <c r="R354" i="6"/>
  <c r="S354" i="6"/>
  <c r="U354" i="6"/>
  <c r="V354" i="6"/>
  <c r="W354" i="6"/>
  <c r="X354" i="6"/>
  <c r="Y354" i="6"/>
  <c r="Z354" i="6"/>
  <c r="AA354" i="6"/>
  <c r="AC354" i="6"/>
  <c r="AD354" i="6"/>
  <c r="AE354" i="6"/>
  <c r="AF354" i="6"/>
  <c r="AG354" i="6"/>
  <c r="AH354" i="6"/>
  <c r="AI354" i="6"/>
  <c r="AJ354" i="6"/>
  <c r="AK354" i="6"/>
  <c r="AM354" i="6"/>
  <c r="AN354" i="6"/>
  <c r="AO354" i="6"/>
  <c r="AP354" i="6"/>
  <c r="AR354" i="6"/>
  <c r="AS354" i="6"/>
  <c r="AT354" i="6"/>
  <c r="AU354" i="6"/>
  <c r="AW354" i="6"/>
  <c r="AY354" i="6"/>
  <c r="A355" i="6"/>
  <c r="B355" i="6"/>
  <c r="D355" i="6"/>
  <c r="E355" i="6"/>
  <c r="F355" i="6"/>
  <c r="G355" i="6"/>
  <c r="H355" i="6"/>
  <c r="I355" i="6"/>
  <c r="J355" i="6"/>
  <c r="K355" i="6"/>
  <c r="L355" i="6"/>
  <c r="M355" i="6"/>
  <c r="N355" i="6"/>
  <c r="O355" i="6"/>
  <c r="Q355" i="6"/>
  <c r="R355" i="6"/>
  <c r="S355" i="6"/>
  <c r="U355" i="6"/>
  <c r="V355" i="6"/>
  <c r="W355" i="6"/>
  <c r="X355" i="6"/>
  <c r="Y355" i="6"/>
  <c r="Z355" i="6"/>
  <c r="AA355" i="6"/>
  <c r="AC355" i="6"/>
  <c r="AD355" i="6"/>
  <c r="AE355" i="6"/>
  <c r="AF355" i="6"/>
  <c r="AG355" i="6"/>
  <c r="AH355" i="6"/>
  <c r="AI355" i="6"/>
  <c r="AJ355" i="6"/>
  <c r="AK355" i="6"/>
  <c r="AM355" i="6"/>
  <c r="AN355" i="6"/>
  <c r="AO355" i="6"/>
  <c r="AP355" i="6"/>
  <c r="AR355" i="6"/>
  <c r="AS355" i="6"/>
  <c r="AT355" i="6"/>
  <c r="AU355" i="6"/>
  <c r="AW355" i="6"/>
  <c r="AY355" i="6"/>
  <c r="A356" i="6"/>
  <c r="B356" i="6"/>
  <c r="D356" i="6"/>
  <c r="E356" i="6"/>
  <c r="F356" i="6"/>
  <c r="G356" i="6"/>
  <c r="H356" i="6"/>
  <c r="I356" i="6"/>
  <c r="J356" i="6"/>
  <c r="K356" i="6"/>
  <c r="L356" i="6"/>
  <c r="M356" i="6"/>
  <c r="N356" i="6"/>
  <c r="O356" i="6"/>
  <c r="Q356" i="6"/>
  <c r="R356" i="6"/>
  <c r="S356" i="6"/>
  <c r="U356" i="6"/>
  <c r="V356" i="6"/>
  <c r="W356" i="6"/>
  <c r="X356" i="6"/>
  <c r="Y356" i="6"/>
  <c r="Z356" i="6"/>
  <c r="AA356" i="6"/>
  <c r="AC356" i="6"/>
  <c r="AD356" i="6"/>
  <c r="AE356" i="6"/>
  <c r="AF356" i="6"/>
  <c r="AG356" i="6"/>
  <c r="AH356" i="6"/>
  <c r="AI356" i="6"/>
  <c r="AJ356" i="6"/>
  <c r="AK356" i="6"/>
  <c r="AM356" i="6"/>
  <c r="AN356" i="6"/>
  <c r="AO356" i="6"/>
  <c r="AP356" i="6"/>
  <c r="AR356" i="6"/>
  <c r="AS356" i="6"/>
  <c r="AT356" i="6"/>
  <c r="AU356" i="6"/>
  <c r="AW356" i="6"/>
  <c r="AY356" i="6"/>
  <c r="A357" i="6"/>
  <c r="B357" i="6"/>
  <c r="D357" i="6"/>
  <c r="E357" i="6"/>
  <c r="F357" i="6"/>
  <c r="G357" i="6"/>
  <c r="H357" i="6"/>
  <c r="I357" i="6"/>
  <c r="J357" i="6"/>
  <c r="K357" i="6"/>
  <c r="L357" i="6"/>
  <c r="M357" i="6"/>
  <c r="N357" i="6"/>
  <c r="O357" i="6"/>
  <c r="Q357" i="6"/>
  <c r="R357" i="6"/>
  <c r="S357" i="6"/>
  <c r="U357" i="6"/>
  <c r="V357" i="6"/>
  <c r="W357" i="6"/>
  <c r="X357" i="6"/>
  <c r="Y357" i="6"/>
  <c r="Z357" i="6"/>
  <c r="AA357" i="6"/>
  <c r="AC357" i="6"/>
  <c r="AD357" i="6"/>
  <c r="AE357" i="6"/>
  <c r="AF357" i="6"/>
  <c r="AG357" i="6"/>
  <c r="AH357" i="6"/>
  <c r="AI357" i="6"/>
  <c r="AJ357" i="6"/>
  <c r="AK357" i="6"/>
  <c r="AM357" i="6"/>
  <c r="AN357" i="6"/>
  <c r="AO357" i="6"/>
  <c r="AP357" i="6"/>
  <c r="AR357" i="6"/>
  <c r="AS357" i="6"/>
  <c r="AT357" i="6"/>
  <c r="AU357" i="6"/>
  <c r="AW357" i="6"/>
  <c r="AY357" i="6"/>
  <c r="A358" i="6"/>
  <c r="B358" i="6"/>
  <c r="D358" i="6"/>
  <c r="E358" i="6"/>
  <c r="F358" i="6"/>
  <c r="G358" i="6"/>
  <c r="H358" i="6"/>
  <c r="I358" i="6"/>
  <c r="J358" i="6"/>
  <c r="K358" i="6"/>
  <c r="L358" i="6"/>
  <c r="M358" i="6"/>
  <c r="N358" i="6"/>
  <c r="O358" i="6"/>
  <c r="Q358" i="6"/>
  <c r="R358" i="6"/>
  <c r="S358" i="6"/>
  <c r="U358" i="6"/>
  <c r="V358" i="6"/>
  <c r="W358" i="6"/>
  <c r="X358" i="6"/>
  <c r="Y358" i="6"/>
  <c r="Z358" i="6"/>
  <c r="AA358" i="6"/>
  <c r="AC358" i="6"/>
  <c r="AD358" i="6"/>
  <c r="AE358" i="6"/>
  <c r="AF358" i="6"/>
  <c r="AG358" i="6"/>
  <c r="AH358" i="6"/>
  <c r="AI358" i="6"/>
  <c r="AJ358" i="6"/>
  <c r="AK358" i="6"/>
  <c r="AM358" i="6"/>
  <c r="AN358" i="6"/>
  <c r="AO358" i="6"/>
  <c r="AP358" i="6"/>
  <c r="AR358" i="6"/>
  <c r="AS358" i="6"/>
  <c r="AT358" i="6"/>
  <c r="AU358" i="6"/>
  <c r="AW358" i="6"/>
  <c r="AY358" i="6"/>
  <c r="A359" i="6"/>
  <c r="B359" i="6"/>
  <c r="D359" i="6"/>
  <c r="E359" i="6"/>
  <c r="F359" i="6"/>
  <c r="G359" i="6"/>
  <c r="H359" i="6"/>
  <c r="I359" i="6"/>
  <c r="J359" i="6"/>
  <c r="K359" i="6"/>
  <c r="L359" i="6"/>
  <c r="M359" i="6"/>
  <c r="N359" i="6"/>
  <c r="O359" i="6"/>
  <c r="Q359" i="6"/>
  <c r="R359" i="6"/>
  <c r="S359" i="6"/>
  <c r="U359" i="6"/>
  <c r="V359" i="6"/>
  <c r="W359" i="6"/>
  <c r="X359" i="6"/>
  <c r="Y359" i="6"/>
  <c r="Z359" i="6"/>
  <c r="AA359" i="6"/>
  <c r="AC359" i="6"/>
  <c r="AD359" i="6"/>
  <c r="AE359" i="6"/>
  <c r="AF359" i="6"/>
  <c r="AG359" i="6"/>
  <c r="AH359" i="6"/>
  <c r="AI359" i="6"/>
  <c r="AJ359" i="6"/>
  <c r="AK359" i="6"/>
  <c r="AM359" i="6"/>
  <c r="AN359" i="6"/>
  <c r="AO359" i="6"/>
  <c r="AP359" i="6"/>
  <c r="AR359" i="6"/>
  <c r="AS359" i="6"/>
  <c r="AT359" i="6"/>
  <c r="AU359" i="6"/>
  <c r="AW359" i="6"/>
  <c r="AY359" i="6"/>
  <c r="A360" i="6"/>
  <c r="B360" i="6"/>
  <c r="D360" i="6"/>
  <c r="E360" i="6"/>
  <c r="F360" i="6"/>
  <c r="G360" i="6"/>
  <c r="H360" i="6"/>
  <c r="I360" i="6"/>
  <c r="J360" i="6"/>
  <c r="K360" i="6"/>
  <c r="L360" i="6"/>
  <c r="M360" i="6"/>
  <c r="N360" i="6"/>
  <c r="O360" i="6"/>
  <c r="Q360" i="6"/>
  <c r="R360" i="6"/>
  <c r="S360" i="6"/>
  <c r="U360" i="6"/>
  <c r="V360" i="6"/>
  <c r="W360" i="6"/>
  <c r="X360" i="6"/>
  <c r="Y360" i="6"/>
  <c r="Z360" i="6"/>
  <c r="AA360" i="6"/>
  <c r="AC360" i="6"/>
  <c r="AD360" i="6"/>
  <c r="AE360" i="6"/>
  <c r="AF360" i="6"/>
  <c r="AG360" i="6"/>
  <c r="AH360" i="6"/>
  <c r="AI360" i="6"/>
  <c r="AJ360" i="6"/>
  <c r="AK360" i="6"/>
  <c r="AM360" i="6"/>
  <c r="AN360" i="6"/>
  <c r="AO360" i="6"/>
  <c r="AP360" i="6"/>
  <c r="AR360" i="6"/>
  <c r="AS360" i="6"/>
  <c r="AT360" i="6"/>
  <c r="AU360" i="6"/>
  <c r="AW360" i="6"/>
  <c r="AY360" i="6"/>
  <c r="A361" i="6"/>
  <c r="B361" i="6"/>
  <c r="D361" i="6"/>
  <c r="E361" i="6"/>
  <c r="F361" i="6"/>
  <c r="G361" i="6"/>
  <c r="H361" i="6"/>
  <c r="I361" i="6"/>
  <c r="J361" i="6"/>
  <c r="K361" i="6"/>
  <c r="L361" i="6"/>
  <c r="M361" i="6"/>
  <c r="N361" i="6"/>
  <c r="O361" i="6"/>
  <c r="Q361" i="6"/>
  <c r="R361" i="6"/>
  <c r="S361" i="6"/>
  <c r="U361" i="6"/>
  <c r="V361" i="6"/>
  <c r="W361" i="6"/>
  <c r="X361" i="6"/>
  <c r="Y361" i="6"/>
  <c r="Z361" i="6"/>
  <c r="AA361" i="6"/>
  <c r="AC361" i="6"/>
  <c r="AD361" i="6"/>
  <c r="AE361" i="6"/>
  <c r="AF361" i="6"/>
  <c r="AG361" i="6"/>
  <c r="AH361" i="6"/>
  <c r="AI361" i="6"/>
  <c r="AJ361" i="6"/>
  <c r="AK361" i="6"/>
  <c r="AM361" i="6"/>
  <c r="AN361" i="6"/>
  <c r="AO361" i="6"/>
  <c r="AP361" i="6"/>
  <c r="AR361" i="6"/>
  <c r="AS361" i="6"/>
  <c r="AT361" i="6"/>
  <c r="AU361" i="6"/>
  <c r="AW361" i="6"/>
  <c r="AY361" i="6"/>
  <c r="A362" i="6"/>
  <c r="B362" i="6"/>
  <c r="D362" i="6"/>
  <c r="E362" i="6"/>
  <c r="F362" i="6"/>
  <c r="G362" i="6"/>
  <c r="H362" i="6"/>
  <c r="I362" i="6"/>
  <c r="J362" i="6"/>
  <c r="K362" i="6"/>
  <c r="L362" i="6"/>
  <c r="M362" i="6"/>
  <c r="N362" i="6"/>
  <c r="O362" i="6"/>
  <c r="Q362" i="6"/>
  <c r="R362" i="6"/>
  <c r="S362" i="6"/>
  <c r="U362" i="6"/>
  <c r="V362" i="6"/>
  <c r="W362" i="6"/>
  <c r="X362" i="6"/>
  <c r="Y362" i="6"/>
  <c r="Z362" i="6"/>
  <c r="AA362" i="6"/>
  <c r="AC362" i="6"/>
  <c r="AD362" i="6"/>
  <c r="AE362" i="6"/>
  <c r="AF362" i="6"/>
  <c r="AG362" i="6"/>
  <c r="AH362" i="6"/>
  <c r="AI362" i="6"/>
  <c r="AJ362" i="6"/>
  <c r="AK362" i="6"/>
  <c r="AM362" i="6"/>
  <c r="AN362" i="6"/>
  <c r="AO362" i="6"/>
  <c r="AP362" i="6"/>
  <c r="AR362" i="6"/>
  <c r="AS362" i="6"/>
  <c r="AT362" i="6"/>
  <c r="AU362" i="6"/>
  <c r="AW362" i="6"/>
  <c r="AY362" i="6"/>
  <c r="A363" i="6"/>
  <c r="B363" i="6"/>
  <c r="D363" i="6"/>
  <c r="E363" i="6"/>
  <c r="F363" i="6"/>
  <c r="G363" i="6"/>
  <c r="H363" i="6"/>
  <c r="I363" i="6"/>
  <c r="J363" i="6"/>
  <c r="K363" i="6"/>
  <c r="L363" i="6"/>
  <c r="M363" i="6"/>
  <c r="N363" i="6"/>
  <c r="O363" i="6"/>
  <c r="Q363" i="6"/>
  <c r="R363" i="6"/>
  <c r="S363" i="6"/>
  <c r="U363" i="6"/>
  <c r="V363" i="6"/>
  <c r="W363" i="6"/>
  <c r="X363" i="6"/>
  <c r="Y363" i="6"/>
  <c r="Z363" i="6"/>
  <c r="AA363" i="6"/>
  <c r="AC363" i="6"/>
  <c r="AD363" i="6"/>
  <c r="AE363" i="6"/>
  <c r="AF363" i="6"/>
  <c r="AG363" i="6"/>
  <c r="AH363" i="6"/>
  <c r="AI363" i="6"/>
  <c r="AJ363" i="6"/>
  <c r="AK363" i="6"/>
  <c r="AM363" i="6"/>
  <c r="AN363" i="6"/>
  <c r="AO363" i="6"/>
  <c r="AP363" i="6"/>
  <c r="AR363" i="6"/>
  <c r="AS363" i="6"/>
  <c r="AT363" i="6"/>
  <c r="AU363" i="6"/>
  <c r="AW363" i="6"/>
  <c r="AY363" i="6"/>
  <c r="A364" i="6"/>
  <c r="B364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Q364" i="6"/>
  <c r="R364" i="6"/>
  <c r="S364" i="6"/>
  <c r="U364" i="6"/>
  <c r="V364" i="6"/>
  <c r="W364" i="6"/>
  <c r="X364" i="6"/>
  <c r="Y364" i="6"/>
  <c r="Z364" i="6"/>
  <c r="AA364" i="6"/>
  <c r="AC364" i="6"/>
  <c r="AD364" i="6"/>
  <c r="AE364" i="6"/>
  <c r="AF364" i="6"/>
  <c r="AG364" i="6"/>
  <c r="AH364" i="6"/>
  <c r="AI364" i="6"/>
  <c r="AJ364" i="6"/>
  <c r="AK364" i="6"/>
  <c r="AM364" i="6"/>
  <c r="AN364" i="6"/>
  <c r="AO364" i="6"/>
  <c r="AP364" i="6"/>
  <c r="AR364" i="6"/>
  <c r="AS364" i="6"/>
  <c r="AT364" i="6"/>
  <c r="AU364" i="6"/>
  <c r="AW364" i="6"/>
  <c r="AY364" i="6"/>
  <c r="A365" i="6"/>
  <c r="B365" i="6"/>
  <c r="D365" i="6"/>
  <c r="E365" i="6"/>
  <c r="F365" i="6"/>
  <c r="G365" i="6"/>
  <c r="H365" i="6"/>
  <c r="I365" i="6"/>
  <c r="J365" i="6"/>
  <c r="K365" i="6"/>
  <c r="L365" i="6"/>
  <c r="M365" i="6"/>
  <c r="N365" i="6"/>
  <c r="O365" i="6"/>
  <c r="Q365" i="6"/>
  <c r="R365" i="6"/>
  <c r="S365" i="6"/>
  <c r="U365" i="6"/>
  <c r="V365" i="6"/>
  <c r="W365" i="6"/>
  <c r="X365" i="6"/>
  <c r="Y365" i="6"/>
  <c r="Z365" i="6"/>
  <c r="AA365" i="6"/>
  <c r="AC365" i="6"/>
  <c r="AD365" i="6"/>
  <c r="AE365" i="6"/>
  <c r="AF365" i="6"/>
  <c r="AG365" i="6"/>
  <c r="AH365" i="6"/>
  <c r="AI365" i="6"/>
  <c r="AJ365" i="6"/>
  <c r="AK365" i="6"/>
  <c r="AM365" i="6"/>
  <c r="AN365" i="6"/>
  <c r="AO365" i="6"/>
  <c r="AP365" i="6"/>
  <c r="AR365" i="6"/>
  <c r="AS365" i="6"/>
  <c r="AT365" i="6"/>
  <c r="AU365" i="6"/>
  <c r="AW365" i="6"/>
  <c r="AY365" i="6"/>
  <c r="A366" i="6"/>
  <c r="B366" i="6"/>
  <c r="D366" i="6"/>
  <c r="E366" i="6"/>
  <c r="F366" i="6"/>
  <c r="G366" i="6"/>
  <c r="H366" i="6"/>
  <c r="I366" i="6"/>
  <c r="J366" i="6"/>
  <c r="K366" i="6"/>
  <c r="L366" i="6"/>
  <c r="M366" i="6"/>
  <c r="N366" i="6"/>
  <c r="O366" i="6"/>
  <c r="Q366" i="6"/>
  <c r="R366" i="6"/>
  <c r="S366" i="6"/>
  <c r="U366" i="6"/>
  <c r="V366" i="6"/>
  <c r="W366" i="6"/>
  <c r="X366" i="6"/>
  <c r="Y366" i="6"/>
  <c r="Z366" i="6"/>
  <c r="AA366" i="6"/>
  <c r="AC366" i="6"/>
  <c r="AD366" i="6"/>
  <c r="AE366" i="6"/>
  <c r="AF366" i="6"/>
  <c r="AG366" i="6"/>
  <c r="AH366" i="6"/>
  <c r="AI366" i="6"/>
  <c r="AJ366" i="6"/>
  <c r="AK366" i="6"/>
  <c r="AM366" i="6"/>
  <c r="AN366" i="6"/>
  <c r="AO366" i="6"/>
  <c r="AP366" i="6"/>
  <c r="AR366" i="6"/>
  <c r="AS366" i="6"/>
  <c r="AT366" i="6"/>
  <c r="AU366" i="6"/>
  <c r="AW366" i="6"/>
  <c r="AY366" i="6"/>
  <c r="A367" i="6"/>
  <c r="B367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Q367" i="6"/>
  <c r="R367" i="6"/>
  <c r="S367" i="6"/>
  <c r="U367" i="6"/>
  <c r="V367" i="6"/>
  <c r="W367" i="6"/>
  <c r="X367" i="6"/>
  <c r="Y367" i="6"/>
  <c r="Z367" i="6"/>
  <c r="AA367" i="6"/>
  <c r="AC367" i="6"/>
  <c r="AD367" i="6"/>
  <c r="AE367" i="6"/>
  <c r="AF367" i="6"/>
  <c r="AG367" i="6"/>
  <c r="AH367" i="6"/>
  <c r="AI367" i="6"/>
  <c r="AJ367" i="6"/>
  <c r="AK367" i="6"/>
  <c r="AM367" i="6"/>
  <c r="AN367" i="6"/>
  <c r="AO367" i="6"/>
  <c r="AP367" i="6"/>
  <c r="AR367" i="6"/>
  <c r="AS367" i="6"/>
  <c r="AT367" i="6"/>
  <c r="AU367" i="6"/>
  <c r="AW367" i="6"/>
  <c r="AY367" i="6"/>
  <c r="A368" i="6"/>
  <c r="B368" i="6"/>
  <c r="D368" i="6"/>
  <c r="E368" i="6"/>
  <c r="F368" i="6"/>
  <c r="G368" i="6"/>
  <c r="H368" i="6"/>
  <c r="I368" i="6"/>
  <c r="J368" i="6"/>
  <c r="K368" i="6"/>
  <c r="L368" i="6"/>
  <c r="M368" i="6"/>
  <c r="N368" i="6"/>
  <c r="O368" i="6"/>
  <c r="Q368" i="6"/>
  <c r="R368" i="6"/>
  <c r="S368" i="6"/>
  <c r="U368" i="6"/>
  <c r="V368" i="6"/>
  <c r="W368" i="6"/>
  <c r="X368" i="6"/>
  <c r="Y368" i="6"/>
  <c r="Z368" i="6"/>
  <c r="AA368" i="6"/>
  <c r="AC368" i="6"/>
  <c r="AD368" i="6"/>
  <c r="AE368" i="6"/>
  <c r="AF368" i="6"/>
  <c r="AG368" i="6"/>
  <c r="AH368" i="6"/>
  <c r="AI368" i="6"/>
  <c r="AJ368" i="6"/>
  <c r="AK368" i="6"/>
  <c r="AM368" i="6"/>
  <c r="AN368" i="6"/>
  <c r="AO368" i="6"/>
  <c r="AP368" i="6"/>
  <c r="AR368" i="6"/>
  <c r="AS368" i="6"/>
  <c r="AT368" i="6"/>
  <c r="AU368" i="6"/>
  <c r="AW368" i="6"/>
  <c r="AY368" i="6"/>
  <c r="A369" i="6"/>
  <c r="B369" i="6"/>
  <c r="D369" i="6"/>
  <c r="E369" i="6"/>
  <c r="F369" i="6"/>
  <c r="G369" i="6"/>
  <c r="H369" i="6"/>
  <c r="I369" i="6"/>
  <c r="J369" i="6"/>
  <c r="K369" i="6"/>
  <c r="L369" i="6"/>
  <c r="M369" i="6"/>
  <c r="N369" i="6"/>
  <c r="O369" i="6"/>
  <c r="Q369" i="6"/>
  <c r="R369" i="6"/>
  <c r="S369" i="6"/>
  <c r="U369" i="6"/>
  <c r="V369" i="6"/>
  <c r="W369" i="6"/>
  <c r="X369" i="6"/>
  <c r="Y369" i="6"/>
  <c r="Z369" i="6"/>
  <c r="AA369" i="6"/>
  <c r="AC369" i="6"/>
  <c r="AD369" i="6"/>
  <c r="AE369" i="6"/>
  <c r="AF369" i="6"/>
  <c r="AG369" i="6"/>
  <c r="AH369" i="6"/>
  <c r="AI369" i="6"/>
  <c r="AJ369" i="6"/>
  <c r="AK369" i="6"/>
  <c r="AM369" i="6"/>
  <c r="AN369" i="6"/>
  <c r="AO369" i="6"/>
  <c r="AP369" i="6"/>
  <c r="AR369" i="6"/>
  <c r="AS369" i="6"/>
  <c r="AT369" i="6"/>
  <c r="AU369" i="6"/>
  <c r="AW369" i="6"/>
  <c r="AY369" i="6"/>
  <c r="A370" i="6"/>
  <c r="X370" i="6"/>
  <c r="A3" i="2"/>
  <c r="B3" i="2"/>
  <c r="C3" i="2"/>
  <c r="D3" i="2"/>
  <c r="E3" i="2"/>
  <c r="F3" i="2"/>
  <c r="G3" i="2"/>
  <c r="H3" i="2"/>
  <c r="I3" i="2"/>
  <c r="J3" i="2"/>
  <c r="J4" i="2"/>
  <c r="K4" i="2"/>
  <c r="L4" i="2"/>
  <c r="M4" i="2"/>
  <c r="N4" i="2"/>
  <c r="O4" i="2"/>
  <c r="Q4" i="2"/>
  <c r="R4" i="2"/>
  <c r="S4" i="2"/>
  <c r="AF4" i="2"/>
  <c r="AG4" i="2"/>
  <c r="AH4" i="2"/>
  <c r="AI4" i="2"/>
  <c r="AJ4" i="2"/>
  <c r="AK4" i="2"/>
  <c r="B5" i="2"/>
  <c r="D5" i="2"/>
  <c r="AC5" i="2"/>
  <c r="AD5" i="2"/>
  <c r="AE5" i="2"/>
  <c r="AF5" i="2"/>
  <c r="AG5" i="2"/>
  <c r="AH5" i="2"/>
  <c r="AI5" i="2"/>
  <c r="AJ5" i="2"/>
  <c r="AK5" i="2"/>
  <c r="AM5" i="2"/>
  <c r="AN5" i="2"/>
  <c r="AO5" i="2"/>
  <c r="AP5" i="2"/>
  <c r="AR5" i="2"/>
  <c r="AS5" i="2"/>
  <c r="AT5" i="2"/>
  <c r="AU5" i="2"/>
  <c r="H6" i="2"/>
  <c r="K6" i="2"/>
  <c r="N6" i="2"/>
  <c r="R6" i="2"/>
  <c r="AC6" i="2"/>
  <c r="AD6" i="2"/>
  <c r="AE6" i="2"/>
  <c r="AF6" i="2"/>
  <c r="AG6" i="2"/>
  <c r="AH6" i="2"/>
  <c r="AI6" i="2"/>
  <c r="AJ6" i="2"/>
  <c r="AK6" i="2"/>
  <c r="H7" i="2"/>
  <c r="K7" i="2"/>
  <c r="N7" i="2"/>
  <c r="D8" i="2"/>
  <c r="E8" i="2"/>
  <c r="F8" i="2"/>
  <c r="G8" i="2"/>
  <c r="H8" i="2"/>
  <c r="I8" i="2"/>
  <c r="J8" i="2"/>
  <c r="K8" i="2"/>
  <c r="L8" i="2"/>
  <c r="M8" i="2"/>
  <c r="N8" i="2"/>
  <c r="O8" i="2"/>
  <c r="Q8" i="2"/>
  <c r="R8" i="2"/>
  <c r="S8" i="2"/>
  <c r="Z8" i="2"/>
  <c r="AA8" i="2"/>
  <c r="AC8" i="2"/>
  <c r="AD8" i="2"/>
  <c r="AE8" i="2"/>
  <c r="AF8" i="2"/>
  <c r="AG8" i="2"/>
  <c r="AH8" i="2"/>
  <c r="AI8" i="2"/>
  <c r="AJ8" i="2"/>
  <c r="AK8" i="2"/>
  <c r="AM8" i="2"/>
  <c r="AN8" i="2"/>
  <c r="AO8" i="2"/>
  <c r="AP8" i="2"/>
  <c r="AR8" i="2"/>
  <c r="AS8" i="2"/>
  <c r="AT8" i="2"/>
  <c r="AU8" i="2"/>
  <c r="AW8" i="2"/>
  <c r="AY8" i="2"/>
  <c r="A10" i="2"/>
  <c r="B10" i="2"/>
  <c r="D10" i="2"/>
  <c r="E10" i="2"/>
  <c r="F10" i="2"/>
  <c r="G10" i="2"/>
  <c r="H10" i="2"/>
  <c r="I10" i="2"/>
  <c r="J10" i="2"/>
  <c r="K10" i="2"/>
  <c r="L10" i="2"/>
  <c r="M10" i="2"/>
  <c r="N10" i="2"/>
  <c r="O10" i="2"/>
  <c r="Q10" i="2"/>
  <c r="R10" i="2"/>
  <c r="S10" i="2"/>
  <c r="U10" i="2"/>
  <c r="V10" i="2"/>
  <c r="W10" i="2"/>
  <c r="X10" i="2"/>
  <c r="Y10" i="2"/>
  <c r="Z10" i="2"/>
  <c r="AA10" i="2"/>
  <c r="AC10" i="2"/>
  <c r="AD10" i="2"/>
  <c r="AE10" i="2"/>
  <c r="AF10" i="2"/>
  <c r="AG10" i="2"/>
  <c r="AH10" i="2"/>
  <c r="AI10" i="2"/>
  <c r="AJ10" i="2"/>
  <c r="AK10" i="2"/>
  <c r="AM10" i="2"/>
  <c r="AN10" i="2"/>
  <c r="AO10" i="2"/>
  <c r="AP10" i="2"/>
  <c r="AR10" i="2"/>
  <c r="AS10" i="2"/>
  <c r="AT10" i="2"/>
  <c r="AU10" i="2"/>
  <c r="AW10" i="2"/>
  <c r="AY10" i="2"/>
  <c r="A11" i="2"/>
  <c r="B11" i="2"/>
  <c r="D11" i="2"/>
  <c r="E11" i="2"/>
  <c r="F11" i="2"/>
  <c r="G11" i="2"/>
  <c r="H11" i="2"/>
  <c r="I11" i="2"/>
  <c r="J11" i="2"/>
  <c r="K11" i="2"/>
  <c r="L11" i="2"/>
  <c r="M11" i="2"/>
  <c r="N11" i="2"/>
  <c r="O11" i="2"/>
  <c r="Q11" i="2"/>
  <c r="R11" i="2"/>
  <c r="S11" i="2"/>
  <c r="U11" i="2"/>
  <c r="V11" i="2"/>
  <c r="W11" i="2"/>
  <c r="X11" i="2"/>
  <c r="Y11" i="2"/>
  <c r="Z11" i="2"/>
  <c r="AA11" i="2"/>
  <c r="AC11" i="2"/>
  <c r="AD11" i="2"/>
  <c r="AE11" i="2"/>
  <c r="AF11" i="2"/>
  <c r="AG11" i="2"/>
  <c r="AH11" i="2"/>
  <c r="AI11" i="2"/>
  <c r="AJ11" i="2"/>
  <c r="AK11" i="2"/>
  <c r="AM11" i="2"/>
  <c r="AN11" i="2"/>
  <c r="AO11" i="2"/>
  <c r="AP11" i="2"/>
  <c r="AR11" i="2"/>
  <c r="AS11" i="2"/>
  <c r="AT11" i="2"/>
  <c r="AU11" i="2"/>
  <c r="AW11" i="2"/>
  <c r="AY11" i="2"/>
  <c r="A12" i="2"/>
  <c r="B12" i="2"/>
  <c r="D12" i="2"/>
  <c r="E12" i="2"/>
  <c r="F12" i="2"/>
  <c r="G12" i="2"/>
  <c r="H12" i="2"/>
  <c r="I12" i="2"/>
  <c r="J12" i="2"/>
  <c r="K12" i="2"/>
  <c r="L12" i="2"/>
  <c r="M12" i="2"/>
  <c r="N12" i="2"/>
  <c r="O12" i="2"/>
  <c r="Q12" i="2"/>
  <c r="R12" i="2"/>
  <c r="S12" i="2"/>
  <c r="U12" i="2"/>
  <c r="V12" i="2"/>
  <c r="W12" i="2"/>
  <c r="X12" i="2"/>
  <c r="Y12" i="2"/>
  <c r="Z12" i="2"/>
  <c r="AA12" i="2"/>
  <c r="AC12" i="2"/>
  <c r="AD12" i="2"/>
  <c r="AE12" i="2"/>
  <c r="AF12" i="2"/>
  <c r="AG12" i="2"/>
  <c r="AH12" i="2"/>
  <c r="AI12" i="2"/>
  <c r="AJ12" i="2"/>
  <c r="AK12" i="2"/>
  <c r="AM12" i="2"/>
  <c r="AN12" i="2"/>
  <c r="AO12" i="2"/>
  <c r="AP12" i="2"/>
  <c r="AR12" i="2"/>
  <c r="AS12" i="2"/>
  <c r="AT12" i="2"/>
  <c r="AU12" i="2"/>
  <c r="AW12" i="2"/>
  <c r="AY12" i="2"/>
  <c r="A13" i="2"/>
  <c r="B13" i="2"/>
  <c r="D13" i="2"/>
  <c r="E13" i="2"/>
  <c r="F13" i="2"/>
  <c r="G13" i="2"/>
  <c r="H13" i="2"/>
  <c r="I13" i="2"/>
  <c r="J13" i="2"/>
  <c r="K13" i="2"/>
  <c r="L13" i="2"/>
  <c r="M13" i="2"/>
  <c r="N13" i="2"/>
  <c r="O13" i="2"/>
  <c r="Q13" i="2"/>
  <c r="R13" i="2"/>
  <c r="S13" i="2"/>
  <c r="U13" i="2"/>
  <c r="V13" i="2"/>
  <c r="W13" i="2"/>
  <c r="X13" i="2"/>
  <c r="Y13" i="2"/>
  <c r="Z13" i="2"/>
  <c r="AA13" i="2"/>
  <c r="AC13" i="2"/>
  <c r="AD13" i="2"/>
  <c r="AE13" i="2"/>
  <c r="AF13" i="2"/>
  <c r="AG13" i="2"/>
  <c r="AH13" i="2"/>
  <c r="AI13" i="2"/>
  <c r="AJ13" i="2"/>
  <c r="AK13" i="2"/>
  <c r="AM13" i="2"/>
  <c r="AN13" i="2"/>
  <c r="AO13" i="2"/>
  <c r="AP13" i="2"/>
  <c r="AR13" i="2"/>
  <c r="AS13" i="2"/>
  <c r="AT13" i="2"/>
  <c r="AU13" i="2"/>
  <c r="AW13" i="2"/>
  <c r="AY13" i="2"/>
  <c r="A14" i="2"/>
  <c r="B14" i="2"/>
  <c r="D14" i="2"/>
  <c r="E14" i="2"/>
  <c r="F14" i="2"/>
  <c r="G14" i="2"/>
  <c r="H14" i="2"/>
  <c r="I14" i="2"/>
  <c r="J14" i="2"/>
  <c r="K14" i="2"/>
  <c r="L14" i="2"/>
  <c r="M14" i="2"/>
  <c r="N14" i="2"/>
  <c r="O14" i="2"/>
  <c r="Q14" i="2"/>
  <c r="R14" i="2"/>
  <c r="S14" i="2"/>
  <c r="U14" i="2"/>
  <c r="V14" i="2"/>
  <c r="W14" i="2"/>
  <c r="X14" i="2"/>
  <c r="Y14" i="2"/>
  <c r="Z14" i="2"/>
  <c r="AA14" i="2"/>
  <c r="AC14" i="2"/>
  <c r="AD14" i="2"/>
  <c r="AE14" i="2"/>
  <c r="AF14" i="2"/>
  <c r="AG14" i="2"/>
  <c r="AH14" i="2"/>
  <c r="AI14" i="2"/>
  <c r="AJ14" i="2"/>
  <c r="AK14" i="2"/>
  <c r="AM14" i="2"/>
  <c r="AN14" i="2"/>
  <c r="AO14" i="2"/>
  <c r="AP14" i="2"/>
  <c r="AR14" i="2"/>
  <c r="AS14" i="2"/>
  <c r="AT14" i="2"/>
  <c r="AU14" i="2"/>
  <c r="AW14" i="2"/>
  <c r="AY14" i="2"/>
  <c r="A15" i="2"/>
  <c r="B15" i="2"/>
  <c r="D15" i="2"/>
  <c r="E15" i="2"/>
  <c r="F15" i="2"/>
  <c r="G15" i="2"/>
  <c r="H15" i="2"/>
  <c r="I15" i="2"/>
  <c r="J15" i="2"/>
  <c r="K15" i="2"/>
  <c r="L15" i="2"/>
  <c r="M15" i="2"/>
  <c r="N15" i="2"/>
  <c r="O15" i="2"/>
  <c r="Q15" i="2"/>
  <c r="R15" i="2"/>
  <c r="S15" i="2"/>
  <c r="U15" i="2"/>
  <c r="V15" i="2"/>
  <c r="W15" i="2"/>
  <c r="X15" i="2"/>
  <c r="Y15" i="2"/>
  <c r="Z15" i="2"/>
  <c r="AA15" i="2"/>
  <c r="AC15" i="2"/>
  <c r="AD15" i="2"/>
  <c r="AE15" i="2"/>
  <c r="AF15" i="2"/>
  <c r="AG15" i="2"/>
  <c r="AH15" i="2"/>
  <c r="AI15" i="2"/>
  <c r="AJ15" i="2"/>
  <c r="AK15" i="2"/>
  <c r="AM15" i="2"/>
  <c r="AN15" i="2"/>
  <c r="AO15" i="2"/>
  <c r="AP15" i="2"/>
  <c r="AR15" i="2"/>
  <c r="AS15" i="2"/>
  <c r="AT15" i="2"/>
  <c r="AU15" i="2"/>
  <c r="AW15" i="2"/>
  <c r="AY15" i="2"/>
  <c r="A16" i="2"/>
  <c r="B16" i="2"/>
  <c r="D16" i="2"/>
  <c r="E16" i="2"/>
  <c r="F16" i="2"/>
  <c r="G16" i="2"/>
  <c r="H16" i="2"/>
  <c r="I16" i="2"/>
  <c r="J16" i="2"/>
  <c r="K16" i="2"/>
  <c r="L16" i="2"/>
  <c r="M16" i="2"/>
  <c r="N16" i="2"/>
  <c r="O16" i="2"/>
  <c r="Q16" i="2"/>
  <c r="R16" i="2"/>
  <c r="S16" i="2"/>
  <c r="U16" i="2"/>
  <c r="V16" i="2"/>
  <c r="W16" i="2"/>
  <c r="X16" i="2"/>
  <c r="Y16" i="2"/>
  <c r="Z16" i="2"/>
  <c r="AA16" i="2"/>
  <c r="AC16" i="2"/>
  <c r="AD16" i="2"/>
  <c r="AE16" i="2"/>
  <c r="AF16" i="2"/>
  <c r="AG16" i="2"/>
  <c r="AH16" i="2"/>
  <c r="AI16" i="2"/>
  <c r="AJ16" i="2"/>
  <c r="AK16" i="2"/>
  <c r="AM16" i="2"/>
  <c r="AN16" i="2"/>
  <c r="AO16" i="2"/>
  <c r="AP16" i="2"/>
  <c r="AR16" i="2"/>
  <c r="AS16" i="2"/>
  <c r="AT16" i="2"/>
  <c r="AU16" i="2"/>
  <c r="AW16" i="2"/>
  <c r="AY16" i="2"/>
  <c r="A17" i="2"/>
  <c r="B17" i="2"/>
  <c r="D17" i="2"/>
  <c r="E17" i="2"/>
  <c r="F17" i="2"/>
  <c r="G17" i="2"/>
  <c r="H17" i="2"/>
  <c r="I17" i="2"/>
  <c r="J17" i="2"/>
  <c r="K17" i="2"/>
  <c r="L17" i="2"/>
  <c r="M17" i="2"/>
  <c r="N17" i="2"/>
  <c r="O17" i="2"/>
  <c r="Q17" i="2"/>
  <c r="R17" i="2"/>
  <c r="S17" i="2"/>
  <c r="U17" i="2"/>
  <c r="V17" i="2"/>
  <c r="W17" i="2"/>
  <c r="X17" i="2"/>
  <c r="Y17" i="2"/>
  <c r="Z17" i="2"/>
  <c r="AA17" i="2"/>
  <c r="AC17" i="2"/>
  <c r="AD17" i="2"/>
  <c r="AE17" i="2"/>
  <c r="AF17" i="2"/>
  <c r="AG17" i="2"/>
  <c r="AH17" i="2"/>
  <c r="AI17" i="2"/>
  <c r="AJ17" i="2"/>
  <c r="AK17" i="2"/>
  <c r="AM17" i="2"/>
  <c r="AN17" i="2"/>
  <c r="AO17" i="2"/>
  <c r="AP17" i="2"/>
  <c r="AR17" i="2"/>
  <c r="AS17" i="2"/>
  <c r="AT17" i="2"/>
  <c r="AU17" i="2"/>
  <c r="AW17" i="2"/>
  <c r="AY17" i="2"/>
  <c r="A18" i="2"/>
  <c r="B18" i="2"/>
  <c r="D18" i="2"/>
  <c r="E18" i="2"/>
  <c r="F18" i="2"/>
  <c r="G18" i="2"/>
  <c r="H18" i="2"/>
  <c r="I18" i="2"/>
  <c r="J18" i="2"/>
  <c r="K18" i="2"/>
  <c r="L18" i="2"/>
  <c r="M18" i="2"/>
  <c r="N18" i="2"/>
  <c r="O18" i="2"/>
  <c r="Q18" i="2"/>
  <c r="R18" i="2"/>
  <c r="S18" i="2"/>
  <c r="U18" i="2"/>
  <c r="V18" i="2"/>
  <c r="W18" i="2"/>
  <c r="X18" i="2"/>
  <c r="Y18" i="2"/>
  <c r="Z18" i="2"/>
  <c r="AA18" i="2"/>
  <c r="AC18" i="2"/>
  <c r="AD18" i="2"/>
  <c r="AE18" i="2"/>
  <c r="AF18" i="2"/>
  <c r="AG18" i="2"/>
  <c r="AH18" i="2"/>
  <c r="AI18" i="2"/>
  <c r="AJ18" i="2"/>
  <c r="AK18" i="2"/>
  <c r="AM18" i="2"/>
  <c r="AN18" i="2"/>
  <c r="AO18" i="2"/>
  <c r="AP18" i="2"/>
  <c r="AR18" i="2"/>
  <c r="AS18" i="2"/>
  <c r="AT18" i="2"/>
  <c r="AU18" i="2"/>
  <c r="AW18" i="2"/>
  <c r="AY18" i="2"/>
  <c r="A19" i="2"/>
  <c r="B19" i="2"/>
  <c r="D19" i="2"/>
  <c r="E19" i="2"/>
  <c r="F19" i="2"/>
  <c r="G19" i="2"/>
  <c r="H19" i="2"/>
  <c r="I19" i="2"/>
  <c r="J19" i="2"/>
  <c r="K19" i="2"/>
  <c r="L19" i="2"/>
  <c r="M19" i="2"/>
  <c r="N19" i="2"/>
  <c r="O19" i="2"/>
  <c r="Q19" i="2"/>
  <c r="R19" i="2"/>
  <c r="S19" i="2"/>
  <c r="U19" i="2"/>
  <c r="V19" i="2"/>
  <c r="W19" i="2"/>
  <c r="X19" i="2"/>
  <c r="Y19" i="2"/>
  <c r="Z19" i="2"/>
  <c r="AA19" i="2"/>
  <c r="AC19" i="2"/>
  <c r="AD19" i="2"/>
  <c r="AE19" i="2"/>
  <c r="AF19" i="2"/>
  <c r="AG19" i="2"/>
  <c r="AH19" i="2"/>
  <c r="AI19" i="2"/>
  <c r="AJ19" i="2"/>
  <c r="AK19" i="2"/>
  <c r="AM19" i="2"/>
  <c r="AN19" i="2"/>
  <c r="AO19" i="2"/>
  <c r="AP19" i="2"/>
  <c r="AR19" i="2"/>
  <c r="AS19" i="2"/>
  <c r="AT19" i="2"/>
  <c r="AU19" i="2"/>
  <c r="AW19" i="2"/>
  <c r="AY19" i="2"/>
  <c r="A20" i="2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Q20" i="2"/>
  <c r="R20" i="2"/>
  <c r="S20" i="2"/>
  <c r="U20" i="2"/>
  <c r="V20" i="2"/>
  <c r="W20" i="2"/>
  <c r="X20" i="2"/>
  <c r="Y20" i="2"/>
  <c r="Z20" i="2"/>
  <c r="AA20" i="2"/>
  <c r="AC20" i="2"/>
  <c r="AD20" i="2"/>
  <c r="AE20" i="2"/>
  <c r="AF20" i="2"/>
  <c r="AG20" i="2"/>
  <c r="AH20" i="2"/>
  <c r="AI20" i="2"/>
  <c r="AJ20" i="2"/>
  <c r="AK20" i="2"/>
  <c r="AM20" i="2"/>
  <c r="AN20" i="2"/>
  <c r="AO20" i="2"/>
  <c r="AP20" i="2"/>
  <c r="AR20" i="2"/>
  <c r="AS20" i="2"/>
  <c r="AT20" i="2"/>
  <c r="AU20" i="2"/>
  <c r="AW20" i="2"/>
  <c r="AY20" i="2"/>
  <c r="A21" i="2"/>
  <c r="B21" i="2"/>
  <c r="D21" i="2"/>
  <c r="E21" i="2"/>
  <c r="F21" i="2"/>
  <c r="G21" i="2"/>
  <c r="H21" i="2"/>
  <c r="I21" i="2"/>
  <c r="J21" i="2"/>
  <c r="K21" i="2"/>
  <c r="L21" i="2"/>
  <c r="M21" i="2"/>
  <c r="N21" i="2"/>
  <c r="O21" i="2"/>
  <c r="Q21" i="2"/>
  <c r="R21" i="2"/>
  <c r="S21" i="2"/>
  <c r="U21" i="2"/>
  <c r="V21" i="2"/>
  <c r="W21" i="2"/>
  <c r="X21" i="2"/>
  <c r="Y21" i="2"/>
  <c r="Z21" i="2"/>
  <c r="AA21" i="2"/>
  <c r="AC21" i="2"/>
  <c r="AD21" i="2"/>
  <c r="AE21" i="2"/>
  <c r="AF21" i="2"/>
  <c r="AG21" i="2"/>
  <c r="AH21" i="2"/>
  <c r="AI21" i="2"/>
  <c r="AJ21" i="2"/>
  <c r="AK21" i="2"/>
  <c r="AM21" i="2"/>
  <c r="AN21" i="2"/>
  <c r="AO21" i="2"/>
  <c r="AP21" i="2"/>
  <c r="AR21" i="2"/>
  <c r="AS21" i="2"/>
  <c r="AT21" i="2"/>
  <c r="AU21" i="2"/>
  <c r="AW21" i="2"/>
  <c r="AY21" i="2"/>
  <c r="A22" i="2"/>
  <c r="B22" i="2"/>
  <c r="D22" i="2"/>
  <c r="E22" i="2"/>
  <c r="F22" i="2"/>
  <c r="G22" i="2"/>
  <c r="H22" i="2"/>
  <c r="I22" i="2"/>
  <c r="J22" i="2"/>
  <c r="K22" i="2"/>
  <c r="L22" i="2"/>
  <c r="M22" i="2"/>
  <c r="N22" i="2"/>
  <c r="O22" i="2"/>
  <c r="Q22" i="2"/>
  <c r="R22" i="2"/>
  <c r="S22" i="2"/>
  <c r="U22" i="2"/>
  <c r="V22" i="2"/>
  <c r="W22" i="2"/>
  <c r="X22" i="2"/>
  <c r="Y22" i="2"/>
  <c r="Z22" i="2"/>
  <c r="AA22" i="2"/>
  <c r="AC22" i="2"/>
  <c r="AD22" i="2"/>
  <c r="AE22" i="2"/>
  <c r="AF22" i="2"/>
  <c r="AG22" i="2"/>
  <c r="AH22" i="2"/>
  <c r="AI22" i="2"/>
  <c r="AJ22" i="2"/>
  <c r="AK22" i="2"/>
  <c r="AM22" i="2"/>
  <c r="AN22" i="2"/>
  <c r="AO22" i="2"/>
  <c r="AP22" i="2"/>
  <c r="AR22" i="2"/>
  <c r="AS22" i="2"/>
  <c r="AT22" i="2"/>
  <c r="AU22" i="2"/>
  <c r="AW22" i="2"/>
  <c r="AY22" i="2"/>
  <c r="A23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Q23" i="2"/>
  <c r="R23" i="2"/>
  <c r="S23" i="2"/>
  <c r="U23" i="2"/>
  <c r="V23" i="2"/>
  <c r="W23" i="2"/>
  <c r="X23" i="2"/>
  <c r="Y23" i="2"/>
  <c r="Z23" i="2"/>
  <c r="AA23" i="2"/>
  <c r="AC23" i="2"/>
  <c r="AD23" i="2"/>
  <c r="AE23" i="2"/>
  <c r="AF23" i="2"/>
  <c r="AG23" i="2"/>
  <c r="AH23" i="2"/>
  <c r="AI23" i="2"/>
  <c r="AJ23" i="2"/>
  <c r="AK23" i="2"/>
  <c r="AM23" i="2"/>
  <c r="AN23" i="2"/>
  <c r="AO23" i="2"/>
  <c r="AP23" i="2"/>
  <c r="AR23" i="2"/>
  <c r="AS23" i="2"/>
  <c r="AT23" i="2"/>
  <c r="AU23" i="2"/>
  <c r="AW23" i="2"/>
  <c r="AY23" i="2"/>
  <c r="A24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Q24" i="2"/>
  <c r="R24" i="2"/>
  <c r="S24" i="2"/>
  <c r="U24" i="2"/>
  <c r="V24" i="2"/>
  <c r="W24" i="2"/>
  <c r="X24" i="2"/>
  <c r="Y24" i="2"/>
  <c r="Z24" i="2"/>
  <c r="AA24" i="2"/>
  <c r="AC24" i="2"/>
  <c r="AD24" i="2"/>
  <c r="AE24" i="2"/>
  <c r="AF24" i="2"/>
  <c r="AG24" i="2"/>
  <c r="AH24" i="2"/>
  <c r="AI24" i="2"/>
  <c r="AJ24" i="2"/>
  <c r="AK24" i="2"/>
  <c r="AM24" i="2"/>
  <c r="AN24" i="2"/>
  <c r="AO24" i="2"/>
  <c r="AP24" i="2"/>
  <c r="AR24" i="2"/>
  <c r="AS24" i="2"/>
  <c r="AT24" i="2"/>
  <c r="AU24" i="2"/>
  <c r="AW24" i="2"/>
  <c r="AY24" i="2"/>
  <c r="A25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Q25" i="2"/>
  <c r="R25" i="2"/>
  <c r="S25" i="2"/>
  <c r="U25" i="2"/>
  <c r="V25" i="2"/>
  <c r="W25" i="2"/>
  <c r="X25" i="2"/>
  <c r="Y25" i="2"/>
  <c r="Z25" i="2"/>
  <c r="AA25" i="2"/>
  <c r="AC25" i="2"/>
  <c r="AD25" i="2"/>
  <c r="AE25" i="2"/>
  <c r="AF25" i="2"/>
  <c r="AG25" i="2"/>
  <c r="AH25" i="2"/>
  <c r="AI25" i="2"/>
  <c r="AJ25" i="2"/>
  <c r="AK25" i="2"/>
  <c r="AM25" i="2"/>
  <c r="AN25" i="2"/>
  <c r="AO25" i="2"/>
  <c r="AP25" i="2"/>
  <c r="AR25" i="2"/>
  <c r="AS25" i="2"/>
  <c r="AT25" i="2"/>
  <c r="AU25" i="2"/>
  <c r="AW25" i="2"/>
  <c r="AY25" i="2"/>
  <c r="A26" i="2"/>
  <c r="B26" i="2"/>
  <c r="D26" i="2"/>
  <c r="E26" i="2"/>
  <c r="F26" i="2"/>
  <c r="G26" i="2"/>
  <c r="H26" i="2"/>
  <c r="I26" i="2"/>
  <c r="J26" i="2"/>
  <c r="K26" i="2"/>
  <c r="L26" i="2"/>
  <c r="M26" i="2"/>
  <c r="N26" i="2"/>
  <c r="O26" i="2"/>
  <c r="Q26" i="2"/>
  <c r="R26" i="2"/>
  <c r="S26" i="2"/>
  <c r="U26" i="2"/>
  <c r="V26" i="2"/>
  <c r="W26" i="2"/>
  <c r="X26" i="2"/>
  <c r="Y26" i="2"/>
  <c r="Z26" i="2"/>
  <c r="AA26" i="2"/>
  <c r="AC26" i="2"/>
  <c r="AD26" i="2"/>
  <c r="AE26" i="2"/>
  <c r="AF26" i="2"/>
  <c r="AG26" i="2"/>
  <c r="AH26" i="2"/>
  <c r="AI26" i="2"/>
  <c r="AJ26" i="2"/>
  <c r="AK26" i="2"/>
  <c r="AM26" i="2"/>
  <c r="AN26" i="2"/>
  <c r="AO26" i="2"/>
  <c r="AP26" i="2"/>
  <c r="AR26" i="2"/>
  <c r="AS26" i="2"/>
  <c r="AT26" i="2"/>
  <c r="AU26" i="2"/>
  <c r="AW26" i="2"/>
  <c r="AY26" i="2"/>
  <c r="A27" i="2"/>
  <c r="B27" i="2"/>
  <c r="D27" i="2"/>
  <c r="E27" i="2"/>
  <c r="F27" i="2"/>
  <c r="G27" i="2"/>
  <c r="H27" i="2"/>
  <c r="I27" i="2"/>
  <c r="J27" i="2"/>
  <c r="K27" i="2"/>
  <c r="L27" i="2"/>
  <c r="M27" i="2"/>
  <c r="N27" i="2"/>
  <c r="O27" i="2"/>
  <c r="Q27" i="2"/>
  <c r="R27" i="2"/>
  <c r="S27" i="2"/>
  <c r="U27" i="2"/>
  <c r="V27" i="2"/>
  <c r="W27" i="2"/>
  <c r="X27" i="2"/>
  <c r="Y27" i="2"/>
  <c r="Z27" i="2"/>
  <c r="AA27" i="2"/>
  <c r="AC27" i="2"/>
  <c r="AD27" i="2"/>
  <c r="AE27" i="2"/>
  <c r="AF27" i="2"/>
  <c r="AG27" i="2"/>
  <c r="AH27" i="2"/>
  <c r="AI27" i="2"/>
  <c r="AJ27" i="2"/>
  <c r="AK27" i="2"/>
  <c r="AM27" i="2"/>
  <c r="AN27" i="2"/>
  <c r="AO27" i="2"/>
  <c r="AP27" i="2"/>
  <c r="AR27" i="2"/>
  <c r="AS27" i="2"/>
  <c r="AT27" i="2"/>
  <c r="AU27" i="2"/>
  <c r="AW27" i="2"/>
  <c r="AY27" i="2"/>
  <c r="A28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Q28" i="2"/>
  <c r="R28" i="2"/>
  <c r="S28" i="2"/>
  <c r="U28" i="2"/>
  <c r="V28" i="2"/>
  <c r="W28" i="2"/>
  <c r="X28" i="2"/>
  <c r="Y28" i="2"/>
  <c r="Z28" i="2"/>
  <c r="AA28" i="2"/>
  <c r="AC28" i="2"/>
  <c r="AD28" i="2"/>
  <c r="AE28" i="2"/>
  <c r="AF28" i="2"/>
  <c r="AG28" i="2"/>
  <c r="AH28" i="2"/>
  <c r="AI28" i="2"/>
  <c r="AJ28" i="2"/>
  <c r="AK28" i="2"/>
  <c r="AM28" i="2"/>
  <c r="AN28" i="2"/>
  <c r="AO28" i="2"/>
  <c r="AP28" i="2"/>
  <c r="AR28" i="2"/>
  <c r="AS28" i="2"/>
  <c r="AT28" i="2"/>
  <c r="AU28" i="2"/>
  <c r="AW28" i="2"/>
  <c r="AY28" i="2"/>
  <c r="A29" i="2"/>
  <c r="B29" i="2"/>
  <c r="D29" i="2"/>
  <c r="E29" i="2"/>
  <c r="F29" i="2"/>
  <c r="G29" i="2"/>
  <c r="H29" i="2"/>
  <c r="I29" i="2"/>
  <c r="J29" i="2"/>
  <c r="K29" i="2"/>
  <c r="L29" i="2"/>
  <c r="M29" i="2"/>
  <c r="N29" i="2"/>
  <c r="O29" i="2"/>
  <c r="Q29" i="2"/>
  <c r="R29" i="2"/>
  <c r="S29" i="2"/>
  <c r="U29" i="2"/>
  <c r="V29" i="2"/>
  <c r="W29" i="2"/>
  <c r="X29" i="2"/>
  <c r="Y29" i="2"/>
  <c r="Z29" i="2"/>
  <c r="AA29" i="2"/>
  <c r="AC29" i="2"/>
  <c r="AD29" i="2"/>
  <c r="AE29" i="2"/>
  <c r="AF29" i="2"/>
  <c r="AG29" i="2"/>
  <c r="AH29" i="2"/>
  <c r="AI29" i="2"/>
  <c r="AJ29" i="2"/>
  <c r="AK29" i="2"/>
  <c r="AM29" i="2"/>
  <c r="AN29" i="2"/>
  <c r="AO29" i="2"/>
  <c r="AP29" i="2"/>
  <c r="AR29" i="2"/>
  <c r="AS29" i="2"/>
  <c r="AT29" i="2"/>
  <c r="AU29" i="2"/>
  <c r="AW29" i="2"/>
  <c r="AY29" i="2"/>
  <c r="A30" i="2"/>
  <c r="B30" i="2"/>
  <c r="D30" i="2"/>
  <c r="E30" i="2"/>
  <c r="F30" i="2"/>
  <c r="G30" i="2"/>
  <c r="H30" i="2"/>
  <c r="I30" i="2"/>
  <c r="J30" i="2"/>
  <c r="K30" i="2"/>
  <c r="L30" i="2"/>
  <c r="M30" i="2"/>
  <c r="N30" i="2"/>
  <c r="O30" i="2"/>
  <c r="Q30" i="2"/>
  <c r="R30" i="2"/>
  <c r="S30" i="2"/>
  <c r="U30" i="2"/>
  <c r="V30" i="2"/>
  <c r="W30" i="2"/>
  <c r="X30" i="2"/>
  <c r="Y30" i="2"/>
  <c r="Z30" i="2"/>
  <c r="AA30" i="2"/>
  <c r="AC30" i="2"/>
  <c r="AD30" i="2"/>
  <c r="AE30" i="2"/>
  <c r="AF30" i="2"/>
  <c r="AG30" i="2"/>
  <c r="AH30" i="2"/>
  <c r="AI30" i="2"/>
  <c r="AJ30" i="2"/>
  <c r="AK30" i="2"/>
  <c r="AM30" i="2"/>
  <c r="AN30" i="2"/>
  <c r="AO30" i="2"/>
  <c r="AP30" i="2"/>
  <c r="AR30" i="2"/>
  <c r="AS30" i="2"/>
  <c r="AT30" i="2"/>
  <c r="AU30" i="2"/>
  <c r="AW30" i="2"/>
  <c r="AY30" i="2"/>
  <c r="A31" i="2"/>
  <c r="B31" i="2"/>
  <c r="D31" i="2"/>
  <c r="E31" i="2"/>
  <c r="F31" i="2"/>
  <c r="G31" i="2"/>
  <c r="H31" i="2"/>
  <c r="I31" i="2"/>
  <c r="J31" i="2"/>
  <c r="K31" i="2"/>
  <c r="L31" i="2"/>
  <c r="M31" i="2"/>
  <c r="N31" i="2"/>
  <c r="O31" i="2"/>
  <c r="Q31" i="2"/>
  <c r="R31" i="2"/>
  <c r="S31" i="2"/>
  <c r="U31" i="2"/>
  <c r="V31" i="2"/>
  <c r="W31" i="2"/>
  <c r="X31" i="2"/>
  <c r="Y31" i="2"/>
  <c r="Z31" i="2"/>
  <c r="AA31" i="2"/>
  <c r="AC31" i="2"/>
  <c r="AD31" i="2"/>
  <c r="AE31" i="2"/>
  <c r="AF31" i="2"/>
  <c r="AG31" i="2"/>
  <c r="AH31" i="2"/>
  <c r="AI31" i="2"/>
  <c r="AJ31" i="2"/>
  <c r="AK31" i="2"/>
  <c r="AM31" i="2"/>
  <c r="AN31" i="2"/>
  <c r="AO31" i="2"/>
  <c r="AP31" i="2"/>
  <c r="AR31" i="2"/>
  <c r="AS31" i="2"/>
  <c r="AT31" i="2"/>
  <c r="AU31" i="2"/>
  <c r="AW31" i="2"/>
  <c r="AY31" i="2"/>
  <c r="A32" i="2"/>
  <c r="B32" i="2"/>
  <c r="D32" i="2"/>
  <c r="E32" i="2"/>
  <c r="F32" i="2"/>
  <c r="G32" i="2"/>
  <c r="H32" i="2"/>
  <c r="I32" i="2"/>
  <c r="J32" i="2"/>
  <c r="K32" i="2"/>
  <c r="L32" i="2"/>
  <c r="M32" i="2"/>
  <c r="N32" i="2"/>
  <c r="O32" i="2"/>
  <c r="Q32" i="2"/>
  <c r="R32" i="2"/>
  <c r="S32" i="2"/>
  <c r="U32" i="2"/>
  <c r="V32" i="2"/>
  <c r="W32" i="2"/>
  <c r="X32" i="2"/>
  <c r="Y32" i="2"/>
  <c r="Z32" i="2"/>
  <c r="AA32" i="2"/>
  <c r="AC32" i="2"/>
  <c r="AD32" i="2"/>
  <c r="AE32" i="2"/>
  <c r="AF32" i="2"/>
  <c r="AG32" i="2"/>
  <c r="AH32" i="2"/>
  <c r="AI32" i="2"/>
  <c r="AJ32" i="2"/>
  <c r="AK32" i="2"/>
  <c r="AM32" i="2"/>
  <c r="AN32" i="2"/>
  <c r="AO32" i="2"/>
  <c r="AP32" i="2"/>
  <c r="AR32" i="2"/>
  <c r="AS32" i="2"/>
  <c r="AT32" i="2"/>
  <c r="AU32" i="2"/>
  <c r="AW32" i="2"/>
  <c r="AY32" i="2"/>
  <c r="A33" i="2"/>
  <c r="B33" i="2"/>
  <c r="D33" i="2"/>
  <c r="E33" i="2"/>
  <c r="F33" i="2"/>
  <c r="G33" i="2"/>
  <c r="H33" i="2"/>
  <c r="I33" i="2"/>
  <c r="J33" i="2"/>
  <c r="K33" i="2"/>
  <c r="L33" i="2"/>
  <c r="M33" i="2"/>
  <c r="N33" i="2"/>
  <c r="O33" i="2"/>
  <c r="Q33" i="2"/>
  <c r="R33" i="2"/>
  <c r="S33" i="2"/>
  <c r="U33" i="2"/>
  <c r="V33" i="2"/>
  <c r="W33" i="2"/>
  <c r="X33" i="2"/>
  <c r="Y33" i="2"/>
  <c r="Z33" i="2"/>
  <c r="AA33" i="2"/>
  <c r="AC33" i="2"/>
  <c r="AD33" i="2"/>
  <c r="AE33" i="2"/>
  <c r="AF33" i="2"/>
  <c r="AG33" i="2"/>
  <c r="AH33" i="2"/>
  <c r="AI33" i="2"/>
  <c r="AJ33" i="2"/>
  <c r="AK33" i="2"/>
  <c r="AM33" i="2"/>
  <c r="AN33" i="2"/>
  <c r="AO33" i="2"/>
  <c r="AP33" i="2"/>
  <c r="AR33" i="2"/>
  <c r="AS33" i="2"/>
  <c r="AT33" i="2"/>
  <c r="AU33" i="2"/>
  <c r="AW33" i="2"/>
  <c r="AY33" i="2"/>
  <c r="A34" i="2"/>
  <c r="B34" i="2"/>
  <c r="D34" i="2"/>
  <c r="E34" i="2"/>
  <c r="F34" i="2"/>
  <c r="G34" i="2"/>
  <c r="H34" i="2"/>
  <c r="I34" i="2"/>
  <c r="J34" i="2"/>
  <c r="K34" i="2"/>
  <c r="L34" i="2"/>
  <c r="M34" i="2"/>
  <c r="N34" i="2"/>
  <c r="O34" i="2"/>
  <c r="Q34" i="2"/>
  <c r="R34" i="2"/>
  <c r="S34" i="2"/>
  <c r="U34" i="2"/>
  <c r="V34" i="2"/>
  <c r="W34" i="2"/>
  <c r="X34" i="2"/>
  <c r="Y34" i="2"/>
  <c r="Z34" i="2"/>
  <c r="AA34" i="2"/>
  <c r="AC34" i="2"/>
  <c r="AD34" i="2"/>
  <c r="AE34" i="2"/>
  <c r="AF34" i="2"/>
  <c r="AG34" i="2"/>
  <c r="AH34" i="2"/>
  <c r="AI34" i="2"/>
  <c r="AJ34" i="2"/>
  <c r="AK34" i="2"/>
  <c r="AM34" i="2"/>
  <c r="AN34" i="2"/>
  <c r="AO34" i="2"/>
  <c r="AP34" i="2"/>
  <c r="AR34" i="2"/>
  <c r="AS34" i="2"/>
  <c r="AT34" i="2"/>
  <c r="AU34" i="2"/>
  <c r="AW34" i="2"/>
  <c r="AY34" i="2"/>
  <c r="A35" i="2"/>
  <c r="B35" i="2"/>
  <c r="D35" i="2"/>
  <c r="E35" i="2"/>
  <c r="F35" i="2"/>
  <c r="G35" i="2"/>
  <c r="H35" i="2"/>
  <c r="I35" i="2"/>
  <c r="J35" i="2"/>
  <c r="K35" i="2"/>
  <c r="L35" i="2"/>
  <c r="M35" i="2"/>
  <c r="N35" i="2"/>
  <c r="O35" i="2"/>
  <c r="Q35" i="2"/>
  <c r="R35" i="2"/>
  <c r="S35" i="2"/>
  <c r="U35" i="2"/>
  <c r="V35" i="2"/>
  <c r="W35" i="2"/>
  <c r="X35" i="2"/>
  <c r="Y35" i="2"/>
  <c r="Z35" i="2"/>
  <c r="AA35" i="2"/>
  <c r="AC35" i="2"/>
  <c r="AD35" i="2"/>
  <c r="AE35" i="2"/>
  <c r="AF35" i="2"/>
  <c r="AG35" i="2"/>
  <c r="AH35" i="2"/>
  <c r="AI35" i="2"/>
  <c r="AJ35" i="2"/>
  <c r="AK35" i="2"/>
  <c r="AM35" i="2"/>
  <c r="AN35" i="2"/>
  <c r="AO35" i="2"/>
  <c r="AP35" i="2"/>
  <c r="AR35" i="2"/>
  <c r="AS35" i="2"/>
  <c r="AT35" i="2"/>
  <c r="AU35" i="2"/>
  <c r="AW35" i="2"/>
  <c r="AY35" i="2"/>
  <c r="A36" i="2"/>
  <c r="B36" i="2"/>
  <c r="D36" i="2"/>
  <c r="E36" i="2"/>
  <c r="F36" i="2"/>
  <c r="G36" i="2"/>
  <c r="H36" i="2"/>
  <c r="I36" i="2"/>
  <c r="J36" i="2"/>
  <c r="K36" i="2"/>
  <c r="L36" i="2"/>
  <c r="M36" i="2"/>
  <c r="N36" i="2"/>
  <c r="O36" i="2"/>
  <c r="Q36" i="2"/>
  <c r="R36" i="2"/>
  <c r="S36" i="2"/>
  <c r="U36" i="2"/>
  <c r="V36" i="2"/>
  <c r="W36" i="2"/>
  <c r="X36" i="2"/>
  <c r="Y36" i="2"/>
  <c r="Z36" i="2"/>
  <c r="AA36" i="2"/>
  <c r="AC36" i="2"/>
  <c r="AD36" i="2"/>
  <c r="AE36" i="2"/>
  <c r="AF36" i="2"/>
  <c r="AG36" i="2"/>
  <c r="AH36" i="2"/>
  <c r="AI36" i="2"/>
  <c r="AJ36" i="2"/>
  <c r="AK36" i="2"/>
  <c r="AM36" i="2"/>
  <c r="AN36" i="2"/>
  <c r="AO36" i="2"/>
  <c r="AP36" i="2"/>
  <c r="AR36" i="2"/>
  <c r="AS36" i="2"/>
  <c r="AT36" i="2"/>
  <c r="AU36" i="2"/>
  <c r="AW36" i="2"/>
  <c r="AY36" i="2"/>
  <c r="A37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Q37" i="2"/>
  <c r="R37" i="2"/>
  <c r="S37" i="2"/>
  <c r="U37" i="2"/>
  <c r="V37" i="2"/>
  <c r="W37" i="2"/>
  <c r="X37" i="2"/>
  <c r="Y37" i="2"/>
  <c r="Z37" i="2"/>
  <c r="AA37" i="2"/>
  <c r="AC37" i="2"/>
  <c r="AD37" i="2"/>
  <c r="AE37" i="2"/>
  <c r="AF37" i="2"/>
  <c r="AG37" i="2"/>
  <c r="AH37" i="2"/>
  <c r="AI37" i="2"/>
  <c r="AJ37" i="2"/>
  <c r="AK37" i="2"/>
  <c r="AM37" i="2"/>
  <c r="AN37" i="2"/>
  <c r="AO37" i="2"/>
  <c r="AP37" i="2"/>
  <c r="AR37" i="2"/>
  <c r="AS37" i="2"/>
  <c r="AT37" i="2"/>
  <c r="AU37" i="2"/>
  <c r="AW37" i="2"/>
  <c r="AY37" i="2"/>
  <c r="A38" i="2"/>
  <c r="B38" i="2"/>
  <c r="D38" i="2"/>
  <c r="E38" i="2"/>
  <c r="F38" i="2"/>
  <c r="G38" i="2"/>
  <c r="H38" i="2"/>
  <c r="I38" i="2"/>
  <c r="J38" i="2"/>
  <c r="K38" i="2"/>
  <c r="L38" i="2"/>
  <c r="M38" i="2"/>
  <c r="N38" i="2"/>
  <c r="O38" i="2"/>
  <c r="Q38" i="2"/>
  <c r="R38" i="2"/>
  <c r="S38" i="2"/>
  <c r="U38" i="2"/>
  <c r="V38" i="2"/>
  <c r="W38" i="2"/>
  <c r="X38" i="2"/>
  <c r="Y38" i="2"/>
  <c r="Z38" i="2"/>
  <c r="AA38" i="2"/>
  <c r="AC38" i="2"/>
  <c r="AD38" i="2"/>
  <c r="AE38" i="2"/>
  <c r="AF38" i="2"/>
  <c r="AG38" i="2"/>
  <c r="AH38" i="2"/>
  <c r="AI38" i="2"/>
  <c r="AJ38" i="2"/>
  <c r="AK38" i="2"/>
  <c r="AM38" i="2"/>
  <c r="AN38" i="2"/>
  <c r="AO38" i="2"/>
  <c r="AP38" i="2"/>
  <c r="AR38" i="2"/>
  <c r="AS38" i="2"/>
  <c r="AT38" i="2"/>
  <c r="AU38" i="2"/>
  <c r="AW38" i="2"/>
  <c r="AY38" i="2"/>
  <c r="A39" i="2"/>
  <c r="B39" i="2"/>
  <c r="D39" i="2"/>
  <c r="E39" i="2"/>
  <c r="F39" i="2"/>
  <c r="G39" i="2"/>
  <c r="H39" i="2"/>
  <c r="I39" i="2"/>
  <c r="J39" i="2"/>
  <c r="K39" i="2"/>
  <c r="L39" i="2"/>
  <c r="M39" i="2"/>
  <c r="N39" i="2"/>
  <c r="O39" i="2"/>
  <c r="Q39" i="2"/>
  <c r="R39" i="2"/>
  <c r="S39" i="2"/>
  <c r="U39" i="2"/>
  <c r="V39" i="2"/>
  <c r="W39" i="2"/>
  <c r="X39" i="2"/>
  <c r="Y39" i="2"/>
  <c r="Z39" i="2"/>
  <c r="AA39" i="2"/>
  <c r="AC39" i="2"/>
  <c r="AD39" i="2"/>
  <c r="AE39" i="2"/>
  <c r="AF39" i="2"/>
  <c r="AG39" i="2"/>
  <c r="AH39" i="2"/>
  <c r="AI39" i="2"/>
  <c r="AJ39" i="2"/>
  <c r="AK39" i="2"/>
  <c r="AM39" i="2"/>
  <c r="AN39" i="2"/>
  <c r="AO39" i="2"/>
  <c r="AP39" i="2"/>
  <c r="AR39" i="2"/>
  <c r="AS39" i="2"/>
  <c r="AT39" i="2"/>
  <c r="AU39" i="2"/>
  <c r="AW39" i="2"/>
  <c r="AY39" i="2"/>
  <c r="A40" i="2"/>
  <c r="B40" i="2"/>
  <c r="D40" i="2"/>
  <c r="E40" i="2"/>
  <c r="F40" i="2"/>
  <c r="G40" i="2"/>
  <c r="H40" i="2"/>
  <c r="I40" i="2"/>
  <c r="J40" i="2"/>
  <c r="K40" i="2"/>
  <c r="L40" i="2"/>
  <c r="M40" i="2"/>
  <c r="N40" i="2"/>
  <c r="O40" i="2"/>
  <c r="Q40" i="2"/>
  <c r="R40" i="2"/>
  <c r="S40" i="2"/>
  <c r="U40" i="2"/>
  <c r="V40" i="2"/>
  <c r="W40" i="2"/>
  <c r="X40" i="2"/>
  <c r="Y40" i="2"/>
  <c r="Z40" i="2"/>
  <c r="AA40" i="2"/>
  <c r="AC40" i="2"/>
  <c r="AD40" i="2"/>
  <c r="AE40" i="2"/>
  <c r="AF40" i="2"/>
  <c r="AG40" i="2"/>
  <c r="AH40" i="2"/>
  <c r="AI40" i="2"/>
  <c r="AJ40" i="2"/>
  <c r="AK40" i="2"/>
  <c r="AM40" i="2"/>
  <c r="AN40" i="2"/>
  <c r="AO40" i="2"/>
  <c r="AP40" i="2"/>
  <c r="AR40" i="2"/>
  <c r="AS40" i="2"/>
  <c r="AT40" i="2"/>
  <c r="AU40" i="2"/>
  <c r="AW40" i="2"/>
  <c r="AY40" i="2"/>
  <c r="A41" i="2"/>
  <c r="B41" i="2"/>
  <c r="D41" i="2"/>
  <c r="E41" i="2"/>
  <c r="F41" i="2"/>
  <c r="G41" i="2"/>
  <c r="H41" i="2"/>
  <c r="I41" i="2"/>
  <c r="J41" i="2"/>
  <c r="K41" i="2"/>
  <c r="L41" i="2"/>
  <c r="M41" i="2"/>
  <c r="N41" i="2"/>
  <c r="O41" i="2"/>
  <c r="Q41" i="2"/>
  <c r="R41" i="2"/>
  <c r="S41" i="2"/>
  <c r="U41" i="2"/>
  <c r="V41" i="2"/>
  <c r="W41" i="2"/>
  <c r="X41" i="2"/>
  <c r="Y41" i="2"/>
  <c r="Z41" i="2"/>
  <c r="AA41" i="2"/>
  <c r="AC41" i="2"/>
  <c r="AD41" i="2"/>
  <c r="AE41" i="2"/>
  <c r="AF41" i="2"/>
  <c r="AG41" i="2"/>
  <c r="AH41" i="2"/>
  <c r="AI41" i="2"/>
  <c r="AJ41" i="2"/>
  <c r="AK41" i="2"/>
  <c r="AM41" i="2"/>
  <c r="AN41" i="2"/>
  <c r="AO41" i="2"/>
  <c r="AP41" i="2"/>
  <c r="AR41" i="2"/>
  <c r="AS41" i="2"/>
  <c r="AT41" i="2"/>
  <c r="AU41" i="2"/>
  <c r="AW41" i="2"/>
  <c r="AY41" i="2"/>
  <c r="A42" i="2"/>
  <c r="B42" i="2"/>
  <c r="D42" i="2"/>
  <c r="E42" i="2"/>
  <c r="F42" i="2"/>
  <c r="G42" i="2"/>
  <c r="H42" i="2"/>
  <c r="I42" i="2"/>
  <c r="J42" i="2"/>
  <c r="K42" i="2"/>
  <c r="L42" i="2"/>
  <c r="M42" i="2"/>
  <c r="N42" i="2"/>
  <c r="O42" i="2"/>
  <c r="Q42" i="2"/>
  <c r="R42" i="2"/>
  <c r="S42" i="2"/>
  <c r="U42" i="2"/>
  <c r="V42" i="2"/>
  <c r="W42" i="2"/>
  <c r="X42" i="2"/>
  <c r="Y42" i="2"/>
  <c r="Z42" i="2"/>
  <c r="AA42" i="2"/>
  <c r="AC42" i="2"/>
  <c r="AD42" i="2"/>
  <c r="AE42" i="2"/>
  <c r="AF42" i="2"/>
  <c r="AG42" i="2"/>
  <c r="AH42" i="2"/>
  <c r="AI42" i="2"/>
  <c r="AJ42" i="2"/>
  <c r="AK42" i="2"/>
  <c r="AM42" i="2"/>
  <c r="AN42" i="2"/>
  <c r="AO42" i="2"/>
  <c r="AP42" i="2"/>
  <c r="AR42" i="2"/>
  <c r="AS42" i="2"/>
  <c r="AT42" i="2"/>
  <c r="AU42" i="2"/>
  <c r="AW42" i="2"/>
  <c r="AY42" i="2"/>
  <c r="A43" i="2"/>
  <c r="B43" i="2"/>
  <c r="D43" i="2"/>
  <c r="E43" i="2"/>
  <c r="F43" i="2"/>
  <c r="G43" i="2"/>
  <c r="H43" i="2"/>
  <c r="I43" i="2"/>
  <c r="J43" i="2"/>
  <c r="K43" i="2"/>
  <c r="L43" i="2"/>
  <c r="M43" i="2"/>
  <c r="N43" i="2"/>
  <c r="O43" i="2"/>
  <c r="Q43" i="2"/>
  <c r="R43" i="2"/>
  <c r="S43" i="2"/>
  <c r="U43" i="2"/>
  <c r="V43" i="2"/>
  <c r="W43" i="2"/>
  <c r="X43" i="2"/>
  <c r="Y43" i="2"/>
  <c r="Z43" i="2"/>
  <c r="AA43" i="2"/>
  <c r="AC43" i="2"/>
  <c r="AD43" i="2"/>
  <c r="AE43" i="2"/>
  <c r="AF43" i="2"/>
  <c r="AG43" i="2"/>
  <c r="AH43" i="2"/>
  <c r="AI43" i="2"/>
  <c r="AJ43" i="2"/>
  <c r="AK43" i="2"/>
  <c r="AM43" i="2"/>
  <c r="AN43" i="2"/>
  <c r="AO43" i="2"/>
  <c r="AP43" i="2"/>
  <c r="AR43" i="2"/>
  <c r="AS43" i="2"/>
  <c r="AT43" i="2"/>
  <c r="AU43" i="2"/>
  <c r="AW43" i="2"/>
  <c r="AY43" i="2"/>
  <c r="A44" i="2"/>
  <c r="B44" i="2"/>
  <c r="D44" i="2"/>
  <c r="E44" i="2"/>
  <c r="F44" i="2"/>
  <c r="G44" i="2"/>
  <c r="H44" i="2"/>
  <c r="I44" i="2"/>
  <c r="J44" i="2"/>
  <c r="K44" i="2"/>
  <c r="L44" i="2"/>
  <c r="M44" i="2"/>
  <c r="N44" i="2"/>
  <c r="O44" i="2"/>
  <c r="Q44" i="2"/>
  <c r="R44" i="2"/>
  <c r="S44" i="2"/>
  <c r="U44" i="2"/>
  <c r="V44" i="2"/>
  <c r="W44" i="2"/>
  <c r="X44" i="2"/>
  <c r="Y44" i="2"/>
  <c r="Z44" i="2"/>
  <c r="AA44" i="2"/>
  <c r="AC44" i="2"/>
  <c r="AD44" i="2"/>
  <c r="AE44" i="2"/>
  <c r="AF44" i="2"/>
  <c r="AG44" i="2"/>
  <c r="AH44" i="2"/>
  <c r="AI44" i="2"/>
  <c r="AJ44" i="2"/>
  <c r="AK44" i="2"/>
  <c r="AM44" i="2"/>
  <c r="AN44" i="2"/>
  <c r="AO44" i="2"/>
  <c r="AP44" i="2"/>
  <c r="AR44" i="2"/>
  <c r="AS44" i="2"/>
  <c r="AT44" i="2"/>
  <c r="AU44" i="2"/>
  <c r="AW44" i="2"/>
  <c r="AY44" i="2"/>
  <c r="A45" i="2"/>
  <c r="B45" i="2"/>
  <c r="D45" i="2"/>
  <c r="E45" i="2"/>
  <c r="F45" i="2"/>
  <c r="G45" i="2"/>
  <c r="H45" i="2"/>
  <c r="I45" i="2"/>
  <c r="J45" i="2"/>
  <c r="K45" i="2"/>
  <c r="L45" i="2"/>
  <c r="M45" i="2"/>
  <c r="N45" i="2"/>
  <c r="O45" i="2"/>
  <c r="Q45" i="2"/>
  <c r="R45" i="2"/>
  <c r="S45" i="2"/>
  <c r="U45" i="2"/>
  <c r="V45" i="2"/>
  <c r="W45" i="2"/>
  <c r="X45" i="2"/>
  <c r="Y45" i="2"/>
  <c r="Z45" i="2"/>
  <c r="AA45" i="2"/>
  <c r="AC45" i="2"/>
  <c r="AD45" i="2"/>
  <c r="AE45" i="2"/>
  <c r="AF45" i="2"/>
  <c r="AG45" i="2"/>
  <c r="AH45" i="2"/>
  <c r="AI45" i="2"/>
  <c r="AJ45" i="2"/>
  <c r="AK45" i="2"/>
  <c r="AM45" i="2"/>
  <c r="AN45" i="2"/>
  <c r="AO45" i="2"/>
  <c r="AP45" i="2"/>
  <c r="AR45" i="2"/>
  <c r="AS45" i="2"/>
  <c r="AT45" i="2"/>
  <c r="AU45" i="2"/>
  <c r="AW45" i="2"/>
  <c r="AY45" i="2"/>
  <c r="A46" i="2"/>
  <c r="B46" i="2"/>
  <c r="D46" i="2"/>
  <c r="E46" i="2"/>
  <c r="F46" i="2"/>
  <c r="G46" i="2"/>
  <c r="H46" i="2"/>
  <c r="I46" i="2"/>
  <c r="J46" i="2"/>
  <c r="K46" i="2"/>
  <c r="L46" i="2"/>
  <c r="M46" i="2"/>
  <c r="N46" i="2"/>
  <c r="O46" i="2"/>
  <c r="Q46" i="2"/>
  <c r="R46" i="2"/>
  <c r="S46" i="2"/>
  <c r="U46" i="2"/>
  <c r="V46" i="2"/>
  <c r="W46" i="2"/>
  <c r="X46" i="2"/>
  <c r="Y46" i="2"/>
  <c r="Z46" i="2"/>
  <c r="AA46" i="2"/>
  <c r="AC46" i="2"/>
  <c r="AD46" i="2"/>
  <c r="AE46" i="2"/>
  <c r="AF46" i="2"/>
  <c r="AG46" i="2"/>
  <c r="AH46" i="2"/>
  <c r="AI46" i="2"/>
  <c r="AJ46" i="2"/>
  <c r="AK46" i="2"/>
  <c r="AM46" i="2"/>
  <c r="AN46" i="2"/>
  <c r="AO46" i="2"/>
  <c r="AP46" i="2"/>
  <c r="AR46" i="2"/>
  <c r="AS46" i="2"/>
  <c r="AT46" i="2"/>
  <c r="AU46" i="2"/>
  <c r="AW46" i="2"/>
  <c r="AY46" i="2"/>
  <c r="A47" i="2"/>
  <c r="B47" i="2"/>
  <c r="D47" i="2"/>
  <c r="E47" i="2"/>
  <c r="F47" i="2"/>
  <c r="G47" i="2"/>
  <c r="H47" i="2"/>
  <c r="I47" i="2"/>
  <c r="J47" i="2"/>
  <c r="K47" i="2"/>
  <c r="L47" i="2"/>
  <c r="M47" i="2"/>
  <c r="N47" i="2"/>
  <c r="O47" i="2"/>
  <c r="Q47" i="2"/>
  <c r="R47" i="2"/>
  <c r="S47" i="2"/>
  <c r="U47" i="2"/>
  <c r="V47" i="2"/>
  <c r="W47" i="2"/>
  <c r="X47" i="2"/>
  <c r="Y47" i="2"/>
  <c r="Z47" i="2"/>
  <c r="AA47" i="2"/>
  <c r="AC47" i="2"/>
  <c r="AD47" i="2"/>
  <c r="AE47" i="2"/>
  <c r="AF47" i="2"/>
  <c r="AG47" i="2"/>
  <c r="AH47" i="2"/>
  <c r="AI47" i="2"/>
  <c r="AJ47" i="2"/>
  <c r="AK47" i="2"/>
  <c r="AM47" i="2"/>
  <c r="AN47" i="2"/>
  <c r="AO47" i="2"/>
  <c r="AP47" i="2"/>
  <c r="AR47" i="2"/>
  <c r="AS47" i="2"/>
  <c r="AT47" i="2"/>
  <c r="AU47" i="2"/>
  <c r="AW47" i="2"/>
  <c r="AY47" i="2"/>
  <c r="A48" i="2"/>
  <c r="B48" i="2"/>
  <c r="D48" i="2"/>
  <c r="E48" i="2"/>
  <c r="F48" i="2"/>
  <c r="G48" i="2"/>
  <c r="H48" i="2"/>
  <c r="I48" i="2"/>
  <c r="J48" i="2"/>
  <c r="K48" i="2"/>
  <c r="L48" i="2"/>
  <c r="M48" i="2"/>
  <c r="N48" i="2"/>
  <c r="O48" i="2"/>
  <c r="Q48" i="2"/>
  <c r="R48" i="2"/>
  <c r="S48" i="2"/>
  <c r="U48" i="2"/>
  <c r="V48" i="2"/>
  <c r="W48" i="2"/>
  <c r="X48" i="2"/>
  <c r="Y48" i="2"/>
  <c r="Z48" i="2"/>
  <c r="AA48" i="2"/>
  <c r="AC48" i="2"/>
  <c r="AD48" i="2"/>
  <c r="AE48" i="2"/>
  <c r="AF48" i="2"/>
  <c r="AG48" i="2"/>
  <c r="AH48" i="2"/>
  <c r="AI48" i="2"/>
  <c r="AJ48" i="2"/>
  <c r="AK48" i="2"/>
  <c r="AM48" i="2"/>
  <c r="AN48" i="2"/>
  <c r="AO48" i="2"/>
  <c r="AP48" i="2"/>
  <c r="AR48" i="2"/>
  <c r="AS48" i="2"/>
  <c r="AT48" i="2"/>
  <c r="AU48" i="2"/>
  <c r="AW48" i="2"/>
  <c r="AY48" i="2"/>
  <c r="A49" i="2"/>
  <c r="B49" i="2"/>
  <c r="D49" i="2"/>
  <c r="E49" i="2"/>
  <c r="F49" i="2"/>
  <c r="G49" i="2"/>
  <c r="H49" i="2"/>
  <c r="I49" i="2"/>
  <c r="J49" i="2"/>
  <c r="K49" i="2"/>
  <c r="L49" i="2"/>
  <c r="M49" i="2"/>
  <c r="N49" i="2"/>
  <c r="O49" i="2"/>
  <c r="Q49" i="2"/>
  <c r="R49" i="2"/>
  <c r="S49" i="2"/>
  <c r="U49" i="2"/>
  <c r="V49" i="2"/>
  <c r="W49" i="2"/>
  <c r="X49" i="2"/>
  <c r="Y49" i="2"/>
  <c r="Z49" i="2"/>
  <c r="AA49" i="2"/>
  <c r="AC49" i="2"/>
  <c r="AD49" i="2"/>
  <c r="AE49" i="2"/>
  <c r="AF49" i="2"/>
  <c r="AG49" i="2"/>
  <c r="AH49" i="2"/>
  <c r="AI49" i="2"/>
  <c r="AJ49" i="2"/>
  <c r="AK49" i="2"/>
  <c r="AM49" i="2"/>
  <c r="AN49" i="2"/>
  <c r="AO49" i="2"/>
  <c r="AP49" i="2"/>
  <c r="AR49" i="2"/>
  <c r="AS49" i="2"/>
  <c r="AT49" i="2"/>
  <c r="AU49" i="2"/>
  <c r="AW49" i="2"/>
  <c r="AY49" i="2"/>
  <c r="A50" i="2"/>
  <c r="B50" i="2"/>
  <c r="D50" i="2"/>
  <c r="E50" i="2"/>
  <c r="F50" i="2"/>
  <c r="G50" i="2"/>
  <c r="H50" i="2"/>
  <c r="I50" i="2"/>
  <c r="J50" i="2"/>
  <c r="K50" i="2"/>
  <c r="L50" i="2"/>
  <c r="M50" i="2"/>
  <c r="N50" i="2"/>
  <c r="O50" i="2"/>
  <c r="Q50" i="2"/>
  <c r="R50" i="2"/>
  <c r="S50" i="2"/>
  <c r="U50" i="2"/>
  <c r="V50" i="2"/>
  <c r="W50" i="2"/>
  <c r="X50" i="2"/>
  <c r="Y50" i="2"/>
  <c r="Z50" i="2"/>
  <c r="AA50" i="2"/>
  <c r="AC50" i="2"/>
  <c r="AD50" i="2"/>
  <c r="AE50" i="2"/>
  <c r="AF50" i="2"/>
  <c r="AG50" i="2"/>
  <c r="AH50" i="2"/>
  <c r="AI50" i="2"/>
  <c r="AJ50" i="2"/>
  <c r="AK50" i="2"/>
  <c r="AM50" i="2"/>
  <c r="AN50" i="2"/>
  <c r="AO50" i="2"/>
  <c r="AP50" i="2"/>
  <c r="AR50" i="2"/>
  <c r="AS50" i="2"/>
  <c r="AT50" i="2"/>
  <c r="AU50" i="2"/>
  <c r="AW50" i="2"/>
  <c r="AY50" i="2"/>
  <c r="A51" i="2"/>
  <c r="B51" i="2"/>
  <c r="D51" i="2"/>
  <c r="E51" i="2"/>
  <c r="F51" i="2"/>
  <c r="G51" i="2"/>
  <c r="H51" i="2"/>
  <c r="I51" i="2"/>
  <c r="J51" i="2"/>
  <c r="K51" i="2"/>
  <c r="L51" i="2"/>
  <c r="M51" i="2"/>
  <c r="N51" i="2"/>
  <c r="O51" i="2"/>
  <c r="Q51" i="2"/>
  <c r="R51" i="2"/>
  <c r="S51" i="2"/>
  <c r="U51" i="2"/>
  <c r="V51" i="2"/>
  <c r="W51" i="2"/>
  <c r="X51" i="2"/>
  <c r="Y51" i="2"/>
  <c r="Z51" i="2"/>
  <c r="AA51" i="2"/>
  <c r="AC51" i="2"/>
  <c r="AD51" i="2"/>
  <c r="AE51" i="2"/>
  <c r="AF51" i="2"/>
  <c r="AG51" i="2"/>
  <c r="AH51" i="2"/>
  <c r="AI51" i="2"/>
  <c r="AJ51" i="2"/>
  <c r="AK51" i="2"/>
  <c r="AM51" i="2"/>
  <c r="AN51" i="2"/>
  <c r="AO51" i="2"/>
  <c r="AP51" i="2"/>
  <c r="AR51" i="2"/>
  <c r="AS51" i="2"/>
  <c r="AT51" i="2"/>
  <c r="AU51" i="2"/>
  <c r="AW51" i="2"/>
  <c r="AY51" i="2"/>
  <c r="A52" i="2"/>
  <c r="B52" i="2"/>
  <c r="D52" i="2"/>
  <c r="E52" i="2"/>
  <c r="F52" i="2"/>
  <c r="G52" i="2"/>
  <c r="H52" i="2"/>
  <c r="I52" i="2"/>
  <c r="J52" i="2"/>
  <c r="K52" i="2"/>
  <c r="L52" i="2"/>
  <c r="M52" i="2"/>
  <c r="N52" i="2"/>
  <c r="O52" i="2"/>
  <c r="Q52" i="2"/>
  <c r="R52" i="2"/>
  <c r="S52" i="2"/>
  <c r="U52" i="2"/>
  <c r="V52" i="2"/>
  <c r="W52" i="2"/>
  <c r="X52" i="2"/>
  <c r="Y52" i="2"/>
  <c r="Z52" i="2"/>
  <c r="AA52" i="2"/>
  <c r="AC52" i="2"/>
  <c r="AD52" i="2"/>
  <c r="AE52" i="2"/>
  <c r="AF52" i="2"/>
  <c r="AG52" i="2"/>
  <c r="AH52" i="2"/>
  <c r="AI52" i="2"/>
  <c r="AJ52" i="2"/>
  <c r="AK52" i="2"/>
  <c r="AM52" i="2"/>
  <c r="AN52" i="2"/>
  <c r="AO52" i="2"/>
  <c r="AP52" i="2"/>
  <c r="AR52" i="2"/>
  <c r="AS52" i="2"/>
  <c r="AT52" i="2"/>
  <c r="AU52" i="2"/>
  <c r="AW52" i="2"/>
  <c r="AY52" i="2"/>
  <c r="A53" i="2"/>
  <c r="B53" i="2"/>
  <c r="D53" i="2"/>
  <c r="E53" i="2"/>
  <c r="F53" i="2"/>
  <c r="G53" i="2"/>
  <c r="H53" i="2"/>
  <c r="I53" i="2"/>
  <c r="J53" i="2"/>
  <c r="K53" i="2"/>
  <c r="L53" i="2"/>
  <c r="M53" i="2"/>
  <c r="N53" i="2"/>
  <c r="O53" i="2"/>
  <c r="Q53" i="2"/>
  <c r="R53" i="2"/>
  <c r="S53" i="2"/>
  <c r="U53" i="2"/>
  <c r="V53" i="2"/>
  <c r="W53" i="2"/>
  <c r="X53" i="2"/>
  <c r="Y53" i="2"/>
  <c r="Z53" i="2"/>
  <c r="AA53" i="2"/>
  <c r="AC53" i="2"/>
  <c r="AD53" i="2"/>
  <c r="AE53" i="2"/>
  <c r="AF53" i="2"/>
  <c r="AG53" i="2"/>
  <c r="AH53" i="2"/>
  <c r="AI53" i="2"/>
  <c r="AJ53" i="2"/>
  <c r="AK53" i="2"/>
  <c r="AM53" i="2"/>
  <c r="AN53" i="2"/>
  <c r="AO53" i="2"/>
  <c r="AP53" i="2"/>
  <c r="AR53" i="2"/>
  <c r="AS53" i="2"/>
  <c r="AT53" i="2"/>
  <c r="AU53" i="2"/>
  <c r="AW53" i="2"/>
  <c r="AY53" i="2"/>
  <c r="A54" i="2"/>
  <c r="B54" i="2"/>
  <c r="D54" i="2"/>
  <c r="E54" i="2"/>
  <c r="F54" i="2"/>
  <c r="G54" i="2"/>
  <c r="H54" i="2"/>
  <c r="I54" i="2"/>
  <c r="J54" i="2"/>
  <c r="K54" i="2"/>
  <c r="L54" i="2"/>
  <c r="M54" i="2"/>
  <c r="N54" i="2"/>
  <c r="O54" i="2"/>
  <c r="Q54" i="2"/>
  <c r="R54" i="2"/>
  <c r="S54" i="2"/>
  <c r="U54" i="2"/>
  <c r="V54" i="2"/>
  <c r="W54" i="2"/>
  <c r="X54" i="2"/>
  <c r="Y54" i="2"/>
  <c r="Z54" i="2"/>
  <c r="AA54" i="2"/>
  <c r="AC54" i="2"/>
  <c r="AD54" i="2"/>
  <c r="AE54" i="2"/>
  <c r="AF54" i="2"/>
  <c r="AG54" i="2"/>
  <c r="AH54" i="2"/>
  <c r="AI54" i="2"/>
  <c r="AJ54" i="2"/>
  <c r="AK54" i="2"/>
  <c r="AM54" i="2"/>
  <c r="AN54" i="2"/>
  <c r="AO54" i="2"/>
  <c r="AP54" i="2"/>
  <c r="AR54" i="2"/>
  <c r="AS54" i="2"/>
  <c r="AT54" i="2"/>
  <c r="AU54" i="2"/>
  <c r="AW54" i="2"/>
  <c r="AY54" i="2"/>
  <c r="A55" i="2"/>
  <c r="B55" i="2"/>
  <c r="D55" i="2"/>
  <c r="E55" i="2"/>
  <c r="F55" i="2"/>
  <c r="G55" i="2"/>
  <c r="H55" i="2"/>
  <c r="I55" i="2"/>
  <c r="J55" i="2"/>
  <c r="K55" i="2"/>
  <c r="L55" i="2"/>
  <c r="M55" i="2"/>
  <c r="N55" i="2"/>
  <c r="O55" i="2"/>
  <c r="Q55" i="2"/>
  <c r="R55" i="2"/>
  <c r="S55" i="2"/>
  <c r="U55" i="2"/>
  <c r="V55" i="2"/>
  <c r="W55" i="2"/>
  <c r="X55" i="2"/>
  <c r="Y55" i="2"/>
  <c r="Z55" i="2"/>
  <c r="AA55" i="2"/>
  <c r="AC55" i="2"/>
  <c r="AD55" i="2"/>
  <c r="AE55" i="2"/>
  <c r="AF55" i="2"/>
  <c r="AG55" i="2"/>
  <c r="AH55" i="2"/>
  <c r="AI55" i="2"/>
  <c r="AJ55" i="2"/>
  <c r="AK55" i="2"/>
  <c r="AM55" i="2"/>
  <c r="AN55" i="2"/>
  <c r="AO55" i="2"/>
  <c r="AP55" i="2"/>
  <c r="AR55" i="2"/>
  <c r="AS55" i="2"/>
  <c r="AT55" i="2"/>
  <c r="AU55" i="2"/>
  <c r="AW55" i="2"/>
  <c r="AY55" i="2"/>
  <c r="A56" i="2"/>
  <c r="B56" i="2"/>
  <c r="D56" i="2"/>
  <c r="E56" i="2"/>
  <c r="F56" i="2"/>
  <c r="G56" i="2"/>
  <c r="H56" i="2"/>
  <c r="I56" i="2"/>
  <c r="J56" i="2"/>
  <c r="K56" i="2"/>
  <c r="L56" i="2"/>
  <c r="M56" i="2"/>
  <c r="N56" i="2"/>
  <c r="O56" i="2"/>
  <c r="Q56" i="2"/>
  <c r="R56" i="2"/>
  <c r="S56" i="2"/>
  <c r="U56" i="2"/>
  <c r="V56" i="2"/>
  <c r="W56" i="2"/>
  <c r="X56" i="2"/>
  <c r="Y56" i="2"/>
  <c r="Z56" i="2"/>
  <c r="AA56" i="2"/>
  <c r="AC56" i="2"/>
  <c r="AD56" i="2"/>
  <c r="AE56" i="2"/>
  <c r="AF56" i="2"/>
  <c r="AG56" i="2"/>
  <c r="AH56" i="2"/>
  <c r="AI56" i="2"/>
  <c r="AJ56" i="2"/>
  <c r="AK56" i="2"/>
  <c r="AM56" i="2"/>
  <c r="AN56" i="2"/>
  <c r="AO56" i="2"/>
  <c r="AP56" i="2"/>
  <c r="AR56" i="2"/>
  <c r="AS56" i="2"/>
  <c r="AT56" i="2"/>
  <c r="AU56" i="2"/>
  <c r="AW56" i="2"/>
  <c r="AY56" i="2"/>
  <c r="A57" i="2"/>
  <c r="B57" i="2"/>
  <c r="D57" i="2"/>
  <c r="E57" i="2"/>
  <c r="F57" i="2"/>
  <c r="G57" i="2"/>
  <c r="H57" i="2"/>
  <c r="I57" i="2"/>
  <c r="J57" i="2"/>
  <c r="K57" i="2"/>
  <c r="L57" i="2"/>
  <c r="M57" i="2"/>
  <c r="N57" i="2"/>
  <c r="O57" i="2"/>
  <c r="Q57" i="2"/>
  <c r="R57" i="2"/>
  <c r="S57" i="2"/>
  <c r="U57" i="2"/>
  <c r="V57" i="2"/>
  <c r="W57" i="2"/>
  <c r="X57" i="2"/>
  <c r="Y57" i="2"/>
  <c r="Z57" i="2"/>
  <c r="AA57" i="2"/>
  <c r="AC57" i="2"/>
  <c r="AD57" i="2"/>
  <c r="AE57" i="2"/>
  <c r="AF57" i="2"/>
  <c r="AG57" i="2"/>
  <c r="AH57" i="2"/>
  <c r="AI57" i="2"/>
  <c r="AJ57" i="2"/>
  <c r="AK57" i="2"/>
  <c r="AM57" i="2"/>
  <c r="AN57" i="2"/>
  <c r="AO57" i="2"/>
  <c r="AP57" i="2"/>
  <c r="AR57" i="2"/>
  <c r="AS57" i="2"/>
  <c r="AT57" i="2"/>
  <c r="AU57" i="2"/>
  <c r="AW57" i="2"/>
  <c r="AY57" i="2"/>
  <c r="A58" i="2"/>
  <c r="B58" i="2"/>
  <c r="D58" i="2"/>
  <c r="E58" i="2"/>
  <c r="F58" i="2"/>
  <c r="G58" i="2"/>
  <c r="H58" i="2"/>
  <c r="I58" i="2"/>
  <c r="J58" i="2"/>
  <c r="K58" i="2"/>
  <c r="L58" i="2"/>
  <c r="M58" i="2"/>
  <c r="N58" i="2"/>
  <c r="O58" i="2"/>
  <c r="Q58" i="2"/>
  <c r="R58" i="2"/>
  <c r="S58" i="2"/>
  <c r="U58" i="2"/>
  <c r="V58" i="2"/>
  <c r="W58" i="2"/>
  <c r="X58" i="2"/>
  <c r="Y58" i="2"/>
  <c r="Z58" i="2"/>
  <c r="AA58" i="2"/>
  <c r="AC58" i="2"/>
  <c r="AD58" i="2"/>
  <c r="AE58" i="2"/>
  <c r="AF58" i="2"/>
  <c r="AG58" i="2"/>
  <c r="AH58" i="2"/>
  <c r="AI58" i="2"/>
  <c r="AJ58" i="2"/>
  <c r="AK58" i="2"/>
  <c r="AM58" i="2"/>
  <c r="AN58" i="2"/>
  <c r="AO58" i="2"/>
  <c r="AP58" i="2"/>
  <c r="AR58" i="2"/>
  <c r="AS58" i="2"/>
  <c r="AT58" i="2"/>
  <c r="AU58" i="2"/>
  <c r="AW58" i="2"/>
  <c r="AY58" i="2"/>
  <c r="A59" i="2"/>
  <c r="B59" i="2"/>
  <c r="D59" i="2"/>
  <c r="E59" i="2"/>
  <c r="F59" i="2"/>
  <c r="G59" i="2"/>
  <c r="H59" i="2"/>
  <c r="I59" i="2"/>
  <c r="J59" i="2"/>
  <c r="K59" i="2"/>
  <c r="L59" i="2"/>
  <c r="M59" i="2"/>
  <c r="N59" i="2"/>
  <c r="O59" i="2"/>
  <c r="Q59" i="2"/>
  <c r="R59" i="2"/>
  <c r="S59" i="2"/>
  <c r="U59" i="2"/>
  <c r="V59" i="2"/>
  <c r="W59" i="2"/>
  <c r="X59" i="2"/>
  <c r="Y59" i="2"/>
  <c r="Z59" i="2"/>
  <c r="AA59" i="2"/>
  <c r="AC59" i="2"/>
  <c r="AD59" i="2"/>
  <c r="AE59" i="2"/>
  <c r="AF59" i="2"/>
  <c r="AG59" i="2"/>
  <c r="AH59" i="2"/>
  <c r="AI59" i="2"/>
  <c r="AJ59" i="2"/>
  <c r="AK59" i="2"/>
  <c r="AM59" i="2"/>
  <c r="AN59" i="2"/>
  <c r="AO59" i="2"/>
  <c r="AP59" i="2"/>
  <c r="AR59" i="2"/>
  <c r="AS59" i="2"/>
  <c r="AT59" i="2"/>
  <c r="AU59" i="2"/>
  <c r="AW59" i="2"/>
  <c r="AY59" i="2"/>
  <c r="A60" i="2"/>
  <c r="B60" i="2"/>
  <c r="D60" i="2"/>
  <c r="E60" i="2"/>
  <c r="F60" i="2"/>
  <c r="G60" i="2"/>
  <c r="H60" i="2"/>
  <c r="I60" i="2"/>
  <c r="J60" i="2"/>
  <c r="K60" i="2"/>
  <c r="L60" i="2"/>
  <c r="M60" i="2"/>
  <c r="N60" i="2"/>
  <c r="O60" i="2"/>
  <c r="Q60" i="2"/>
  <c r="R60" i="2"/>
  <c r="S60" i="2"/>
  <c r="U60" i="2"/>
  <c r="V60" i="2"/>
  <c r="W60" i="2"/>
  <c r="X60" i="2"/>
  <c r="Y60" i="2"/>
  <c r="Z60" i="2"/>
  <c r="AA60" i="2"/>
  <c r="AC60" i="2"/>
  <c r="AD60" i="2"/>
  <c r="AE60" i="2"/>
  <c r="AF60" i="2"/>
  <c r="AG60" i="2"/>
  <c r="AH60" i="2"/>
  <c r="AI60" i="2"/>
  <c r="AJ60" i="2"/>
  <c r="AK60" i="2"/>
  <c r="AM60" i="2"/>
  <c r="AN60" i="2"/>
  <c r="AO60" i="2"/>
  <c r="AP60" i="2"/>
  <c r="AR60" i="2"/>
  <c r="AS60" i="2"/>
  <c r="AT60" i="2"/>
  <c r="AU60" i="2"/>
  <c r="AW60" i="2"/>
  <c r="AY60" i="2"/>
  <c r="A61" i="2"/>
  <c r="B61" i="2"/>
  <c r="D61" i="2"/>
  <c r="E61" i="2"/>
  <c r="F61" i="2"/>
  <c r="G61" i="2"/>
  <c r="H61" i="2"/>
  <c r="I61" i="2"/>
  <c r="J61" i="2"/>
  <c r="K61" i="2"/>
  <c r="L61" i="2"/>
  <c r="M61" i="2"/>
  <c r="N61" i="2"/>
  <c r="O61" i="2"/>
  <c r="Q61" i="2"/>
  <c r="R61" i="2"/>
  <c r="S61" i="2"/>
  <c r="U61" i="2"/>
  <c r="V61" i="2"/>
  <c r="W61" i="2"/>
  <c r="X61" i="2"/>
  <c r="Y61" i="2"/>
  <c r="Z61" i="2"/>
  <c r="AA61" i="2"/>
  <c r="AC61" i="2"/>
  <c r="AD61" i="2"/>
  <c r="AE61" i="2"/>
  <c r="AF61" i="2"/>
  <c r="AG61" i="2"/>
  <c r="AH61" i="2"/>
  <c r="AI61" i="2"/>
  <c r="AJ61" i="2"/>
  <c r="AK61" i="2"/>
  <c r="AM61" i="2"/>
  <c r="AN61" i="2"/>
  <c r="AO61" i="2"/>
  <c r="AP61" i="2"/>
  <c r="AR61" i="2"/>
  <c r="AS61" i="2"/>
  <c r="AT61" i="2"/>
  <c r="AU61" i="2"/>
  <c r="AW61" i="2"/>
  <c r="AY61" i="2"/>
  <c r="A62" i="2"/>
  <c r="B62" i="2"/>
  <c r="D62" i="2"/>
  <c r="E62" i="2"/>
  <c r="F62" i="2"/>
  <c r="G62" i="2"/>
  <c r="H62" i="2"/>
  <c r="I62" i="2"/>
  <c r="J62" i="2"/>
  <c r="K62" i="2"/>
  <c r="L62" i="2"/>
  <c r="M62" i="2"/>
  <c r="N62" i="2"/>
  <c r="O62" i="2"/>
  <c r="Q62" i="2"/>
  <c r="R62" i="2"/>
  <c r="S62" i="2"/>
  <c r="U62" i="2"/>
  <c r="V62" i="2"/>
  <c r="W62" i="2"/>
  <c r="X62" i="2"/>
  <c r="Y62" i="2"/>
  <c r="Z62" i="2"/>
  <c r="AA62" i="2"/>
  <c r="AC62" i="2"/>
  <c r="AD62" i="2"/>
  <c r="AE62" i="2"/>
  <c r="AF62" i="2"/>
  <c r="AG62" i="2"/>
  <c r="AH62" i="2"/>
  <c r="AI62" i="2"/>
  <c r="AJ62" i="2"/>
  <c r="AK62" i="2"/>
  <c r="AM62" i="2"/>
  <c r="AN62" i="2"/>
  <c r="AO62" i="2"/>
  <c r="AP62" i="2"/>
  <c r="AR62" i="2"/>
  <c r="AS62" i="2"/>
  <c r="AT62" i="2"/>
  <c r="AU62" i="2"/>
  <c r="AW62" i="2"/>
  <c r="AY62" i="2"/>
  <c r="A63" i="2"/>
  <c r="B63" i="2"/>
  <c r="D63" i="2"/>
  <c r="E63" i="2"/>
  <c r="F63" i="2"/>
  <c r="G63" i="2"/>
  <c r="H63" i="2"/>
  <c r="I63" i="2"/>
  <c r="J63" i="2"/>
  <c r="K63" i="2"/>
  <c r="L63" i="2"/>
  <c r="M63" i="2"/>
  <c r="N63" i="2"/>
  <c r="O63" i="2"/>
  <c r="Q63" i="2"/>
  <c r="R63" i="2"/>
  <c r="S63" i="2"/>
  <c r="U63" i="2"/>
  <c r="V63" i="2"/>
  <c r="W63" i="2"/>
  <c r="X63" i="2"/>
  <c r="Y63" i="2"/>
  <c r="Z63" i="2"/>
  <c r="AA63" i="2"/>
  <c r="AC63" i="2"/>
  <c r="AD63" i="2"/>
  <c r="AE63" i="2"/>
  <c r="AF63" i="2"/>
  <c r="AG63" i="2"/>
  <c r="AH63" i="2"/>
  <c r="AI63" i="2"/>
  <c r="AJ63" i="2"/>
  <c r="AK63" i="2"/>
  <c r="AM63" i="2"/>
  <c r="AN63" i="2"/>
  <c r="AO63" i="2"/>
  <c r="AP63" i="2"/>
  <c r="AR63" i="2"/>
  <c r="AS63" i="2"/>
  <c r="AT63" i="2"/>
  <c r="AU63" i="2"/>
  <c r="AW63" i="2"/>
  <c r="AY63" i="2"/>
  <c r="A64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Q64" i="2"/>
  <c r="R64" i="2"/>
  <c r="S64" i="2"/>
  <c r="U64" i="2"/>
  <c r="V64" i="2"/>
  <c r="W64" i="2"/>
  <c r="X64" i="2"/>
  <c r="Y64" i="2"/>
  <c r="Z64" i="2"/>
  <c r="AA64" i="2"/>
  <c r="AC64" i="2"/>
  <c r="AD64" i="2"/>
  <c r="AE64" i="2"/>
  <c r="AF64" i="2"/>
  <c r="AG64" i="2"/>
  <c r="AH64" i="2"/>
  <c r="AI64" i="2"/>
  <c r="AJ64" i="2"/>
  <c r="AK64" i="2"/>
  <c r="AM64" i="2"/>
  <c r="AN64" i="2"/>
  <c r="AO64" i="2"/>
  <c r="AP64" i="2"/>
  <c r="AR64" i="2"/>
  <c r="AS64" i="2"/>
  <c r="AT64" i="2"/>
  <c r="AU64" i="2"/>
  <c r="AW64" i="2"/>
  <c r="AY64" i="2"/>
  <c r="A65" i="2"/>
  <c r="B65" i="2"/>
  <c r="D65" i="2"/>
  <c r="E65" i="2"/>
  <c r="F65" i="2"/>
  <c r="G65" i="2"/>
  <c r="H65" i="2"/>
  <c r="I65" i="2"/>
  <c r="J65" i="2"/>
  <c r="K65" i="2"/>
  <c r="L65" i="2"/>
  <c r="M65" i="2"/>
  <c r="N65" i="2"/>
  <c r="O65" i="2"/>
  <c r="Q65" i="2"/>
  <c r="R65" i="2"/>
  <c r="S65" i="2"/>
  <c r="U65" i="2"/>
  <c r="V65" i="2"/>
  <c r="W65" i="2"/>
  <c r="X65" i="2"/>
  <c r="Y65" i="2"/>
  <c r="Z65" i="2"/>
  <c r="AA65" i="2"/>
  <c r="AC65" i="2"/>
  <c r="AD65" i="2"/>
  <c r="AE65" i="2"/>
  <c r="AF65" i="2"/>
  <c r="AG65" i="2"/>
  <c r="AH65" i="2"/>
  <c r="AI65" i="2"/>
  <c r="AJ65" i="2"/>
  <c r="AK65" i="2"/>
  <c r="AM65" i="2"/>
  <c r="AN65" i="2"/>
  <c r="AO65" i="2"/>
  <c r="AP65" i="2"/>
  <c r="AR65" i="2"/>
  <c r="AS65" i="2"/>
  <c r="AT65" i="2"/>
  <c r="AU65" i="2"/>
  <c r="AW65" i="2"/>
  <c r="AY65" i="2"/>
  <c r="A66" i="2"/>
  <c r="B66" i="2"/>
  <c r="D66" i="2"/>
  <c r="E66" i="2"/>
  <c r="F66" i="2"/>
  <c r="G66" i="2"/>
  <c r="H66" i="2"/>
  <c r="I66" i="2"/>
  <c r="J66" i="2"/>
  <c r="K66" i="2"/>
  <c r="L66" i="2"/>
  <c r="M66" i="2"/>
  <c r="N66" i="2"/>
  <c r="O66" i="2"/>
  <c r="Q66" i="2"/>
  <c r="R66" i="2"/>
  <c r="S66" i="2"/>
  <c r="U66" i="2"/>
  <c r="V66" i="2"/>
  <c r="W66" i="2"/>
  <c r="X66" i="2"/>
  <c r="Y66" i="2"/>
  <c r="Z66" i="2"/>
  <c r="AA66" i="2"/>
  <c r="AC66" i="2"/>
  <c r="AD66" i="2"/>
  <c r="AE66" i="2"/>
  <c r="AF66" i="2"/>
  <c r="AG66" i="2"/>
  <c r="AH66" i="2"/>
  <c r="AI66" i="2"/>
  <c r="AJ66" i="2"/>
  <c r="AK66" i="2"/>
  <c r="AM66" i="2"/>
  <c r="AN66" i="2"/>
  <c r="AO66" i="2"/>
  <c r="AP66" i="2"/>
  <c r="AR66" i="2"/>
  <c r="AS66" i="2"/>
  <c r="AT66" i="2"/>
  <c r="AU66" i="2"/>
  <c r="AW66" i="2"/>
  <c r="AY66" i="2"/>
  <c r="A67" i="2"/>
  <c r="B67" i="2"/>
  <c r="D67" i="2"/>
  <c r="E67" i="2"/>
  <c r="F67" i="2"/>
  <c r="G67" i="2"/>
  <c r="H67" i="2"/>
  <c r="I67" i="2"/>
  <c r="J67" i="2"/>
  <c r="K67" i="2"/>
  <c r="L67" i="2"/>
  <c r="M67" i="2"/>
  <c r="N67" i="2"/>
  <c r="O67" i="2"/>
  <c r="Q67" i="2"/>
  <c r="R67" i="2"/>
  <c r="S67" i="2"/>
  <c r="U67" i="2"/>
  <c r="V67" i="2"/>
  <c r="W67" i="2"/>
  <c r="X67" i="2"/>
  <c r="Y67" i="2"/>
  <c r="Z67" i="2"/>
  <c r="AA67" i="2"/>
  <c r="AC67" i="2"/>
  <c r="AD67" i="2"/>
  <c r="AE67" i="2"/>
  <c r="AF67" i="2"/>
  <c r="AG67" i="2"/>
  <c r="AH67" i="2"/>
  <c r="AI67" i="2"/>
  <c r="AJ67" i="2"/>
  <c r="AK67" i="2"/>
  <c r="AM67" i="2"/>
  <c r="AN67" i="2"/>
  <c r="AO67" i="2"/>
  <c r="AP67" i="2"/>
  <c r="AR67" i="2"/>
  <c r="AS67" i="2"/>
  <c r="AT67" i="2"/>
  <c r="AU67" i="2"/>
  <c r="AW67" i="2"/>
  <c r="AY67" i="2"/>
  <c r="A68" i="2"/>
  <c r="B68" i="2"/>
  <c r="D68" i="2"/>
  <c r="E68" i="2"/>
  <c r="F68" i="2"/>
  <c r="G68" i="2"/>
  <c r="H68" i="2"/>
  <c r="I68" i="2"/>
  <c r="J68" i="2"/>
  <c r="K68" i="2"/>
  <c r="L68" i="2"/>
  <c r="M68" i="2"/>
  <c r="N68" i="2"/>
  <c r="O68" i="2"/>
  <c r="Q68" i="2"/>
  <c r="R68" i="2"/>
  <c r="S68" i="2"/>
  <c r="U68" i="2"/>
  <c r="V68" i="2"/>
  <c r="W68" i="2"/>
  <c r="X68" i="2"/>
  <c r="Y68" i="2"/>
  <c r="Z68" i="2"/>
  <c r="AA68" i="2"/>
  <c r="AC68" i="2"/>
  <c r="AD68" i="2"/>
  <c r="AE68" i="2"/>
  <c r="AF68" i="2"/>
  <c r="AG68" i="2"/>
  <c r="AH68" i="2"/>
  <c r="AI68" i="2"/>
  <c r="AJ68" i="2"/>
  <c r="AK68" i="2"/>
  <c r="AM68" i="2"/>
  <c r="AN68" i="2"/>
  <c r="AO68" i="2"/>
  <c r="AP68" i="2"/>
  <c r="AR68" i="2"/>
  <c r="AS68" i="2"/>
  <c r="AT68" i="2"/>
  <c r="AU68" i="2"/>
  <c r="AW68" i="2"/>
  <c r="AY68" i="2"/>
  <c r="A69" i="2"/>
  <c r="B69" i="2"/>
  <c r="D69" i="2"/>
  <c r="E69" i="2"/>
  <c r="F69" i="2"/>
  <c r="G69" i="2"/>
  <c r="H69" i="2"/>
  <c r="I69" i="2"/>
  <c r="J69" i="2"/>
  <c r="K69" i="2"/>
  <c r="L69" i="2"/>
  <c r="M69" i="2"/>
  <c r="N69" i="2"/>
  <c r="O69" i="2"/>
  <c r="Q69" i="2"/>
  <c r="R69" i="2"/>
  <c r="S69" i="2"/>
  <c r="U69" i="2"/>
  <c r="V69" i="2"/>
  <c r="W69" i="2"/>
  <c r="X69" i="2"/>
  <c r="Y69" i="2"/>
  <c r="Z69" i="2"/>
  <c r="AA69" i="2"/>
  <c r="AC69" i="2"/>
  <c r="AD69" i="2"/>
  <c r="AE69" i="2"/>
  <c r="AF69" i="2"/>
  <c r="AG69" i="2"/>
  <c r="AH69" i="2"/>
  <c r="AI69" i="2"/>
  <c r="AJ69" i="2"/>
  <c r="AK69" i="2"/>
  <c r="AM69" i="2"/>
  <c r="AN69" i="2"/>
  <c r="AO69" i="2"/>
  <c r="AP69" i="2"/>
  <c r="AR69" i="2"/>
  <c r="AS69" i="2"/>
  <c r="AT69" i="2"/>
  <c r="AU69" i="2"/>
  <c r="AW69" i="2"/>
  <c r="AY69" i="2"/>
  <c r="A70" i="2"/>
  <c r="B70" i="2"/>
  <c r="D70" i="2"/>
  <c r="E70" i="2"/>
  <c r="F70" i="2"/>
  <c r="G70" i="2"/>
  <c r="H70" i="2"/>
  <c r="I70" i="2"/>
  <c r="J70" i="2"/>
  <c r="K70" i="2"/>
  <c r="L70" i="2"/>
  <c r="M70" i="2"/>
  <c r="N70" i="2"/>
  <c r="O70" i="2"/>
  <c r="Q70" i="2"/>
  <c r="R70" i="2"/>
  <c r="S70" i="2"/>
  <c r="U70" i="2"/>
  <c r="V70" i="2"/>
  <c r="W70" i="2"/>
  <c r="X70" i="2"/>
  <c r="Y70" i="2"/>
  <c r="Z70" i="2"/>
  <c r="AA70" i="2"/>
  <c r="AC70" i="2"/>
  <c r="AD70" i="2"/>
  <c r="AE70" i="2"/>
  <c r="AF70" i="2"/>
  <c r="AG70" i="2"/>
  <c r="AH70" i="2"/>
  <c r="AI70" i="2"/>
  <c r="AJ70" i="2"/>
  <c r="AK70" i="2"/>
  <c r="AM70" i="2"/>
  <c r="AN70" i="2"/>
  <c r="AO70" i="2"/>
  <c r="AP70" i="2"/>
  <c r="AR70" i="2"/>
  <c r="AS70" i="2"/>
  <c r="AT70" i="2"/>
  <c r="AU70" i="2"/>
  <c r="AW70" i="2"/>
  <c r="AY70" i="2"/>
  <c r="A71" i="2"/>
  <c r="B71" i="2"/>
  <c r="D71" i="2"/>
  <c r="E71" i="2"/>
  <c r="F71" i="2"/>
  <c r="G71" i="2"/>
  <c r="H71" i="2"/>
  <c r="I71" i="2"/>
  <c r="J71" i="2"/>
  <c r="K71" i="2"/>
  <c r="L71" i="2"/>
  <c r="M71" i="2"/>
  <c r="N71" i="2"/>
  <c r="O71" i="2"/>
  <c r="Q71" i="2"/>
  <c r="R71" i="2"/>
  <c r="S71" i="2"/>
  <c r="U71" i="2"/>
  <c r="V71" i="2"/>
  <c r="W71" i="2"/>
  <c r="X71" i="2"/>
  <c r="Y71" i="2"/>
  <c r="Z71" i="2"/>
  <c r="AA71" i="2"/>
  <c r="AC71" i="2"/>
  <c r="AD71" i="2"/>
  <c r="AE71" i="2"/>
  <c r="AF71" i="2"/>
  <c r="AG71" i="2"/>
  <c r="AH71" i="2"/>
  <c r="AI71" i="2"/>
  <c r="AJ71" i="2"/>
  <c r="AK71" i="2"/>
  <c r="AM71" i="2"/>
  <c r="AN71" i="2"/>
  <c r="AO71" i="2"/>
  <c r="AP71" i="2"/>
  <c r="AR71" i="2"/>
  <c r="AS71" i="2"/>
  <c r="AT71" i="2"/>
  <c r="AU71" i="2"/>
  <c r="AW71" i="2"/>
  <c r="AY71" i="2"/>
  <c r="A72" i="2"/>
  <c r="B72" i="2"/>
  <c r="D72" i="2"/>
  <c r="E72" i="2"/>
  <c r="F72" i="2"/>
  <c r="G72" i="2"/>
  <c r="H72" i="2"/>
  <c r="I72" i="2"/>
  <c r="J72" i="2"/>
  <c r="K72" i="2"/>
  <c r="L72" i="2"/>
  <c r="M72" i="2"/>
  <c r="N72" i="2"/>
  <c r="O72" i="2"/>
  <c r="Q72" i="2"/>
  <c r="R72" i="2"/>
  <c r="S72" i="2"/>
  <c r="U72" i="2"/>
  <c r="V72" i="2"/>
  <c r="W72" i="2"/>
  <c r="X72" i="2"/>
  <c r="Y72" i="2"/>
  <c r="Z72" i="2"/>
  <c r="AA72" i="2"/>
  <c r="AC72" i="2"/>
  <c r="AD72" i="2"/>
  <c r="AE72" i="2"/>
  <c r="AF72" i="2"/>
  <c r="AG72" i="2"/>
  <c r="AH72" i="2"/>
  <c r="AI72" i="2"/>
  <c r="AJ72" i="2"/>
  <c r="AK72" i="2"/>
  <c r="AM72" i="2"/>
  <c r="AN72" i="2"/>
  <c r="AO72" i="2"/>
  <c r="AP72" i="2"/>
  <c r="AR72" i="2"/>
  <c r="AS72" i="2"/>
  <c r="AT72" i="2"/>
  <c r="AU72" i="2"/>
  <c r="AW72" i="2"/>
  <c r="AY72" i="2"/>
  <c r="A73" i="2"/>
  <c r="B73" i="2"/>
  <c r="D73" i="2"/>
  <c r="E73" i="2"/>
  <c r="F73" i="2"/>
  <c r="G73" i="2"/>
  <c r="H73" i="2"/>
  <c r="I73" i="2"/>
  <c r="J73" i="2"/>
  <c r="K73" i="2"/>
  <c r="L73" i="2"/>
  <c r="M73" i="2"/>
  <c r="N73" i="2"/>
  <c r="O73" i="2"/>
  <c r="Q73" i="2"/>
  <c r="R73" i="2"/>
  <c r="S73" i="2"/>
  <c r="U73" i="2"/>
  <c r="V73" i="2"/>
  <c r="W73" i="2"/>
  <c r="X73" i="2"/>
  <c r="Y73" i="2"/>
  <c r="Z73" i="2"/>
  <c r="AA73" i="2"/>
  <c r="AC73" i="2"/>
  <c r="AD73" i="2"/>
  <c r="AE73" i="2"/>
  <c r="AF73" i="2"/>
  <c r="AG73" i="2"/>
  <c r="AH73" i="2"/>
  <c r="AI73" i="2"/>
  <c r="AJ73" i="2"/>
  <c r="AK73" i="2"/>
  <c r="AM73" i="2"/>
  <c r="AN73" i="2"/>
  <c r="AO73" i="2"/>
  <c r="AP73" i="2"/>
  <c r="AR73" i="2"/>
  <c r="AS73" i="2"/>
  <c r="AT73" i="2"/>
  <c r="AU73" i="2"/>
  <c r="AW73" i="2"/>
  <c r="AY73" i="2"/>
  <c r="A74" i="2"/>
  <c r="B74" i="2"/>
  <c r="D74" i="2"/>
  <c r="E74" i="2"/>
  <c r="F74" i="2"/>
  <c r="G74" i="2"/>
  <c r="H74" i="2"/>
  <c r="I74" i="2"/>
  <c r="J74" i="2"/>
  <c r="K74" i="2"/>
  <c r="L74" i="2"/>
  <c r="M74" i="2"/>
  <c r="N74" i="2"/>
  <c r="O74" i="2"/>
  <c r="Q74" i="2"/>
  <c r="R74" i="2"/>
  <c r="S74" i="2"/>
  <c r="U74" i="2"/>
  <c r="V74" i="2"/>
  <c r="W74" i="2"/>
  <c r="X74" i="2"/>
  <c r="Y74" i="2"/>
  <c r="Z74" i="2"/>
  <c r="AA74" i="2"/>
  <c r="AC74" i="2"/>
  <c r="AD74" i="2"/>
  <c r="AE74" i="2"/>
  <c r="AF74" i="2"/>
  <c r="AG74" i="2"/>
  <c r="AH74" i="2"/>
  <c r="AI74" i="2"/>
  <c r="AJ74" i="2"/>
  <c r="AK74" i="2"/>
  <c r="AM74" i="2"/>
  <c r="AN74" i="2"/>
  <c r="AO74" i="2"/>
  <c r="AP74" i="2"/>
  <c r="AR74" i="2"/>
  <c r="AS74" i="2"/>
  <c r="AT74" i="2"/>
  <c r="AU74" i="2"/>
  <c r="AW74" i="2"/>
  <c r="AY74" i="2"/>
  <c r="A75" i="2"/>
  <c r="B75" i="2"/>
  <c r="D75" i="2"/>
  <c r="E75" i="2"/>
  <c r="F75" i="2"/>
  <c r="G75" i="2"/>
  <c r="H75" i="2"/>
  <c r="I75" i="2"/>
  <c r="J75" i="2"/>
  <c r="K75" i="2"/>
  <c r="L75" i="2"/>
  <c r="M75" i="2"/>
  <c r="N75" i="2"/>
  <c r="O75" i="2"/>
  <c r="Q75" i="2"/>
  <c r="R75" i="2"/>
  <c r="S75" i="2"/>
  <c r="U75" i="2"/>
  <c r="V75" i="2"/>
  <c r="W75" i="2"/>
  <c r="X75" i="2"/>
  <c r="Y75" i="2"/>
  <c r="Z75" i="2"/>
  <c r="AA75" i="2"/>
  <c r="AC75" i="2"/>
  <c r="AD75" i="2"/>
  <c r="AE75" i="2"/>
  <c r="AF75" i="2"/>
  <c r="AG75" i="2"/>
  <c r="AH75" i="2"/>
  <c r="AI75" i="2"/>
  <c r="AJ75" i="2"/>
  <c r="AK75" i="2"/>
  <c r="AM75" i="2"/>
  <c r="AN75" i="2"/>
  <c r="AO75" i="2"/>
  <c r="AP75" i="2"/>
  <c r="AR75" i="2"/>
  <c r="AS75" i="2"/>
  <c r="AT75" i="2"/>
  <c r="AU75" i="2"/>
  <c r="AW75" i="2"/>
  <c r="AY75" i="2"/>
  <c r="A76" i="2"/>
  <c r="B76" i="2"/>
  <c r="D76" i="2"/>
  <c r="E76" i="2"/>
  <c r="F76" i="2"/>
  <c r="G76" i="2"/>
  <c r="H76" i="2"/>
  <c r="I76" i="2"/>
  <c r="J76" i="2"/>
  <c r="K76" i="2"/>
  <c r="L76" i="2"/>
  <c r="M76" i="2"/>
  <c r="N76" i="2"/>
  <c r="O76" i="2"/>
  <c r="Q76" i="2"/>
  <c r="R76" i="2"/>
  <c r="S76" i="2"/>
  <c r="U76" i="2"/>
  <c r="V76" i="2"/>
  <c r="W76" i="2"/>
  <c r="X76" i="2"/>
  <c r="Y76" i="2"/>
  <c r="Z76" i="2"/>
  <c r="AA76" i="2"/>
  <c r="AC76" i="2"/>
  <c r="AD76" i="2"/>
  <c r="AE76" i="2"/>
  <c r="AF76" i="2"/>
  <c r="AG76" i="2"/>
  <c r="AH76" i="2"/>
  <c r="AI76" i="2"/>
  <c r="AJ76" i="2"/>
  <c r="AK76" i="2"/>
  <c r="AM76" i="2"/>
  <c r="AN76" i="2"/>
  <c r="AO76" i="2"/>
  <c r="AP76" i="2"/>
  <c r="AR76" i="2"/>
  <c r="AS76" i="2"/>
  <c r="AT76" i="2"/>
  <c r="AU76" i="2"/>
  <c r="AW76" i="2"/>
  <c r="AY76" i="2"/>
  <c r="A77" i="2"/>
  <c r="B77" i="2"/>
  <c r="D77" i="2"/>
  <c r="E77" i="2"/>
  <c r="F77" i="2"/>
  <c r="G77" i="2"/>
  <c r="H77" i="2"/>
  <c r="I77" i="2"/>
  <c r="J77" i="2"/>
  <c r="K77" i="2"/>
  <c r="L77" i="2"/>
  <c r="M77" i="2"/>
  <c r="N77" i="2"/>
  <c r="O77" i="2"/>
  <c r="Q77" i="2"/>
  <c r="R77" i="2"/>
  <c r="S77" i="2"/>
  <c r="U77" i="2"/>
  <c r="V77" i="2"/>
  <c r="W77" i="2"/>
  <c r="X77" i="2"/>
  <c r="Y77" i="2"/>
  <c r="Z77" i="2"/>
  <c r="AA77" i="2"/>
  <c r="AC77" i="2"/>
  <c r="AD77" i="2"/>
  <c r="AE77" i="2"/>
  <c r="AF77" i="2"/>
  <c r="AG77" i="2"/>
  <c r="AH77" i="2"/>
  <c r="AI77" i="2"/>
  <c r="AJ77" i="2"/>
  <c r="AK77" i="2"/>
  <c r="AM77" i="2"/>
  <c r="AN77" i="2"/>
  <c r="AO77" i="2"/>
  <c r="AP77" i="2"/>
  <c r="AR77" i="2"/>
  <c r="AS77" i="2"/>
  <c r="AT77" i="2"/>
  <c r="AU77" i="2"/>
  <c r="AW77" i="2"/>
  <c r="AY77" i="2"/>
  <c r="A78" i="2"/>
  <c r="B78" i="2"/>
  <c r="D78" i="2"/>
  <c r="E78" i="2"/>
  <c r="F78" i="2"/>
  <c r="G78" i="2"/>
  <c r="H78" i="2"/>
  <c r="I78" i="2"/>
  <c r="J78" i="2"/>
  <c r="K78" i="2"/>
  <c r="L78" i="2"/>
  <c r="M78" i="2"/>
  <c r="N78" i="2"/>
  <c r="O78" i="2"/>
  <c r="Q78" i="2"/>
  <c r="R78" i="2"/>
  <c r="S78" i="2"/>
  <c r="U78" i="2"/>
  <c r="V78" i="2"/>
  <c r="W78" i="2"/>
  <c r="X78" i="2"/>
  <c r="Y78" i="2"/>
  <c r="Z78" i="2"/>
  <c r="AA78" i="2"/>
  <c r="AC78" i="2"/>
  <c r="AD78" i="2"/>
  <c r="AE78" i="2"/>
  <c r="AF78" i="2"/>
  <c r="AG78" i="2"/>
  <c r="AH78" i="2"/>
  <c r="AI78" i="2"/>
  <c r="AJ78" i="2"/>
  <c r="AK78" i="2"/>
  <c r="AM78" i="2"/>
  <c r="AN78" i="2"/>
  <c r="AO78" i="2"/>
  <c r="AP78" i="2"/>
  <c r="AR78" i="2"/>
  <c r="AS78" i="2"/>
  <c r="AT78" i="2"/>
  <c r="AU78" i="2"/>
  <c r="AW78" i="2"/>
  <c r="AY78" i="2"/>
  <c r="A79" i="2"/>
  <c r="B79" i="2"/>
  <c r="D79" i="2"/>
  <c r="E79" i="2"/>
  <c r="F79" i="2"/>
  <c r="G79" i="2"/>
  <c r="H79" i="2"/>
  <c r="I79" i="2"/>
  <c r="J79" i="2"/>
  <c r="K79" i="2"/>
  <c r="L79" i="2"/>
  <c r="M79" i="2"/>
  <c r="N79" i="2"/>
  <c r="O79" i="2"/>
  <c r="Q79" i="2"/>
  <c r="R79" i="2"/>
  <c r="S79" i="2"/>
  <c r="U79" i="2"/>
  <c r="V79" i="2"/>
  <c r="W79" i="2"/>
  <c r="X79" i="2"/>
  <c r="Y79" i="2"/>
  <c r="Z79" i="2"/>
  <c r="AA79" i="2"/>
  <c r="AC79" i="2"/>
  <c r="AD79" i="2"/>
  <c r="AE79" i="2"/>
  <c r="AF79" i="2"/>
  <c r="AG79" i="2"/>
  <c r="AH79" i="2"/>
  <c r="AI79" i="2"/>
  <c r="AJ79" i="2"/>
  <c r="AK79" i="2"/>
  <c r="AM79" i="2"/>
  <c r="AN79" i="2"/>
  <c r="AO79" i="2"/>
  <c r="AP79" i="2"/>
  <c r="AR79" i="2"/>
  <c r="AS79" i="2"/>
  <c r="AT79" i="2"/>
  <c r="AU79" i="2"/>
  <c r="AW79" i="2"/>
  <c r="AY79" i="2"/>
  <c r="A80" i="2"/>
  <c r="B80" i="2"/>
  <c r="D80" i="2"/>
  <c r="E80" i="2"/>
  <c r="F80" i="2"/>
  <c r="G80" i="2"/>
  <c r="H80" i="2"/>
  <c r="I80" i="2"/>
  <c r="J80" i="2"/>
  <c r="K80" i="2"/>
  <c r="L80" i="2"/>
  <c r="M80" i="2"/>
  <c r="N80" i="2"/>
  <c r="O80" i="2"/>
  <c r="Q80" i="2"/>
  <c r="R80" i="2"/>
  <c r="S80" i="2"/>
  <c r="U80" i="2"/>
  <c r="V80" i="2"/>
  <c r="W80" i="2"/>
  <c r="X80" i="2"/>
  <c r="Y80" i="2"/>
  <c r="Z80" i="2"/>
  <c r="AA80" i="2"/>
  <c r="AC80" i="2"/>
  <c r="AD80" i="2"/>
  <c r="AE80" i="2"/>
  <c r="AF80" i="2"/>
  <c r="AG80" i="2"/>
  <c r="AH80" i="2"/>
  <c r="AI80" i="2"/>
  <c r="AJ80" i="2"/>
  <c r="AK80" i="2"/>
  <c r="AM80" i="2"/>
  <c r="AN80" i="2"/>
  <c r="AO80" i="2"/>
  <c r="AP80" i="2"/>
  <c r="AR80" i="2"/>
  <c r="AS80" i="2"/>
  <c r="AT80" i="2"/>
  <c r="AU80" i="2"/>
  <c r="AW80" i="2"/>
  <c r="AY80" i="2"/>
  <c r="A81" i="2"/>
  <c r="B81" i="2"/>
  <c r="D81" i="2"/>
  <c r="E81" i="2"/>
  <c r="F81" i="2"/>
  <c r="G81" i="2"/>
  <c r="H81" i="2"/>
  <c r="I81" i="2"/>
  <c r="J81" i="2"/>
  <c r="K81" i="2"/>
  <c r="L81" i="2"/>
  <c r="M81" i="2"/>
  <c r="N81" i="2"/>
  <c r="O81" i="2"/>
  <c r="Q81" i="2"/>
  <c r="R81" i="2"/>
  <c r="S81" i="2"/>
  <c r="U81" i="2"/>
  <c r="V81" i="2"/>
  <c r="W81" i="2"/>
  <c r="X81" i="2"/>
  <c r="Y81" i="2"/>
  <c r="Z81" i="2"/>
  <c r="AA81" i="2"/>
  <c r="AC81" i="2"/>
  <c r="AD81" i="2"/>
  <c r="AE81" i="2"/>
  <c r="AF81" i="2"/>
  <c r="AG81" i="2"/>
  <c r="AH81" i="2"/>
  <c r="AI81" i="2"/>
  <c r="AJ81" i="2"/>
  <c r="AK81" i="2"/>
  <c r="AM81" i="2"/>
  <c r="AN81" i="2"/>
  <c r="AO81" i="2"/>
  <c r="AP81" i="2"/>
  <c r="AR81" i="2"/>
  <c r="AS81" i="2"/>
  <c r="AT81" i="2"/>
  <c r="AU81" i="2"/>
  <c r="AW81" i="2"/>
  <c r="AY81" i="2"/>
  <c r="A82" i="2"/>
  <c r="B82" i="2"/>
  <c r="D82" i="2"/>
  <c r="E82" i="2"/>
  <c r="F82" i="2"/>
  <c r="G82" i="2"/>
  <c r="H82" i="2"/>
  <c r="I82" i="2"/>
  <c r="J82" i="2"/>
  <c r="K82" i="2"/>
  <c r="L82" i="2"/>
  <c r="M82" i="2"/>
  <c r="N82" i="2"/>
  <c r="O82" i="2"/>
  <c r="Q82" i="2"/>
  <c r="R82" i="2"/>
  <c r="S82" i="2"/>
  <c r="U82" i="2"/>
  <c r="V82" i="2"/>
  <c r="W82" i="2"/>
  <c r="X82" i="2"/>
  <c r="Y82" i="2"/>
  <c r="Z82" i="2"/>
  <c r="AA82" i="2"/>
  <c r="AC82" i="2"/>
  <c r="AD82" i="2"/>
  <c r="AE82" i="2"/>
  <c r="AF82" i="2"/>
  <c r="AG82" i="2"/>
  <c r="AH82" i="2"/>
  <c r="AI82" i="2"/>
  <c r="AJ82" i="2"/>
  <c r="AK82" i="2"/>
  <c r="AM82" i="2"/>
  <c r="AN82" i="2"/>
  <c r="AO82" i="2"/>
  <c r="AP82" i="2"/>
  <c r="AR82" i="2"/>
  <c r="AS82" i="2"/>
  <c r="AT82" i="2"/>
  <c r="AU82" i="2"/>
  <c r="AW82" i="2"/>
  <c r="AY82" i="2"/>
  <c r="A83" i="2"/>
  <c r="B83" i="2"/>
  <c r="D83" i="2"/>
  <c r="E83" i="2"/>
  <c r="F83" i="2"/>
  <c r="G83" i="2"/>
  <c r="H83" i="2"/>
  <c r="I83" i="2"/>
  <c r="J83" i="2"/>
  <c r="K83" i="2"/>
  <c r="L83" i="2"/>
  <c r="M83" i="2"/>
  <c r="N83" i="2"/>
  <c r="O83" i="2"/>
  <c r="Q83" i="2"/>
  <c r="R83" i="2"/>
  <c r="S83" i="2"/>
  <c r="U83" i="2"/>
  <c r="V83" i="2"/>
  <c r="W83" i="2"/>
  <c r="X83" i="2"/>
  <c r="Y83" i="2"/>
  <c r="Z83" i="2"/>
  <c r="AA83" i="2"/>
  <c r="AC83" i="2"/>
  <c r="AD83" i="2"/>
  <c r="AE83" i="2"/>
  <c r="AF83" i="2"/>
  <c r="AG83" i="2"/>
  <c r="AH83" i="2"/>
  <c r="AI83" i="2"/>
  <c r="AJ83" i="2"/>
  <c r="AK83" i="2"/>
  <c r="AM83" i="2"/>
  <c r="AN83" i="2"/>
  <c r="AO83" i="2"/>
  <c r="AP83" i="2"/>
  <c r="AR83" i="2"/>
  <c r="AS83" i="2"/>
  <c r="AT83" i="2"/>
  <c r="AU83" i="2"/>
  <c r="AW83" i="2"/>
  <c r="AY83" i="2"/>
  <c r="A84" i="2"/>
  <c r="B84" i="2"/>
  <c r="D84" i="2"/>
  <c r="E84" i="2"/>
  <c r="F84" i="2"/>
  <c r="G84" i="2"/>
  <c r="H84" i="2"/>
  <c r="I84" i="2"/>
  <c r="J84" i="2"/>
  <c r="K84" i="2"/>
  <c r="L84" i="2"/>
  <c r="M84" i="2"/>
  <c r="N84" i="2"/>
  <c r="O84" i="2"/>
  <c r="Q84" i="2"/>
  <c r="R84" i="2"/>
  <c r="S84" i="2"/>
  <c r="U84" i="2"/>
  <c r="V84" i="2"/>
  <c r="W84" i="2"/>
  <c r="X84" i="2"/>
  <c r="Y84" i="2"/>
  <c r="Z84" i="2"/>
  <c r="AA84" i="2"/>
  <c r="AC84" i="2"/>
  <c r="AD84" i="2"/>
  <c r="AE84" i="2"/>
  <c r="AF84" i="2"/>
  <c r="AG84" i="2"/>
  <c r="AH84" i="2"/>
  <c r="AI84" i="2"/>
  <c r="AJ84" i="2"/>
  <c r="AK84" i="2"/>
  <c r="AM84" i="2"/>
  <c r="AN84" i="2"/>
  <c r="AO84" i="2"/>
  <c r="AP84" i="2"/>
  <c r="AR84" i="2"/>
  <c r="AS84" i="2"/>
  <c r="AT84" i="2"/>
  <c r="AU84" i="2"/>
  <c r="AW84" i="2"/>
  <c r="AY84" i="2"/>
  <c r="A85" i="2"/>
  <c r="B85" i="2"/>
  <c r="D85" i="2"/>
  <c r="E85" i="2"/>
  <c r="F85" i="2"/>
  <c r="G85" i="2"/>
  <c r="H85" i="2"/>
  <c r="I85" i="2"/>
  <c r="J85" i="2"/>
  <c r="K85" i="2"/>
  <c r="L85" i="2"/>
  <c r="M85" i="2"/>
  <c r="N85" i="2"/>
  <c r="O85" i="2"/>
  <c r="Q85" i="2"/>
  <c r="R85" i="2"/>
  <c r="S85" i="2"/>
  <c r="U85" i="2"/>
  <c r="V85" i="2"/>
  <c r="W85" i="2"/>
  <c r="X85" i="2"/>
  <c r="Y85" i="2"/>
  <c r="Z85" i="2"/>
  <c r="AA85" i="2"/>
  <c r="AC85" i="2"/>
  <c r="AD85" i="2"/>
  <c r="AE85" i="2"/>
  <c r="AF85" i="2"/>
  <c r="AG85" i="2"/>
  <c r="AH85" i="2"/>
  <c r="AI85" i="2"/>
  <c r="AJ85" i="2"/>
  <c r="AK85" i="2"/>
  <c r="AM85" i="2"/>
  <c r="AN85" i="2"/>
  <c r="AO85" i="2"/>
  <c r="AP85" i="2"/>
  <c r="AR85" i="2"/>
  <c r="AS85" i="2"/>
  <c r="AT85" i="2"/>
  <c r="AU85" i="2"/>
  <c r="AW85" i="2"/>
  <c r="AY85" i="2"/>
  <c r="A86" i="2"/>
  <c r="B86" i="2"/>
  <c r="D86" i="2"/>
  <c r="E86" i="2"/>
  <c r="F86" i="2"/>
  <c r="G86" i="2"/>
  <c r="H86" i="2"/>
  <c r="I86" i="2"/>
  <c r="J86" i="2"/>
  <c r="K86" i="2"/>
  <c r="L86" i="2"/>
  <c r="M86" i="2"/>
  <c r="N86" i="2"/>
  <c r="O86" i="2"/>
  <c r="Q86" i="2"/>
  <c r="R86" i="2"/>
  <c r="S86" i="2"/>
  <c r="U86" i="2"/>
  <c r="V86" i="2"/>
  <c r="W86" i="2"/>
  <c r="X86" i="2"/>
  <c r="Y86" i="2"/>
  <c r="Z86" i="2"/>
  <c r="AA86" i="2"/>
  <c r="AC86" i="2"/>
  <c r="AD86" i="2"/>
  <c r="AE86" i="2"/>
  <c r="AF86" i="2"/>
  <c r="AG86" i="2"/>
  <c r="AH86" i="2"/>
  <c r="AI86" i="2"/>
  <c r="AJ86" i="2"/>
  <c r="AK86" i="2"/>
  <c r="AM86" i="2"/>
  <c r="AN86" i="2"/>
  <c r="AO86" i="2"/>
  <c r="AP86" i="2"/>
  <c r="AR86" i="2"/>
  <c r="AS86" i="2"/>
  <c r="AT86" i="2"/>
  <c r="AU86" i="2"/>
  <c r="AW86" i="2"/>
  <c r="AY86" i="2"/>
  <c r="A87" i="2"/>
  <c r="B87" i="2"/>
  <c r="D87" i="2"/>
  <c r="E87" i="2"/>
  <c r="F87" i="2"/>
  <c r="G87" i="2"/>
  <c r="H87" i="2"/>
  <c r="I87" i="2"/>
  <c r="J87" i="2"/>
  <c r="K87" i="2"/>
  <c r="L87" i="2"/>
  <c r="M87" i="2"/>
  <c r="N87" i="2"/>
  <c r="O87" i="2"/>
  <c r="Q87" i="2"/>
  <c r="R87" i="2"/>
  <c r="S87" i="2"/>
  <c r="U87" i="2"/>
  <c r="V87" i="2"/>
  <c r="W87" i="2"/>
  <c r="X87" i="2"/>
  <c r="Y87" i="2"/>
  <c r="Z87" i="2"/>
  <c r="AA87" i="2"/>
  <c r="AC87" i="2"/>
  <c r="AD87" i="2"/>
  <c r="AE87" i="2"/>
  <c r="AF87" i="2"/>
  <c r="AG87" i="2"/>
  <c r="AH87" i="2"/>
  <c r="AI87" i="2"/>
  <c r="AJ87" i="2"/>
  <c r="AK87" i="2"/>
  <c r="AM87" i="2"/>
  <c r="AN87" i="2"/>
  <c r="AO87" i="2"/>
  <c r="AP87" i="2"/>
  <c r="AR87" i="2"/>
  <c r="AS87" i="2"/>
  <c r="AT87" i="2"/>
  <c r="AU87" i="2"/>
  <c r="AW87" i="2"/>
  <c r="AY87" i="2"/>
  <c r="A88" i="2"/>
  <c r="B88" i="2"/>
  <c r="D88" i="2"/>
  <c r="E88" i="2"/>
  <c r="F88" i="2"/>
  <c r="G88" i="2"/>
  <c r="H88" i="2"/>
  <c r="I88" i="2"/>
  <c r="J88" i="2"/>
  <c r="K88" i="2"/>
  <c r="L88" i="2"/>
  <c r="M88" i="2"/>
  <c r="N88" i="2"/>
  <c r="O88" i="2"/>
  <c r="Q88" i="2"/>
  <c r="R88" i="2"/>
  <c r="S88" i="2"/>
  <c r="U88" i="2"/>
  <c r="V88" i="2"/>
  <c r="W88" i="2"/>
  <c r="X88" i="2"/>
  <c r="Y88" i="2"/>
  <c r="Z88" i="2"/>
  <c r="AA88" i="2"/>
  <c r="AC88" i="2"/>
  <c r="AD88" i="2"/>
  <c r="AE88" i="2"/>
  <c r="AF88" i="2"/>
  <c r="AG88" i="2"/>
  <c r="AH88" i="2"/>
  <c r="AI88" i="2"/>
  <c r="AJ88" i="2"/>
  <c r="AK88" i="2"/>
  <c r="AM88" i="2"/>
  <c r="AN88" i="2"/>
  <c r="AO88" i="2"/>
  <c r="AP88" i="2"/>
  <c r="AR88" i="2"/>
  <c r="AS88" i="2"/>
  <c r="AT88" i="2"/>
  <c r="AU88" i="2"/>
  <c r="AW88" i="2"/>
  <c r="AY88" i="2"/>
  <c r="A89" i="2"/>
  <c r="B89" i="2"/>
  <c r="D89" i="2"/>
  <c r="E89" i="2"/>
  <c r="F89" i="2"/>
  <c r="G89" i="2"/>
  <c r="H89" i="2"/>
  <c r="I89" i="2"/>
  <c r="J89" i="2"/>
  <c r="K89" i="2"/>
  <c r="L89" i="2"/>
  <c r="M89" i="2"/>
  <c r="N89" i="2"/>
  <c r="O89" i="2"/>
  <c r="Q89" i="2"/>
  <c r="R89" i="2"/>
  <c r="S89" i="2"/>
  <c r="U89" i="2"/>
  <c r="V89" i="2"/>
  <c r="W89" i="2"/>
  <c r="X89" i="2"/>
  <c r="Y89" i="2"/>
  <c r="Z89" i="2"/>
  <c r="AA89" i="2"/>
  <c r="AC89" i="2"/>
  <c r="AD89" i="2"/>
  <c r="AE89" i="2"/>
  <c r="AF89" i="2"/>
  <c r="AG89" i="2"/>
  <c r="AH89" i="2"/>
  <c r="AI89" i="2"/>
  <c r="AJ89" i="2"/>
  <c r="AK89" i="2"/>
  <c r="AM89" i="2"/>
  <c r="AN89" i="2"/>
  <c r="AO89" i="2"/>
  <c r="AP89" i="2"/>
  <c r="AR89" i="2"/>
  <c r="AS89" i="2"/>
  <c r="AT89" i="2"/>
  <c r="AU89" i="2"/>
  <c r="AW89" i="2"/>
  <c r="AY89" i="2"/>
  <c r="A90" i="2"/>
  <c r="B90" i="2"/>
  <c r="D90" i="2"/>
  <c r="E90" i="2"/>
  <c r="F90" i="2"/>
  <c r="G90" i="2"/>
  <c r="H90" i="2"/>
  <c r="I90" i="2"/>
  <c r="J90" i="2"/>
  <c r="K90" i="2"/>
  <c r="L90" i="2"/>
  <c r="M90" i="2"/>
  <c r="N90" i="2"/>
  <c r="O90" i="2"/>
  <c r="Q90" i="2"/>
  <c r="R90" i="2"/>
  <c r="S90" i="2"/>
  <c r="U90" i="2"/>
  <c r="V90" i="2"/>
  <c r="W90" i="2"/>
  <c r="X90" i="2"/>
  <c r="Y90" i="2"/>
  <c r="Z90" i="2"/>
  <c r="AA90" i="2"/>
  <c r="AC90" i="2"/>
  <c r="AD90" i="2"/>
  <c r="AE90" i="2"/>
  <c r="AF90" i="2"/>
  <c r="AG90" i="2"/>
  <c r="AH90" i="2"/>
  <c r="AI90" i="2"/>
  <c r="AJ90" i="2"/>
  <c r="AK90" i="2"/>
  <c r="AM90" i="2"/>
  <c r="AN90" i="2"/>
  <c r="AO90" i="2"/>
  <c r="AP90" i="2"/>
  <c r="AR90" i="2"/>
  <c r="AS90" i="2"/>
  <c r="AT90" i="2"/>
  <c r="AU90" i="2"/>
  <c r="AW90" i="2"/>
  <c r="AY90" i="2"/>
  <c r="A91" i="2"/>
  <c r="B91" i="2"/>
  <c r="D91" i="2"/>
  <c r="E91" i="2"/>
  <c r="F91" i="2"/>
  <c r="G91" i="2"/>
  <c r="H91" i="2"/>
  <c r="I91" i="2"/>
  <c r="J91" i="2"/>
  <c r="K91" i="2"/>
  <c r="L91" i="2"/>
  <c r="M91" i="2"/>
  <c r="N91" i="2"/>
  <c r="O91" i="2"/>
  <c r="Q91" i="2"/>
  <c r="R91" i="2"/>
  <c r="S91" i="2"/>
  <c r="U91" i="2"/>
  <c r="V91" i="2"/>
  <c r="W91" i="2"/>
  <c r="X91" i="2"/>
  <c r="Y91" i="2"/>
  <c r="Z91" i="2"/>
  <c r="AA91" i="2"/>
  <c r="AC91" i="2"/>
  <c r="AD91" i="2"/>
  <c r="AE91" i="2"/>
  <c r="AF91" i="2"/>
  <c r="AG91" i="2"/>
  <c r="AH91" i="2"/>
  <c r="AI91" i="2"/>
  <c r="AJ91" i="2"/>
  <c r="AK91" i="2"/>
  <c r="AM91" i="2"/>
  <c r="AN91" i="2"/>
  <c r="AO91" i="2"/>
  <c r="AP91" i="2"/>
  <c r="AR91" i="2"/>
  <c r="AS91" i="2"/>
  <c r="AT91" i="2"/>
  <c r="AU91" i="2"/>
  <c r="AW91" i="2"/>
  <c r="AY91" i="2"/>
  <c r="A92" i="2"/>
  <c r="B92" i="2"/>
  <c r="D92" i="2"/>
  <c r="E92" i="2"/>
  <c r="F92" i="2"/>
  <c r="G92" i="2"/>
  <c r="H92" i="2"/>
  <c r="I92" i="2"/>
  <c r="J92" i="2"/>
  <c r="K92" i="2"/>
  <c r="L92" i="2"/>
  <c r="M92" i="2"/>
  <c r="N92" i="2"/>
  <c r="O92" i="2"/>
  <c r="Q92" i="2"/>
  <c r="R92" i="2"/>
  <c r="S92" i="2"/>
  <c r="U92" i="2"/>
  <c r="V92" i="2"/>
  <c r="W92" i="2"/>
  <c r="X92" i="2"/>
  <c r="Y92" i="2"/>
  <c r="Z92" i="2"/>
  <c r="AA92" i="2"/>
  <c r="AC92" i="2"/>
  <c r="AD92" i="2"/>
  <c r="AE92" i="2"/>
  <c r="AF92" i="2"/>
  <c r="AG92" i="2"/>
  <c r="AH92" i="2"/>
  <c r="AI92" i="2"/>
  <c r="AJ92" i="2"/>
  <c r="AK92" i="2"/>
  <c r="AM92" i="2"/>
  <c r="AN92" i="2"/>
  <c r="AO92" i="2"/>
  <c r="AP92" i="2"/>
  <c r="AR92" i="2"/>
  <c r="AS92" i="2"/>
  <c r="AT92" i="2"/>
  <c r="AU92" i="2"/>
  <c r="AW92" i="2"/>
  <c r="AY92" i="2"/>
  <c r="A93" i="2"/>
  <c r="B93" i="2"/>
  <c r="D93" i="2"/>
  <c r="E93" i="2"/>
  <c r="F93" i="2"/>
  <c r="G93" i="2"/>
  <c r="H93" i="2"/>
  <c r="I93" i="2"/>
  <c r="J93" i="2"/>
  <c r="K93" i="2"/>
  <c r="L93" i="2"/>
  <c r="M93" i="2"/>
  <c r="N93" i="2"/>
  <c r="O93" i="2"/>
  <c r="Q93" i="2"/>
  <c r="R93" i="2"/>
  <c r="S93" i="2"/>
  <c r="U93" i="2"/>
  <c r="V93" i="2"/>
  <c r="W93" i="2"/>
  <c r="X93" i="2"/>
  <c r="Y93" i="2"/>
  <c r="Z93" i="2"/>
  <c r="AA93" i="2"/>
  <c r="AC93" i="2"/>
  <c r="AD93" i="2"/>
  <c r="AE93" i="2"/>
  <c r="AF93" i="2"/>
  <c r="AG93" i="2"/>
  <c r="AH93" i="2"/>
  <c r="AI93" i="2"/>
  <c r="AJ93" i="2"/>
  <c r="AK93" i="2"/>
  <c r="AM93" i="2"/>
  <c r="AN93" i="2"/>
  <c r="AO93" i="2"/>
  <c r="AP93" i="2"/>
  <c r="AR93" i="2"/>
  <c r="AS93" i="2"/>
  <c r="AT93" i="2"/>
  <c r="AU93" i="2"/>
  <c r="AW93" i="2"/>
  <c r="AY93" i="2"/>
  <c r="A94" i="2"/>
  <c r="B94" i="2"/>
  <c r="D94" i="2"/>
  <c r="E94" i="2"/>
  <c r="F94" i="2"/>
  <c r="G94" i="2"/>
  <c r="H94" i="2"/>
  <c r="I94" i="2"/>
  <c r="J94" i="2"/>
  <c r="K94" i="2"/>
  <c r="L94" i="2"/>
  <c r="M94" i="2"/>
  <c r="N94" i="2"/>
  <c r="O94" i="2"/>
  <c r="Q94" i="2"/>
  <c r="R94" i="2"/>
  <c r="S94" i="2"/>
  <c r="U94" i="2"/>
  <c r="V94" i="2"/>
  <c r="W94" i="2"/>
  <c r="X94" i="2"/>
  <c r="Y94" i="2"/>
  <c r="Z94" i="2"/>
  <c r="AA94" i="2"/>
  <c r="AC94" i="2"/>
  <c r="AD94" i="2"/>
  <c r="AE94" i="2"/>
  <c r="AF94" i="2"/>
  <c r="AG94" i="2"/>
  <c r="AH94" i="2"/>
  <c r="AI94" i="2"/>
  <c r="AJ94" i="2"/>
  <c r="AK94" i="2"/>
  <c r="AM94" i="2"/>
  <c r="AN94" i="2"/>
  <c r="AO94" i="2"/>
  <c r="AP94" i="2"/>
  <c r="AR94" i="2"/>
  <c r="AS94" i="2"/>
  <c r="AT94" i="2"/>
  <c r="AU94" i="2"/>
  <c r="AW94" i="2"/>
  <c r="AY94" i="2"/>
  <c r="A95" i="2"/>
  <c r="B95" i="2"/>
  <c r="D95" i="2"/>
  <c r="E95" i="2"/>
  <c r="F95" i="2"/>
  <c r="G95" i="2"/>
  <c r="H95" i="2"/>
  <c r="I95" i="2"/>
  <c r="J95" i="2"/>
  <c r="K95" i="2"/>
  <c r="L95" i="2"/>
  <c r="M95" i="2"/>
  <c r="N95" i="2"/>
  <c r="O95" i="2"/>
  <c r="Q95" i="2"/>
  <c r="R95" i="2"/>
  <c r="S95" i="2"/>
  <c r="U95" i="2"/>
  <c r="V95" i="2"/>
  <c r="W95" i="2"/>
  <c r="X95" i="2"/>
  <c r="Y95" i="2"/>
  <c r="Z95" i="2"/>
  <c r="AA95" i="2"/>
  <c r="AC95" i="2"/>
  <c r="AD95" i="2"/>
  <c r="AE95" i="2"/>
  <c r="AF95" i="2"/>
  <c r="AG95" i="2"/>
  <c r="AH95" i="2"/>
  <c r="AI95" i="2"/>
  <c r="AJ95" i="2"/>
  <c r="AK95" i="2"/>
  <c r="AM95" i="2"/>
  <c r="AN95" i="2"/>
  <c r="AO95" i="2"/>
  <c r="AP95" i="2"/>
  <c r="AR95" i="2"/>
  <c r="AS95" i="2"/>
  <c r="AT95" i="2"/>
  <c r="AU95" i="2"/>
  <c r="AW95" i="2"/>
  <c r="AY95" i="2"/>
  <c r="A96" i="2"/>
  <c r="B96" i="2"/>
  <c r="D96" i="2"/>
  <c r="E96" i="2"/>
  <c r="F96" i="2"/>
  <c r="G96" i="2"/>
  <c r="H96" i="2"/>
  <c r="I96" i="2"/>
  <c r="J96" i="2"/>
  <c r="K96" i="2"/>
  <c r="L96" i="2"/>
  <c r="M96" i="2"/>
  <c r="N96" i="2"/>
  <c r="O96" i="2"/>
  <c r="Q96" i="2"/>
  <c r="R96" i="2"/>
  <c r="S96" i="2"/>
  <c r="U96" i="2"/>
  <c r="V96" i="2"/>
  <c r="W96" i="2"/>
  <c r="X96" i="2"/>
  <c r="Y96" i="2"/>
  <c r="Z96" i="2"/>
  <c r="AA96" i="2"/>
  <c r="AC96" i="2"/>
  <c r="AD96" i="2"/>
  <c r="AE96" i="2"/>
  <c r="AF96" i="2"/>
  <c r="AG96" i="2"/>
  <c r="AH96" i="2"/>
  <c r="AI96" i="2"/>
  <c r="AJ96" i="2"/>
  <c r="AK96" i="2"/>
  <c r="AM96" i="2"/>
  <c r="AN96" i="2"/>
  <c r="AO96" i="2"/>
  <c r="AP96" i="2"/>
  <c r="AR96" i="2"/>
  <c r="AS96" i="2"/>
  <c r="AT96" i="2"/>
  <c r="AU96" i="2"/>
  <c r="AW96" i="2"/>
  <c r="AY96" i="2"/>
  <c r="A97" i="2"/>
  <c r="B97" i="2"/>
  <c r="D97" i="2"/>
  <c r="E97" i="2"/>
  <c r="F97" i="2"/>
  <c r="G97" i="2"/>
  <c r="H97" i="2"/>
  <c r="I97" i="2"/>
  <c r="J97" i="2"/>
  <c r="K97" i="2"/>
  <c r="L97" i="2"/>
  <c r="M97" i="2"/>
  <c r="N97" i="2"/>
  <c r="O97" i="2"/>
  <c r="Q97" i="2"/>
  <c r="R97" i="2"/>
  <c r="S97" i="2"/>
  <c r="U97" i="2"/>
  <c r="V97" i="2"/>
  <c r="W97" i="2"/>
  <c r="X97" i="2"/>
  <c r="Y97" i="2"/>
  <c r="Z97" i="2"/>
  <c r="AA97" i="2"/>
  <c r="AC97" i="2"/>
  <c r="AD97" i="2"/>
  <c r="AE97" i="2"/>
  <c r="AF97" i="2"/>
  <c r="AG97" i="2"/>
  <c r="AH97" i="2"/>
  <c r="AI97" i="2"/>
  <c r="AJ97" i="2"/>
  <c r="AK97" i="2"/>
  <c r="AM97" i="2"/>
  <c r="AN97" i="2"/>
  <c r="AO97" i="2"/>
  <c r="AP97" i="2"/>
  <c r="AR97" i="2"/>
  <c r="AS97" i="2"/>
  <c r="AT97" i="2"/>
  <c r="AU97" i="2"/>
  <c r="AW97" i="2"/>
  <c r="AY97" i="2"/>
  <c r="A98" i="2"/>
  <c r="B98" i="2"/>
  <c r="D98" i="2"/>
  <c r="E98" i="2"/>
  <c r="F98" i="2"/>
  <c r="G98" i="2"/>
  <c r="H98" i="2"/>
  <c r="I98" i="2"/>
  <c r="J98" i="2"/>
  <c r="K98" i="2"/>
  <c r="L98" i="2"/>
  <c r="M98" i="2"/>
  <c r="N98" i="2"/>
  <c r="O98" i="2"/>
  <c r="Q98" i="2"/>
  <c r="R98" i="2"/>
  <c r="S98" i="2"/>
  <c r="U98" i="2"/>
  <c r="V98" i="2"/>
  <c r="W98" i="2"/>
  <c r="X98" i="2"/>
  <c r="Y98" i="2"/>
  <c r="Z98" i="2"/>
  <c r="AA98" i="2"/>
  <c r="AC98" i="2"/>
  <c r="AD98" i="2"/>
  <c r="AE98" i="2"/>
  <c r="AF98" i="2"/>
  <c r="AG98" i="2"/>
  <c r="AH98" i="2"/>
  <c r="AI98" i="2"/>
  <c r="AJ98" i="2"/>
  <c r="AK98" i="2"/>
  <c r="AM98" i="2"/>
  <c r="AN98" i="2"/>
  <c r="AO98" i="2"/>
  <c r="AP98" i="2"/>
  <c r="AR98" i="2"/>
  <c r="AS98" i="2"/>
  <c r="AT98" i="2"/>
  <c r="AU98" i="2"/>
  <c r="AW98" i="2"/>
  <c r="AY98" i="2"/>
  <c r="A99" i="2"/>
  <c r="B99" i="2"/>
  <c r="D99" i="2"/>
  <c r="E99" i="2"/>
  <c r="F99" i="2"/>
  <c r="G99" i="2"/>
  <c r="H99" i="2"/>
  <c r="I99" i="2"/>
  <c r="J99" i="2"/>
  <c r="K99" i="2"/>
  <c r="L99" i="2"/>
  <c r="M99" i="2"/>
  <c r="N99" i="2"/>
  <c r="O99" i="2"/>
  <c r="Q99" i="2"/>
  <c r="R99" i="2"/>
  <c r="S99" i="2"/>
  <c r="U99" i="2"/>
  <c r="V99" i="2"/>
  <c r="W99" i="2"/>
  <c r="X99" i="2"/>
  <c r="Y99" i="2"/>
  <c r="Z99" i="2"/>
  <c r="AA99" i="2"/>
  <c r="AC99" i="2"/>
  <c r="AD99" i="2"/>
  <c r="AE99" i="2"/>
  <c r="AF99" i="2"/>
  <c r="AG99" i="2"/>
  <c r="AH99" i="2"/>
  <c r="AI99" i="2"/>
  <c r="AJ99" i="2"/>
  <c r="AK99" i="2"/>
  <c r="AM99" i="2"/>
  <c r="AN99" i="2"/>
  <c r="AO99" i="2"/>
  <c r="AP99" i="2"/>
  <c r="AR99" i="2"/>
  <c r="AS99" i="2"/>
  <c r="AT99" i="2"/>
  <c r="AU99" i="2"/>
  <c r="AW99" i="2"/>
  <c r="AY99" i="2"/>
  <c r="A100" i="2"/>
  <c r="B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Q100" i="2"/>
  <c r="R100" i="2"/>
  <c r="S100" i="2"/>
  <c r="U100" i="2"/>
  <c r="V100" i="2"/>
  <c r="W100" i="2"/>
  <c r="X100" i="2"/>
  <c r="Y100" i="2"/>
  <c r="Z100" i="2"/>
  <c r="AA100" i="2"/>
  <c r="AC100" i="2"/>
  <c r="AD100" i="2"/>
  <c r="AE100" i="2"/>
  <c r="AF100" i="2"/>
  <c r="AG100" i="2"/>
  <c r="AH100" i="2"/>
  <c r="AI100" i="2"/>
  <c r="AJ100" i="2"/>
  <c r="AK100" i="2"/>
  <c r="AM100" i="2"/>
  <c r="AN100" i="2"/>
  <c r="AO100" i="2"/>
  <c r="AP100" i="2"/>
  <c r="AR100" i="2"/>
  <c r="AS100" i="2"/>
  <c r="AT100" i="2"/>
  <c r="AU100" i="2"/>
  <c r="AW100" i="2"/>
  <c r="AY100" i="2"/>
  <c r="A101" i="2"/>
  <c r="B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Q101" i="2"/>
  <c r="R101" i="2"/>
  <c r="S101" i="2"/>
  <c r="U101" i="2"/>
  <c r="V101" i="2"/>
  <c r="W101" i="2"/>
  <c r="X101" i="2"/>
  <c r="Y101" i="2"/>
  <c r="Z101" i="2"/>
  <c r="AA101" i="2"/>
  <c r="AC101" i="2"/>
  <c r="AD101" i="2"/>
  <c r="AE101" i="2"/>
  <c r="AF101" i="2"/>
  <c r="AG101" i="2"/>
  <c r="AH101" i="2"/>
  <c r="AI101" i="2"/>
  <c r="AJ101" i="2"/>
  <c r="AK101" i="2"/>
  <c r="AM101" i="2"/>
  <c r="AN101" i="2"/>
  <c r="AO101" i="2"/>
  <c r="AP101" i="2"/>
  <c r="AR101" i="2"/>
  <c r="AS101" i="2"/>
  <c r="AT101" i="2"/>
  <c r="AU101" i="2"/>
  <c r="AW101" i="2"/>
  <c r="AY101" i="2"/>
  <c r="A102" i="2"/>
  <c r="B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Q102" i="2"/>
  <c r="R102" i="2"/>
  <c r="S102" i="2"/>
  <c r="U102" i="2"/>
  <c r="V102" i="2"/>
  <c r="W102" i="2"/>
  <c r="X102" i="2"/>
  <c r="Y102" i="2"/>
  <c r="Z102" i="2"/>
  <c r="AA102" i="2"/>
  <c r="AC102" i="2"/>
  <c r="AD102" i="2"/>
  <c r="AE102" i="2"/>
  <c r="AF102" i="2"/>
  <c r="AG102" i="2"/>
  <c r="AH102" i="2"/>
  <c r="AI102" i="2"/>
  <c r="AJ102" i="2"/>
  <c r="AK102" i="2"/>
  <c r="AM102" i="2"/>
  <c r="AN102" i="2"/>
  <c r="AO102" i="2"/>
  <c r="AP102" i="2"/>
  <c r="AR102" i="2"/>
  <c r="AS102" i="2"/>
  <c r="AT102" i="2"/>
  <c r="AU102" i="2"/>
  <c r="AW102" i="2"/>
  <c r="AY102" i="2"/>
  <c r="A103" i="2"/>
  <c r="B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Q103" i="2"/>
  <c r="R103" i="2"/>
  <c r="S103" i="2"/>
  <c r="U103" i="2"/>
  <c r="V103" i="2"/>
  <c r="W103" i="2"/>
  <c r="X103" i="2"/>
  <c r="Y103" i="2"/>
  <c r="Z103" i="2"/>
  <c r="AA103" i="2"/>
  <c r="AC103" i="2"/>
  <c r="AD103" i="2"/>
  <c r="AE103" i="2"/>
  <c r="AF103" i="2"/>
  <c r="AG103" i="2"/>
  <c r="AH103" i="2"/>
  <c r="AI103" i="2"/>
  <c r="AJ103" i="2"/>
  <c r="AK103" i="2"/>
  <c r="AM103" i="2"/>
  <c r="AN103" i="2"/>
  <c r="AO103" i="2"/>
  <c r="AP103" i="2"/>
  <c r="AR103" i="2"/>
  <c r="AS103" i="2"/>
  <c r="AT103" i="2"/>
  <c r="AU103" i="2"/>
  <c r="AW103" i="2"/>
  <c r="AY103" i="2"/>
  <c r="A104" i="2"/>
  <c r="B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Q104" i="2"/>
  <c r="R104" i="2"/>
  <c r="S104" i="2"/>
  <c r="U104" i="2"/>
  <c r="V104" i="2"/>
  <c r="W104" i="2"/>
  <c r="X104" i="2"/>
  <c r="Y104" i="2"/>
  <c r="Z104" i="2"/>
  <c r="AA104" i="2"/>
  <c r="AC104" i="2"/>
  <c r="AD104" i="2"/>
  <c r="AE104" i="2"/>
  <c r="AF104" i="2"/>
  <c r="AG104" i="2"/>
  <c r="AH104" i="2"/>
  <c r="AI104" i="2"/>
  <c r="AJ104" i="2"/>
  <c r="AK104" i="2"/>
  <c r="AM104" i="2"/>
  <c r="AN104" i="2"/>
  <c r="AO104" i="2"/>
  <c r="AP104" i="2"/>
  <c r="AR104" i="2"/>
  <c r="AS104" i="2"/>
  <c r="AT104" i="2"/>
  <c r="AU104" i="2"/>
  <c r="AW104" i="2"/>
  <c r="AY104" i="2"/>
  <c r="A105" i="2"/>
  <c r="B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Q105" i="2"/>
  <c r="R105" i="2"/>
  <c r="S105" i="2"/>
  <c r="U105" i="2"/>
  <c r="V105" i="2"/>
  <c r="W105" i="2"/>
  <c r="X105" i="2"/>
  <c r="Y105" i="2"/>
  <c r="Z105" i="2"/>
  <c r="AA105" i="2"/>
  <c r="AC105" i="2"/>
  <c r="AD105" i="2"/>
  <c r="AE105" i="2"/>
  <c r="AF105" i="2"/>
  <c r="AG105" i="2"/>
  <c r="AH105" i="2"/>
  <c r="AI105" i="2"/>
  <c r="AJ105" i="2"/>
  <c r="AK105" i="2"/>
  <c r="AM105" i="2"/>
  <c r="AN105" i="2"/>
  <c r="AO105" i="2"/>
  <c r="AP105" i="2"/>
  <c r="AR105" i="2"/>
  <c r="AS105" i="2"/>
  <c r="AT105" i="2"/>
  <c r="AU105" i="2"/>
  <c r="AW105" i="2"/>
  <c r="AY105" i="2"/>
  <c r="A106" i="2"/>
  <c r="B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Q106" i="2"/>
  <c r="R106" i="2"/>
  <c r="S106" i="2"/>
  <c r="U106" i="2"/>
  <c r="V106" i="2"/>
  <c r="W106" i="2"/>
  <c r="X106" i="2"/>
  <c r="Y106" i="2"/>
  <c r="Z106" i="2"/>
  <c r="AA106" i="2"/>
  <c r="AC106" i="2"/>
  <c r="AD106" i="2"/>
  <c r="AE106" i="2"/>
  <c r="AF106" i="2"/>
  <c r="AG106" i="2"/>
  <c r="AH106" i="2"/>
  <c r="AI106" i="2"/>
  <c r="AJ106" i="2"/>
  <c r="AK106" i="2"/>
  <c r="AM106" i="2"/>
  <c r="AN106" i="2"/>
  <c r="AO106" i="2"/>
  <c r="AP106" i="2"/>
  <c r="AR106" i="2"/>
  <c r="AS106" i="2"/>
  <c r="AT106" i="2"/>
  <c r="AU106" i="2"/>
  <c r="AW106" i="2"/>
  <c r="AY106" i="2"/>
  <c r="A107" i="2"/>
  <c r="B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Q107" i="2"/>
  <c r="R107" i="2"/>
  <c r="S107" i="2"/>
  <c r="U107" i="2"/>
  <c r="V107" i="2"/>
  <c r="W107" i="2"/>
  <c r="X107" i="2"/>
  <c r="Y107" i="2"/>
  <c r="Z107" i="2"/>
  <c r="AA107" i="2"/>
  <c r="AC107" i="2"/>
  <c r="AD107" i="2"/>
  <c r="AE107" i="2"/>
  <c r="AF107" i="2"/>
  <c r="AG107" i="2"/>
  <c r="AH107" i="2"/>
  <c r="AI107" i="2"/>
  <c r="AJ107" i="2"/>
  <c r="AK107" i="2"/>
  <c r="AM107" i="2"/>
  <c r="AN107" i="2"/>
  <c r="AO107" i="2"/>
  <c r="AP107" i="2"/>
  <c r="AR107" i="2"/>
  <c r="AS107" i="2"/>
  <c r="AT107" i="2"/>
  <c r="AU107" i="2"/>
  <c r="AW107" i="2"/>
  <c r="AY107" i="2"/>
  <c r="A108" i="2"/>
  <c r="B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Q108" i="2"/>
  <c r="R108" i="2"/>
  <c r="S108" i="2"/>
  <c r="U108" i="2"/>
  <c r="V108" i="2"/>
  <c r="W108" i="2"/>
  <c r="X108" i="2"/>
  <c r="Y108" i="2"/>
  <c r="Z108" i="2"/>
  <c r="AA108" i="2"/>
  <c r="AC108" i="2"/>
  <c r="AD108" i="2"/>
  <c r="AE108" i="2"/>
  <c r="AF108" i="2"/>
  <c r="AG108" i="2"/>
  <c r="AH108" i="2"/>
  <c r="AI108" i="2"/>
  <c r="AJ108" i="2"/>
  <c r="AK108" i="2"/>
  <c r="AM108" i="2"/>
  <c r="AN108" i="2"/>
  <c r="AO108" i="2"/>
  <c r="AP108" i="2"/>
  <c r="AR108" i="2"/>
  <c r="AS108" i="2"/>
  <c r="AT108" i="2"/>
  <c r="AU108" i="2"/>
  <c r="AW108" i="2"/>
  <c r="AY108" i="2"/>
  <c r="A109" i="2"/>
  <c r="B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Q109" i="2"/>
  <c r="R109" i="2"/>
  <c r="S109" i="2"/>
  <c r="U109" i="2"/>
  <c r="V109" i="2"/>
  <c r="W109" i="2"/>
  <c r="X109" i="2"/>
  <c r="Y109" i="2"/>
  <c r="Z109" i="2"/>
  <c r="AA109" i="2"/>
  <c r="AC109" i="2"/>
  <c r="AD109" i="2"/>
  <c r="AE109" i="2"/>
  <c r="AF109" i="2"/>
  <c r="AG109" i="2"/>
  <c r="AH109" i="2"/>
  <c r="AI109" i="2"/>
  <c r="AJ109" i="2"/>
  <c r="AK109" i="2"/>
  <c r="AM109" i="2"/>
  <c r="AN109" i="2"/>
  <c r="AO109" i="2"/>
  <c r="AP109" i="2"/>
  <c r="AR109" i="2"/>
  <c r="AS109" i="2"/>
  <c r="AT109" i="2"/>
  <c r="AU109" i="2"/>
  <c r="AW109" i="2"/>
  <c r="AY109" i="2"/>
  <c r="A110" i="2"/>
  <c r="B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Q110" i="2"/>
  <c r="R110" i="2"/>
  <c r="S110" i="2"/>
  <c r="U110" i="2"/>
  <c r="V110" i="2"/>
  <c r="W110" i="2"/>
  <c r="X110" i="2"/>
  <c r="Y110" i="2"/>
  <c r="Z110" i="2"/>
  <c r="AA110" i="2"/>
  <c r="AC110" i="2"/>
  <c r="AD110" i="2"/>
  <c r="AE110" i="2"/>
  <c r="AF110" i="2"/>
  <c r="AG110" i="2"/>
  <c r="AH110" i="2"/>
  <c r="AI110" i="2"/>
  <c r="AJ110" i="2"/>
  <c r="AK110" i="2"/>
  <c r="AM110" i="2"/>
  <c r="AN110" i="2"/>
  <c r="AO110" i="2"/>
  <c r="AP110" i="2"/>
  <c r="AR110" i="2"/>
  <c r="AS110" i="2"/>
  <c r="AT110" i="2"/>
  <c r="AU110" i="2"/>
  <c r="AW110" i="2"/>
  <c r="AY110" i="2"/>
  <c r="A111" i="2"/>
  <c r="B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Q111" i="2"/>
  <c r="R111" i="2"/>
  <c r="S111" i="2"/>
  <c r="U111" i="2"/>
  <c r="V111" i="2"/>
  <c r="W111" i="2"/>
  <c r="X111" i="2"/>
  <c r="Y111" i="2"/>
  <c r="Z111" i="2"/>
  <c r="AA111" i="2"/>
  <c r="AC111" i="2"/>
  <c r="AD111" i="2"/>
  <c r="AE111" i="2"/>
  <c r="AF111" i="2"/>
  <c r="AG111" i="2"/>
  <c r="AH111" i="2"/>
  <c r="AI111" i="2"/>
  <c r="AJ111" i="2"/>
  <c r="AK111" i="2"/>
  <c r="AM111" i="2"/>
  <c r="AN111" i="2"/>
  <c r="AO111" i="2"/>
  <c r="AP111" i="2"/>
  <c r="AR111" i="2"/>
  <c r="AS111" i="2"/>
  <c r="AT111" i="2"/>
  <c r="AU111" i="2"/>
  <c r="AW111" i="2"/>
  <c r="AY111" i="2"/>
  <c r="A112" i="2"/>
  <c r="B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Q112" i="2"/>
  <c r="R112" i="2"/>
  <c r="S112" i="2"/>
  <c r="U112" i="2"/>
  <c r="V112" i="2"/>
  <c r="W112" i="2"/>
  <c r="X112" i="2"/>
  <c r="Y112" i="2"/>
  <c r="Z112" i="2"/>
  <c r="AA112" i="2"/>
  <c r="AC112" i="2"/>
  <c r="AD112" i="2"/>
  <c r="AE112" i="2"/>
  <c r="AF112" i="2"/>
  <c r="AG112" i="2"/>
  <c r="AH112" i="2"/>
  <c r="AI112" i="2"/>
  <c r="AJ112" i="2"/>
  <c r="AK112" i="2"/>
  <c r="AM112" i="2"/>
  <c r="AN112" i="2"/>
  <c r="AO112" i="2"/>
  <c r="AP112" i="2"/>
  <c r="AR112" i="2"/>
  <c r="AS112" i="2"/>
  <c r="AT112" i="2"/>
  <c r="AU112" i="2"/>
  <c r="AW112" i="2"/>
  <c r="AY112" i="2"/>
  <c r="A113" i="2"/>
  <c r="B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Q113" i="2"/>
  <c r="R113" i="2"/>
  <c r="S113" i="2"/>
  <c r="U113" i="2"/>
  <c r="V113" i="2"/>
  <c r="W113" i="2"/>
  <c r="X113" i="2"/>
  <c r="Y113" i="2"/>
  <c r="Z113" i="2"/>
  <c r="AA113" i="2"/>
  <c r="AC113" i="2"/>
  <c r="AD113" i="2"/>
  <c r="AE113" i="2"/>
  <c r="AF113" i="2"/>
  <c r="AG113" i="2"/>
  <c r="AH113" i="2"/>
  <c r="AI113" i="2"/>
  <c r="AJ113" i="2"/>
  <c r="AK113" i="2"/>
  <c r="AM113" i="2"/>
  <c r="AN113" i="2"/>
  <c r="AO113" i="2"/>
  <c r="AP113" i="2"/>
  <c r="AR113" i="2"/>
  <c r="AS113" i="2"/>
  <c r="AT113" i="2"/>
  <c r="AU113" i="2"/>
  <c r="AW113" i="2"/>
  <c r="AY113" i="2"/>
  <c r="A114" i="2"/>
  <c r="B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Q114" i="2"/>
  <c r="R114" i="2"/>
  <c r="S114" i="2"/>
  <c r="U114" i="2"/>
  <c r="V114" i="2"/>
  <c r="W114" i="2"/>
  <c r="X114" i="2"/>
  <c r="Y114" i="2"/>
  <c r="Z114" i="2"/>
  <c r="AA114" i="2"/>
  <c r="AC114" i="2"/>
  <c r="AD114" i="2"/>
  <c r="AE114" i="2"/>
  <c r="AF114" i="2"/>
  <c r="AG114" i="2"/>
  <c r="AH114" i="2"/>
  <c r="AI114" i="2"/>
  <c r="AJ114" i="2"/>
  <c r="AK114" i="2"/>
  <c r="AM114" i="2"/>
  <c r="AN114" i="2"/>
  <c r="AO114" i="2"/>
  <c r="AP114" i="2"/>
  <c r="AR114" i="2"/>
  <c r="AS114" i="2"/>
  <c r="AT114" i="2"/>
  <c r="AU114" i="2"/>
  <c r="AW114" i="2"/>
  <c r="AY114" i="2"/>
  <c r="A115" i="2"/>
  <c r="B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Q115" i="2"/>
  <c r="R115" i="2"/>
  <c r="S115" i="2"/>
  <c r="U115" i="2"/>
  <c r="V115" i="2"/>
  <c r="W115" i="2"/>
  <c r="X115" i="2"/>
  <c r="Y115" i="2"/>
  <c r="Z115" i="2"/>
  <c r="AA115" i="2"/>
  <c r="AC115" i="2"/>
  <c r="AD115" i="2"/>
  <c r="AE115" i="2"/>
  <c r="AF115" i="2"/>
  <c r="AG115" i="2"/>
  <c r="AH115" i="2"/>
  <c r="AI115" i="2"/>
  <c r="AJ115" i="2"/>
  <c r="AK115" i="2"/>
  <c r="AM115" i="2"/>
  <c r="AN115" i="2"/>
  <c r="AO115" i="2"/>
  <c r="AP115" i="2"/>
  <c r="AR115" i="2"/>
  <c r="AS115" i="2"/>
  <c r="AT115" i="2"/>
  <c r="AU115" i="2"/>
  <c r="AW115" i="2"/>
  <c r="AY115" i="2"/>
  <c r="A116" i="2"/>
  <c r="B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Q116" i="2"/>
  <c r="R116" i="2"/>
  <c r="S116" i="2"/>
  <c r="U116" i="2"/>
  <c r="V116" i="2"/>
  <c r="W116" i="2"/>
  <c r="X116" i="2"/>
  <c r="Y116" i="2"/>
  <c r="Z116" i="2"/>
  <c r="AA116" i="2"/>
  <c r="AC116" i="2"/>
  <c r="AD116" i="2"/>
  <c r="AE116" i="2"/>
  <c r="AF116" i="2"/>
  <c r="AG116" i="2"/>
  <c r="AH116" i="2"/>
  <c r="AI116" i="2"/>
  <c r="AJ116" i="2"/>
  <c r="AK116" i="2"/>
  <c r="AM116" i="2"/>
  <c r="AN116" i="2"/>
  <c r="AO116" i="2"/>
  <c r="AP116" i="2"/>
  <c r="AR116" i="2"/>
  <c r="AS116" i="2"/>
  <c r="AT116" i="2"/>
  <c r="AU116" i="2"/>
  <c r="AW116" i="2"/>
  <c r="AY116" i="2"/>
  <c r="A117" i="2"/>
  <c r="B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Q117" i="2"/>
  <c r="R117" i="2"/>
  <c r="S117" i="2"/>
  <c r="U117" i="2"/>
  <c r="V117" i="2"/>
  <c r="W117" i="2"/>
  <c r="X117" i="2"/>
  <c r="Y117" i="2"/>
  <c r="Z117" i="2"/>
  <c r="AA117" i="2"/>
  <c r="AC117" i="2"/>
  <c r="AD117" i="2"/>
  <c r="AE117" i="2"/>
  <c r="AF117" i="2"/>
  <c r="AG117" i="2"/>
  <c r="AH117" i="2"/>
  <c r="AI117" i="2"/>
  <c r="AJ117" i="2"/>
  <c r="AK117" i="2"/>
  <c r="AM117" i="2"/>
  <c r="AN117" i="2"/>
  <c r="AO117" i="2"/>
  <c r="AP117" i="2"/>
  <c r="AR117" i="2"/>
  <c r="AS117" i="2"/>
  <c r="AT117" i="2"/>
  <c r="AU117" i="2"/>
  <c r="AW117" i="2"/>
  <c r="AY117" i="2"/>
  <c r="A118" i="2"/>
  <c r="B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Q118" i="2"/>
  <c r="R118" i="2"/>
  <c r="S118" i="2"/>
  <c r="U118" i="2"/>
  <c r="V118" i="2"/>
  <c r="W118" i="2"/>
  <c r="X118" i="2"/>
  <c r="Y118" i="2"/>
  <c r="Z118" i="2"/>
  <c r="AA118" i="2"/>
  <c r="AC118" i="2"/>
  <c r="AD118" i="2"/>
  <c r="AE118" i="2"/>
  <c r="AF118" i="2"/>
  <c r="AG118" i="2"/>
  <c r="AH118" i="2"/>
  <c r="AI118" i="2"/>
  <c r="AJ118" i="2"/>
  <c r="AK118" i="2"/>
  <c r="AM118" i="2"/>
  <c r="AN118" i="2"/>
  <c r="AO118" i="2"/>
  <c r="AP118" i="2"/>
  <c r="AR118" i="2"/>
  <c r="AS118" i="2"/>
  <c r="AT118" i="2"/>
  <c r="AU118" i="2"/>
  <c r="AW118" i="2"/>
  <c r="AY118" i="2"/>
  <c r="A119" i="2"/>
  <c r="B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Q119" i="2"/>
  <c r="R119" i="2"/>
  <c r="S119" i="2"/>
  <c r="U119" i="2"/>
  <c r="V119" i="2"/>
  <c r="W119" i="2"/>
  <c r="X119" i="2"/>
  <c r="Y119" i="2"/>
  <c r="Z119" i="2"/>
  <c r="AA119" i="2"/>
  <c r="AC119" i="2"/>
  <c r="AD119" i="2"/>
  <c r="AE119" i="2"/>
  <c r="AF119" i="2"/>
  <c r="AG119" i="2"/>
  <c r="AH119" i="2"/>
  <c r="AI119" i="2"/>
  <c r="AJ119" i="2"/>
  <c r="AK119" i="2"/>
  <c r="AM119" i="2"/>
  <c r="AN119" i="2"/>
  <c r="AO119" i="2"/>
  <c r="AP119" i="2"/>
  <c r="AR119" i="2"/>
  <c r="AS119" i="2"/>
  <c r="AT119" i="2"/>
  <c r="AU119" i="2"/>
  <c r="AW119" i="2"/>
  <c r="AY119" i="2"/>
  <c r="A120" i="2"/>
  <c r="B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Q120" i="2"/>
  <c r="R120" i="2"/>
  <c r="S120" i="2"/>
  <c r="U120" i="2"/>
  <c r="V120" i="2"/>
  <c r="W120" i="2"/>
  <c r="X120" i="2"/>
  <c r="Y120" i="2"/>
  <c r="Z120" i="2"/>
  <c r="AA120" i="2"/>
  <c r="AC120" i="2"/>
  <c r="AD120" i="2"/>
  <c r="AE120" i="2"/>
  <c r="AF120" i="2"/>
  <c r="AG120" i="2"/>
  <c r="AH120" i="2"/>
  <c r="AI120" i="2"/>
  <c r="AJ120" i="2"/>
  <c r="AK120" i="2"/>
  <c r="AM120" i="2"/>
  <c r="AN120" i="2"/>
  <c r="AO120" i="2"/>
  <c r="AP120" i="2"/>
  <c r="AR120" i="2"/>
  <c r="AS120" i="2"/>
  <c r="AT120" i="2"/>
  <c r="AU120" i="2"/>
  <c r="AW120" i="2"/>
  <c r="AY120" i="2"/>
  <c r="A121" i="2"/>
  <c r="B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Q121" i="2"/>
  <c r="R121" i="2"/>
  <c r="S121" i="2"/>
  <c r="U121" i="2"/>
  <c r="V121" i="2"/>
  <c r="W121" i="2"/>
  <c r="X121" i="2"/>
  <c r="Y121" i="2"/>
  <c r="Z121" i="2"/>
  <c r="AA121" i="2"/>
  <c r="AC121" i="2"/>
  <c r="AD121" i="2"/>
  <c r="AE121" i="2"/>
  <c r="AF121" i="2"/>
  <c r="AG121" i="2"/>
  <c r="AH121" i="2"/>
  <c r="AI121" i="2"/>
  <c r="AJ121" i="2"/>
  <c r="AK121" i="2"/>
  <c r="AM121" i="2"/>
  <c r="AN121" i="2"/>
  <c r="AO121" i="2"/>
  <c r="AP121" i="2"/>
  <c r="AR121" i="2"/>
  <c r="AS121" i="2"/>
  <c r="AT121" i="2"/>
  <c r="AU121" i="2"/>
  <c r="AW121" i="2"/>
  <c r="AY121" i="2"/>
  <c r="A122" i="2"/>
  <c r="B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Q122" i="2"/>
  <c r="R122" i="2"/>
  <c r="S122" i="2"/>
  <c r="U122" i="2"/>
  <c r="V122" i="2"/>
  <c r="W122" i="2"/>
  <c r="X122" i="2"/>
  <c r="Y122" i="2"/>
  <c r="Z122" i="2"/>
  <c r="AA122" i="2"/>
  <c r="AC122" i="2"/>
  <c r="AD122" i="2"/>
  <c r="AE122" i="2"/>
  <c r="AF122" i="2"/>
  <c r="AG122" i="2"/>
  <c r="AH122" i="2"/>
  <c r="AI122" i="2"/>
  <c r="AJ122" i="2"/>
  <c r="AK122" i="2"/>
  <c r="AM122" i="2"/>
  <c r="AN122" i="2"/>
  <c r="AO122" i="2"/>
  <c r="AP122" i="2"/>
  <c r="AR122" i="2"/>
  <c r="AS122" i="2"/>
  <c r="AT122" i="2"/>
  <c r="AU122" i="2"/>
  <c r="AW122" i="2"/>
  <c r="AY122" i="2"/>
  <c r="A123" i="2"/>
  <c r="B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Q123" i="2"/>
  <c r="R123" i="2"/>
  <c r="S123" i="2"/>
  <c r="U123" i="2"/>
  <c r="V123" i="2"/>
  <c r="W123" i="2"/>
  <c r="X123" i="2"/>
  <c r="Y123" i="2"/>
  <c r="Z123" i="2"/>
  <c r="AA123" i="2"/>
  <c r="AC123" i="2"/>
  <c r="AD123" i="2"/>
  <c r="AE123" i="2"/>
  <c r="AF123" i="2"/>
  <c r="AG123" i="2"/>
  <c r="AH123" i="2"/>
  <c r="AI123" i="2"/>
  <c r="AJ123" i="2"/>
  <c r="AK123" i="2"/>
  <c r="AM123" i="2"/>
  <c r="AN123" i="2"/>
  <c r="AO123" i="2"/>
  <c r="AP123" i="2"/>
  <c r="AR123" i="2"/>
  <c r="AS123" i="2"/>
  <c r="AT123" i="2"/>
  <c r="AU123" i="2"/>
  <c r="AW123" i="2"/>
  <c r="AY123" i="2"/>
  <c r="A124" i="2"/>
  <c r="B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Q124" i="2"/>
  <c r="R124" i="2"/>
  <c r="S124" i="2"/>
  <c r="U124" i="2"/>
  <c r="V124" i="2"/>
  <c r="W124" i="2"/>
  <c r="X124" i="2"/>
  <c r="Y124" i="2"/>
  <c r="Z124" i="2"/>
  <c r="AA124" i="2"/>
  <c r="AC124" i="2"/>
  <c r="AD124" i="2"/>
  <c r="AE124" i="2"/>
  <c r="AF124" i="2"/>
  <c r="AG124" i="2"/>
  <c r="AH124" i="2"/>
  <c r="AI124" i="2"/>
  <c r="AJ124" i="2"/>
  <c r="AK124" i="2"/>
  <c r="AM124" i="2"/>
  <c r="AN124" i="2"/>
  <c r="AO124" i="2"/>
  <c r="AP124" i="2"/>
  <c r="AR124" i="2"/>
  <c r="AS124" i="2"/>
  <c r="AT124" i="2"/>
  <c r="AU124" i="2"/>
  <c r="AW124" i="2"/>
  <c r="AY124" i="2"/>
  <c r="A125" i="2"/>
  <c r="B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Q125" i="2"/>
  <c r="R125" i="2"/>
  <c r="S125" i="2"/>
  <c r="U125" i="2"/>
  <c r="V125" i="2"/>
  <c r="W125" i="2"/>
  <c r="X125" i="2"/>
  <c r="Y125" i="2"/>
  <c r="Z125" i="2"/>
  <c r="AA125" i="2"/>
  <c r="AC125" i="2"/>
  <c r="AD125" i="2"/>
  <c r="AE125" i="2"/>
  <c r="AF125" i="2"/>
  <c r="AG125" i="2"/>
  <c r="AH125" i="2"/>
  <c r="AI125" i="2"/>
  <c r="AJ125" i="2"/>
  <c r="AK125" i="2"/>
  <c r="AM125" i="2"/>
  <c r="AN125" i="2"/>
  <c r="AO125" i="2"/>
  <c r="AP125" i="2"/>
  <c r="AR125" i="2"/>
  <c r="AS125" i="2"/>
  <c r="AT125" i="2"/>
  <c r="AU125" i="2"/>
  <c r="AW125" i="2"/>
  <c r="AY125" i="2"/>
  <c r="A126" i="2"/>
  <c r="B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Q126" i="2"/>
  <c r="R126" i="2"/>
  <c r="S126" i="2"/>
  <c r="U126" i="2"/>
  <c r="V126" i="2"/>
  <c r="W126" i="2"/>
  <c r="X126" i="2"/>
  <c r="Y126" i="2"/>
  <c r="Z126" i="2"/>
  <c r="AA126" i="2"/>
  <c r="AC126" i="2"/>
  <c r="AD126" i="2"/>
  <c r="AE126" i="2"/>
  <c r="AF126" i="2"/>
  <c r="AG126" i="2"/>
  <c r="AH126" i="2"/>
  <c r="AI126" i="2"/>
  <c r="AJ126" i="2"/>
  <c r="AK126" i="2"/>
  <c r="AM126" i="2"/>
  <c r="AN126" i="2"/>
  <c r="AO126" i="2"/>
  <c r="AP126" i="2"/>
  <c r="AR126" i="2"/>
  <c r="AS126" i="2"/>
  <c r="AT126" i="2"/>
  <c r="AU126" i="2"/>
  <c r="AW126" i="2"/>
  <c r="AY126" i="2"/>
  <c r="A127" i="2"/>
  <c r="B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Q127" i="2"/>
  <c r="R127" i="2"/>
  <c r="S127" i="2"/>
  <c r="U127" i="2"/>
  <c r="V127" i="2"/>
  <c r="W127" i="2"/>
  <c r="X127" i="2"/>
  <c r="Y127" i="2"/>
  <c r="Z127" i="2"/>
  <c r="AA127" i="2"/>
  <c r="AC127" i="2"/>
  <c r="AD127" i="2"/>
  <c r="AE127" i="2"/>
  <c r="AF127" i="2"/>
  <c r="AG127" i="2"/>
  <c r="AH127" i="2"/>
  <c r="AI127" i="2"/>
  <c r="AJ127" i="2"/>
  <c r="AK127" i="2"/>
  <c r="AM127" i="2"/>
  <c r="AN127" i="2"/>
  <c r="AO127" i="2"/>
  <c r="AP127" i="2"/>
  <c r="AR127" i="2"/>
  <c r="AS127" i="2"/>
  <c r="AT127" i="2"/>
  <c r="AU127" i="2"/>
  <c r="AW127" i="2"/>
  <c r="AY127" i="2"/>
  <c r="A128" i="2"/>
  <c r="B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Q128" i="2"/>
  <c r="R128" i="2"/>
  <c r="S128" i="2"/>
  <c r="U128" i="2"/>
  <c r="V128" i="2"/>
  <c r="W128" i="2"/>
  <c r="X128" i="2"/>
  <c r="Y128" i="2"/>
  <c r="Z128" i="2"/>
  <c r="AA128" i="2"/>
  <c r="AC128" i="2"/>
  <c r="AD128" i="2"/>
  <c r="AE128" i="2"/>
  <c r="AF128" i="2"/>
  <c r="AG128" i="2"/>
  <c r="AH128" i="2"/>
  <c r="AI128" i="2"/>
  <c r="AJ128" i="2"/>
  <c r="AK128" i="2"/>
  <c r="AM128" i="2"/>
  <c r="AN128" i="2"/>
  <c r="AO128" i="2"/>
  <c r="AP128" i="2"/>
  <c r="AR128" i="2"/>
  <c r="AS128" i="2"/>
  <c r="AT128" i="2"/>
  <c r="AU128" i="2"/>
  <c r="AW128" i="2"/>
  <c r="AY128" i="2"/>
  <c r="A129" i="2"/>
  <c r="B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Q129" i="2"/>
  <c r="R129" i="2"/>
  <c r="S129" i="2"/>
  <c r="U129" i="2"/>
  <c r="V129" i="2"/>
  <c r="W129" i="2"/>
  <c r="X129" i="2"/>
  <c r="Y129" i="2"/>
  <c r="Z129" i="2"/>
  <c r="AA129" i="2"/>
  <c r="AC129" i="2"/>
  <c r="AD129" i="2"/>
  <c r="AE129" i="2"/>
  <c r="AF129" i="2"/>
  <c r="AG129" i="2"/>
  <c r="AH129" i="2"/>
  <c r="AI129" i="2"/>
  <c r="AJ129" i="2"/>
  <c r="AK129" i="2"/>
  <c r="AM129" i="2"/>
  <c r="AN129" i="2"/>
  <c r="AO129" i="2"/>
  <c r="AP129" i="2"/>
  <c r="AR129" i="2"/>
  <c r="AS129" i="2"/>
  <c r="AT129" i="2"/>
  <c r="AU129" i="2"/>
  <c r="AW129" i="2"/>
  <c r="AY129" i="2"/>
  <c r="A130" i="2"/>
  <c r="B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Q130" i="2"/>
  <c r="R130" i="2"/>
  <c r="S130" i="2"/>
  <c r="U130" i="2"/>
  <c r="V130" i="2"/>
  <c r="W130" i="2"/>
  <c r="X130" i="2"/>
  <c r="Y130" i="2"/>
  <c r="Z130" i="2"/>
  <c r="AA130" i="2"/>
  <c r="AC130" i="2"/>
  <c r="AD130" i="2"/>
  <c r="AE130" i="2"/>
  <c r="AF130" i="2"/>
  <c r="AG130" i="2"/>
  <c r="AH130" i="2"/>
  <c r="AI130" i="2"/>
  <c r="AJ130" i="2"/>
  <c r="AK130" i="2"/>
  <c r="AM130" i="2"/>
  <c r="AN130" i="2"/>
  <c r="AO130" i="2"/>
  <c r="AP130" i="2"/>
  <c r="AR130" i="2"/>
  <c r="AS130" i="2"/>
  <c r="AT130" i="2"/>
  <c r="AU130" i="2"/>
  <c r="AW130" i="2"/>
  <c r="AY130" i="2"/>
  <c r="A131" i="2"/>
  <c r="B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Q131" i="2"/>
  <c r="R131" i="2"/>
  <c r="S131" i="2"/>
  <c r="U131" i="2"/>
  <c r="V131" i="2"/>
  <c r="W131" i="2"/>
  <c r="X131" i="2"/>
  <c r="Y131" i="2"/>
  <c r="Z131" i="2"/>
  <c r="AA131" i="2"/>
  <c r="AC131" i="2"/>
  <c r="AD131" i="2"/>
  <c r="AE131" i="2"/>
  <c r="AF131" i="2"/>
  <c r="AG131" i="2"/>
  <c r="AH131" i="2"/>
  <c r="AI131" i="2"/>
  <c r="AJ131" i="2"/>
  <c r="AK131" i="2"/>
  <c r="AM131" i="2"/>
  <c r="AN131" i="2"/>
  <c r="AO131" i="2"/>
  <c r="AP131" i="2"/>
  <c r="AR131" i="2"/>
  <c r="AS131" i="2"/>
  <c r="AT131" i="2"/>
  <c r="AU131" i="2"/>
  <c r="AW131" i="2"/>
  <c r="AY131" i="2"/>
  <c r="A132" i="2"/>
  <c r="B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Q132" i="2"/>
  <c r="R132" i="2"/>
  <c r="S132" i="2"/>
  <c r="U132" i="2"/>
  <c r="V132" i="2"/>
  <c r="W132" i="2"/>
  <c r="X132" i="2"/>
  <c r="Y132" i="2"/>
  <c r="Z132" i="2"/>
  <c r="AA132" i="2"/>
  <c r="AC132" i="2"/>
  <c r="AD132" i="2"/>
  <c r="AE132" i="2"/>
  <c r="AF132" i="2"/>
  <c r="AG132" i="2"/>
  <c r="AH132" i="2"/>
  <c r="AI132" i="2"/>
  <c r="AJ132" i="2"/>
  <c r="AK132" i="2"/>
  <c r="AM132" i="2"/>
  <c r="AN132" i="2"/>
  <c r="AO132" i="2"/>
  <c r="AP132" i="2"/>
  <c r="AR132" i="2"/>
  <c r="AS132" i="2"/>
  <c r="AT132" i="2"/>
  <c r="AU132" i="2"/>
  <c r="AW132" i="2"/>
  <c r="AY132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Q133" i="2"/>
  <c r="R133" i="2"/>
  <c r="S133" i="2"/>
  <c r="U133" i="2"/>
  <c r="V133" i="2"/>
  <c r="W133" i="2"/>
  <c r="X133" i="2"/>
  <c r="Y133" i="2"/>
  <c r="Z133" i="2"/>
  <c r="AA133" i="2"/>
  <c r="AC133" i="2"/>
  <c r="AD133" i="2"/>
  <c r="AE133" i="2"/>
  <c r="AF133" i="2"/>
  <c r="AG133" i="2"/>
  <c r="AH133" i="2"/>
  <c r="AI133" i="2"/>
  <c r="AJ133" i="2"/>
  <c r="AK133" i="2"/>
  <c r="AM133" i="2"/>
  <c r="AN133" i="2"/>
  <c r="AO133" i="2"/>
  <c r="AP133" i="2"/>
  <c r="AR133" i="2"/>
  <c r="AS133" i="2"/>
  <c r="AT133" i="2"/>
  <c r="AU133" i="2"/>
  <c r="AW133" i="2"/>
  <c r="AY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Q134" i="2"/>
  <c r="R134" i="2"/>
  <c r="S134" i="2"/>
  <c r="U134" i="2"/>
  <c r="V134" i="2"/>
  <c r="W134" i="2"/>
  <c r="X134" i="2"/>
  <c r="Y134" i="2"/>
  <c r="Z134" i="2"/>
  <c r="AA134" i="2"/>
  <c r="AC134" i="2"/>
  <c r="AD134" i="2"/>
  <c r="AE134" i="2"/>
  <c r="AF134" i="2"/>
  <c r="AG134" i="2"/>
  <c r="AH134" i="2"/>
  <c r="AI134" i="2"/>
  <c r="AJ134" i="2"/>
  <c r="AK134" i="2"/>
  <c r="AM134" i="2"/>
  <c r="AN134" i="2"/>
  <c r="AO134" i="2"/>
  <c r="AP134" i="2"/>
  <c r="AR134" i="2"/>
  <c r="AS134" i="2"/>
  <c r="AT134" i="2"/>
  <c r="AU134" i="2"/>
  <c r="AW134" i="2"/>
  <c r="AY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Q135" i="2"/>
  <c r="R135" i="2"/>
  <c r="S135" i="2"/>
  <c r="U135" i="2"/>
  <c r="V135" i="2"/>
  <c r="W135" i="2"/>
  <c r="X135" i="2"/>
  <c r="Y135" i="2"/>
  <c r="Z135" i="2"/>
  <c r="AA135" i="2"/>
  <c r="AC135" i="2"/>
  <c r="AD135" i="2"/>
  <c r="AE135" i="2"/>
  <c r="AF135" i="2"/>
  <c r="AG135" i="2"/>
  <c r="AH135" i="2"/>
  <c r="AI135" i="2"/>
  <c r="AJ135" i="2"/>
  <c r="AK135" i="2"/>
  <c r="AM135" i="2"/>
  <c r="AN135" i="2"/>
  <c r="AO135" i="2"/>
  <c r="AP135" i="2"/>
  <c r="AR135" i="2"/>
  <c r="AS135" i="2"/>
  <c r="AT135" i="2"/>
  <c r="AU135" i="2"/>
  <c r="AW135" i="2"/>
  <c r="AY135" i="2"/>
  <c r="A136" i="2"/>
  <c r="B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Q136" i="2"/>
  <c r="R136" i="2"/>
  <c r="S136" i="2"/>
  <c r="U136" i="2"/>
  <c r="V136" i="2"/>
  <c r="W136" i="2"/>
  <c r="X136" i="2"/>
  <c r="Y136" i="2"/>
  <c r="Z136" i="2"/>
  <c r="AA136" i="2"/>
  <c r="AC136" i="2"/>
  <c r="AD136" i="2"/>
  <c r="AE136" i="2"/>
  <c r="AF136" i="2"/>
  <c r="AG136" i="2"/>
  <c r="AH136" i="2"/>
  <c r="AI136" i="2"/>
  <c r="AJ136" i="2"/>
  <c r="AK136" i="2"/>
  <c r="AM136" i="2"/>
  <c r="AN136" i="2"/>
  <c r="AO136" i="2"/>
  <c r="AP136" i="2"/>
  <c r="AR136" i="2"/>
  <c r="AS136" i="2"/>
  <c r="AT136" i="2"/>
  <c r="AU136" i="2"/>
  <c r="AW136" i="2"/>
  <c r="AY136" i="2"/>
  <c r="A137" i="2"/>
  <c r="B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Q137" i="2"/>
  <c r="R137" i="2"/>
  <c r="S137" i="2"/>
  <c r="U137" i="2"/>
  <c r="V137" i="2"/>
  <c r="W137" i="2"/>
  <c r="X137" i="2"/>
  <c r="Y137" i="2"/>
  <c r="Z137" i="2"/>
  <c r="AA137" i="2"/>
  <c r="AC137" i="2"/>
  <c r="AD137" i="2"/>
  <c r="AE137" i="2"/>
  <c r="AF137" i="2"/>
  <c r="AG137" i="2"/>
  <c r="AH137" i="2"/>
  <c r="AI137" i="2"/>
  <c r="AJ137" i="2"/>
  <c r="AK137" i="2"/>
  <c r="AM137" i="2"/>
  <c r="AN137" i="2"/>
  <c r="AO137" i="2"/>
  <c r="AP137" i="2"/>
  <c r="AR137" i="2"/>
  <c r="AS137" i="2"/>
  <c r="AT137" i="2"/>
  <c r="AU137" i="2"/>
  <c r="AW137" i="2"/>
  <c r="AY137" i="2"/>
  <c r="A138" i="2"/>
  <c r="B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Q138" i="2"/>
  <c r="R138" i="2"/>
  <c r="S138" i="2"/>
  <c r="U138" i="2"/>
  <c r="V138" i="2"/>
  <c r="W138" i="2"/>
  <c r="X138" i="2"/>
  <c r="Y138" i="2"/>
  <c r="Z138" i="2"/>
  <c r="AA138" i="2"/>
  <c r="AC138" i="2"/>
  <c r="AD138" i="2"/>
  <c r="AE138" i="2"/>
  <c r="AF138" i="2"/>
  <c r="AG138" i="2"/>
  <c r="AH138" i="2"/>
  <c r="AI138" i="2"/>
  <c r="AJ138" i="2"/>
  <c r="AK138" i="2"/>
  <c r="AM138" i="2"/>
  <c r="AN138" i="2"/>
  <c r="AO138" i="2"/>
  <c r="AP138" i="2"/>
  <c r="AR138" i="2"/>
  <c r="AS138" i="2"/>
  <c r="AT138" i="2"/>
  <c r="AU138" i="2"/>
  <c r="AW138" i="2"/>
  <c r="AY138" i="2"/>
  <c r="A139" i="2"/>
  <c r="B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Q139" i="2"/>
  <c r="R139" i="2"/>
  <c r="S139" i="2"/>
  <c r="U139" i="2"/>
  <c r="V139" i="2"/>
  <c r="W139" i="2"/>
  <c r="X139" i="2"/>
  <c r="Y139" i="2"/>
  <c r="Z139" i="2"/>
  <c r="AA139" i="2"/>
  <c r="AC139" i="2"/>
  <c r="AD139" i="2"/>
  <c r="AE139" i="2"/>
  <c r="AF139" i="2"/>
  <c r="AG139" i="2"/>
  <c r="AH139" i="2"/>
  <c r="AI139" i="2"/>
  <c r="AJ139" i="2"/>
  <c r="AK139" i="2"/>
  <c r="AM139" i="2"/>
  <c r="AN139" i="2"/>
  <c r="AO139" i="2"/>
  <c r="AP139" i="2"/>
  <c r="AR139" i="2"/>
  <c r="AS139" i="2"/>
  <c r="AT139" i="2"/>
  <c r="AU139" i="2"/>
  <c r="AW139" i="2"/>
  <c r="AY139" i="2"/>
  <c r="A140" i="2"/>
  <c r="B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Q140" i="2"/>
  <c r="R140" i="2"/>
  <c r="S140" i="2"/>
  <c r="U140" i="2"/>
  <c r="V140" i="2"/>
  <c r="W140" i="2"/>
  <c r="X140" i="2"/>
  <c r="Y140" i="2"/>
  <c r="Z140" i="2"/>
  <c r="AA140" i="2"/>
  <c r="AC140" i="2"/>
  <c r="AD140" i="2"/>
  <c r="AE140" i="2"/>
  <c r="AF140" i="2"/>
  <c r="AG140" i="2"/>
  <c r="AH140" i="2"/>
  <c r="AI140" i="2"/>
  <c r="AJ140" i="2"/>
  <c r="AK140" i="2"/>
  <c r="AM140" i="2"/>
  <c r="AN140" i="2"/>
  <c r="AO140" i="2"/>
  <c r="AP140" i="2"/>
  <c r="AR140" i="2"/>
  <c r="AS140" i="2"/>
  <c r="AT140" i="2"/>
  <c r="AU140" i="2"/>
  <c r="AW140" i="2"/>
  <c r="AY140" i="2"/>
  <c r="A141" i="2"/>
  <c r="B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Q141" i="2"/>
  <c r="R141" i="2"/>
  <c r="S141" i="2"/>
  <c r="U141" i="2"/>
  <c r="V141" i="2"/>
  <c r="W141" i="2"/>
  <c r="X141" i="2"/>
  <c r="Y141" i="2"/>
  <c r="Z141" i="2"/>
  <c r="AA141" i="2"/>
  <c r="AC141" i="2"/>
  <c r="AD141" i="2"/>
  <c r="AE141" i="2"/>
  <c r="AF141" i="2"/>
  <c r="AG141" i="2"/>
  <c r="AH141" i="2"/>
  <c r="AI141" i="2"/>
  <c r="AJ141" i="2"/>
  <c r="AK141" i="2"/>
  <c r="AM141" i="2"/>
  <c r="AN141" i="2"/>
  <c r="AO141" i="2"/>
  <c r="AP141" i="2"/>
  <c r="AR141" i="2"/>
  <c r="AS141" i="2"/>
  <c r="AT141" i="2"/>
  <c r="AU141" i="2"/>
  <c r="AW141" i="2"/>
  <c r="AY141" i="2"/>
  <c r="A142" i="2"/>
  <c r="B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Q142" i="2"/>
  <c r="R142" i="2"/>
  <c r="S142" i="2"/>
  <c r="U142" i="2"/>
  <c r="V142" i="2"/>
  <c r="W142" i="2"/>
  <c r="X142" i="2"/>
  <c r="Y142" i="2"/>
  <c r="Z142" i="2"/>
  <c r="AA142" i="2"/>
  <c r="AC142" i="2"/>
  <c r="AD142" i="2"/>
  <c r="AE142" i="2"/>
  <c r="AF142" i="2"/>
  <c r="AG142" i="2"/>
  <c r="AH142" i="2"/>
  <c r="AI142" i="2"/>
  <c r="AJ142" i="2"/>
  <c r="AK142" i="2"/>
  <c r="AM142" i="2"/>
  <c r="AN142" i="2"/>
  <c r="AO142" i="2"/>
  <c r="AP142" i="2"/>
  <c r="AR142" i="2"/>
  <c r="AS142" i="2"/>
  <c r="AT142" i="2"/>
  <c r="AU142" i="2"/>
  <c r="AW142" i="2"/>
  <c r="AY142" i="2"/>
  <c r="A143" i="2"/>
  <c r="B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Q143" i="2"/>
  <c r="R143" i="2"/>
  <c r="S143" i="2"/>
  <c r="U143" i="2"/>
  <c r="V143" i="2"/>
  <c r="W143" i="2"/>
  <c r="X143" i="2"/>
  <c r="Y143" i="2"/>
  <c r="Z143" i="2"/>
  <c r="AA143" i="2"/>
  <c r="AC143" i="2"/>
  <c r="AD143" i="2"/>
  <c r="AE143" i="2"/>
  <c r="AF143" i="2"/>
  <c r="AG143" i="2"/>
  <c r="AH143" i="2"/>
  <c r="AI143" i="2"/>
  <c r="AJ143" i="2"/>
  <c r="AK143" i="2"/>
  <c r="AM143" i="2"/>
  <c r="AN143" i="2"/>
  <c r="AO143" i="2"/>
  <c r="AP143" i="2"/>
  <c r="AR143" i="2"/>
  <c r="AS143" i="2"/>
  <c r="AT143" i="2"/>
  <c r="AU143" i="2"/>
  <c r="AW143" i="2"/>
  <c r="AY143" i="2"/>
  <c r="A144" i="2"/>
  <c r="B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Q144" i="2"/>
  <c r="R144" i="2"/>
  <c r="S144" i="2"/>
  <c r="U144" i="2"/>
  <c r="V144" i="2"/>
  <c r="W144" i="2"/>
  <c r="X144" i="2"/>
  <c r="Y144" i="2"/>
  <c r="Z144" i="2"/>
  <c r="AA144" i="2"/>
  <c r="AC144" i="2"/>
  <c r="AD144" i="2"/>
  <c r="AE144" i="2"/>
  <c r="AF144" i="2"/>
  <c r="AG144" i="2"/>
  <c r="AH144" i="2"/>
  <c r="AI144" i="2"/>
  <c r="AJ144" i="2"/>
  <c r="AK144" i="2"/>
  <c r="AM144" i="2"/>
  <c r="AN144" i="2"/>
  <c r="AO144" i="2"/>
  <c r="AP144" i="2"/>
  <c r="AR144" i="2"/>
  <c r="AS144" i="2"/>
  <c r="AT144" i="2"/>
  <c r="AU144" i="2"/>
  <c r="AW144" i="2"/>
  <c r="AY144" i="2"/>
  <c r="A145" i="2"/>
  <c r="B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Q145" i="2"/>
  <c r="R145" i="2"/>
  <c r="S145" i="2"/>
  <c r="U145" i="2"/>
  <c r="V145" i="2"/>
  <c r="W145" i="2"/>
  <c r="X145" i="2"/>
  <c r="Y145" i="2"/>
  <c r="Z145" i="2"/>
  <c r="AA145" i="2"/>
  <c r="AC145" i="2"/>
  <c r="AD145" i="2"/>
  <c r="AE145" i="2"/>
  <c r="AF145" i="2"/>
  <c r="AG145" i="2"/>
  <c r="AH145" i="2"/>
  <c r="AI145" i="2"/>
  <c r="AJ145" i="2"/>
  <c r="AK145" i="2"/>
  <c r="AM145" i="2"/>
  <c r="AN145" i="2"/>
  <c r="AO145" i="2"/>
  <c r="AP145" i="2"/>
  <c r="AR145" i="2"/>
  <c r="AS145" i="2"/>
  <c r="AT145" i="2"/>
  <c r="AU145" i="2"/>
  <c r="AW145" i="2"/>
  <c r="AY145" i="2"/>
  <c r="A146" i="2"/>
  <c r="B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Q146" i="2"/>
  <c r="R146" i="2"/>
  <c r="S146" i="2"/>
  <c r="U146" i="2"/>
  <c r="V146" i="2"/>
  <c r="W146" i="2"/>
  <c r="X146" i="2"/>
  <c r="Y146" i="2"/>
  <c r="Z146" i="2"/>
  <c r="AA146" i="2"/>
  <c r="AC146" i="2"/>
  <c r="AD146" i="2"/>
  <c r="AE146" i="2"/>
  <c r="AF146" i="2"/>
  <c r="AG146" i="2"/>
  <c r="AH146" i="2"/>
  <c r="AI146" i="2"/>
  <c r="AJ146" i="2"/>
  <c r="AK146" i="2"/>
  <c r="AM146" i="2"/>
  <c r="AN146" i="2"/>
  <c r="AO146" i="2"/>
  <c r="AP146" i="2"/>
  <c r="AR146" i="2"/>
  <c r="AS146" i="2"/>
  <c r="AT146" i="2"/>
  <c r="AU146" i="2"/>
  <c r="AW146" i="2"/>
  <c r="AY146" i="2"/>
  <c r="A147" i="2"/>
  <c r="B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Q147" i="2"/>
  <c r="R147" i="2"/>
  <c r="S147" i="2"/>
  <c r="U147" i="2"/>
  <c r="V147" i="2"/>
  <c r="W147" i="2"/>
  <c r="X147" i="2"/>
  <c r="Y147" i="2"/>
  <c r="Z147" i="2"/>
  <c r="AA147" i="2"/>
  <c r="AC147" i="2"/>
  <c r="AD147" i="2"/>
  <c r="AE147" i="2"/>
  <c r="AF147" i="2"/>
  <c r="AG147" i="2"/>
  <c r="AH147" i="2"/>
  <c r="AI147" i="2"/>
  <c r="AJ147" i="2"/>
  <c r="AK147" i="2"/>
  <c r="AM147" i="2"/>
  <c r="AN147" i="2"/>
  <c r="AO147" i="2"/>
  <c r="AP147" i="2"/>
  <c r="AR147" i="2"/>
  <c r="AS147" i="2"/>
  <c r="AT147" i="2"/>
  <c r="AU147" i="2"/>
  <c r="AW147" i="2"/>
  <c r="AY147" i="2"/>
  <c r="A148" i="2"/>
  <c r="B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Q148" i="2"/>
  <c r="R148" i="2"/>
  <c r="S148" i="2"/>
  <c r="U148" i="2"/>
  <c r="V148" i="2"/>
  <c r="W148" i="2"/>
  <c r="X148" i="2"/>
  <c r="Y148" i="2"/>
  <c r="Z148" i="2"/>
  <c r="AA148" i="2"/>
  <c r="AC148" i="2"/>
  <c r="AD148" i="2"/>
  <c r="AE148" i="2"/>
  <c r="AF148" i="2"/>
  <c r="AG148" i="2"/>
  <c r="AH148" i="2"/>
  <c r="AI148" i="2"/>
  <c r="AJ148" i="2"/>
  <c r="AK148" i="2"/>
  <c r="AM148" i="2"/>
  <c r="AN148" i="2"/>
  <c r="AO148" i="2"/>
  <c r="AP148" i="2"/>
  <c r="AR148" i="2"/>
  <c r="AS148" i="2"/>
  <c r="AT148" i="2"/>
  <c r="AU148" i="2"/>
  <c r="AW148" i="2"/>
  <c r="AY148" i="2"/>
  <c r="A149" i="2"/>
  <c r="B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Q149" i="2"/>
  <c r="R149" i="2"/>
  <c r="S149" i="2"/>
  <c r="U149" i="2"/>
  <c r="V149" i="2"/>
  <c r="W149" i="2"/>
  <c r="X149" i="2"/>
  <c r="Y149" i="2"/>
  <c r="Z149" i="2"/>
  <c r="AA149" i="2"/>
  <c r="AC149" i="2"/>
  <c r="AD149" i="2"/>
  <c r="AE149" i="2"/>
  <c r="AF149" i="2"/>
  <c r="AG149" i="2"/>
  <c r="AH149" i="2"/>
  <c r="AI149" i="2"/>
  <c r="AJ149" i="2"/>
  <c r="AK149" i="2"/>
  <c r="AM149" i="2"/>
  <c r="AN149" i="2"/>
  <c r="AO149" i="2"/>
  <c r="AP149" i="2"/>
  <c r="AR149" i="2"/>
  <c r="AS149" i="2"/>
  <c r="AT149" i="2"/>
  <c r="AU149" i="2"/>
  <c r="AW149" i="2"/>
  <c r="AY149" i="2"/>
  <c r="A150" i="2"/>
  <c r="B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Q150" i="2"/>
  <c r="R150" i="2"/>
  <c r="S150" i="2"/>
  <c r="U150" i="2"/>
  <c r="V150" i="2"/>
  <c r="W150" i="2"/>
  <c r="X150" i="2"/>
  <c r="Y150" i="2"/>
  <c r="Z150" i="2"/>
  <c r="AA150" i="2"/>
  <c r="AC150" i="2"/>
  <c r="AD150" i="2"/>
  <c r="AE150" i="2"/>
  <c r="AF150" i="2"/>
  <c r="AG150" i="2"/>
  <c r="AH150" i="2"/>
  <c r="AI150" i="2"/>
  <c r="AJ150" i="2"/>
  <c r="AK150" i="2"/>
  <c r="AM150" i="2"/>
  <c r="AN150" i="2"/>
  <c r="AO150" i="2"/>
  <c r="AP150" i="2"/>
  <c r="AR150" i="2"/>
  <c r="AS150" i="2"/>
  <c r="AT150" i="2"/>
  <c r="AU150" i="2"/>
  <c r="AW150" i="2"/>
  <c r="AY150" i="2"/>
  <c r="A151" i="2"/>
  <c r="B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Q151" i="2"/>
  <c r="R151" i="2"/>
  <c r="S151" i="2"/>
  <c r="U151" i="2"/>
  <c r="V151" i="2"/>
  <c r="W151" i="2"/>
  <c r="X151" i="2"/>
  <c r="Y151" i="2"/>
  <c r="Z151" i="2"/>
  <c r="AA151" i="2"/>
  <c r="AC151" i="2"/>
  <c r="AD151" i="2"/>
  <c r="AE151" i="2"/>
  <c r="AF151" i="2"/>
  <c r="AG151" i="2"/>
  <c r="AH151" i="2"/>
  <c r="AI151" i="2"/>
  <c r="AJ151" i="2"/>
  <c r="AK151" i="2"/>
  <c r="AM151" i="2"/>
  <c r="AN151" i="2"/>
  <c r="AO151" i="2"/>
  <c r="AP151" i="2"/>
  <c r="AR151" i="2"/>
  <c r="AS151" i="2"/>
  <c r="AT151" i="2"/>
  <c r="AU151" i="2"/>
  <c r="AW151" i="2"/>
  <c r="AY151" i="2"/>
  <c r="A152" i="2"/>
  <c r="B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Q152" i="2"/>
  <c r="R152" i="2"/>
  <c r="S152" i="2"/>
  <c r="U152" i="2"/>
  <c r="V152" i="2"/>
  <c r="W152" i="2"/>
  <c r="X152" i="2"/>
  <c r="Y152" i="2"/>
  <c r="Z152" i="2"/>
  <c r="AA152" i="2"/>
  <c r="AC152" i="2"/>
  <c r="AD152" i="2"/>
  <c r="AE152" i="2"/>
  <c r="AF152" i="2"/>
  <c r="AG152" i="2"/>
  <c r="AH152" i="2"/>
  <c r="AI152" i="2"/>
  <c r="AJ152" i="2"/>
  <c r="AK152" i="2"/>
  <c r="AM152" i="2"/>
  <c r="AN152" i="2"/>
  <c r="AO152" i="2"/>
  <c r="AP152" i="2"/>
  <c r="AR152" i="2"/>
  <c r="AS152" i="2"/>
  <c r="AT152" i="2"/>
  <c r="AU152" i="2"/>
  <c r="AW152" i="2"/>
  <c r="AY152" i="2"/>
  <c r="A153" i="2"/>
  <c r="B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Q153" i="2"/>
  <c r="R153" i="2"/>
  <c r="S153" i="2"/>
  <c r="U153" i="2"/>
  <c r="V153" i="2"/>
  <c r="W153" i="2"/>
  <c r="X153" i="2"/>
  <c r="Y153" i="2"/>
  <c r="Z153" i="2"/>
  <c r="AA153" i="2"/>
  <c r="AC153" i="2"/>
  <c r="AD153" i="2"/>
  <c r="AE153" i="2"/>
  <c r="AF153" i="2"/>
  <c r="AG153" i="2"/>
  <c r="AH153" i="2"/>
  <c r="AI153" i="2"/>
  <c r="AJ153" i="2"/>
  <c r="AK153" i="2"/>
  <c r="AM153" i="2"/>
  <c r="AN153" i="2"/>
  <c r="AO153" i="2"/>
  <c r="AP153" i="2"/>
  <c r="AR153" i="2"/>
  <c r="AS153" i="2"/>
  <c r="AT153" i="2"/>
  <c r="AU153" i="2"/>
  <c r="AW153" i="2"/>
  <c r="AY153" i="2"/>
  <c r="A154" i="2"/>
  <c r="B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Q154" i="2"/>
  <c r="R154" i="2"/>
  <c r="S154" i="2"/>
  <c r="U154" i="2"/>
  <c r="V154" i="2"/>
  <c r="W154" i="2"/>
  <c r="X154" i="2"/>
  <c r="Y154" i="2"/>
  <c r="Z154" i="2"/>
  <c r="AA154" i="2"/>
  <c r="AC154" i="2"/>
  <c r="AD154" i="2"/>
  <c r="AE154" i="2"/>
  <c r="AF154" i="2"/>
  <c r="AG154" i="2"/>
  <c r="AH154" i="2"/>
  <c r="AI154" i="2"/>
  <c r="AJ154" i="2"/>
  <c r="AK154" i="2"/>
  <c r="AM154" i="2"/>
  <c r="AN154" i="2"/>
  <c r="AO154" i="2"/>
  <c r="AP154" i="2"/>
  <c r="AR154" i="2"/>
  <c r="AS154" i="2"/>
  <c r="AT154" i="2"/>
  <c r="AU154" i="2"/>
  <c r="AW154" i="2"/>
  <c r="AY154" i="2"/>
  <c r="A155" i="2"/>
  <c r="B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Q155" i="2"/>
  <c r="R155" i="2"/>
  <c r="S155" i="2"/>
  <c r="U155" i="2"/>
  <c r="V155" i="2"/>
  <c r="W155" i="2"/>
  <c r="X155" i="2"/>
  <c r="Y155" i="2"/>
  <c r="Z155" i="2"/>
  <c r="AA155" i="2"/>
  <c r="AC155" i="2"/>
  <c r="AD155" i="2"/>
  <c r="AE155" i="2"/>
  <c r="AF155" i="2"/>
  <c r="AG155" i="2"/>
  <c r="AH155" i="2"/>
  <c r="AI155" i="2"/>
  <c r="AJ155" i="2"/>
  <c r="AK155" i="2"/>
  <c r="AM155" i="2"/>
  <c r="AN155" i="2"/>
  <c r="AO155" i="2"/>
  <c r="AP155" i="2"/>
  <c r="AR155" i="2"/>
  <c r="AS155" i="2"/>
  <c r="AT155" i="2"/>
  <c r="AU155" i="2"/>
  <c r="AW155" i="2"/>
  <c r="AY155" i="2"/>
  <c r="A156" i="2"/>
  <c r="B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Q156" i="2"/>
  <c r="R156" i="2"/>
  <c r="S156" i="2"/>
  <c r="U156" i="2"/>
  <c r="V156" i="2"/>
  <c r="W156" i="2"/>
  <c r="X156" i="2"/>
  <c r="Y156" i="2"/>
  <c r="Z156" i="2"/>
  <c r="AA156" i="2"/>
  <c r="AC156" i="2"/>
  <c r="AD156" i="2"/>
  <c r="AE156" i="2"/>
  <c r="AF156" i="2"/>
  <c r="AG156" i="2"/>
  <c r="AH156" i="2"/>
  <c r="AI156" i="2"/>
  <c r="AJ156" i="2"/>
  <c r="AK156" i="2"/>
  <c r="AM156" i="2"/>
  <c r="AN156" i="2"/>
  <c r="AO156" i="2"/>
  <c r="AP156" i="2"/>
  <c r="AR156" i="2"/>
  <c r="AS156" i="2"/>
  <c r="AT156" i="2"/>
  <c r="AU156" i="2"/>
  <c r="AW156" i="2"/>
  <c r="AY156" i="2"/>
  <c r="A157" i="2"/>
  <c r="B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Q157" i="2"/>
  <c r="R157" i="2"/>
  <c r="S157" i="2"/>
  <c r="U157" i="2"/>
  <c r="V157" i="2"/>
  <c r="W157" i="2"/>
  <c r="X157" i="2"/>
  <c r="Y157" i="2"/>
  <c r="Z157" i="2"/>
  <c r="AA157" i="2"/>
  <c r="AC157" i="2"/>
  <c r="AD157" i="2"/>
  <c r="AE157" i="2"/>
  <c r="AF157" i="2"/>
  <c r="AG157" i="2"/>
  <c r="AH157" i="2"/>
  <c r="AI157" i="2"/>
  <c r="AJ157" i="2"/>
  <c r="AK157" i="2"/>
  <c r="AM157" i="2"/>
  <c r="AN157" i="2"/>
  <c r="AO157" i="2"/>
  <c r="AP157" i="2"/>
  <c r="AR157" i="2"/>
  <c r="AS157" i="2"/>
  <c r="AT157" i="2"/>
  <c r="AU157" i="2"/>
  <c r="AW157" i="2"/>
  <c r="AY157" i="2"/>
  <c r="A158" i="2"/>
  <c r="B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Q158" i="2"/>
  <c r="R158" i="2"/>
  <c r="S158" i="2"/>
  <c r="U158" i="2"/>
  <c r="V158" i="2"/>
  <c r="W158" i="2"/>
  <c r="X158" i="2"/>
  <c r="Y158" i="2"/>
  <c r="Z158" i="2"/>
  <c r="AA158" i="2"/>
  <c r="AC158" i="2"/>
  <c r="AD158" i="2"/>
  <c r="AE158" i="2"/>
  <c r="AF158" i="2"/>
  <c r="AG158" i="2"/>
  <c r="AH158" i="2"/>
  <c r="AI158" i="2"/>
  <c r="AJ158" i="2"/>
  <c r="AK158" i="2"/>
  <c r="AM158" i="2"/>
  <c r="AN158" i="2"/>
  <c r="AO158" i="2"/>
  <c r="AP158" i="2"/>
  <c r="AR158" i="2"/>
  <c r="AS158" i="2"/>
  <c r="AT158" i="2"/>
  <c r="AU158" i="2"/>
  <c r="AW158" i="2"/>
  <c r="AY158" i="2"/>
  <c r="A159" i="2"/>
  <c r="B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Q159" i="2"/>
  <c r="R159" i="2"/>
  <c r="S159" i="2"/>
  <c r="U159" i="2"/>
  <c r="V159" i="2"/>
  <c r="W159" i="2"/>
  <c r="X159" i="2"/>
  <c r="Y159" i="2"/>
  <c r="Z159" i="2"/>
  <c r="AA159" i="2"/>
  <c r="AC159" i="2"/>
  <c r="AD159" i="2"/>
  <c r="AE159" i="2"/>
  <c r="AF159" i="2"/>
  <c r="AG159" i="2"/>
  <c r="AH159" i="2"/>
  <c r="AI159" i="2"/>
  <c r="AJ159" i="2"/>
  <c r="AK159" i="2"/>
  <c r="AM159" i="2"/>
  <c r="AN159" i="2"/>
  <c r="AO159" i="2"/>
  <c r="AP159" i="2"/>
  <c r="AR159" i="2"/>
  <c r="AS159" i="2"/>
  <c r="AT159" i="2"/>
  <c r="AU159" i="2"/>
  <c r="AW159" i="2"/>
  <c r="AY159" i="2"/>
  <c r="A160" i="2"/>
  <c r="B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Q160" i="2"/>
  <c r="R160" i="2"/>
  <c r="S160" i="2"/>
  <c r="U160" i="2"/>
  <c r="V160" i="2"/>
  <c r="W160" i="2"/>
  <c r="X160" i="2"/>
  <c r="Y160" i="2"/>
  <c r="Z160" i="2"/>
  <c r="AA160" i="2"/>
  <c r="AC160" i="2"/>
  <c r="AD160" i="2"/>
  <c r="AE160" i="2"/>
  <c r="AF160" i="2"/>
  <c r="AG160" i="2"/>
  <c r="AH160" i="2"/>
  <c r="AI160" i="2"/>
  <c r="AJ160" i="2"/>
  <c r="AK160" i="2"/>
  <c r="AM160" i="2"/>
  <c r="AN160" i="2"/>
  <c r="AO160" i="2"/>
  <c r="AP160" i="2"/>
  <c r="AR160" i="2"/>
  <c r="AS160" i="2"/>
  <c r="AT160" i="2"/>
  <c r="AU160" i="2"/>
  <c r="AW160" i="2"/>
  <c r="AY160" i="2"/>
  <c r="A161" i="2"/>
  <c r="B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Q161" i="2"/>
  <c r="R161" i="2"/>
  <c r="S161" i="2"/>
  <c r="U161" i="2"/>
  <c r="V161" i="2"/>
  <c r="W161" i="2"/>
  <c r="X161" i="2"/>
  <c r="Y161" i="2"/>
  <c r="Z161" i="2"/>
  <c r="AA161" i="2"/>
  <c r="AC161" i="2"/>
  <c r="AD161" i="2"/>
  <c r="AE161" i="2"/>
  <c r="AF161" i="2"/>
  <c r="AG161" i="2"/>
  <c r="AH161" i="2"/>
  <c r="AI161" i="2"/>
  <c r="AJ161" i="2"/>
  <c r="AK161" i="2"/>
  <c r="AM161" i="2"/>
  <c r="AN161" i="2"/>
  <c r="AO161" i="2"/>
  <c r="AP161" i="2"/>
  <c r="AR161" i="2"/>
  <c r="AS161" i="2"/>
  <c r="AT161" i="2"/>
  <c r="AU161" i="2"/>
  <c r="AW161" i="2"/>
  <c r="AY161" i="2"/>
  <c r="A162" i="2"/>
  <c r="B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Q162" i="2"/>
  <c r="R162" i="2"/>
  <c r="S162" i="2"/>
  <c r="U162" i="2"/>
  <c r="V162" i="2"/>
  <c r="W162" i="2"/>
  <c r="X162" i="2"/>
  <c r="Y162" i="2"/>
  <c r="Z162" i="2"/>
  <c r="AA162" i="2"/>
  <c r="AC162" i="2"/>
  <c r="AD162" i="2"/>
  <c r="AE162" i="2"/>
  <c r="AF162" i="2"/>
  <c r="AG162" i="2"/>
  <c r="AH162" i="2"/>
  <c r="AI162" i="2"/>
  <c r="AJ162" i="2"/>
  <c r="AK162" i="2"/>
  <c r="AM162" i="2"/>
  <c r="AN162" i="2"/>
  <c r="AO162" i="2"/>
  <c r="AP162" i="2"/>
  <c r="AR162" i="2"/>
  <c r="AS162" i="2"/>
  <c r="AT162" i="2"/>
  <c r="AU162" i="2"/>
  <c r="AW162" i="2"/>
  <c r="AY162" i="2"/>
  <c r="A163" i="2"/>
  <c r="B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Q163" i="2"/>
  <c r="R163" i="2"/>
  <c r="S163" i="2"/>
  <c r="U163" i="2"/>
  <c r="V163" i="2"/>
  <c r="W163" i="2"/>
  <c r="X163" i="2"/>
  <c r="Y163" i="2"/>
  <c r="Z163" i="2"/>
  <c r="AA163" i="2"/>
  <c r="AC163" i="2"/>
  <c r="AD163" i="2"/>
  <c r="AE163" i="2"/>
  <c r="AF163" i="2"/>
  <c r="AG163" i="2"/>
  <c r="AH163" i="2"/>
  <c r="AI163" i="2"/>
  <c r="AJ163" i="2"/>
  <c r="AK163" i="2"/>
  <c r="AM163" i="2"/>
  <c r="AN163" i="2"/>
  <c r="AO163" i="2"/>
  <c r="AP163" i="2"/>
  <c r="AR163" i="2"/>
  <c r="AS163" i="2"/>
  <c r="AT163" i="2"/>
  <c r="AU163" i="2"/>
  <c r="AW163" i="2"/>
  <c r="AY163" i="2"/>
  <c r="A164" i="2"/>
  <c r="B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Q164" i="2"/>
  <c r="R164" i="2"/>
  <c r="S164" i="2"/>
  <c r="U164" i="2"/>
  <c r="V164" i="2"/>
  <c r="W164" i="2"/>
  <c r="X164" i="2"/>
  <c r="Y164" i="2"/>
  <c r="Z164" i="2"/>
  <c r="AA164" i="2"/>
  <c r="AC164" i="2"/>
  <c r="AD164" i="2"/>
  <c r="AE164" i="2"/>
  <c r="AF164" i="2"/>
  <c r="AG164" i="2"/>
  <c r="AH164" i="2"/>
  <c r="AI164" i="2"/>
  <c r="AJ164" i="2"/>
  <c r="AK164" i="2"/>
  <c r="AM164" i="2"/>
  <c r="AN164" i="2"/>
  <c r="AO164" i="2"/>
  <c r="AP164" i="2"/>
  <c r="AR164" i="2"/>
  <c r="AS164" i="2"/>
  <c r="AT164" i="2"/>
  <c r="AU164" i="2"/>
  <c r="AW164" i="2"/>
  <c r="AY164" i="2"/>
  <c r="A165" i="2"/>
  <c r="B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Q165" i="2"/>
  <c r="R165" i="2"/>
  <c r="S165" i="2"/>
  <c r="U165" i="2"/>
  <c r="V165" i="2"/>
  <c r="W165" i="2"/>
  <c r="X165" i="2"/>
  <c r="Y165" i="2"/>
  <c r="Z165" i="2"/>
  <c r="AA165" i="2"/>
  <c r="AC165" i="2"/>
  <c r="AD165" i="2"/>
  <c r="AE165" i="2"/>
  <c r="AF165" i="2"/>
  <c r="AG165" i="2"/>
  <c r="AH165" i="2"/>
  <c r="AI165" i="2"/>
  <c r="AJ165" i="2"/>
  <c r="AK165" i="2"/>
  <c r="AM165" i="2"/>
  <c r="AN165" i="2"/>
  <c r="AO165" i="2"/>
  <c r="AP165" i="2"/>
  <c r="AR165" i="2"/>
  <c r="AS165" i="2"/>
  <c r="AT165" i="2"/>
  <c r="AU165" i="2"/>
  <c r="AW165" i="2"/>
  <c r="AY165" i="2"/>
  <c r="A166" i="2"/>
  <c r="B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Q166" i="2"/>
  <c r="R166" i="2"/>
  <c r="S166" i="2"/>
  <c r="U166" i="2"/>
  <c r="V166" i="2"/>
  <c r="W166" i="2"/>
  <c r="X166" i="2"/>
  <c r="Y166" i="2"/>
  <c r="Z166" i="2"/>
  <c r="AA166" i="2"/>
  <c r="AC166" i="2"/>
  <c r="AD166" i="2"/>
  <c r="AE166" i="2"/>
  <c r="AF166" i="2"/>
  <c r="AG166" i="2"/>
  <c r="AH166" i="2"/>
  <c r="AI166" i="2"/>
  <c r="AJ166" i="2"/>
  <c r="AK166" i="2"/>
  <c r="AM166" i="2"/>
  <c r="AN166" i="2"/>
  <c r="AO166" i="2"/>
  <c r="AP166" i="2"/>
  <c r="AR166" i="2"/>
  <c r="AS166" i="2"/>
  <c r="AT166" i="2"/>
  <c r="AU166" i="2"/>
  <c r="AW166" i="2"/>
  <c r="AY166" i="2"/>
  <c r="A167" i="2"/>
  <c r="B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Q167" i="2"/>
  <c r="R167" i="2"/>
  <c r="S167" i="2"/>
  <c r="U167" i="2"/>
  <c r="V167" i="2"/>
  <c r="W167" i="2"/>
  <c r="X167" i="2"/>
  <c r="Y167" i="2"/>
  <c r="Z167" i="2"/>
  <c r="AA167" i="2"/>
  <c r="AC167" i="2"/>
  <c r="AD167" i="2"/>
  <c r="AE167" i="2"/>
  <c r="AF167" i="2"/>
  <c r="AG167" i="2"/>
  <c r="AH167" i="2"/>
  <c r="AI167" i="2"/>
  <c r="AJ167" i="2"/>
  <c r="AK167" i="2"/>
  <c r="AM167" i="2"/>
  <c r="AN167" i="2"/>
  <c r="AO167" i="2"/>
  <c r="AP167" i="2"/>
  <c r="AR167" i="2"/>
  <c r="AS167" i="2"/>
  <c r="AT167" i="2"/>
  <c r="AU167" i="2"/>
  <c r="AW167" i="2"/>
  <c r="AY167" i="2"/>
  <c r="A168" i="2"/>
  <c r="B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Q168" i="2"/>
  <c r="R168" i="2"/>
  <c r="S168" i="2"/>
  <c r="U168" i="2"/>
  <c r="V168" i="2"/>
  <c r="W168" i="2"/>
  <c r="X168" i="2"/>
  <c r="Y168" i="2"/>
  <c r="Z168" i="2"/>
  <c r="AA168" i="2"/>
  <c r="AC168" i="2"/>
  <c r="AD168" i="2"/>
  <c r="AE168" i="2"/>
  <c r="AF168" i="2"/>
  <c r="AG168" i="2"/>
  <c r="AH168" i="2"/>
  <c r="AI168" i="2"/>
  <c r="AJ168" i="2"/>
  <c r="AK168" i="2"/>
  <c r="AM168" i="2"/>
  <c r="AN168" i="2"/>
  <c r="AO168" i="2"/>
  <c r="AP168" i="2"/>
  <c r="AR168" i="2"/>
  <c r="AS168" i="2"/>
  <c r="AT168" i="2"/>
  <c r="AU168" i="2"/>
  <c r="AW168" i="2"/>
  <c r="AY168" i="2"/>
  <c r="A169" i="2"/>
  <c r="B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Q169" i="2"/>
  <c r="R169" i="2"/>
  <c r="S169" i="2"/>
  <c r="U169" i="2"/>
  <c r="V169" i="2"/>
  <c r="W169" i="2"/>
  <c r="X169" i="2"/>
  <c r="Y169" i="2"/>
  <c r="Z169" i="2"/>
  <c r="AA169" i="2"/>
  <c r="AC169" i="2"/>
  <c r="AD169" i="2"/>
  <c r="AE169" i="2"/>
  <c r="AF169" i="2"/>
  <c r="AG169" i="2"/>
  <c r="AH169" i="2"/>
  <c r="AI169" i="2"/>
  <c r="AJ169" i="2"/>
  <c r="AK169" i="2"/>
  <c r="AM169" i="2"/>
  <c r="AN169" i="2"/>
  <c r="AO169" i="2"/>
  <c r="AP169" i="2"/>
  <c r="AR169" i="2"/>
  <c r="AS169" i="2"/>
  <c r="AT169" i="2"/>
  <c r="AU169" i="2"/>
  <c r="AW169" i="2"/>
  <c r="AY169" i="2"/>
  <c r="A170" i="2"/>
  <c r="B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Q170" i="2"/>
  <c r="R170" i="2"/>
  <c r="S170" i="2"/>
  <c r="U170" i="2"/>
  <c r="V170" i="2"/>
  <c r="W170" i="2"/>
  <c r="X170" i="2"/>
  <c r="Y170" i="2"/>
  <c r="Z170" i="2"/>
  <c r="AA170" i="2"/>
  <c r="AC170" i="2"/>
  <c r="AD170" i="2"/>
  <c r="AE170" i="2"/>
  <c r="AF170" i="2"/>
  <c r="AG170" i="2"/>
  <c r="AH170" i="2"/>
  <c r="AI170" i="2"/>
  <c r="AJ170" i="2"/>
  <c r="AK170" i="2"/>
  <c r="AM170" i="2"/>
  <c r="AN170" i="2"/>
  <c r="AO170" i="2"/>
  <c r="AP170" i="2"/>
  <c r="AR170" i="2"/>
  <c r="AS170" i="2"/>
  <c r="AT170" i="2"/>
  <c r="AU170" i="2"/>
  <c r="AW170" i="2"/>
  <c r="AY170" i="2"/>
  <c r="A171" i="2"/>
  <c r="B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Q171" i="2"/>
  <c r="R171" i="2"/>
  <c r="S171" i="2"/>
  <c r="U171" i="2"/>
  <c r="V171" i="2"/>
  <c r="W171" i="2"/>
  <c r="X171" i="2"/>
  <c r="Y171" i="2"/>
  <c r="Z171" i="2"/>
  <c r="AA171" i="2"/>
  <c r="AC171" i="2"/>
  <c r="AD171" i="2"/>
  <c r="AE171" i="2"/>
  <c r="AF171" i="2"/>
  <c r="AG171" i="2"/>
  <c r="AH171" i="2"/>
  <c r="AI171" i="2"/>
  <c r="AJ171" i="2"/>
  <c r="AK171" i="2"/>
  <c r="AM171" i="2"/>
  <c r="AN171" i="2"/>
  <c r="AO171" i="2"/>
  <c r="AP171" i="2"/>
  <c r="AR171" i="2"/>
  <c r="AS171" i="2"/>
  <c r="AT171" i="2"/>
  <c r="AU171" i="2"/>
  <c r="AW171" i="2"/>
  <c r="AY171" i="2"/>
  <c r="A172" i="2"/>
  <c r="B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Q172" i="2"/>
  <c r="R172" i="2"/>
  <c r="S172" i="2"/>
  <c r="U172" i="2"/>
  <c r="V172" i="2"/>
  <c r="W172" i="2"/>
  <c r="X172" i="2"/>
  <c r="Y172" i="2"/>
  <c r="Z172" i="2"/>
  <c r="AA172" i="2"/>
  <c r="AC172" i="2"/>
  <c r="AD172" i="2"/>
  <c r="AE172" i="2"/>
  <c r="AF172" i="2"/>
  <c r="AG172" i="2"/>
  <c r="AH172" i="2"/>
  <c r="AI172" i="2"/>
  <c r="AJ172" i="2"/>
  <c r="AK172" i="2"/>
  <c r="AM172" i="2"/>
  <c r="AN172" i="2"/>
  <c r="AO172" i="2"/>
  <c r="AP172" i="2"/>
  <c r="AR172" i="2"/>
  <c r="AS172" i="2"/>
  <c r="AT172" i="2"/>
  <c r="AU172" i="2"/>
  <c r="AW172" i="2"/>
  <c r="AY172" i="2"/>
  <c r="A173" i="2"/>
  <c r="B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Q173" i="2"/>
  <c r="R173" i="2"/>
  <c r="S173" i="2"/>
  <c r="U173" i="2"/>
  <c r="V173" i="2"/>
  <c r="W173" i="2"/>
  <c r="X173" i="2"/>
  <c r="Y173" i="2"/>
  <c r="Z173" i="2"/>
  <c r="AA173" i="2"/>
  <c r="AC173" i="2"/>
  <c r="AD173" i="2"/>
  <c r="AE173" i="2"/>
  <c r="AF173" i="2"/>
  <c r="AG173" i="2"/>
  <c r="AH173" i="2"/>
  <c r="AI173" i="2"/>
  <c r="AJ173" i="2"/>
  <c r="AK173" i="2"/>
  <c r="AM173" i="2"/>
  <c r="AN173" i="2"/>
  <c r="AO173" i="2"/>
  <c r="AP173" i="2"/>
  <c r="AR173" i="2"/>
  <c r="AS173" i="2"/>
  <c r="AT173" i="2"/>
  <c r="AU173" i="2"/>
  <c r="AW173" i="2"/>
  <c r="AY173" i="2"/>
  <c r="A174" i="2"/>
  <c r="B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Q174" i="2"/>
  <c r="R174" i="2"/>
  <c r="S174" i="2"/>
  <c r="U174" i="2"/>
  <c r="V174" i="2"/>
  <c r="W174" i="2"/>
  <c r="X174" i="2"/>
  <c r="Y174" i="2"/>
  <c r="Z174" i="2"/>
  <c r="AA174" i="2"/>
  <c r="AC174" i="2"/>
  <c r="AD174" i="2"/>
  <c r="AE174" i="2"/>
  <c r="AF174" i="2"/>
  <c r="AG174" i="2"/>
  <c r="AH174" i="2"/>
  <c r="AI174" i="2"/>
  <c r="AJ174" i="2"/>
  <c r="AK174" i="2"/>
  <c r="AM174" i="2"/>
  <c r="AN174" i="2"/>
  <c r="AO174" i="2"/>
  <c r="AP174" i="2"/>
  <c r="AR174" i="2"/>
  <c r="AS174" i="2"/>
  <c r="AT174" i="2"/>
  <c r="AU174" i="2"/>
  <c r="AW174" i="2"/>
  <c r="AY174" i="2"/>
  <c r="A175" i="2"/>
  <c r="B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Q175" i="2"/>
  <c r="R175" i="2"/>
  <c r="S175" i="2"/>
  <c r="U175" i="2"/>
  <c r="V175" i="2"/>
  <c r="W175" i="2"/>
  <c r="X175" i="2"/>
  <c r="Y175" i="2"/>
  <c r="Z175" i="2"/>
  <c r="AA175" i="2"/>
  <c r="AC175" i="2"/>
  <c r="AD175" i="2"/>
  <c r="AE175" i="2"/>
  <c r="AF175" i="2"/>
  <c r="AG175" i="2"/>
  <c r="AH175" i="2"/>
  <c r="AI175" i="2"/>
  <c r="AJ175" i="2"/>
  <c r="AK175" i="2"/>
  <c r="AM175" i="2"/>
  <c r="AN175" i="2"/>
  <c r="AO175" i="2"/>
  <c r="AP175" i="2"/>
  <c r="AR175" i="2"/>
  <c r="AS175" i="2"/>
  <c r="AT175" i="2"/>
  <c r="AU175" i="2"/>
  <c r="AW175" i="2"/>
  <c r="AY175" i="2"/>
  <c r="A176" i="2"/>
  <c r="B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Q176" i="2"/>
  <c r="R176" i="2"/>
  <c r="S176" i="2"/>
  <c r="U176" i="2"/>
  <c r="V176" i="2"/>
  <c r="W176" i="2"/>
  <c r="X176" i="2"/>
  <c r="Y176" i="2"/>
  <c r="Z176" i="2"/>
  <c r="AA176" i="2"/>
  <c r="AC176" i="2"/>
  <c r="AD176" i="2"/>
  <c r="AE176" i="2"/>
  <c r="AF176" i="2"/>
  <c r="AG176" i="2"/>
  <c r="AH176" i="2"/>
  <c r="AI176" i="2"/>
  <c r="AJ176" i="2"/>
  <c r="AK176" i="2"/>
  <c r="AM176" i="2"/>
  <c r="AN176" i="2"/>
  <c r="AO176" i="2"/>
  <c r="AP176" i="2"/>
  <c r="AR176" i="2"/>
  <c r="AS176" i="2"/>
  <c r="AT176" i="2"/>
  <c r="AU176" i="2"/>
  <c r="AW176" i="2"/>
  <c r="AY176" i="2"/>
  <c r="A177" i="2"/>
  <c r="B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Q177" i="2"/>
  <c r="R177" i="2"/>
  <c r="S177" i="2"/>
  <c r="U177" i="2"/>
  <c r="V177" i="2"/>
  <c r="W177" i="2"/>
  <c r="X177" i="2"/>
  <c r="Y177" i="2"/>
  <c r="Z177" i="2"/>
  <c r="AA177" i="2"/>
  <c r="AC177" i="2"/>
  <c r="AD177" i="2"/>
  <c r="AE177" i="2"/>
  <c r="AF177" i="2"/>
  <c r="AG177" i="2"/>
  <c r="AH177" i="2"/>
  <c r="AI177" i="2"/>
  <c r="AJ177" i="2"/>
  <c r="AK177" i="2"/>
  <c r="AM177" i="2"/>
  <c r="AN177" i="2"/>
  <c r="AO177" i="2"/>
  <c r="AP177" i="2"/>
  <c r="AR177" i="2"/>
  <c r="AS177" i="2"/>
  <c r="AT177" i="2"/>
  <c r="AU177" i="2"/>
  <c r="AW177" i="2"/>
  <c r="AY177" i="2"/>
  <c r="A178" i="2"/>
  <c r="B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Q178" i="2"/>
  <c r="R178" i="2"/>
  <c r="S178" i="2"/>
  <c r="U178" i="2"/>
  <c r="V178" i="2"/>
  <c r="W178" i="2"/>
  <c r="X178" i="2"/>
  <c r="Y178" i="2"/>
  <c r="Z178" i="2"/>
  <c r="AA178" i="2"/>
  <c r="AC178" i="2"/>
  <c r="AD178" i="2"/>
  <c r="AE178" i="2"/>
  <c r="AF178" i="2"/>
  <c r="AG178" i="2"/>
  <c r="AH178" i="2"/>
  <c r="AI178" i="2"/>
  <c r="AJ178" i="2"/>
  <c r="AK178" i="2"/>
  <c r="AM178" i="2"/>
  <c r="AN178" i="2"/>
  <c r="AO178" i="2"/>
  <c r="AP178" i="2"/>
  <c r="AR178" i="2"/>
  <c r="AS178" i="2"/>
  <c r="AT178" i="2"/>
  <c r="AU178" i="2"/>
  <c r="AW178" i="2"/>
  <c r="AY178" i="2"/>
  <c r="A179" i="2"/>
  <c r="B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Q179" i="2"/>
  <c r="R179" i="2"/>
  <c r="S179" i="2"/>
  <c r="U179" i="2"/>
  <c r="V179" i="2"/>
  <c r="W179" i="2"/>
  <c r="X179" i="2"/>
  <c r="Y179" i="2"/>
  <c r="Z179" i="2"/>
  <c r="AA179" i="2"/>
  <c r="AC179" i="2"/>
  <c r="AD179" i="2"/>
  <c r="AE179" i="2"/>
  <c r="AF179" i="2"/>
  <c r="AG179" i="2"/>
  <c r="AH179" i="2"/>
  <c r="AI179" i="2"/>
  <c r="AJ179" i="2"/>
  <c r="AK179" i="2"/>
  <c r="AM179" i="2"/>
  <c r="AN179" i="2"/>
  <c r="AO179" i="2"/>
  <c r="AP179" i="2"/>
  <c r="AR179" i="2"/>
  <c r="AS179" i="2"/>
  <c r="AT179" i="2"/>
  <c r="AU179" i="2"/>
  <c r="AW179" i="2"/>
  <c r="AY179" i="2"/>
  <c r="A180" i="2"/>
  <c r="B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Q180" i="2"/>
  <c r="R180" i="2"/>
  <c r="S180" i="2"/>
  <c r="U180" i="2"/>
  <c r="V180" i="2"/>
  <c r="W180" i="2"/>
  <c r="X180" i="2"/>
  <c r="Y180" i="2"/>
  <c r="Z180" i="2"/>
  <c r="AA180" i="2"/>
  <c r="AC180" i="2"/>
  <c r="AD180" i="2"/>
  <c r="AE180" i="2"/>
  <c r="AF180" i="2"/>
  <c r="AG180" i="2"/>
  <c r="AH180" i="2"/>
  <c r="AI180" i="2"/>
  <c r="AJ180" i="2"/>
  <c r="AK180" i="2"/>
  <c r="AM180" i="2"/>
  <c r="AN180" i="2"/>
  <c r="AO180" i="2"/>
  <c r="AP180" i="2"/>
  <c r="AR180" i="2"/>
  <c r="AS180" i="2"/>
  <c r="AT180" i="2"/>
  <c r="AU180" i="2"/>
  <c r="AW180" i="2"/>
  <c r="AY180" i="2"/>
  <c r="A181" i="2"/>
  <c r="B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Q181" i="2"/>
  <c r="R181" i="2"/>
  <c r="S181" i="2"/>
  <c r="U181" i="2"/>
  <c r="V181" i="2"/>
  <c r="W181" i="2"/>
  <c r="X181" i="2"/>
  <c r="Y181" i="2"/>
  <c r="Z181" i="2"/>
  <c r="AA181" i="2"/>
  <c r="AC181" i="2"/>
  <c r="AD181" i="2"/>
  <c r="AE181" i="2"/>
  <c r="AF181" i="2"/>
  <c r="AG181" i="2"/>
  <c r="AH181" i="2"/>
  <c r="AI181" i="2"/>
  <c r="AJ181" i="2"/>
  <c r="AK181" i="2"/>
  <c r="AM181" i="2"/>
  <c r="AN181" i="2"/>
  <c r="AO181" i="2"/>
  <c r="AP181" i="2"/>
  <c r="AR181" i="2"/>
  <c r="AS181" i="2"/>
  <c r="AT181" i="2"/>
  <c r="AU181" i="2"/>
  <c r="AW181" i="2"/>
  <c r="AY181" i="2"/>
  <c r="A182" i="2"/>
  <c r="B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Q182" i="2"/>
  <c r="R182" i="2"/>
  <c r="S182" i="2"/>
  <c r="U182" i="2"/>
  <c r="V182" i="2"/>
  <c r="W182" i="2"/>
  <c r="X182" i="2"/>
  <c r="Y182" i="2"/>
  <c r="Z182" i="2"/>
  <c r="AA182" i="2"/>
  <c r="AC182" i="2"/>
  <c r="AD182" i="2"/>
  <c r="AE182" i="2"/>
  <c r="AF182" i="2"/>
  <c r="AG182" i="2"/>
  <c r="AH182" i="2"/>
  <c r="AI182" i="2"/>
  <c r="AJ182" i="2"/>
  <c r="AK182" i="2"/>
  <c r="AM182" i="2"/>
  <c r="AN182" i="2"/>
  <c r="AO182" i="2"/>
  <c r="AP182" i="2"/>
  <c r="AR182" i="2"/>
  <c r="AS182" i="2"/>
  <c r="AT182" i="2"/>
  <c r="AU182" i="2"/>
  <c r="AW182" i="2"/>
  <c r="AY182" i="2"/>
  <c r="A183" i="2"/>
  <c r="B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Q183" i="2"/>
  <c r="R183" i="2"/>
  <c r="S183" i="2"/>
  <c r="U183" i="2"/>
  <c r="V183" i="2"/>
  <c r="W183" i="2"/>
  <c r="X183" i="2"/>
  <c r="Y183" i="2"/>
  <c r="Z183" i="2"/>
  <c r="AA183" i="2"/>
  <c r="AC183" i="2"/>
  <c r="AD183" i="2"/>
  <c r="AE183" i="2"/>
  <c r="AF183" i="2"/>
  <c r="AG183" i="2"/>
  <c r="AH183" i="2"/>
  <c r="AI183" i="2"/>
  <c r="AJ183" i="2"/>
  <c r="AK183" i="2"/>
  <c r="AM183" i="2"/>
  <c r="AN183" i="2"/>
  <c r="AO183" i="2"/>
  <c r="AP183" i="2"/>
  <c r="AR183" i="2"/>
  <c r="AS183" i="2"/>
  <c r="AT183" i="2"/>
  <c r="AU183" i="2"/>
  <c r="AW183" i="2"/>
  <c r="AY183" i="2"/>
  <c r="A184" i="2"/>
  <c r="B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Q184" i="2"/>
  <c r="R184" i="2"/>
  <c r="S184" i="2"/>
  <c r="U184" i="2"/>
  <c r="V184" i="2"/>
  <c r="W184" i="2"/>
  <c r="X184" i="2"/>
  <c r="Y184" i="2"/>
  <c r="Z184" i="2"/>
  <c r="AA184" i="2"/>
  <c r="AC184" i="2"/>
  <c r="AD184" i="2"/>
  <c r="AE184" i="2"/>
  <c r="AF184" i="2"/>
  <c r="AG184" i="2"/>
  <c r="AH184" i="2"/>
  <c r="AI184" i="2"/>
  <c r="AJ184" i="2"/>
  <c r="AK184" i="2"/>
  <c r="AM184" i="2"/>
  <c r="AN184" i="2"/>
  <c r="AO184" i="2"/>
  <c r="AP184" i="2"/>
  <c r="AR184" i="2"/>
  <c r="AS184" i="2"/>
  <c r="AT184" i="2"/>
  <c r="AU184" i="2"/>
  <c r="AW184" i="2"/>
  <c r="AY184" i="2"/>
  <c r="A185" i="2"/>
  <c r="B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Q185" i="2"/>
  <c r="R185" i="2"/>
  <c r="S185" i="2"/>
  <c r="U185" i="2"/>
  <c r="V185" i="2"/>
  <c r="W185" i="2"/>
  <c r="X185" i="2"/>
  <c r="Y185" i="2"/>
  <c r="Z185" i="2"/>
  <c r="AA185" i="2"/>
  <c r="AC185" i="2"/>
  <c r="AD185" i="2"/>
  <c r="AE185" i="2"/>
  <c r="AF185" i="2"/>
  <c r="AG185" i="2"/>
  <c r="AH185" i="2"/>
  <c r="AI185" i="2"/>
  <c r="AJ185" i="2"/>
  <c r="AK185" i="2"/>
  <c r="AM185" i="2"/>
  <c r="AN185" i="2"/>
  <c r="AO185" i="2"/>
  <c r="AP185" i="2"/>
  <c r="AR185" i="2"/>
  <c r="AS185" i="2"/>
  <c r="AT185" i="2"/>
  <c r="AU185" i="2"/>
  <c r="AW185" i="2"/>
  <c r="AY185" i="2"/>
  <c r="A186" i="2"/>
  <c r="B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Q186" i="2"/>
  <c r="R186" i="2"/>
  <c r="S186" i="2"/>
  <c r="U186" i="2"/>
  <c r="V186" i="2"/>
  <c r="W186" i="2"/>
  <c r="X186" i="2"/>
  <c r="Y186" i="2"/>
  <c r="Z186" i="2"/>
  <c r="AA186" i="2"/>
  <c r="AC186" i="2"/>
  <c r="AD186" i="2"/>
  <c r="AE186" i="2"/>
  <c r="AF186" i="2"/>
  <c r="AG186" i="2"/>
  <c r="AH186" i="2"/>
  <c r="AI186" i="2"/>
  <c r="AJ186" i="2"/>
  <c r="AK186" i="2"/>
  <c r="AM186" i="2"/>
  <c r="AN186" i="2"/>
  <c r="AO186" i="2"/>
  <c r="AP186" i="2"/>
  <c r="AR186" i="2"/>
  <c r="AS186" i="2"/>
  <c r="AT186" i="2"/>
  <c r="AU186" i="2"/>
  <c r="AW186" i="2"/>
  <c r="AY186" i="2"/>
  <c r="A187" i="2"/>
  <c r="B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Q187" i="2"/>
  <c r="R187" i="2"/>
  <c r="S187" i="2"/>
  <c r="U187" i="2"/>
  <c r="V187" i="2"/>
  <c r="W187" i="2"/>
  <c r="X187" i="2"/>
  <c r="Y187" i="2"/>
  <c r="Z187" i="2"/>
  <c r="AA187" i="2"/>
  <c r="AC187" i="2"/>
  <c r="AD187" i="2"/>
  <c r="AE187" i="2"/>
  <c r="AF187" i="2"/>
  <c r="AG187" i="2"/>
  <c r="AH187" i="2"/>
  <c r="AI187" i="2"/>
  <c r="AJ187" i="2"/>
  <c r="AK187" i="2"/>
  <c r="AM187" i="2"/>
  <c r="AN187" i="2"/>
  <c r="AO187" i="2"/>
  <c r="AP187" i="2"/>
  <c r="AR187" i="2"/>
  <c r="AS187" i="2"/>
  <c r="AT187" i="2"/>
  <c r="AU187" i="2"/>
  <c r="AW187" i="2"/>
  <c r="AY187" i="2"/>
  <c r="A188" i="2"/>
  <c r="B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Q188" i="2"/>
  <c r="R188" i="2"/>
  <c r="S188" i="2"/>
  <c r="U188" i="2"/>
  <c r="V188" i="2"/>
  <c r="W188" i="2"/>
  <c r="X188" i="2"/>
  <c r="Y188" i="2"/>
  <c r="Z188" i="2"/>
  <c r="AA188" i="2"/>
  <c r="AC188" i="2"/>
  <c r="AD188" i="2"/>
  <c r="AE188" i="2"/>
  <c r="AF188" i="2"/>
  <c r="AG188" i="2"/>
  <c r="AH188" i="2"/>
  <c r="AI188" i="2"/>
  <c r="AJ188" i="2"/>
  <c r="AK188" i="2"/>
  <c r="AM188" i="2"/>
  <c r="AN188" i="2"/>
  <c r="AO188" i="2"/>
  <c r="AP188" i="2"/>
  <c r="AR188" i="2"/>
  <c r="AS188" i="2"/>
  <c r="AT188" i="2"/>
  <c r="AU188" i="2"/>
  <c r="AW188" i="2"/>
  <c r="AY188" i="2"/>
  <c r="A189" i="2"/>
  <c r="B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Q189" i="2"/>
  <c r="R189" i="2"/>
  <c r="S189" i="2"/>
  <c r="U189" i="2"/>
  <c r="V189" i="2"/>
  <c r="W189" i="2"/>
  <c r="X189" i="2"/>
  <c r="Y189" i="2"/>
  <c r="Z189" i="2"/>
  <c r="AA189" i="2"/>
  <c r="AC189" i="2"/>
  <c r="AD189" i="2"/>
  <c r="AE189" i="2"/>
  <c r="AF189" i="2"/>
  <c r="AG189" i="2"/>
  <c r="AH189" i="2"/>
  <c r="AI189" i="2"/>
  <c r="AJ189" i="2"/>
  <c r="AK189" i="2"/>
  <c r="AM189" i="2"/>
  <c r="AN189" i="2"/>
  <c r="AO189" i="2"/>
  <c r="AP189" i="2"/>
  <c r="AR189" i="2"/>
  <c r="AS189" i="2"/>
  <c r="AT189" i="2"/>
  <c r="AU189" i="2"/>
  <c r="AW189" i="2"/>
  <c r="AY189" i="2"/>
  <c r="A190" i="2"/>
  <c r="B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Q190" i="2"/>
  <c r="R190" i="2"/>
  <c r="S190" i="2"/>
  <c r="U190" i="2"/>
  <c r="V190" i="2"/>
  <c r="W190" i="2"/>
  <c r="X190" i="2"/>
  <c r="Y190" i="2"/>
  <c r="Z190" i="2"/>
  <c r="AA190" i="2"/>
  <c r="AC190" i="2"/>
  <c r="AD190" i="2"/>
  <c r="AE190" i="2"/>
  <c r="AF190" i="2"/>
  <c r="AG190" i="2"/>
  <c r="AH190" i="2"/>
  <c r="AI190" i="2"/>
  <c r="AJ190" i="2"/>
  <c r="AK190" i="2"/>
  <c r="AM190" i="2"/>
  <c r="AN190" i="2"/>
  <c r="AO190" i="2"/>
  <c r="AP190" i="2"/>
  <c r="AR190" i="2"/>
  <c r="AS190" i="2"/>
  <c r="AT190" i="2"/>
  <c r="AU190" i="2"/>
  <c r="AW190" i="2"/>
  <c r="AY190" i="2"/>
  <c r="A191" i="2"/>
  <c r="B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Q191" i="2"/>
  <c r="R191" i="2"/>
  <c r="S191" i="2"/>
  <c r="U191" i="2"/>
  <c r="V191" i="2"/>
  <c r="W191" i="2"/>
  <c r="X191" i="2"/>
  <c r="Y191" i="2"/>
  <c r="Z191" i="2"/>
  <c r="AA191" i="2"/>
  <c r="AC191" i="2"/>
  <c r="AD191" i="2"/>
  <c r="AE191" i="2"/>
  <c r="AF191" i="2"/>
  <c r="AG191" i="2"/>
  <c r="AH191" i="2"/>
  <c r="AI191" i="2"/>
  <c r="AJ191" i="2"/>
  <c r="AK191" i="2"/>
  <c r="AM191" i="2"/>
  <c r="AN191" i="2"/>
  <c r="AO191" i="2"/>
  <c r="AP191" i="2"/>
  <c r="AR191" i="2"/>
  <c r="AS191" i="2"/>
  <c r="AT191" i="2"/>
  <c r="AU191" i="2"/>
  <c r="AW191" i="2"/>
  <c r="AY191" i="2"/>
  <c r="A192" i="2"/>
  <c r="B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Q192" i="2"/>
  <c r="R192" i="2"/>
  <c r="S192" i="2"/>
  <c r="U192" i="2"/>
  <c r="V192" i="2"/>
  <c r="W192" i="2"/>
  <c r="X192" i="2"/>
  <c r="Y192" i="2"/>
  <c r="Z192" i="2"/>
  <c r="AA192" i="2"/>
  <c r="AC192" i="2"/>
  <c r="AD192" i="2"/>
  <c r="AE192" i="2"/>
  <c r="AF192" i="2"/>
  <c r="AG192" i="2"/>
  <c r="AH192" i="2"/>
  <c r="AI192" i="2"/>
  <c r="AJ192" i="2"/>
  <c r="AK192" i="2"/>
  <c r="AM192" i="2"/>
  <c r="AN192" i="2"/>
  <c r="AO192" i="2"/>
  <c r="AP192" i="2"/>
  <c r="AR192" i="2"/>
  <c r="AS192" i="2"/>
  <c r="AT192" i="2"/>
  <c r="AU192" i="2"/>
  <c r="AW192" i="2"/>
  <c r="AY192" i="2"/>
  <c r="A193" i="2"/>
  <c r="B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Q193" i="2"/>
  <c r="R193" i="2"/>
  <c r="S193" i="2"/>
  <c r="U193" i="2"/>
  <c r="V193" i="2"/>
  <c r="W193" i="2"/>
  <c r="X193" i="2"/>
  <c r="Y193" i="2"/>
  <c r="Z193" i="2"/>
  <c r="AA193" i="2"/>
  <c r="AC193" i="2"/>
  <c r="AD193" i="2"/>
  <c r="AE193" i="2"/>
  <c r="AF193" i="2"/>
  <c r="AG193" i="2"/>
  <c r="AH193" i="2"/>
  <c r="AI193" i="2"/>
  <c r="AJ193" i="2"/>
  <c r="AK193" i="2"/>
  <c r="AM193" i="2"/>
  <c r="AN193" i="2"/>
  <c r="AO193" i="2"/>
  <c r="AP193" i="2"/>
  <c r="AR193" i="2"/>
  <c r="AS193" i="2"/>
  <c r="AT193" i="2"/>
  <c r="AU193" i="2"/>
  <c r="AW193" i="2"/>
  <c r="AY193" i="2"/>
  <c r="A194" i="2"/>
  <c r="B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Q194" i="2"/>
  <c r="R194" i="2"/>
  <c r="S194" i="2"/>
  <c r="U194" i="2"/>
  <c r="V194" i="2"/>
  <c r="W194" i="2"/>
  <c r="X194" i="2"/>
  <c r="Y194" i="2"/>
  <c r="Z194" i="2"/>
  <c r="AA194" i="2"/>
  <c r="AC194" i="2"/>
  <c r="AD194" i="2"/>
  <c r="AE194" i="2"/>
  <c r="AF194" i="2"/>
  <c r="AG194" i="2"/>
  <c r="AH194" i="2"/>
  <c r="AI194" i="2"/>
  <c r="AJ194" i="2"/>
  <c r="AK194" i="2"/>
  <c r="AM194" i="2"/>
  <c r="AN194" i="2"/>
  <c r="AO194" i="2"/>
  <c r="AP194" i="2"/>
  <c r="AR194" i="2"/>
  <c r="AS194" i="2"/>
  <c r="AT194" i="2"/>
  <c r="AU194" i="2"/>
  <c r="AW194" i="2"/>
  <c r="AY194" i="2"/>
  <c r="A195" i="2"/>
  <c r="B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Q195" i="2"/>
  <c r="R195" i="2"/>
  <c r="S195" i="2"/>
  <c r="U195" i="2"/>
  <c r="V195" i="2"/>
  <c r="W195" i="2"/>
  <c r="X195" i="2"/>
  <c r="Y195" i="2"/>
  <c r="Z195" i="2"/>
  <c r="AA195" i="2"/>
  <c r="AC195" i="2"/>
  <c r="AD195" i="2"/>
  <c r="AE195" i="2"/>
  <c r="AF195" i="2"/>
  <c r="AG195" i="2"/>
  <c r="AH195" i="2"/>
  <c r="AI195" i="2"/>
  <c r="AJ195" i="2"/>
  <c r="AK195" i="2"/>
  <c r="AM195" i="2"/>
  <c r="AN195" i="2"/>
  <c r="AO195" i="2"/>
  <c r="AP195" i="2"/>
  <c r="AR195" i="2"/>
  <c r="AS195" i="2"/>
  <c r="AT195" i="2"/>
  <c r="AU195" i="2"/>
  <c r="AW195" i="2"/>
  <c r="AY195" i="2"/>
  <c r="A196" i="2"/>
  <c r="B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Q196" i="2"/>
  <c r="R196" i="2"/>
  <c r="S196" i="2"/>
  <c r="U196" i="2"/>
  <c r="V196" i="2"/>
  <c r="W196" i="2"/>
  <c r="X196" i="2"/>
  <c r="Y196" i="2"/>
  <c r="Z196" i="2"/>
  <c r="AA196" i="2"/>
  <c r="AC196" i="2"/>
  <c r="AD196" i="2"/>
  <c r="AE196" i="2"/>
  <c r="AF196" i="2"/>
  <c r="AG196" i="2"/>
  <c r="AH196" i="2"/>
  <c r="AI196" i="2"/>
  <c r="AJ196" i="2"/>
  <c r="AK196" i="2"/>
  <c r="AM196" i="2"/>
  <c r="AN196" i="2"/>
  <c r="AO196" i="2"/>
  <c r="AP196" i="2"/>
  <c r="AR196" i="2"/>
  <c r="AS196" i="2"/>
  <c r="AT196" i="2"/>
  <c r="AU196" i="2"/>
  <c r="AW196" i="2"/>
  <c r="AY196" i="2"/>
  <c r="A197" i="2"/>
  <c r="B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Q197" i="2"/>
  <c r="R197" i="2"/>
  <c r="S197" i="2"/>
  <c r="U197" i="2"/>
  <c r="V197" i="2"/>
  <c r="W197" i="2"/>
  <c r="X197" i="2"/>
  <c r="Y197" i="2"/>
  <c r="Z197" i="2"/>
  <c r="AA197" i="2"/>
  <c r="AC197" i="2"/>
  <c r="AD197" i="2"/>
  <c r="AE197" i="2"/>
  <c r="AF197" i="2"/>
  <c r="AG197" i="2"/>
  <c r="AH197" i="2"/>
  <c r="AI197" i="2"/>
  <c r="AJ197" i="2"/>
  <c r="AK197" i="2"/>
  <c r="AM197" i="2"/>
  <c r="AN197" i="2"/>
  <c r="AO197" i="2"/>
  <c r="AP197" i="2"/>
  <c r="AR197" i="2"/>
  <c r="AS197" i="2"/>
  <c r="AT197" i="2"/>
  <c r="AU197" i="2"/>
  <c r="AW197" i="2"/>
  <c r="AY197" i="2"/>
  <c r="A198" i="2"/>
  <c r="B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Q198" i="2"/>
  <c r="R198" i="2"/>
  <c r="S198" i="2"/>
  <c r="U198" i="2"/>
  <c r="V198" i="2"/>
  <c r="W198" i="2"/>
  <c r="X198" i="2"/>
  <c r="Y198" i="2"/>
  <c r="Z198" i="2"/>
  <c r="AA198" i="2"/>
  <c r="AC198" i="2"/>
  <c r="AD198" i="2"/>
  <c r="AE198" i="2"/>
  <c r="AF198" i="2"/>
  <c r="AG198" i="2"/>
  <c r="AH198" i="2"/>
  <c r="AI198" i="2"/>
  <c r="AJ198" i="2"/>
  <c r="AK198" i="2"/>
  <c r="AM198" i="2"/>
  <c r="AN198" i="2"/>
  <c r="AO198" i="2"/>
  <c r="AP198" i="2"/>
  <c r="AR198" i="2"/>
  <c r="AS198" i="2"/>
  <c r="AT198" i="2"/>
  <c r="AU198" i="2"/>
  <c r="AW198" i="2"/>
  <c r="AY198" i="2"/>
  <c r="A199" i="2"/>
  <c r="B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Q199" i="2"/>
  <c r="R199" i="2"/>
  <c r="S199" i="2"/>
  <c r="U199" i="2"/>
  <c r="V199" i="2"/>
  <c r="W199" i="2"/>
  <c r="X199" i="2"/>
  <c r="Y199" i="2"/>
  <c r="Z199" i="2"/>
  <c r="AA199" i="2"/>
  <c r="AC199" i="2"/>
  <c r="AD199" i="2"/>
  <c r="AE199" i="2"/>
  <c r="AF199" i="2"/>
  <c r="AG199" i="2"/>
  <c r="AH199" i="2"/>
  <c r="AI199" i="2"/>
  <c r="AJ199" i="2"/>
  <c r="AK199" i="2"/>
  <c r="AM199" i="2"/>
  <c r="AN199" i="2"/>
  <c r="AO199" i="2"/>
  <c r="AP199" i="2"/>
  <c r="AR199" i="2"/>
  <c r="AS199" i="2"/>
  <c r="AT199" i="2"/>
  <c r="AU199" i="2"/>
  <c r="AW199" i="2"/>
  <c r="AY199" i="2"/>
  <c r="A200" i="2"/>
  <c r="B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Q200" i="2"/>
  <c r="R200" i="2"/>
  <c r="S200" i="2"/>
  <c r="U200" i="2"/>
  <c r="V200" i="2"/>
  <c r="W200" i="2"/>
  <c r="X200" i="2"/>
  <c r="Y200" i="2"/>
  <c r="Z200" i="2"/>
  <c r="AA200" i="2"/>
  <c r="AC200" i="2"/>
  <c r="AD200" i="2"/>
  <c r="AE200" i="2"/>
  <c r="AF200" i="2"/>
  <c r="AG200" i="2"/>
  <c r="AH200" i="2"/>
  <c r="AI200" i="2"/>
  <c r="AJ200" i="2"/>
  <c r="AK200" i="2"/>
  <c r="AM200" i="2"/>
  <c r="AN200" i="2"/>
  <c r="AO200" i="2"/>
  <c r="AP200" i="2"/>
  <c r="AR200" i="2"/>
  <c r="AS200" i="2"/>
  <c r="AT200" i="2"/>
  <c r="AU200" i="2"/>
  <c r="AW200" i="2"/>
  <c r="AY200" i="2"/>
  <c r="A201" i="2"/>
  <c r="B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Q201" i="2"/>
  <c r="R201" i="2"/>
  <c r="S201" i="2"/>
  <c r="U201" i="2"/>
  <c r="V201" i="2"/>
  <c r="W201" i="2"/>
  <c r="X201" i="2"/>
  <c r="Y201" i="2"/>
  <c r="Z201" i="2"/>
  <c r="AA201" i="2"/>
  <c r="AC201" i="2"/>
  <c r="AD201" i="2"/>
  <c r="AE201" i="2"/>
  <c r="AF201" i="2"/>
  <c r="AG201" i="2"/>
  <c r="AH201" i="2"/>
  <c r="AI201" i="2"/>
  <c r="AJ201" i="2"/>
  <c r="AK201" i="2"/>
  <c r="AM201" i="2"/>
  <c r="AN201" i="2"/>
  <c r="AO201" i="2"/>
  <c r="AP201" i="2"/>
  <c r="AR201" i="2"/>
  <c r="AS201" i="2"/>
  <c r="AT201" i="2"/>
  <c r="AU201" i="2"/>
  <c r="AW201" i="2"/>
  <c r="AY201" i="2"/>
  <c r="A202" i="2"/>
  <c r="B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Q202" i="2"/>
  <c r="R202" i="2"/>
  <c r="S202" i="2"/>
  <c r="U202" i="2"/>
  <c r="V202" i="2"/>
  <c r="W202" i="2"/>
  <c r="X202" i="2"/>
  <c r="Y202" i="2"/>
  <c r="Z202" i="2"/>
  <c r="AA202" i="2"/>
  <c r="AC202" i="2"/>
  <c r="AD202" i="2"/>
  <c r="AE202" i="2"/>
  <c r="AF202" i="2"/>
  <c r="AG202" i="2"/>
  <c r="AH202" i="2"/>
  <c r="AI202" i="2"/>
  <c r="AJ202" i="2"/>
  <c r="AK202" i="2"/>
  <c r="AM202" i="2"/>
  <c r="AN202" i="2"/>
  <c r="AO202" i="2"/>
  <c r="AP202" i="2"/>
  <c r="AR202" i="2"/>
  <c r="AS202" i="2"/>
  <c r="AT202" i="2"/>
  <c r="AU202" i="2"/>
  <c r="AW202" i="2"/>
  <c r="AY202" i="2"/>
  <c r="A203" i="2"/>
  <c r="B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Q203" i="2"/>
  <c r="R203" i="2"/>
  <c r="S203" i="2"/>
  <c r="U203" i="2"/>
  <c r="V203" i="2"/>
  <c r="W203" i="2"/>
  <c r="X203" i="2"/>
  <c r="Y203" i="2"/>
  <c r="Z203" i="2"/>
  <c r="AA203" i="2"/>
  <c r="AC203" i="2"/>
  <c r="AD203" i="2"/>
  <c r="AE203" i="2"/>
  <c r="AF203" i="2"/>
  <c r="AG203" i="2"/>
  <c r="AH203" i="2"/>
  <c r="AI203" i="2"/>
  <c r="AJ203" i="2"/>
  <c r="AK203" i="2"/>
  <c r="AM203" i="2"/>
  <c r="AN203" i="2"/>
  <c r="AO203" i="2"/>
  <c r="AP203" i="2"/>
  <c r="AR203" i="2"/>
  <c r="AS203" i="2"/>
  <c r="AT203" i="2"/>
  <c r="AU203" i="2"/>
  <c r="AW203" i="2"/>
  <c r="AY203" i="2"/>
  <c r="A204" i="2"/>
  <c r="B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Q204" i="2"/>
  <c r="R204" i="2"/>
  <c r="S204" i="2"/>
  <c r="U204" i="2"/>
  <c r="V204" i="2"/>
  <c r="W204" i="2"/>
  <c r="X204" i="2"/>
  <c r="Y204" i="2"/>
  <c r="Z204" i="2"/>
  <c r="AA204" i="2"/>
  <c r="AC204" i="2"/>
  <c r="AD204" i="2"/>
  <c r="AE204" i="2"/>
  <c r="AF204" i="2"/>
  <c r="AG204" i="2"/>
  <c r="AH204" i="2"/>
  <c r="AI204" i="2"/>
  <c r="AJ204" i="2"/>
  <c r="AK204" i="2"/>
  <c r="AM204" i="2"/>
  <c r="AN204" i="2"/>
  <c r="AO204" i="2"/>
  <c r="AP204" i="2"/>
  <c r="AR204" i="2"/>
  <c r="AS204" i="2"/>
  <c r="AT204" i="2"/>
  <c r="AU204" i="2"/>
  <c r="AW204" i="2"/>
  <c r="AY204" i="2"/>
  <c r="A205" i="2"/>
  <c r="B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Q205" i="2"/>
  <c r="R205" i="2"/>
  <c r="S205" i="2"/>
  <c r="U205" i="2"/>
  <c r="V205" i="2"/>
  <c r="W205" i="2"/>
  <c r="X205" i="2"/>
  <c r="Y205" i="2"/>
  <c r="Z205" i="2"/>
  <c r="AA205" i="2"/>
  <c r="AC205" i="2"/>
  <c r="AD205" i="2"/>
  <c r="AE205" i="2"/>
  <c r="AF205" i="2"/>
  <c r="AG205" i="2"/>
  <c r="AH205" i="2"/>
  <c r="AI205" i="2"/>
  <c r="AJ205" i="2"/>
  <c r="AK205" i="2"/>
  <c r="AM205" i="2"/>
  <c r="AN205" i="2"/>
  <c r="AO205" i="2"/>
  <c r="AP205" i="2"/>
  <c r="AR205" i="2"/>
  <c r="AS205" i="2"/>
  <c r="AT205" i="2"/>
  <c r="AU205" i="2"/>
  <c r="AW205" i="2"/>
  <c r="AY205" i="2"/>
  <c r="A206" i="2"/>
  <c r="B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Q206" i="2"/>
  <c r="R206" i="2"/>
  <c r="S206" i="2"/>
  <c r="U206" i="2"/>
  <c r="V206" i="2"/>
  <c r="W206" i="2"/>
  <c r="X206" i="2"/>
  <c r="Y206" i="2"/>
  <c r="Z206" i="2"/>
  <c r="AA206" i="2"/>
  <c r="AC206" i="2"/>
  <c r="AD206" i="2"/>
  <c r="AE206" i="2"/>
  <c r="AF206" i="2"/>
  <c r="AG206" i="2"/>
  <c r="AH206" i="2"/>
  <c r="AI206" i="2"/>
  <c r="AJ206" i="2"/>
  <c r="AK206" i="2"/>
  <c r="AM206" i="2"/>
  <c r="AN206" i="2"/>
  <c r="AO206" i="2"/>
  <c r="AP206" i="2"/>
  <c r="AR206" i="2"/>
  <c r="AS206" i="2"/>
  <c r="AT206" i="2"/>
  <c r="AU206" i="2"/>
  <c r="AW206" i="2"/>
  <c r="AY206" i="2"/>
  <c r="A207" i="2"/>
  <c r="B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Q207" i="2"/>
  <c r="R207" i="2"/>
  <c r="S207" i="2"/>
  <c r="U207" i="2"/>
  <c r="V207" i="2"/>
  <c r="W207" i="2"/>
  <c r="X207" i="2"/>
  <c r="Y207" i="2"/>
  <c r="Z207" i="2"/>
  <c r="AA207" i="2"/>
  <c r="AC207" i="2"/>
  <c r="AD207" i="2"/>
  <c r="AE207" i="2"/>
  <c r="AF207" i="2"/>
  <c r="AG207" i="2"/>
  <c r="AH207" i="2"/>
  <c r="AI207" i="2"/>
  <c r="AJ207" i="2"/>
  <c r="AK207" i="2"/>
  <c r="AM207" i="2"/>
  <c r="AN207" i="2"/>
  <c r="AO207" i="2"/>
  <c r="AP207" i="2"/>
  <c r="AR207" i="2"/>
  <c r="AS207" i="2"/>
  <c r="AT207" i="2"/>
  <c r="AU207" i="2"/>
  <c r="AW207" i="2"/>
  <c r="AY207" i="2"/>
  <c r="A208" i="2"/>
  <c r="B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Q208" i="2"/>
  <c r="R208" i="2"/>
  <c r="S208" i="2"/>
  <c r="U208" i="2"/>
  <c r="V208" i="2"/>
  <c r="W208" i="2"/>
  <c r="X208" i="2"/>
  <c r="Y208" i="2"/>
  <c r="Z208" i="2"/>
  <c r="AA208" i="2"/>
  <c r="AC208" i="2"/>
  <c r="AD208" i="2"/>
  <c r="AE208" i="2"/>
  <c r="AF208" i="2"/>
  <c r="AG208" i="2"/>
  <c r="AH208" i="2"/>
  <c r="AI208" i="2"/>
  <c r="AJ208" i="2"/>
  <c r="AK208" i="2"/>
  <c r="AM208" i="2"/>
  <c r="AN208" i="2"/>
  <c r="AO208" i="2"/>
  <c r="AP208" i="2"/>
  <c r="AR208" i="2"/>
  <c r="AS208" i="2"/>
  <c r="AT208" i="2"/>
  <c r="AU208" i="2"/>
  <c r="AW208" i="2"/>
  <c r="AY208" i="2"/>
  <c r="A209" i="2"/>
  <c r="B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Q209" i="2"/>
  <c r="R209" i="2"/>
  <c r="S209" i="2"/>
  <c r="U209" i="2"/>
  <c r="V209" i="2"/>
  <c r="W209" i="2"/>
  <c r="X209" i="2"/>
  <c r="Y209" i="2"/>
  <c r="Z209" i="2"/>
  <c r="AA209" i="2"/>
  <c r="AC209" i="2"/>
  <c r="AD209" i="2"/>
  <c r="AE209" i="2"/>
  <c r="AF209" i="2"/>
  <c r="AG209" i="2"/>
  <c r="AH209" i="2"/>
  <c r="AI209" i="2"/>
  <c r="AJ209" i="2"/>
  <c r="AK209" i="2"/>
  <c r="AM209" i="2"/>
  <c r="AN209" i="2"/>
  <c r="AO209" i="2"/>
  <c r="AP209" i="2"/>
  <c r="AR209" i="2"/>
  <c r="AS209" i="2"/>
  <c r="AT209" i="2"/>
  <c r="AU209" i="2"/>
  <c r="AW209" i="2"/>
  <c r="AY209" i="2"/>
  <c r="A210" i="2"/>
  <c r="B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Q210" i="2"/>
  <c r="R210" i="2"/>
  <c r="S210" i="2"/>
  <c r="U210" i="2"/>
  <c r="V210" i="2"/>
  <c r="W210" i="2"/>
  <c r="X210" i="2"/>
  <c r="Y210" i="2"/>
  <c r="Z210" i="2"/>
  <c r="AA210" i="2"/>
  <c r="AC210" i="2"/>
  <c r="AD210" i="2"/>
  <c r="AE210" i="2"/>
  <c r="AF210" i="2"/>
  <c r="AG210" i="2"/>
  <c r="AH210" i="2"/>
  <c r="AI210" i="2"/>
  <c r="AJ210" i="2"/>
  <c r="AK210" i="2"/>
  <c r="AM210" i="2"/>
  <c r="AN210" i="2"/>
  <c r="AO210" i="2"/>
  <c r="AP210" i="2"/>
  <c r="AR210" i="2"/>
  <c r="AS210" i="2"/>
  <c r="AT210" i="2"/>
  <c r="AU210" i="2"/>
  <c r="AW210" i="2"/>
  <c r="AY210" i="2"/>
  <c r="A211" i="2"/>
  <c r="B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Q211" i="2"/>
  <c r="R211" i="2"/>
  <c r="S211" i="2"/>
  <c r="U211" i="2"/>
  <c r="V211" i="2"/>
  <c r="W211" i="2"/>
  <c r="X211" i="2"/>
  <c r="Y211" i="2"/>
  <c r="Z211" i="2"/>
  <c r="AA211" i="2"/>
  <c r="AC211" i="2"/>
  <c r="AD211" i="2"/>
  <c r="AE211" i="2"/>
  <c r="AF211" i="2"/>
  <c r="AG211" i="2"/>
  <c r="AH211" i="2"/>
  <c r="AI211" i="2"/>
  <c r="AJ211" i="2"/>
  <c r="AK211" i="2"/>
  <c r="AM211" i="2"/>
  <c r="AN211" i="2"/>
  <c r="AO211" i="2"/>
  <c r="AP211" i="2"/>
  <c r="AR211" i="2"/>
  <c r="AS211" i="2"/>
  <c r="AT211" i="2"/>
  <c r="AU211" i="2"/>
  <c r="AW211" i="2"/>
  <c r="AY211" i="2"/>
  <c r="A212" i="2"/>
  <c r="B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Q212" i="2"/>
  <c r="R212" i="2"/>
  <c r="S212" i="2"/>
  <c r="U212" i="2"/>
  <c r="V212" i="2"/>
  <c r="W212" i="2"/>
  <c r="X212" i="2"/>
  <c r="Y212" i="2"/>
  <c r="Z212" i="2"/>
  <c r="AA212" i="2"/>
  <c r="AC212" i="2"/>
  <c r="AD212" i="2"/>
  <c r="AE212" i="2"/>
  <c r="AF212" i="2"/>
  <c r="AG212" i="2"/>
  <c r="AH212" i="2"/>
  <c r="AI212" i="2"/>
  <c r="AJ212" i="2"/>
  <c r="AK212" i="2"/>
  <c r="AM212" i="2"/>
  <c r="AN212" i="2"/>
  <c r="AO212" i="2"/>
  <c r="AP212" i="2"/>
  <c r="AR212" i="2"/>
  <c r="AS212" i="2"/>
  <c r="AT212" i="2"/>
  <c r="AU212" i="2"/>
  <c r="AW212" i="2"/>
  <c r="AY212" i="2"/>
  <c r="A213" i="2"/>
  <c r="B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Q213" i="2"/>
  <c r="R213" i="2"/>
  <c r="S213" i="2"/>
  <c r="U213" i="2"/>
  <c r="V213" i="2"/>
  <c r="W213" i="2"/>
  <c r="X213" i="2"/>
  <c r="Y213" i="2"/>
  <c r="Z213" i="2"/>
  <c r="AA213" i="2"/>
  <c r="AC213" i="2"/>
  <c r="AD213" i="2"/>
  <c r="AE213" i="2"/>
  <c r="AF213" i="2"/>
  <c r="AG213" i="2"/>
  <c r="AH213" i="2"/>
  <c r="AI213" i="2"/>
  <c r="AJ213" i="2"/>
  <c r="AK213" i="2"/>
  <c r="AM213" i="2"/>
  <c r="AN213" i="2"/>
  <c r="AO213" i="2"/>
  <c r="AP213" i="2"/>
  <c r="AR213" i="2"/>
  <c r="AS213" i="2"/>
  <c r="AT213" i="2"/>
  <c r="AU213" i="2"/>
  <c r="AW213" i="2"/>
  <c r="AY213" i="2"/>
  <c r="A214" i="2"/>
  <c r="B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Q214" i="2"/>
  <c r="R214" i="2"/>
  <c r="S214" i="2"/>
  <c r="U214" i="2"/>
  <c r="V214" i="2"/>
  <c r="W214" i="2"/>
  <c r="X214" i="2"/>
  <c r="Y214" i="2"/>
  <c r="Z214" i="2"/>
  <c r="AA214" i="2"/>
  <c r="AC214" i="2"/>
  <c r="AD214" i="2"/>
  <c r="AE214" i="2"/>
  <c r="AF214" i="2"/>
  <c r="AG214" i="2"/>
  <c r="AH214" i="2"/>
  <c r="AI214" i="2"/>
  <c r="AJ214" i="2"/>
  <c r="AK214" i="2"/>
  <c r="AM214" i="2"/>
  <c r="AN214" i="2"/>
  <c r="AO214" i="2"/>
  <c r="AP214" i="2"/>
  <c r="AR214" i="2"/>
  <c r="AS214" i="2"/>
  <c r="AT214" i="2"/>
  <c r="AU214" i="2"/>
  <c r="AW214" i="2"/>
  <c r="AY214" i="2"/>
  <c r="A215" i="2"/>
  <c r="B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Q215" i="2"/>
  <c r="R215" i="2"/>
  <c r="S215" i="2"/>
  <c r="U215" i="2"/>
  <c r="V215" i="2"/>
  <c r="W215" i="2"/>
  <c r="X215" i="2"/>
  <c r="Y215" i="2"/>
  <c r="Z215" i="2"/>
  <c r="AA215" i="2"/>
  <c r="AC215" i="2"/>
  <c r="AD215" i="2"/>
  <c r="AE215" i="2"/>
  <c r="AF215" i="2"/>
  <c r="AG215" i="2"/>
  <c r="AH215" i="2"/>
  <c r="AI215" i="2"/>
  <c r="AJ215" i="2"/>
  <c r="AK215" i="2"/>
  <c r="AM215" i="2"/>
  <c r="AN215" i="2"/>
  <c r="AO215" i="2"/>
  <c r="AP215" i="2"/>
  <c r="AR215" i="2"/>
  <c r="AS215" i="2"/>
  <c r="AT215" i="2"/>
  <c r="AU215" i="2"/>
  <c r="AW215" i="2"/>
  <c r="AY215" i="2"/>
  <c r="A216" i="2"/>
  <c r="B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Q216" i="2"/>
  <c r="R216" i="2"/>
  <c r="S216" i="2"/>
  <c r="U216" i="2"/>
  <c r="V216" i="2"/>
  <c r="W216" i="2"/>
  <c r="X216" i="2"/>
  <c r="Y216" i="2"/>
  <c r="Z216" i="2"/>
  <c r="AA216" i="2"/>
  <c r="AC216" i="2"/>
  <c r="AD216" i="2"/>
  <c r="AE216" i="2"/>
  <c r="AF216" i="2"/>
  <c r="AG216" i="2"/>
  <c r="AH216" i="2"/>
  <c r="AI216" i="2"/>
  <c r="AJ216" i="2"/>
  <c r="AK216" i="2"/>
  <c r="AM216" i="2"/>
  <c r="AN216" i="2"/>
  <c r="AO216" i="2"/>
  <c r="AP216" i="2"/>
  <c r="AR216" i="2"/>
  <c r="AS216" i="2"/>
  <c r="AT216" i="2"/>
  <c r="AU216" i="2"/>
  <c r="AW216" i="2"/>
  <c r="AY216" i="2"/>
  <c r="A217" i="2"/>
  <c r="B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Q217" i="2"/>
  <c r="R217" i="2"/>
  <c r="S217" i="2"/>
  <c r="U217" i="2"/>
  <c r="V217" i="2"/>
  <c r="W217" i="2"/>
  <c r="X217" i="2"/>
  <c r="Y217" i="2"/>
  <c r="Z217" i="2"/>
  <c r="AA217" i="2"/>
  <c r="AC217" i="2"/>
  <c r="AD217" i="2"/>
  <c r="AE217" i="2"/>
  <c r="AF217" i="2"/>
  <c r="AG217" i="2"/>
  <c r="AH217" i="2"/>
  <c r="AI217" i="2"/>
  <c r="AJ217" i="2"/>
  <c r="AK217" i="2"/>
  <c r="AM217" i="2"/>
  <c r="AN217" i="2"/>
  <c r="AO217" i="2"/>
  <c r="AP217" i="2"/>
  <c r="AR217" i="2"/>
  <c r="AS217" i="2"/>
  <c r="AT217" i="2"/>
  <c r="AU217" i="2"/>
  <c r="AW217" i="2"/>
  <c r="AY217" i="2"/>
  <c r="A218" i="2"/>
  <c r="B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Q218" i="2"/>
  <c r="R218" i="2"/>
  <c r="S218" i="2"/>
  <c r="U218" i="2"/>
  <c r="V218" i="2"/>
  <c r="W218" i="2"/>
  <c r="X218" i="2"/>
  <c r="Y218" i="2"/>
  <c r="Z218" i="2"/>
  <c r="AA218" i="2"/>
  <c r="AC218" i="2"/>
  <c r="AD218" i="2"/>
  <c r="AE218" i="2"/>
  <c r="AF218" i="2"/>
  <c r="AG218" i="2"/>
  <c r="AH218" i="2"/>
  <c r="AI218" i="2"/>
  <c r="AJ218" i="2"/>
  <c r="AK218" i="2"/>
  <c r="AM218" i="2"/>
  <c r="AN218" i="2"/>
  <c r="AO218" i="2"/>
  <c r="AP218" i="2"/>
  <c r="AR218" i="2"/>
  <c r="AS218" i="2"/>
  <c r="AT218" i="2"/>
  <c r="AU218" i="2"/>
  <c r="AW218" i="2"/>
  <c r="AY218" i="2"/>
  <c r="A219" i="2"/>
  <c r="B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Q219" i="2"/>
  <c r="R219" i="2"/>
  <c r="S219" i="2"/>
  <c r="U219" i="2"/>
  <c r="V219" i="2"/>
  <c r="W219" i="2"/>
  <c r="X219" i="2"/>
  <c r="Y219" i="2"/>
  <c r="Z219" i="2"/>
  <c r="AA219" i="2"/>
  <c r="AC219" i="2"/>
  <c r="AD219" i="2"/>
  <c r="AE219" i="2"/>
  <c r="AF219" i="2"/>
  <c r="AG219" i="2"/>
  <c r="AH219" i="2"/>
  <c r="AI219" i="2"/>
  <c r="AJ219" i="2"/>
  <c r="AK219" i="2"/>
  <c r="AM219" i="2"/>
  <c r="AN219" i="2"/>
  <c r="AO219" i="2"/>
  <c r="AP219" i="2"/>
  <c r="AR219" i="2"/>
  <c r="AS219" i="2"/>
  <c r="AT219" i="2"/>
  <c r="AU219" i="2"/>
  <c r="AW219" i="2"/>
  <c r="AY219" i="2"/>
  <c r="A220" i="2"/>
  <c r="B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Q220" i="2"/>
  <c r="R220" i="2"/>
  <c r="S220" i="2"/>
  <c r="U220" i="2"/>
  <c r="V220" i="2"/>
  <c r="W220" i="2"/>
  <c r="X220" i="2"/>
  <c r="Y220" i="2"/>
  <c r="Z220" i="2"/>
  <c r="AA220" i="2"/>
  <c r="AC220" i="2"/>
  <c r="AD220" i="2"/>
  <c r="AE220" i="2"/>
  <c r="AF220" i="2"/>
  <c r="AG220" i="2"/>
  <c r="AH220" i="2"/>
  <c r="AI220" i="2"/>
  <c r="AJ220" i="2"/>
  <c r="AK220" i="2"/>
  <c r="AM220" i="2"/>
  <c r="AN220" i="2"/>
  <c r="AO220" i="2"/>
  <c r="AP220" i="2"/>
  <c r="AR220" i="2"/>
  <c r="AS220" i="2"/>
  <c r="AT220" i="2"/>
  <c r="AU220" i="2"/>
  <c r="AW220" i="2"/>
  <c r="AY220" i="2"/>
  <c r="A221" i="2"/>
  <c r="B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Q221" i="2"/>
  <c r="R221" i="2"/>
  <c r="S221" i="2"/>
  <c r="U221" i="2"/>
  <c r="V221" i="2"/>
  <c r="W221" i="2"/>
  <c r="X221" i="2"/>
  <c r="Y221" i="2"/>
  <c r="Z221" i="2"/>
  <c r="AA221" i="2"/>
  <c r="AC221" i="2"/>
  <c r="AD221" i="2"/>
  <c r="AE221" i="2"/>
  <c r="AF221" i="2"/>
  <c r="AG221" i="2"/>
  <c r="AH221" i="2"/>
  <c r="AI221" i="2"/>
  <c r="AJ221" i="2"/>
  <c r="AK221" i="2"/>
  <c r="AM221" i="2"/>
  <c r="AN221" i="2"/>
  <c r="AO221" i="2"/>
  <c r="AP221" i="2"/>
  <c r="AR221" i="2"/>
  <c r="AS221" i="2"/>
  <c r="AT221" i="2"/>
  <c r="AU221" i="2"/>
  <c r="AW221" i="2"/>
  <c r="AY221" i="2"/>
  <c r="A222" i="2"/>
  <c r="B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Q222" i="2"/>
  <c r="R222" i="2"/>
  <c r="S222" i="2"/>
  <c r="U222" i="2"/>
  <c r="V222" i="2"/>
  <c r="W222" i="2"/>
  <c r="X222" i="2"/>
  <c r="Y222" i="2"/>
  <c r="Z222" i="2"/>
  <c r="AA222" i="2"/>
  <c r="AC222" i="2"/>
  <c r="AD222" i="2"/>
  <c r="AE222" i="2"/>
  <c r="AF222" i="2"/>
  <c r="AG222" i="2"/>
  <c r="AH222" i="2"/>
  <c r="AI222" i="2"/>
  <c r="AJ222" i="2"/>
  <c r="AK222" i="2"/>
  <c r="AM222" i="2"/>
  <c r="AN222" i="2"/>
  <c r="AO222" i="2"/>
  <c r="AP222" i="2"/>
  <c r="AR222" i="2"/>
  <c r="AS222" i="2"/>
  <c r="AT222" i="2"/>
  <c r="AU222" i="2"/>
  <c r="AW222" i="2"/>
  <c r="AY222" i="2"/>
  <c r="A223" i="2"/>
  <c r="B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Q223" i="2"/>
  <c r="R223" i="2"/>
  <c r="S223" i="2"/>
  <c r="U223" i="2"/>
  <c r="V223" i="2"/>
  <c r="W223" i="2"/>
  <c r="X223" i="2"/>
  <c r="Y223" i="2"/>
  <c r="Z223" i="2"/>
  <c r="AA223" i="2"/>
  <c r="AC223" i="2"/>
  <c r="AD223" i="2"/>
  <c r="AE223" i="2"/>
  <c r="AF223" i="2"/>
  <c r="AG223" i="2"/>
  <c r="AH223" i="2"/>
  <c r="AI223" i="2"/>
  <c r="AJ223" i="2"/>
  <c r="AK223" i="2"/>
  <c r="AM223" i="2"/>
  <c r="AN223" i="2"/>
  <c r="AO223" i="2"/>
  <c r="AP223" i="2"/>
  <c r="AR223" i="2"/>
  <c r="AS223" i="2"/>
  <c r="AT223" i="2"/>
  <c r="AU223" i="2"/>
  <c r="AW223" i="2"/>
  <c r="AY223" i="2"/>
  <c r="A224" i="2"/>
  <c r="B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Q224" i="2"/>
  <c r="R224" i="2"/>
  <c r="S224" i="2"/>
  <c r="U224" i="2"/>
  <c r="V224" i="2"/>
  <c r="W224" i="2"/>
  <c r="X224" i="2"/>
  <c r="Y224" i="2"/>
  <c r="Z224" i="2"/>
  <c r="AA224" i="2"/>
  <c r="AC224" i="2"/>
  <c r="AD224" i="2"/>
  <c r="AE224" i="2"/>
  <c r="AF224" i="2"/>
  <c r="AG224" i="2"/>
  <c r="AH224" i="2"/>
  <c r="AI224" i="2"/>
  <c r="AJ224" i="2"/>
  <c r="AK224" i="2"/>
  <c r="AM224" i="2"/>
  <c r="AN224" i="2"/>
  <c r="AO224" i="2"/>
  <c r="AP224" i="2"/>
  <c r="AR224" i="2"/>
  <c r="AS224" i="2"/>
  <c r="AT224" i="2"/>
  <c r="AU224" i="2"/>
  <c r="AW224" i="2"/>
  <c r="AY224" i="2"/>
  <c r="A225" i="2"/>
  <c r="B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Q225" i="2"/>
  <c r="R225" i="2"/>
  <c r="S225" i="2"/>
  <c r="U225" i="2"/>
  <c r="V225" i="2"/>
  <c r="W225" i="2"/>
  <c r="X225" i="2"/>
  <c r="Y225" i="2"/>
  <c r="Z225" i="2"/>
  <c r="AA225" i="2"/>
  <c r="AC225" i="2"/>
  <c r="AD225" i="2"/>
  <c r="AE225" i="2"/>
  <c r="AF225" i="2"/>
  <c r="AG225" i="2"/>
  <c r="AH225" i="2"/>
  <c r="AI225" i="2"/>
  <c r="AJ225" i="2"/>
  <c r="AK225" i="2"/>
  <c r="AM225" i="2"/>
  <c r="AN225" i="2"/>
  <c r="AO225" i="2"/>
  <c r="AP225" i="2"/>
  <c r="AR225" i="2"/>
  <c r="AS225" i="2"/>
  <c r="AT225" i="2"/>
  <c r="AU225" i="2"/>
  <c r="AW225" i="2"/>
  <c r="AY225" i="2"/>
  <c r="A226" i="2"/>
  <c r="B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Q226" i="2"/>
  <c r="R226" i="2"/>
  <c r="S226" i="2"/>
  <c r="U226" i="2"/>
  <c r="V226" i="2"/>
  <c r="W226" i="2"/>
  <c r="X226" i="2"/>
  <c r="Y226" i="2"/>
  <c r="Z226" i="2"/>
  <c r="AA226" i="2"/>
  <c r="AC226" i="2"/>
  <c r="AD226" i="2"/>
  <c r="AE226" i="2"/>
  <c r="AF226" i="2"/>
  <c r="AG226" i="2"/>
  <c r="AH226" i="2"/>
  <c r="AI226" i="2"/>
  <c r="AJ226" i="2"/>
  <c r="AK226" i="2"/>
  <c r="AM226" i="2"/>
  <c r="AN226" i="2"/>
  <c r="AO226" i="2"/>
  <c r="AP226" i="2"/>
  <c r="AR226" i="2"/>
  <c r="AS226" i="2"/>
  <c r="AT226" i="2"/>
  <c r="AU226" i="2"/>
  <c r="AW226" i="2"/>
  <c r="AY226" i="2"/>
  <c r="A227" i="2"/>
  <c r="B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Q227" i="2"/>
  <c r="R227" i="2"/>
  <c r="S227" i="2"/>
  <c r="U227" i="2"/>
  <c r="V227" i="2"/>
  <c r="W227" i="2"/>
  <c r="X227" i="2"/>
  <c r="Y227" i="2"/>
  <c r="Z227" i="2"/>
  <c r="AA227" i="2"/>
  <c r="AC227" i="2"/>
  <c r="AD227" i="2"/>
  <c r="AE227" i="2"/>
  <c r="AF227" i="2"/>
  <c r="AG227" i="2"/>
  <c r="AH227" i="2"/>
  <c r="AI227" i="2"/>
  <c r="AJ227" i="2"/>
  <c r="AK227" i="2"/>
  <c r="AM227" i="2"/>
  <c r="AN227" i="2"/>
  <c r="AO227" i="2"/>
  <c r="AP227" i="2"/>
  <c r="AR227" i="2"/>
  <c r="AS227" i="2"/>
  <c r="AT227" i="2"/>
  <c r="AU227" i="2"/>
  <c r="AW227" i="2"/>
  <c r="AY227" i="2"/>
  <c r="A228" i="2"/>
  <c r="B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Q228" i="2"/>
  <c r="R228" i="2"/>
  <c r="S228" i="2"/>
  <c r="U228" i="2"/>
  <c r="V228" i="2"/>
  <c r="W228" i="2"/>
  <c r="X228" i="2"/>
  <c r="Y228" i="2"/>
  <c r="Z228" i="2"/>
  <c r="AA228" i="2"/>
  <c r="AC228" i="2"/>
  <c r="AD228" i="2"/>
  <c r="AE228" i="2"/>
  <c r="AF228" i="2"/>
  <c r="AG228" i="2"/>
  <c r="AH228" i="2"/>
  <c r="AI228" i="2"/>
  <c r="AJ228" i="2"/>
  <c r="AK228" i="2"/>
  <c r="AM228" i="2"/>
  <c r="AN228" i="2"/>
  <c r="AO228" i="2"/>
  <c r="AP228" i="2"/>
  <c r="AR228" i="2"/>
  <c r="AS228" i="2"/>
  <c r="AT228" i="2"/>
  <c r="AU228" i="2"/>
  <c r="AW228" i="2"/>
  <c r="AY228" i="2"/>
  <c r="A229" i="2"/>
  <c r="B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Q229" i="2"/>
  <c r="R229" i="2"/>
  <c r="S229" i="2"/>
  <c r="U229" i="2"/>
  <c r="V229" i="2"/>
  <c r="W229" i="2"/>
  <c r="X229" i="2"/>
  <c r="Y229" i="2"/>
  <c r="Z229" i="2"/>
  <c r="AA229" i="2"/>
  <c r="AC229" i="2"/>
  <c r="AD229" i="2"/>
  <c r="AE229" i="2"/>
  <c r="AF229" i="2"/>
  <c r="AG229" i="2"/>
  <c r="AH229" i="2"/>
  <c r="AI229" i="2"/>
  <c r="AJ229" i="2"/>
  <c r="AK229" i="2"/>
  <c r="AM229" i="2"/>
  <c r="AN229" i="2"/>
  <c r="AO229" i="2"/>
  <c r="AP229" i="2"/>
  <c r="AR229" i="2"/>
  <c r="AS229" i="2"/>
  <c r="AT229" i="2"/>
  <c r="AU229" i="2"/>
  <c r="AW229" i="2"/>
  <c r="AY229" i="2"/>
  <c r="A230" i="2"/>
  <c r="B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Q230" i="2"/>
  <c r="R230" i="2"/>
  <c r="S230" i="2"/>
  <c r="U230" i="2"/>
  <c r="V230" i="2"/>
  <c r="W230" i="2"/>
  <c r="X230" i="2"/>
  <c r="Y230" i="2"/>
  <c r="Z230" i="2"/>
  <c r="AA230" i="2"/>
  <c r="AC230" i="2"/>
  <c r="AD230" i="2"/>
  <c r="AE230" i="2"/>
  <c r="AF230" i="2"/>
  <c r="AG230" i="2"/>
  <c r="AH230" i="2"/>
  <c r="AI230" i="2"/>
  <c r="AJ230" i="2"/>
  <c r="AK230" i="2"/>
  <c r="AM230" i="2"/>
  <c r="AN230" i="2"/>
  <c r="AO230" i="2"/>
  <c r="AP230" i="2"/>
  <c r="AR230" i="2"/>
  <c r="AS230" i="2"/>
  <c r="AT230" i="2"/>
  <c r="AU230" i="2"/>
  <c r="AW230" i="2"/>
  <c r="AY230" i="2"/>
  <c r="A231" i="2"/>
  <c r="B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Q231" i="2"/>
  <c r="R231" i="2"/>
  <c r="S231" i="2"/>
  <c r="U231" i="2"/>
  <c r="V231" i="2"/>
  <c r="W231" i="2"/>
  <c r="X231" i="2"/>
  <c r="Y231" i="2"/>
  <c r="Z231" i="2"/>
  <c r="AA231" i="2"/>
  <c r="AC231" i="2"/>
  <c r="AD231" i="2"/>
  <c r="AE231" i="2"/>
  <c r="AF231" i="2"/>
  <c r="AG231" i="2"/>
  <c r="AH231" i="2"/>
  <c r="AI231" i="2"/>
  <c r="AJ231" i="2"/>
  <c r="AK231" i="2"/>
  <c r="AM231" i="2"/>
  <c r="AN231" i="2"/>
  <c r="AO231" i="2"/>
  <c r="AP231" i="2"/>
  <c r="AR231" i="2"/>
  <c r="AS231" i="2"/>
  <c r="AT231" i="2"/>
  <c r="AU231" i="2"/>
  <c r="AW231" i="2"/>
  <c r="AY231" i="2"/>
  <c r="A232" i="2"/>
  <c r="B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Q232" i="2"/>
  <c r="R232" i="2"/>
  <c r="S232" i="2"/>
  <c r="U232" i="2"/>
  <c r="V232" i="2"/>
  <c r="W232" i="2"/>
  <c r="X232" i="2"/>
  <c r="Y232" i="2"/>
  <c r="Z232" i="2"/>
  <c r="AA232" i="2"/>
  <c r="AC232" i="2"/>
  <c r="AD232" i="2"/>
  <c r="AE232" i="2"/>
  <c r="AF232" i="2"/>
  <c r="AG232" i="2"/>
  <c r="AH232" i="2"/>
  <c r="AI232" i="2"/>
  <c r="AJ232" i="2"/>
  <c r="AK232" i="2"/>
  <c r="AM232" i="2"/>
  <c r="AN232" i="2"/>
  <c r="AO232" i="2"/>
  <c r="AP232" i="2"/>
  <c r="AR232" i="2"/>
  <c r="AS232" i="2"/>
  <c r="AT232" i="2"/>
  <c r="AU232" i="2"/>
  <c r="AW232" i="2"/>
  <c r="AY232" i="2"/>
  <c r="A233" i="2"/>
  <c r="B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Q233" i="2"/>
  <c r="R233" i="2"/>
  <c r="S233" i="2"/>
  <c r="U233" i="2"/>
  <c r="V233" i="2"/>
  <c r="W233" i="2"/>
  <c r="X233" i="2"/>
  <c r="Y233" i="2"/>
  <c r="Z233" i="2"/>
  <c r="AA233" i="2"/>
  <c r="AC233" i="2"/>
  <c r="AD233" i="2"/>
  <c r="AE233" i="2"/>
  <c r="AF233" i="2"/>
  <c r="AG233" i="2"/>
  <c r="AH233" i="2"/>
  <c r="AI233" i="2"/>
  <c r="AJ233" i="2"/>
  <c r="AK233" i="2"/>
  <c r="AM233" i="2"/>
  <c r="AN233" i="2"/>
  <c r="AO233" i="2"/>
  <c r="AP233" i="2"/>
  <c r="AR233" i="2"/>
  <c r="AS233" i="2"/>
  <c r="AT233" i="2"/>
  <c r="AU233" i="2"/>
  <c r="AW233" i="2"/>
  <c r="AY233" i="2"/>
  <c r="A234" i="2"/>
  <c r="B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Q234" i="2"/>
  <c r="R234" i="2"/>
  <c r="S234" i="2"/>
  <c r="U234" i="2"/>
  <c r="V234" i="2"/>
  <c r="W234" i="2"/>
  <c r="X234" i="2"/>
  <c r="Y234" i="2"/>
  <c r="Z234" i="2"/>
  <c r="AA234" i="2"/>
  <c r="AC234" i="2"/>
  <c r="AD234" i="2"/>
  <c r="AE234" i="2"/>
  <c r="AF234" i="2"/>
  <c r="AG234" i="2"/>
  <c r="AH234" i="2"/>
  <c r="AI234" i="2"/>
  <c r="AJ234" i="2"/>
  <c r="AK234" i="2"/>
  <c r="AM234" i="2"/>
  <c r="AN234" i="2"/>
  <c r="AO234" i="2"/>
  <c r="AP234" i="2"/>
  <c r="AR234" i="2"/>
  <c r="AS234" i="2"/>
  <c r="AT234" i="2"/>
  <c r="AU234" i="2"/>
  <c r="AW234" i="2"/>
  <c r="AY234" i="2"/>
  <c r="A235" i="2"/>
  <c r="B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Q235" i="2"/>
  <c r="R235" i="2"/>
  <c r="S235" i="2"/>
  <c r="U235" i="2"/>
  <c r="V235" i="2"/>
  <c r="W235" i="2"/>
  <c r="X235" i="2"/>
  <c r="Y235" i="2"/>
  <c r="Z235" i="2"/>
  <c r="AA235" i="2"/>
  <c r="AC235" i="2"/>
  <c r="AD235" i="2"/>
  <c r="AE235" i="2"/>
  <c r="AF235" i="2"/>
  <c r="AG235" i="2"/>
  <c r="AH235" i="2"/>
  <c r="AI235" i="2"/>
  <c r="AJ235" i="2"/>
  <c r="AK235" i="2"/>
  <c r="AM235" i="2"/>
  <c r="AN235" i="2"/>
  <c r="AO235" i="2"/>
  <c r="AP235" i="2"/>
  <c r="AR235" i="2"/>
  <c r="AS235" i="2"/>
  <c r="AT235" i="2"/>
  <c r="AU235" i="2"/>
  <c r="AW235" i="2"/>
  <c r="AY235" i="2"/>
  <c r="A236" i="2"/>
  <c r="B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Q236" i="2"/>
  <c r="R236" i="2"/>
  <c r="S236" i="2"/>
  <c r="U236" i="2"/>
  <c r="V236" i="2"/>
  <c r="W236" i="2"/>
  <c r="X236" i="2"/>
  <c r="Y236" i="2"/>
  <c r="Z236" i="2"/>
  <c r="AA236" i="2"/>
  <c r="AC236" i="2"/>
  <c r="AD236" i="2"/>
  <c r="AE236" i="2"/>
  <c r="AF236" i="2"/>
  <c r="AG236" i="2"/>
  <c r="AH236" i="2"/>
  <c r="AI236" i="2"/>
  <c r="AJ236" i="2"/>
  <c r="AK236" i="2"/>
  <c r="AM236" i="2"/>
  <c r="AN236" i="2"/>
  <c r="AO236" i="2"/>
  <c r="AP236" i="2"/>
  <c r="AR236" i="2"/>
  <c r="AS236" i="2"/>
  <c r="AT236" i="2"/>
  <c r="AU236" i="2"/>
  <c r="AW236" i="2"/>
  <c r="AY236" i="2"/>
  <c r="A237" i="2"/>
  <c r="B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Q237" i="2"/>
  <c r="R237" i="2"/>
  <c r="S237" i="2"/>
  <c r="U237" i="2"/>
  <c r="V237" i="2"/>
  <c r="W237" i="2"/>
  <c r="X237" i="2"/>
  <c r="Y237" i="2"/>
  <c r="Z237" i="2"/>
  <c r="AA237" i="2"/>
  <c r="AC237" i="2"/>
  <c r="AD237" i="2"/>
  <c r="AE237" i="2"/>
  <c r="AF237" i="2"/>
  <c r="AG237" i="2"/>
  <c r="AH237" i="2"/>
  <c r="AI237" i="2"/>
  <c r="AJ237" i="2"/>
  <c r="AK237" i="2"/>
  <c r="AM237" i="2"/>
  <c r="AN237" i="2"/>
  <c r="AO237" i="2"/>
  <c r="AP237" i="2"/>
  <c r="AR237" i="2"/>
  <c r="AS237" i="2"/>
  <c r="AT237" i="2"/>
  <c r="AU237" i="2"/>
  <c r="AW237" i="2"/>
  <c r="AY237" i="2"/>
  <c r="A238" i="2"/>
  <c r="B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Q238" i="2"/>
  <c r="R238" i="2"/>
  <c r="S238" i="2"/>
  <c r="U238" i="2"/>
  <c r="V238" i="2"/>
  <c r="W238" i="2"/>
  <c r="X238" i="2"/>
  <c r="Y238" i="2"/>
  <c r="Z238" i="2"/>
  <c r="AA238" i="2"/>
  <c r="AC238" i="2"/>
  <c r="AD238" i="2"/>
  <c r="AE238" i="2"/>
  <c r="AF238" i="2"/>
  <c r="AG238" i="2"/>
  <c r="AH238" i="2"/>
  <c r="AI238" i="2"/>
  <c r="AJ238" i="2"/>
  <c r="AK238" i="2"/>
  <c r="AM238" i="2"/>
  <c r="AN238" i="2"/>
  <c r="AO238" i="2"/>
  <c r="AP238" i="2"/>
  <c r="AR238" i="2"/>
  <c r="AS238" i="2"/>
  <c r="AT238" i="2"/>
  <c r="AU238" i="2"/>
  <c r="AW238" i="2"/>
  <c r="AY238" i="2"/>
  <c r="A239" i="2"/>
  <c r="B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Q239" i="2"/>
  <c r="R239" i="2"/>
  <c r="S239" i="2"/>
  <c r="U239" i="2"/>
  <c r="V239" i="2"/>
  <c r="W239" i="2"/>
  <c r="X239" i="2"/>
  <c r="Y239" i="2"/>
  <c r="Z239" i="2"/>
  <c r="AA239" i="2"/>
  <c r="AC239" i="2"/>
  <c r="AD239" i="2"/>
  <c r="AE239" i="2"/>
  <c r="AF239" i="2"/>
  <c r="AG239" i="2"/>
  <c r="AH239" i="2"/>
  <c r="AI239" i="2"/>
  <c r="AJ239" i="2"/>
  <c r="AK239" i="2"/>
  <c r="AM239" i="2"/>
  <c r="AN239" i="2"/>
  <c r="AO239" i="2"/>
  <c r="AP239" i="2"/>
  <c r="AR239" i="2"/>
  <c r="AS239" i="2"/>
  <c r="AT239" i="2"/>
  <c r="AU239" i="2"/>
  <c r="AW239" i="2"/>
  <c r="AY239" i="2"/>
  <c r="A240" i="2"/>
  <c r="B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Q240" i="2"/>
  <c r="R240" i="2"/>
  <c r="S240" i="2"/>
  <c r="U240" i="2"/>
  <c r="V240" i="2"/>
  <c r="W240" i="2"/>
  <c r="X240" i="2"/>
  <c r="Y240" i="2"/>
  <c r="Z240" i="2"/>
  <c r="AA240" i="2"/>
  <c r="AC240" i="2"/>
  <c r="AD240" i="2"/>
  <c r="AE240" i="2"/>
  <c r="AF240" i="2"/>
  <c r="AG240" i="2"/>
  <c r="AH240" i="2"/>
  <c r="AI240" i="2"/>
  <c r="AJ240" i="2"/>
  <c r="AK240" i="2"/>
  <c r="AM240" i="2"/>
  <c r="AN240" i="2"/>
  <c r="AO240" i="2"/>
  <c r="AP240" i="2"/>
  <c r="AR240" i="2"/>
  <c r="AS240" i="2"/>
  <c r="AT240" i="2"/>
  <c r="AU240" i="2"/>
  <c r="AW240" i="2"/>
  <c r="AY240" i="2"/>
  <c r="A241" i="2"/>
  <c r="B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Q241" i="2"/>
  <c r="R241" i="2"/>
  <c r="S241" i="2"/>
  <c r="U241" i="2"/>
  <c r="V241" i="2"/>
  <c r="W241" i="2"/>
  <c r="X241" i="2"/>
  <c r="Y241" i="2"/>
  <c r="Z241" i="2"/>
  <c r="AA241" i="2"/>
  <c r="AC241" i="2"/>
  <c r="AD241" i="2"/>
  <c r="AE241" i="2"/>
  <c r="AF241" i="2"/>
  <c r="AG241" i="2"/>
  <c r="AH241" i="2"/>
  <c r="AI241" i="2"/>
  <c r="AJ241" i="2"/>
  <c r="AK241" i="2"/>
  <c r="AM241" i="2"/>
  <c r="AN241" i="2"/>
  <c r="AO241" i="2"/>
  <c r="AP241" i="2"/>
  <c r="AR241" i="2"/>
  <c r="AS241" i="2"/>
  <c r="AT241" i="2"/>
  <c r="AU241" i="2"/>
  <c r="AW241" i="2"/>
  <c r="AY241" i="2"/>
  <c r="A242" i="2"/>
  <c r="B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Q242" i="2"/>
  <c r="R242" i="2"/>
  <c r="S242" i="2"/>
  <c r="U242" i="2"/>
  <c r="V242" i="2"/>
  <c r="W242" i="2"/>
  <c r="X242" i="2"/>
  <c r="Y242" i="2"/>
  <c r="Z242" i="2"/>
  <c r="AA242" i="2"/>
  <c r="AC242" i="2"/>
  <c r="AD242" i="2"/>
  <c r="AE242" i="2"/>
  <c r="AF242" i="2"/>
  <c r="AG242" i="2"/>
  <c r="AH242" i="2"/>
  <c r="AI242" i="2"/>
  <c r="AJ242" i="2"/>
  <c r="AK242" i="2"/>
  <c r="AM242" i="2"/>
  <c r="AN242" i="2"/>
  <c r="AO242" i="2"/>
  <c r="AP242" i="2"/>
  <c r="AR242" i="2"/>
  <c r="AS242" i="2"/>
  <c r="AT242" i="2"/>
  <c r="AU242" i="2"/>
  <c r="AW242" i="2"/>
  <c r="AY242" i="2"/>
  <c r="A243" i="2"/>
  <c r="B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Q243" i="2"/>
  <c r="R243" i="2"/>
  <c r="S243" i="2"/>
  <c r="U243" i="2"/>
  <c r="V243" i="2"/>
  <c r="W243" i="2"/>
  <c r="X243" i="2"/>
  <c r="Y243" i="2"/>
  <c r="Z243" i="2"/>
  <c r="AA243" i="2"/>
  <c r="AC243" i="2"/>
  <c r="AD243" i="2"/>
  <c r="AE243" i="2"/>
  <c r="AF243" i="2"/>
  <c r="AG243" i="2"/>
  <c r="AH243" i="2"/>
  <c r="AI243" i="2"/>
  <c r="AJ243" i="2"/>
  <c r="AK243" i="2"/>
  <c r="AM243" i="2"/>
  <c r="AN243" i="2"/>
  <c r="AO243" i="2"/>
  <c r="AP243" i="2"/>
  <c r="AR243" i="2"/>
  <c r="AS243" i="2"/>
  <c r="AT243" i="2"/>
  <c r="AU243" i="2"/>
  <c r="AW243" i="2"/>
  <c r="AY243" i="2"/>
  <c r="A244" i="2"/>
  <c r="B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Q244" i="2"/>
  <c r="R244" i="2"/>
  <c r="S244" i="2"/>
  <c r="U244" i="2"/>
  <c r="V244" i="2"/>
  <c r="W244" i="2"/>
  <c r="X244" i="2"/>
  <c r="Y244" i="2"/>
  <c r="Z244" i="2"/>
  <c r="AA244" i="2"/>
  <c r="AC244" i="2"/>
  <c r="AD244" i="2"/>
  <c r="AE244" i="2"/>
  <c r="AF244" i="2"/>
  <c r="AG244" i="2"/>
  <c r="AH244" i="2"/>
  <c r="AI244" i="2"/>
  <c r="AJ244" i="2"/>
  <c r="AK244" i="2"/>
  <c r="AM244" i="2"/>
  <c r="AN244" i="2"/>
  <c r="AO244" i="2"/>
  <c r="AP244" i="2"/>
  <c r="AR244" i="2"/>
  <c r="AS244" i="2"/>
  <c r="AT244" i="2"/>
  <c r="AU244" i="2"/>
  <c r="AW244" i="2"/>
  <c r="AY244" i="2"/>
  <c r="A245" i="2"/>
  <c r="B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Q245" i="2"/>
  <c r="R245" i="2"/>
  <c r="S245" i="2"/>
  <c r="U245" i="2"/>
  <c r="V245" i="2"/>
  <c r="W245" i="2"/>
  <c r="X245" i="2"/>
  <c r="Y245" i="2"/>
  <c r="Z245" i="2"/>
  <c r="AA245" i="2"/>
  <c r="AC245" i="2"/>
  <c r="AD245" i="2"/>
  <c r="AE245" i="2"/>
  <c r="AF245" i="2"/>
  <c r="AG245" i="2"/>
  <c r="AH245" i="2"/>
  <c r="AI245" i="2"/>
  <c r="AJ245" i="2"/>
  <c r="AK245" i="2"/>
  <c r="AM245" i="2"/>
  <c r="AN245" i="2"/>
  <c r="AO245" i="2"/>
  <c r="AP245" i="2"/>
  <c r="AR245" i="2"/>
  <c r="AS245" i="2"/>
  <c r="AT245" i="2"/>
  <c r="AU245" i="2"/>
  <c r="AW245" i="2"/>
  <c r="AY245" i="2"/>
  <c r="A246" i="2"/>
  <c r="B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Q246" i="2"/>
  <c r="R246" i="2"/>
  <c r="S246" i="2"/>
  <c r="U246" i="2"/>
  <c r="V246" i="2"/>
  <c r="W246" i="2"/>
  <c r="X246" i="2"/>
  <c r="Y246" i="2"/>
  <c r="Z246" i="2"/>
  <c r="AA246" i="2"/>
  <c r="AC246" i="2"/>
  <c r="AD246" i="2"/>
  <c r="AE246" i="2"/>
  <c r="AF246" i="2"/>
  <c r="AG246" i="2"/>
  <c r="AH246" i="2"/>
  <c r="AI246" i="2"/>
  <c r="AJ246" i="2"/>
  <c r="AK246" i="2"/>
  <c r="AM246" i="2"/>
  <c r="AN246" i="2"/>
  <c r="AO246" i="2"/>
  <c r="AP246" i="2"/>
  <c r="AR246" i="2"/>
  <c r="AS246" i="2"/>
  <c r="AT246" i="2"/>
  <c r="AU246" i="2"/>
  <c r="AW246" i="2"/>
  <c r="AY246" i="2"/>
  <c r="A247" i="2"/>
  <c r="B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Q247" i="2"/>
  <c r="R247" i="2"/>
  <c r="S247" i="2"/>
  <c r="U247" i="2"/>
  <c r="V247" i="2"/>
  <c r="W247" i="2"/>
  <c r="X247" i="2"/>
  <c r="Y247" i="2"/>
  <c r="Z247" i="2"/>
  <c r="AA247" i="2"/>
  <c r="AC247" i="2"/>
  <c r="AD247" i="2"/>
  <c r="AE247" i="2"/>
  <c r="AF247" i="2"/>
  <c r="AG247" i="2"/>
  <c r="AH247" i="2"/>
  <c r="AI247" i="2"/>
  <c r="AJ247" i="2"/>
  <c r="AK247" i="2"/>
  <c r="AM247" i="2"/>
  <c r="AN247" i="2"/>
  <c r="AO247" i="2"/>
  <c r="AP247" i="2"/>
  <c r="AR247" i="2"/>
  <c r="AS247" i="2"/>
  <c r="AT247" i="2"/>
  <c r="AU247" i="2"/>
  <c r="AW247" i="2"/>
  <c r="AY247" i="2"/>
  <c r="A248" i="2"/>
  <c r="B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Q248" i="2"/>
  <c r="R248" i="2"/>
  <c r="S248" i="2"/>
  <c r="U248" i="2"/>
  <c r="V248" i="2"/>
  <c r="W248" i="2"/>
  <c r="X248" i="2"/>
  <c r="Y248" i="2"/>
  <c r="Z248" i="2"/>
  <c r="AA248" i="2"/>
  <c r="AC248" i="2"/>
  <c r="AD248" i="2"/>
  <c r="AE248" i="2"/>
  <c r="AF248" i="2"/>
  <c r="AG248" i="2"/>
  <c r="AH248" i="2"/>
  <c r="AI248" i="2"/>
  <c r="AJ248" i="2"/>
  <c r="AK248" i="2"/>
  <c r="AM248" i="2"/>
  <c r="AN248" i="2"/>
  <c r="AO248" i="2"/>
  <c r="AP248" i="2"/>
  <c r="AR248" i="2"/>
  <c r="AS248" i="2"/>
  <c r="AT248" i="2"/>
  <c r="AU248" i="2"/>
  <c r="AW248" i="2"/>
  <c r="AY248" i="2"/>
  <c r="A249" i="2"/>
  <c r="B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Q249" i="2"/>
  <c r="R249" i="2"/>
  <c r="S249" i="2"/>
  <c r="U249" i="2"/>
  <c r="V249" i="2"/>
  <c r="W249" i="2"/>
  <c r="X249" i="2"/>
  <c r="Y249" i="2"/>
  <c r="Z249" i="2"/>
  <c r="AA249" i="2"/>
  <c r="AC249" i="2"/>
  <c r="AD249" i="2"/>
  <c r="AE249" i="2"/>
  <c r="AF249" i="2"/>
  <c r="AG249" i="2"/>
  <c r="AH249" i="2"/>
  <c r="AI249" i="2"/>
  <c r="AJ249" i="2"/>
  <c r="AK249" i="2"/>
  <c r="AM249" i="2"/>
  <c r="AN249" i="2"/>
  <c r="AO249" i="2"/>
  <c r="AP249" i="2"/>
  <c r="AR249" i="2"/>
  <c r="AS249" i="2"/>
  <c r="AT249" i="2"/>
  <c r="AU249" i="2"/>
  <c r="AW249" i="2"/>
  <c r="AY249" i="2"/>
  <c r="A250" i="2"/>
  <c r="B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Q250" i="2"/>
  <c r="R250" i="2"/>
  <c r="S250" i="2"/>
  <c r="U250" i="2"/>
  <c r="V250" i="2"/>
  <c r="W250" i="2"/>
  <c r="X250" i="2"/>
  <c r="Y250" i="2"/>
  <c r="Z250" i="2"/>
  <c r="AA250" i="2"/>
  <c r="AC250" i="2"/>
  <c r="AD250" i="2"/>
  <c r="AE250" i="2"/>
  <c r="AF250" i="2"/>
  <c r="AG250" i="2"/>
  <c r="AH250" i="2"/>
  <c r="AI250" i="2"/>
  <c r="AJ250" i="2"/>
  <c r="AK250" i="2"/>
  <c r="AM250" i="2"/>
  <c r="AN250" i="2"/>
  <c r="AO250" i="2"/>
  <c r="AP250" i="2"/>
  <c r="AR250" i="2"/>
  <c r="AS250" i="2"/>
  <c r="AT250" i="2"/>
  <c r="AU250" i="2"/>
  <c r="AW250" i="2"/>
  <c r="AY250" i="2"/>
  <c r="A251" i="2"/>
  <c r="B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Q251" i="2"/>
  <c r="R251" i="2"/>
  <c r="S251" i="2"/>
  <c r="U251" i="2"/>
  <c r="V251" i="2"/>
  <c r="W251" i="2"/>
  <c r="X251" i="2"/>
  <c r="Y251" i="2"/>
  <c r="Z251" i="2"/>
  <c r="AA251" i="2"/>
  <c r="AC251" i="2"/>
  <c r="AD251" i="2"/>
  <c r="AE251" i="2"/>
  <c r="AF251" i="2"/>
  <c r="AG251" i="2"/>
  <c r="AH251" i="2"/>
  <c r="AI251" i="2"/>
  <c r="AJ251" i="2"/>
  <c r="AK251" i="2"/>
  <c r="AM251" i="2"/>
  <c r="AN251" i="2"/>
  <c r="AO251" i="2"/>
  <c r="AP251" i="2"/>
  <c r="AR251" i="2"/>
  <c r="AS251" i="2"/>
  <c r="AT251" i="2"/>
  <c r="AU251" i="2"/>
  <c r="AW251" i="2"/>
  <c r="AY251" i="2"/>
  <c r="A252" i="2"/>
  <c r="B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Q252" i="2"/>
  <c r="R252" i="2"/>
  <c r="S252" i="2"/>
  <c r="U252" i="2"/>
  <c r="V252" i="2"/>
  <c r="W252" i="2"/>
  <c r="X252" i="2"/>
  <c r="Y252" i="2"/>
  <c r="Z252" i="2"/>
  <c r="AA252" i="2"/>
  <c r="AC252" i="2"/>
  <c r="AD252" i="2"/>
  <c r="AE252" i="2"/>
  <c r="AF252" i="2"/>
  <c r="AG252" i="2"/>
  <c r="AH252" i="2"/>
  <c r="AI252" i="2"/>
  <c r="AJ252" i="2"/>
  <c r="AK252" i="2"/>
  <c r="AM252" i="2"/>
  <c r="AN252" i="2"/>
  <c r="AO252" i="2"/>
  <c r="AP252" i="2"/>
  <c r="AR252" i="2"/>
  <c r="AS252" i="2"/>
  <c r="AT252" i="2"/>
  <c r="AU252" i="2"/>
  <c r="AW252" i="2"/>
  <c r="AY252" i="2"/>
  <c r="A253" i="2"/>
  <c r="B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Q253" i="2"/>
  <c r="R253" i="2"/>
  <c r="S253" i="2"/>
  <c r="U253" i="2"/>
  <c r="V253" i="2"/>
  <c r="W253" i="2"/>
  <c r="X253" i="2"/>
  <c r="Y253" i="2"/>
  <c r="Z253" i="2"/>
  <c r="AA253" i="2"/>
  <c r="AC253" i="2"/>
  <c r="AD253" i="2"/>
  <c r="AE253" i="2"/>
  <c r="AF253" i="2"/>
  <c r="AG253" i="2"/>
  <c r="AH253" i="2"/>
  <c r="AI253" i="2"/>
  <c r="AJ253" i="2"/>
  <c r="AK253" i="2"/>
  <c r="AM253" i="2"/>
  <c r="AN253" i="2"/>
  <c r="AO253" i="2"/>
  <c r="AP253" i="2"/>
  <c r="AR253" i="2"/>
  <c r="AS253" i="2"/>
  <c r="AT253" i="2"/>
  <c r="AU253" i="2"/>
  <c r="AW253" i="2"/>
  <c r="AY253" i="2"/>
  <c r="A254" i="2"/>
  <c r="B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Q254" i="2"/>
  <c r="R254" i="2"/>
  <c r="S254" i="2"/>
  <c r="U254" i="2"/>
  <c r="V254" i="2"/>
  <c r="W254" i="2"/>
  <c r="X254" i="2"/>
  <c r="Y254" i="2"/>
  <c r="Z254" i="2"/>
  <c r="AA254" i="2"/>
  <c r="AC254" i="2"/>
  <c r="AD254" i="2"/>
  <c r="AE254" i="2"/>
  <c r="AF254" i="2"/>
  <c r="AG254" i="2"/>
  <c r="AH254" i="2"/>
  <c r="AI254" i="2"/>
  <c r="AJ254" i="2"/>
  <c r="AK254" i="2"/>
  <c r="AM254" i="2"/>
  <c r="AN254" i="2"/>
  <c r="AO254" i="2"/>
  <c r="AP254" i="2"/>
  <c r="AR254" i="2"/>
  <c r="AS254" i="2"/>
  <c r="AT254" i="2"/>
  <c r="AU254" i="2"/>
  <c r="AW254" i="2"/>
  <c r="AY254" i="2"/>
  <c r="A255" i="2"/>
  <c r="B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Q255" i="2"/>
  <c r="R255" i="2"/>
  <c r="S255" i="2"/>
  <c r="U255" i="2"/>
  <c r="V255" i="2"/>
  <c r="W255" i="2"/>
  <c r="X255" i="2"/>
  <c r="Y255" i="2"/>
  <c r="Z255" i="2"/>
  <c r="AA255" i="2"/>
  <c r="AC255" i="2"/>
  <c r="AD255" i="2"/>
  <c r="AE255" i="2"/>
  <c r="AF255" i="2"/>
  <c r="AG255" i="2"/>
  <c r="AH255" i="2"/>
  <c r="AI255" i="2"/>
  <c r="AJ255" i="2"/>
  <c r="AK255" i="2"/>
  <c r="AM255" i="2"/>
  <c r="AN255" i="2"/>
  <c r="AO255" i="2"/>
  <c r="AP255" i="2"/>
  <c r="AR255" i="2"/>
  <c r="AS255" i="2"/>
  <c r="AT255" i="2"/>
  <c r="AU255" i="2"/>
  <c r="AW255" i="2"/>
  <c r="AY255" i="2"/>
  <c r="A256" i="2"/>
  <c r="B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Q256" i="2"/>
  <c r="R256" i="2"/>
  <c r="S256" i="2"/>
  <c r="U256" i="2"/>
  <c r="V256" i="2"/>
  <c r="W256" i="2"/>
  <c r="X256" i="2"/>
  <c r="Y256" i="2"/>
  <c r="Z256" i="2"/>
  <c r="AA256" i="2"/>
  <c r="AC256" i="2"/>
  <c r="AD256" i="2"/>
  <c r="AE256" i="2"/>
  <c r="AF256" i="2"/>
  <c r="AG256" i="2"/>
  <c r="AH256" i="2"/>
  <c r="AI256" i="2"/>
  <c r="AJ256" i="2"/>
  <c r="AK256" i="2"/>
  <c r="AM256" i="2"/>
  <c r="AN256" i="2"/>
  <c r="AO256" i="2"/>
  <c r="AP256" i="2"/>
  <c r="AR256" i="2"/>
  <c r="AS256" i="2"/>
  <c r="AT256" i="2"/>
  <c r="AU256" i="2"/>
  <c r="AW256" i="2"/>
  <c r="AY256" i="2"/>
  <c r="A257" i="2"/>
  <c r="B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Q257" i="2"/>
  <c r="R257" i="2"/>
  <c r="S257" i="2"/>
  <c r="U257" i="2"/>
  <c r="V257" i="2"/>
  <c r="W257" i="2"/>
  <c r="X257" i="2"/>
  <c r="Y257" i="2"/>
  <c r="Z257" i="2"/>
  <c r="AA257" i="2"/>
  <c r="AC257" i="2"/>
  <c r="AD257" i="2"/>
  <c r="AE257" i="2"/>
  <c r="AF257" i="2"/>
  <c r="AG257" i="2"/>
  <c r="AH257" i="2"/>
  <c r="AI257" i="2"/>
  <c r="AJ257" i="2"/>
  <c r="AK257" i="2"/>
  <c r="AM257" i="2"/>
  <c r="AN257" i="2"/>
  <c r="AO257" i="2"/>
  <c r="AP257" i="2"/>
  <c r="AR257" i="2"/>
  <c r="AS257" i="2"/>
  <c r="AT257" i="2"/>
  <c r="AU257" i="2"/>
  <c r="AW257" i="2"/>
  <c r="AY257" i="2"/>
  <c r="A258" i="2"/>
  <c r="B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Q258" i="2"/>
  <c r="R258" i="2"/>
  <c r="S258" i="2"/>
  <c r="U258" i="2"/>
  <c r="V258" i="2"/>
  <c r="W258" i="2"/>
  <c r="X258" i="2"/>
  <c r="Y258" i="2"/>
  <c r="Z258" i="2"/>
  <c r="AA258" i="2"/>
  <c r="AC258" i="2"/>
  <c r="AD258" i="2"/>
  <c r="AE258" i="2"/>
  <c r="AF258" i="2"/>
  <c r="AG258" i="2"/>
  <c r="AH258" i="2"/>
  <c r="AI258" i="2"/>
  <c r="AJ258" i="2"/>
  <c r="AK258" i="2"/>
  <c r="AM258" i="2"/>
  <c r="AN258" i="2"/>
  <c r="AO258" i="2"/>
  <c r="AP258" i="2"/>
  <c r="AR258" i="2"/>
  <c r="AS258" i="2"/>
  <c r="AT258" i="2"/>
  <c r="AU258" i="2"/>
  <c r="AW258" i="2"/>
  <c r="AY258" i="2"/>
  <c r="A259" i="2"/>
  <c r="B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Q259" i="2"/>
  <c r="R259" i="2"/>
  <c r="S259" i="2"/>
  <c r="U259" i="2"/>
  <c r="V259" i="2"/>
  <c r="W259" i="2"/>
  <c r="X259" i="2"/>
  <c r="Y259" i="2"/>
  <c r="Z259" i="2"/>
  <c r="AA259" i="2"/>
  <c r="AC259" i="2"/>
  <c r="AD259" i="2"/>
  <c r="AE259" i="2"/>
  <c r="AF259" i="2"/>
  <c r="AG259" i="2"/>
  <c r="AH259" i="2"/>
  <c r="AI259" i="2"/>
  <c r="AJ259" i="2"/>
  <c r="AK259" i="2"/>
  <c r="AM259" i="2"/>
  <c r="AN259" i="2"/>
  <c r="AO259" i="2"/>
  <c r="AP259" i="2"/>
  <c r="AR259" i="2"/>
  <c r="AS259" i="2"/>
  <c r="AT259" i="2"/>
  <c r="AU259" i="2"/>
  <c r="AW259" i="2"/>
  <c r="AY259" i="2"/>
  <c r="A260" i="2"/>
  <c r="B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Q260" i="2"/>
  <c r="R260" i="2"/>
  <c r="S260" i="2"/>
  <c r="U260" i="2"/>
  <c r="V260" i="2"/>
  <c r="W260" i="2"/>
  <c r="X260" i="2"/>
  <c r="Y260" i="2"/>
  <c r="Z260" i="2"/>
  <c r="AA260" i="2"/>
  <c r="AC260" i="2"/>
  <c r="AD260" i="2"/>
  <c r="AE260" i="2"/>
  <c r="AF260" i="2"/>
  <c r="AG260" i="2"/>
  <c r="AH260" i="2"/>
  <c r="AI260" i="2"/>
  <c r="AJ260" i="2"/>
  <c r="AK260" i="2"/>
  <c r="AM260" i="2"/>
  <c r="AN260" i="2"/>
  <c r="AO260" i="2"/>
  <c r="AP260" i="2"/>
  <c r="AR260" i="2"/>
  <c r="AS260" i="2"/>
  <c r="AT260" i="2"/>
  <c r="AU260" i="2"/>
  <c r="AW260" i="2"/>
  <c r="AY260" i="2"/>
  <c r="A261" i="2"/>
  <c r="B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Q261" i="2"/>
  <c r="R261" i="2"/>
  <c r="S261" i="2"/>
  <c r="U261" i="2"/>
  <c r="V261" i="2"/>
  <c r="W261" i="2"/>
  <c r="X261" i="2"/>
  <c r="Y261" i="2"/>
  <c r="Z261" i="2"/>
  <c r="AA261" i="2"/>
  <c r="AC261" i="2"/>
  <c r="AD261" i="2"/>
  <c r="AE261" i="2"/>
  <c r="AF261" i="2"/>
  <c r="AG261" i="2"/>
  <c r="AH261" i="2"/>
  <c r="AI261" i="2"/>
  <c r="AJ261" i="2"/>
  <c r="AK261" i="2"/>
  <c r="AM261" i="2"/>
  <c r="AN261" i="2"/>
  <c r="AO261" i="2"/>
  <c r="AP261" i="2"/>
  <c r="AR261" i="2"/>
  <c r="AS261" i="2"/>
  <c r="AT261" i="2"/>
  <c r="AU261" i="2"/>
  <c r="AW261" i="2"/>
  <c r="AY261" i="2"/>
  <c r="A262" i="2"/>
  <c r="B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Q262" i="2"/>
  <c r="R262" i="2"/>
  <c r="S262" i="2"/>
  <c r="U262" i="2"/>
  <c r="V262" i="2"/>
  <c r="W262" i="2"/>
  <c r="X262" i="2"/>
  <c r="Y262" i="2"/>
  <c r="Z262" i="2"/>
  <c r="AA262" i="2"/>
  <c r="AC262" i="2"/>
  <c r="AD262" i="2"/>
  <c r="AE262" i="2"/>
  <c r="AF262" i="2"/>
  <c r="AG262" i="2"/>
  <c r="AH262" i="2"/>
  <c r="AI262" i="2"/>
  <c r="AJ262" i="2"/>
  <c r="AK262" i="2"/>
  <c r="AM262" i="2"/>
  <c r="AN262" i="2"/>
  <c r="AO262" i="2"/>
  <c r="AP262" i="2"/>
  <c r="AR262" i="2"/>
  <c r="AS262" i="2"/>
  <c r="AT262" i="2"/>
  <c r="AU262" i="2"/>
  <c r="AW262" i="2"/>
  <c r="AY262" i="2"/>
  <c r="A263" i="2"/>
  <c r="B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Q263" i="2"/>
  <c r="R263" i="2"/>
  <c r="S263" i="2"/>
  <c r="U263" i="2"/>
  <c r="V263" i="2"/>
  <c r="W263" i="2"/>
  <c r="X263" i="2"/>
  <c r="Y263" i="2"/>
  <c r="Z263" i="2"/>
  <c r="AA263" i="2"/>
  <c r="AC263" i="2"/>
  <c r="AD263" i="2"/>
  <c r="AE263" i="2"/>
  <c r="AF263" i="2"/>
  <c r="AG263" i="2"/>
  <c r="AH263" i="2"/>
  <c r="AI263" i="2"/>
  <c r="AJ263" i="2"/>
  <c r="AK263" i="2"/>
  <c r="AM263" i="2"/>
  <c r="AN263" i="2"/>
  <c r="AO263" i="2"/>
  <c r="AP263" i="2"/>
  <c r="AR263" i="2"/>
  <c r="AS263" i="2"/>
  <c r="AT263" i="2"/>
  <c r="AU263" i="2"/>
  <c r="AW263" i="2"/>
  <c r="AY263" i="2"/>
  <c r="A264" i="2"/>
  <c r="B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Q264" i="2"/>
  <c r="R264" i="2"/>
  <c r="S264" i="2"/>
  <c r="U264" i="2"/>
  <c r="V264" i="2"/>
  <c r="W264" i="2"/>
  <c r="X264" i="2"/>
  <c r="Y264" i="2"/>
  <c r="Z264" i="2"/>
  <c r="AA264" i="2"/>
  <c r="AC264" i="2"/>
  <c r="AD264" i="2"/>
  <c r="AE264" i="2"/>
  <c r="AF264" i="2"/>
  <c r="AG264" i="2"/>
  <c r="AH264" i="2"/>
  <c r="AI264" i="2"/>
  <c r="AJ264" i="2"/>
  <c r="AK264" i="2"/>
  <c r="AM264" i="2"/>
  <c r="AN264" i="2"/>
  <c r="AO264" i="2"/>
  <c r="AP264" i="2"/>
  <c r="AR264" i="2"/>
  <c r="AS264" i="2"/>
  <c r="AT264" i="2"/>
  <c r="AU264" i="2"/>
  <c r="AW264" i="2"/>
  <c r="AY264" i="2"/>
  <c r="A265" i="2"/>
  <c r="B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Q265" i="2"/>
  <c r="R265" i="2"/>
  <c r="S265" i="2"/>
  <c r="U265" i="2"/>
  <c r="V265" i="2"/>
  <c r="W265" i="2"/>
  <c r="X265" i="2"/>
  <c r="Y265" i="2"/>
  <c r="Z265" i="2"/>
  <c r="AA265" i="2"/>
  <c r="AC265" i="2"/>
  <c r="AD265" i="2"/>
  <c r="AE265" i="2"/>
  <c r="AF265" i="2"/>
  <c r="AG265" i="2"/>
  <c r="AH265" i="2"/>
  <c r="AI265" i="2"/>
  <c r="AJ265" i="2"/>
  <c r="AK265" i="2"/>
  <c r="AM265" i="2"/>
  <c r="AN265" i="2"/>
  <c r="AO265" i="2"/>
  <c r="AP265" i="2"/>
  <c r="AR265" i="2"/>
  <c r="AS265" i="2"/>
  <c r="AT265" i="2"/>
  <c r="AU265" i="2"/>
  <c r="AW265" i="2"/>
  <c r="AY265" i="2"/>
  <c r="A266" i="2"/>
  <c r="B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Q266" i="2"/>
  <c r="R266" i="2"/>
  <c r="S266" i="2"/>
  <c r="U266" i="2"/>
  <c r="V266" i="2"/>
  <c r="W266" i="2"/>
  <c r="X266" i="2"/>
  <c r="Y266" i="2"/>
  <c r="Z266" i="2"/>
  <c r="AA266" i="2"/>
  <c r="AC266" i="2"/>
  <c r="AD266" i="2"/>
  <c r="AE266" i="2"/>
  <c r="AF266" i="2"/>
  <c r="AG266" i="2"/>
  <c r="AH266" i="2"/>
  <c r="AI266" i="2"/>
  <c r="AJ266" i="2"/>
  <c r="AK266" i="2"/>
  <c r="AM266" i="2"/>
  <c r="AN266" i="2"/>
  <c r="AO266" i="2"/>
  <c r="AP266" i="2"/>
  <c r="AR266" i="2"/>
  <c r="AS266" i="2"/>
  <c r="AT266" i="2"/>
  <c r="AU266" i="2"/>
  <c r="AW266" i="2"/>
  <c r="AY266" i="2"/>
  <c r="A267" i="2"/>
  <c r="B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Q267" i="2"/>
  <c r="R267" i="2"/>
  <c r="S267" i="2"/>
  <c r="U267" i="2"/>
  <c r="V267" i="2"/>
  <c r="W267" i="2"/>
  <c r="X267" i="2"/>
  <c r="Y267" i="2"/>
  <c r="Z267" i="2"/>
  <c r="AA267" i="2"/>
  <c r="AC267" i="2"/>
  <c r="AD267" i="2"/>
  <c r="AE267" i="2"/>
  <c r="AF267" i="2"/>
  <c r="AG267" i="2"/>
  <c r="AH267" i="2"/>
  <c r="AI267" i="2"/>
  <c r="AJ267" i="2"/>
  <c r="AK267" i="2"/>
  <c r="AM267" i="2"/>
  <c r="AN267" i="2"/>
  <c r="AO267" i="2"/>
  <c r="AP267" i="2"/>
  <c r="AR267" i="2"/>
  <c r="AS267" i="2"/>
  <c r="AT267" i="2"/>
  <c r="AU267" i="2"/>
  <c r="AW267" i="2"/>
  <c r="AY267" i="2"/>
  <c r="A268" i="2"/>
  <c r="B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Q268" i="2"/>
  <c r="R268" i="2"/>
  <c r="S268" i="2"/>
  <c r="U268" i="2"/>
  <c r="V268" i="2"/>
  <c r="W268" i="2"/>
  <c r="X268" i="2"/>
  <c r="Y268" i="2"/>
  <c r="Z268" i="2"/>
  <c r="AA268" i="2"/>
  <c r="AC268" i="2"/>
  <c r="AD268" i="2"/>
  <c r="AE268" i="2"/>
  <c r="AF268" i="2"/>
  <c r="AG268" i="2"/>
  <c r="AH268" i="2"/>
  <c r="AI268" i="2"/>
  <c r="AJ268" i="2"/>
  <c r="AK268" i="2"/>
  <c r="AM268" i="2"/>
  <c r="AN268" i="2"/>
  <c r="AO268" i="2"/>
  <c r="AP268" i="2"/>
  <c r="AR268" i="2"/>
  <c r="AS268" i="2"/>
  <c r="AT268" i="2"/>
  <c r="AU268" i="2"/>
  <c r="AW268" i="2"/>
  <c r="AY268" i="2"/>
  <c r="A269" i="2"/>
  <c r="B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Q269" i="2"/>
  <c r="R269" i="2"/>
  <c r="S269" i="2"/>
  <c r="U269" i="2"/>
  <c r="V269" i="2"/>
  <c r="W269" i="2"/>
  <c r="X269" i="2"/>
  <c r="Y269" i="2"/>
  <c r="Z269" i="2"/>
  <c r="AA269" i="2"/>
  <c r="AC269" i="2"/>
  <c r="AD269" i="2"/>
  <c r="AE269" i="2"/>
  <c r="AF269" i="2"/>
  <c r="AG269" i="2"/>
  <c r="AH269" i="2"/>
  <c r="AI269" i="2"/>
  <c r="AJ269" i="2"/>
  <c r="AK269" i="2"/>
  <c r="AM269" i="2"/>
  <c r="AN269" i="2"/>
  <c r="AO269" i="2"/>
  <c r="AP269" i="2"/>
  <c r="AR269" i="2"/>
  <c r="AS269" i="2"/>
  <c r="AT269" i="2"/>
  <c r="AU269" i="2"/>
  <c r="AW269" i="2"/>
  <c r="AY269" i="2"/>
  <c r="A270" i="2"/>
  <c r="B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Q270" i="2"/>
  <c r="R270" i="2"/>
  <c r="S270" i="2"/>
  <c r="U270" i="2"/>
  <c r="V270" i="2"/>
  <c r="W270" i="2"/>
  <c r="X270" i="2"/>
  <c r="Y270" i="2"/>
  <c r="Z270" i="2"/>
  <c r="AA270" i="2"/>
  <c r="AC270" i="2"/>
  <c r="AD270" i="2"/>
  <c r="AE270" i="2"/>
  <c r="AF270" i="2"/>
  <c r="AG270" i="2"/>
  <c r="AH270" i="2"/>
  <c r="AI270" i="2"/>
  <c r="AJ270" i="2"/>
  <c r="AK270" i="2"/>
  <c r="AM270" i="2"/>
  <c r="AN270" i="2"/>
  <c r="AO270" i="2"/>
  <c r="AP270" i="2"/>
  <c r="AR270" i="2"/>
  <c r="AS270" i="2"/>
  <c r="AT270" i="2"/>
  <c r="AU270" i="2"/>
  <c r="AW270" i="2"/>
  <c r="AY270" i="2"/>
  <c r="A271" i="2"/>
  <c r="B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Q271" i="2"/>
  <c r="R271" i="2"/>
  <c r="S271" i="2"/>
  <c r="U271" i="2"/>
  <c r="V271" i="2"/>
  <c r="W271" i="2"/>
  <c r="X271" i="2"/>
  <c r="Y271" i="2"/>
  <c r="Z271" i="2"/>
  <c r="AA271" i="2"/>
  <c r="AC271" i="2"/>
  <c r="AD271" i="2"/>
  <c r="AE271" i="2"/>
  <c r="AF271" i="2"/>
  <c r="AG271" i="2"/>
  <c r="AH271" i="2"/>
  <c r="AI271" i="2"/>
  <c r="AJ271" i="2"/>
  <c r="AK271" i="2"/>
  <c r="AM271" i="2"/>
  <c r="AN271" i="2"/>
  <c r="AO271" i="2"/>
  <c r="AP271" i="2"/>
  <c r="AR271" i="2"/>
  <c r="AS271" i="2"/>
  <c r="AT271" i="2"/>
  <c r="AU271" i="2"/>
  <c r="AW271" i="2"/>
  <c r="AY271" i="2"/>
  <c r="A272" i="2"/>
  <c r="B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Q272" i="2"/>
  <c r="R272" i="2"/>
  <c r="S272" i="2"/>
  <c r="U272" i="2"/>
  <c r="V272" i="2"/>
  <c r="W272" i="2"/>
  <c r="X272" i="2"/>
  <c r="Y272" i="2"/>
  <c r="Z272" i="2"/>
  <c r="AA272" i="2"/>
  <c r="AC272" i="2"/>
  <c r="AD272" i="2"/>
  <c r="AE272" i="2"/>
  <c r="AF272" i="2"/>
  <c r="AG272" i="2"/>
  <c r="AH272" i="2"/>
  <c r="AI272" i="2"/>
  <c r="AJ272" i="2"/>
  <c r="AK272" i="2"/>
  <c r="AM272" i="2"/>
  <c r="AN272" i="2"/>
  <c r="AO272" i="2"/>
  <c r="AP272" i="2"/>
  <c r="AR272" i="2"/>
  <c r="AS272" i="2"/>
  <c r="AT272" i="2"/>
  <c r="AU272" i="2"/>
  <c r="AW272" i="2"/>
  <c r="AY272" i="2"/>
  <c r="A273" i="2"/>
  <c r="B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Q273" i="2"/>
  <c r="R273" i="2"/>
  <c r="S273" i="2"/>
  <c r="U273" i="2"/>
  <c r="V273" i="2"/>
  <c r="W273" i="2"/>
  <c r="X273" i="2"/>
  <c r="Y273" i="2"/>
  <c r="Z273" i="2"/>
  <c r="AA273" i="2"/>
  <c r="AC273" i="2"/>
  <c r="AD273" i="2"/>
  <c r="AE273" i="2"/>
  <c r="AF273" i="2"/>
  <c r="AG273" i="2"/>
  <c r="AH273" i="2"/>
  <c r="AI273" i="2"/>
  <c r="AJ273" i="2"/>
  <c r="AK273" i="2"/>
  <c r="AM273" i="2"/>
  <c r="AN273" i="2"/>
  <c r="AO273" i="2"/>
  <c r="AP273" i="2"/>
  <c r="AR273" i="2"/>
  <c r="AS273" i="2"/>
  <c r="AT273" i="2"/>
  <c r="AU273" i="2"/>
  <c r="AW273" i="2"/>
  <c r="AY273" i="2"/>
  <c r="A274" i="2"/>
  <c r="B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Q274" i="2"/>
  <c r="R274" i="2"/>
  <c r="S274" i="2"/>
  <c r="U274" i="2"/>
  <c r="V274" i="2"/>
  <c r="W274" i="2"/>
  <c r="X274" i="2"/>
  <c r="Y274" i="2"/>
  <c r="Z274" i="2"/>
  <c r="AA274" i="2"/>
  <c r="AC274" i="2"/>
  <c r="AD274" i="2"/>
  <c r="AE274" i="2"/>
  <c r="AF274" i="2"/>
  <c r="AG274" i="2"/>
  <c r="AH274" i="2"/>
  <c r="AI274" i="2"/>
  <c r="AJ274" i="2"/>
  <c r="AK274" i="2"/>
  <c r="AM274" i="2"/>
  <c r="AN274" i="2"/>
  <c r="AO274" i="2"/>
  <c r="AP274" i="2"/>
  <c r="AR274" i="2"/>
  <c r="AS274" i="2"/>
  <c r="AT274" i="2"/>
  <c r="AU274" i="2"/>
  <c r="AW274" i="2"/>
  <c r="AY274" i="2"/>
  <c r="A275" i="2"/>
  <c r="B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Q275" i="2"/>
  <c r="R275" i="2"/>
  <c r="S275" i="2"/>
  <c r="U275" i="2"/>
  <c r="V275" i="2"/>
  <c r="W275" i="2"/>
  <c r="X275" i="2"/>
  <c r="Y275" i="2"/>
  <c r="Z275" i="2"/>
  <c r="AA275" i="2"/>
  <c r="AC275" i="2"/>
  <c r="AD275" i="2"/>
  <c r="AE275" i="2"/>
  <c r="AF275" i="2"/>
  <c r="AG275" i="2"/>
  <c r="AH275" i="2"/>
  <c r="AI275" i="2"/>
  <c r="AJ275" i="2"/>
  <c r="AK275" i="2"/>
  <c r="AM275" i="2"/>
  <c r="AN275" i="2"/>
  <c r="AO275" i="2"/>
  <c r="AP275" i="2"/>
  <c r="AR275" i="2"/>
  <c r="AS275" i="2"/>
  <c r="AT275" i="2"/>
  <c r="AU275" i="2"/>
  <c r="AW275" i="2"/>
  <c r="AY275" i="2"/>
  <c r="A276" i="2"/>
  <c r="B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Q276" i="2"/>
  <c r="R276" i="2"/>
  <c r="S276" i="2"/>
  <c r="U276" i="2"/>
  <c r="V276" i="2"/>
  <c r="W276" i="2"/>
  <c r="X276" i="2"/>
  <c r="Y276" i="2"/>
  <c r="Z276" i="2"/>
  <c r="AA276" i="2"/>
  <c r="AC276" i="2"/>
  <c r="AD276" i="2"/>
  <c r="AE276" i="2"/>
  <c r="AF276" i="2"/>
  <c r="AG276" i="2"/>
  <c r="AH276" i="2"/>
  <c r="AI276" i="2"/>
  <c r="AJ276" i="2"/>
  <c r="AK276" i="2"/>
  <c r="AM276" i="2"/>
  <c r="AN276" i="2"/>
  <c r="AO276" i="2"/>
  <c r="AP276" i="2"/>
  <c r="AR276" i="2"/>
  <c r="AS276" i="2"/>
  <c r="AT276" i="2"/>
  <c r="AU276" i="2"/>
  <c r="AW276" i="2"/>
  <c r="AY276" i="2"/>
  <c r="A277" i="2"/>
  <c r="B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Q277" i="2"/>
  <c r="R277" i="2"/>
  <c r="S277" i="2"/>
  <c r="U277" i="2"/>
  <c r="V277" i="2"/>
  <c r="W277" i="2"/>
  <c r="X277" i="2"/>
  <c r="Y277" i="2"/>
  <c r="Z277" i="2"/>
  <c r="AA277" i="2"/>
  <c r="AC277" i="2"/>
  <c r="AD277" i="2"/>
  <c r="AE277" i="2"/>
  <c r="AF277" i="2"/>
  <c r="AG277" i="2"/>
  <c r="AH277" i="2"/>
  <c r="AI277" i="2"/>
  <c r="AJ277" i="2"/>
  <c r="AK277" i="2"/>
  <c r="AM277" i="2"/>
  <c r="AN277" i="2"/>
  <c r="AO277" i="2"/>
  <c r="AP277" i="2"/>
  <c r="AR277" i="2"/>
  <c r="AS277" i="2"/>
  <c r="AT277" i="2"/>
  <c r="AU277" i="2"/>
  <c r="AW277" i="2"/>
  <c r="AY277" i="2"/>
  <c r="A278" i="2"/>
  <c r="B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Q278" i="2"/>
  <c r="R278" i="2"/>
  <c r="S278" i="2"/>
  <c r="U278" i="2"/>
  <c r="V278" i="2"/>
  <c r="W278" i="2"/>
  <c r="X278" i="2"/>
  <c r="Y278" i="2"/>
  <c r="Z278" i="2"/>
  <c r="AA278" i="2"/>
  <c r="AC278" i="2"/>
  <c r="AD278" i="2"/>
  <c r="AE278" i="2"/>
  <c r="AF278" i="2"/>
  <c r="AG278" i="2"/>
  <c r="AH278" i="2"/>
  <c r="AI278" i="2"/>
  <c r="AJ278" i="2"/>
  <c r="AK278" i="2"/>
  <c r="AM278" i="2"/>
  <c r="AN278" i="2"/>
  <c r="AO278" i="2"/>
  <c r="AP278" i="2"/>
  <c r="AR278" i="2"/>
  <c r="AS278" i="2"/>
  <c r="AT278" i="2"/>
  <c r="AU278" i="2"/>
  <c r="AW278" i="2"/>
  <c r="AY278" i="2"/>
  <c r="A279" i="2"/>
  <c r="B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Q279" i="2"/>
  <c r="R279" i="2"/>
  <c r="S279" i="2"/>
  <c r="U279" i="2"/>
  <c r="V279" i="2"/>
  <c r="W279" i="2"/>
  <c r="X279" i="2"/>
  <c r="Y279" i="2"/>
  <c r="Z279" i="2"/>
  <c r="AA279" i="2"/>
  <c r="AC279" i="2"/>
  <c r="AD279" i="2"/>
  <c r="AE279" i="2"/>
  <c r="AF279" i="2"/>
  <c r="AG279" i="2"/>
  <c r="AH279" i="2"/>
  <c r="AI279" i="2"/>
  <c r="AJ279" i="2"/>
  <c r="AK279" i="2"/>
  <c r="AM279" i="2"/>
  <c r="AN279" i="2"/>
  <c r="AO279" i="2"/>
  <c r="AP279" i="2"/>
  <c r="AR279" i="2"/>
  <c r="AS279" i="2"/>
  <c r="AT279" i="2"/>
  <c r="AU279" i="2"/>
  <c r="AW279" i="2"/>
  <c r="AY279" i="2"/>
  <c r="A280" i="2"/>
  <c r="B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Q280" i="2"/>
  <c r="R280" i="2"/>
  <c r="S280" i="2"/>
  <c r="U280" i="2"/>
  <c r="V280" i="2"/>
  <c r="W280" i="2"/>
  <c r="X280" i="2"/>
  <c r="Y280" i="2"/>
  <c r="Z280" i="2"/>
  <c r="AA280" i="2"/>
  <c r="AC280" i="2"/>
  <c r="AD280" i="2"/>
  <c r="AE280" i="2"/>
  <c r="AF280" i="2"/>
  <c r="AG280" i="2"/>
  <c r="AH280" i="2"/>
  <c r="AI280" i="2"/>
  <c r="AJ280" i="2"/>
  <c r="AK280" i="2"/>
  <c r="AM280" i="2"/>
  <c r="AN280" i="2"/>
  <c r="AO280" i="2"/>
  <c r="AP280" i="2"/>
  <c r="AR280" i="2"/>
  <c r="AS280" i="2"/>
  <c r="AT280" i="2"/>
  <c r="AU280" i="2"/>
  <c r="AW280" i="2"/>
  <c r="AY280" i="2"/>
  <c r="A281" i="2"/>
  <c r="B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Q281" i="2"/>
  <c r="R281" i="2"/>
  <c r="S281" i="2"/>
  <c r="U281" i="2"/>
  <c r="V281" i="2"/>
  <c r="W281" i="2"/>
  <c r="X281" i="2"/>
  <c r="Y281" i="2"/>
  <c r="Z281" i="2"/>
  <c r="AA281" i="2"/>
  <c r="AC281" i="2"/>
  <c r="AD281" i="2"/>
  <c r="AE281" i="2"/>
  <c r="AF281" i="2"/>
  <c r="AG281" i="2"/>
  <c r="AH281" i="2"/>
  <c r="AI281" i="2"/>
  <c r="AJ281" i="2"/>
  <c r="AK281" i="2"/>
  <c r="AM281" i="2"/>
  <c r="AN281" i="2"/>
  <c r="AO281" i="2"/>
  <c r="AP281" i="2"/>
  <c r="AR281" i="2"/>
  <c r="AS281" i="2"/>
  <c r="AT281" i="2"/>
  <c r="AU281" i="2"/>
  <c r="AW281" i="2"/>
  <c r="AY281" i="2"/>
  <c r="A282" i="2"/>
  <c r="B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Q282" i="2"/>
  <c r="R282" i="2"/>
  <c r="S282" i="2"/>
  <c r="U282" i="2"/>
  <c r="V282" i="2"/>
  <c r="W282" i="2"/>
  <c r="X282" i="2"/>
  <c r="Y282" i="2"/>
  <c r="Z282" i="2"/>
  <c r="AA282" i="2"/>
  <c r="AC282" i="2"/>
  <c r="AD282" i="2"/>
  <c r="AE282" i="2"/>
  <c r="AF282" i="2"/>
  <c r="AG282" i="2"/>
  <c r="AH282" i="2"/>
  <c r="AI282" i="2"/>
  <c r="AJ282" i="2"/>
  <c r="AK282" i="2"/>
  <c r="AM282" i="2"/>
  <c r="AN282" i="2"/>
  <c r="AO282" i="2"/>
  <c r="AP282" i="2"/>
  <c r="AR282" i="2"/>
  <c r="AS282" i="2"/>
  <c r="AT282" i="2"/>
  <c r="AU282" i="2"/>
  <c r="AW282" i="2"/>
  <c r="AY282" i="2"/>
  <c r="A283" i="2"/>
  <c r="B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Q283" i="2"/>
  <c r="R283" i="2"/>
  <c r="S283" i="2"/>
  <c r="U283" i="2"/>
  <c r="V283" i="2"/>
  <c r="W283" i="2"/>
  <c r="X283" i="2"/>
  <c r="Y283" i="2"/>
  <c r="Z283" i="2"/>
  <c r="AA283" i="2"/>
  <c r="AC283" i="2"/>
  <c r="AD283" i="2"/>
  <c r="AE283" i="2"/>
  <c r="AF283" i="2"/>
  <c r="AG283" i="2"/>
  <c r="AH283" i="2"/>
  <c r="AI283" i="2"/>
  <c r="AJ283" i="2"/>
  <c r="AK283" i="2"/>
  <c r="AM283" i="2"/>
  <c r="AN283" i="2"/>
  <c r="AO283" i="2"/>
  <c r="AP283" i="2"/>
  <c r="AR283" i="2"/>
  <c r="AS283" i="2"/>
  <c r="AT283" i="2"/>
  <c r="AU283" i="2"/>
  <c r="AW283" i="2"/>
  <c r="AY283" i="2"/>
  <c r="A284" i="2"/>
  <c r="B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Q284" i="2"/>
  <c r="R284" i="2"/>
  <c r="S284" i="2"/>
  <c r="U284" i="2"/>
  <c r="V284" i="2"/>
  <c r="W284" i="2"/>
  <c r="X284" i="2"/>
  <c r="Y284" i="2"/>
  <c r="Z284" i="2"/>
  <c r="AA284" i="2"/>
  <c r="AC284" i="2"/>
  <c r="AD284" i="2"/>
  <c r="AE284" i="2"/>
  <c r="AF284" i="2"/>
  <c r="AG284" i="2"/>
  <c r="AH284" i="2"/>
  <c r="AI284" i="2"/>
  <c r="AJ284" i="2"/>
  <c r="AK284" i="2"/>
  <c r="AM284" i="2"/>
  <c r="AN284" i="2"/>
  <c r="AO284" i="2"/>
  <c r="AP284" i="2"/>
  <c r="AR284" i="2"/>
  <c r="AS284" i="2"/>
  <c r="AT284" i="2"/>
  <c r="AU284" i="2"/>
  <c r="AW284" i="2"/>
  <c r="AY284" i="2"/>
  <c r="A285" i="2"/>
  <c r="B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Q285" i="2"/>
  <c r="R285" i="2"/>
  <c r="S285" i="2"/>
  <c r="U285" i="2"/>
  <c r="V285" i="2"/>
  <c r="W285" i="2"/>
  <c r="X285" i="2"/>
  <c r="Y285" i="2"/>
  <c r="Z285" i="2"/>
  <c r="AA285" i="2"/>
  <c r="AC285" i="2"/>
  <c r="AD285" i="2"/>
  <c r="AE285" i="2"/>
  <c r="AF285" i="2"/>
  <c r="AG285" i="2"/>
  <c r="AH285" i="2"/>
  <c r="AI285" i="2"/>
  <c r="AJ285" i="2"/>
  <c r="AK285" i="2"/>
  <c r="AM285" i="2"/>
  <c r="AN285" i="2"/>
  <c r="AO285" i="2"/>
  <c r="AP285" i="2"/>
  <c r="AR285" i="2"/>
  <c r="AS285" i="2"/>
  <c r="AT285" i="2"/>
  <c r="AU285" i="2"/>
  <c r="AW285" i="2"/>
  <c r="AY285" i="2"/>
  <c r="A286" i="2"/>
  <c r="B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Q286" i="2"/>
  <c r="R286" i="2"/>
  <c r="S286" i="2"/>
  <c r="U286" i="2"/>
  <c r="V286" i="2"/>
  <c r="W286" i="2"/>
  <c r="X286" i="2"/>
  <c r="Y286" i="2"/>
  <c r="Z286" i="2"/>
  <c r="AA286" i="2"/>
  <c r="AC286" i="2"/>
  <c r="AD286" i="2"/>
  <c r="AE286" i="2"/>
  <c r="AF286" i="2"/>
  <c r="AG286" i="2"/>
  <c r="AH286" i="2"/>
  <c r="AI286" i="2"/>
  <c r="AJ286" i="2"/>
  <c r="AK286" i="2"/>
  <c r="AM286" i="2"/>
  <c r="AN286" i="2"/>
  <c r="AO286" i="2"/>
  <c r="AP286" i="2"/>
  <c r="AR286" i="2"/>
  <c r="AS286" i="2"/>
  <c r="AT286" i="2"/>
  <c r="AU286" i="2"/>
  <c r="AW286" i="2"/>
  <c r="AY286" i="2"/>
  <c r="A287" i="2"/>
  <c r="B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Q287" i="2"/>
  <c r="R287" i="2"/>
  <c r="S287" i="2"/>
  <c r="U287" i="2"/>
  <c r="V287" i="2"/>
  <c r="W287" i="2"/>
  <c r="X287" i="2"/>
  <c r="Y287" i="2"/>
  <c r="Z287" i="2"/>
  <c r="AA287" i="2"/>
  <c r="AC287" i="2"/>
  <c r="AD287" i="2"/>
  <c r="AE287" i="2"/>
  <c r="AF287" i="2"/>
  <c r="AG287" i="2"/>
  <c r="AH287" i="2"/>
  <c r="AI287" i="2"/>
  <c r="AJ287" i="2"/>
  <c r="AK287" i="2"/>
  <c r="AM287" i="2"/>
  <c r="AN287" i="2"/>
  <c r="AO287" i="2"/>
  <c r="AP287" i="2"/>
  <c r="AR287" i="2"/>
  <c r="AS287" i="2"/>
  <c r="AT287" i="2"/>
  <c r="AU287" i="2"/>
  <c r="AW287" i="2"/>
  <c r="AY287" i="2"/>
  <c r="A288" i="2"/>
  <c r="B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Q288" i="2"/>
  <c r="R288" i="2"/>
  <c r="S288" i="2"/>
  <c r="U288" i="2"/>
  <c r="V288" i="2"/>
  <c r="W288" i="2"/>
  <c r="X288" i="2"/>
  <c r="Y288" i="2"/>
  <c r="Z288" i="2"/>
  <c r="AA288" i="2"/>
  <c r="AC288" i="2"/>
  <c r="AD288" i="2"/>
  <c r="AE288" i="2"/>
  <c r="AF288" i="2"/>
  <c r="AG288" i="2"/>
  <c r="AH288" i="2"/>
  <c r="AI288" i="2"/>
  <c r="AJ288" i="2"/>
  <c r="AK288" i="2"/>
  <c r="AM288" i="2"/>
  <c r="AN288" i="2"/>
  <c r="AO288" i="2"/>
  <c r="AP288" i="2"/>
  <c r="AR288" i="2"/>
  <c r="AS288" i="2"/>
  <c r="AT288" i="2"/>
  <c r="AU288" i="2"/>
  <c r="AW288" i="2"/>
  <c r="AY288" i="2"/>
  <c r="A289" i="2"/>
  <c r="B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Q289" i="2"/>
  <c r="R289" i="2"/>
  <c r="S289" i="2"/>
  <c r="U289" i="2"/>
  <c r="V289" i="2"/>
  <c r="W289" i="2"/>
  <c r="X289" i="2"/>
  <c r="Y289" i="2"/>
  <c r="Z289" i="2"/>
  <c r="AA289" i="2"/>
  <c r="AC289" i="2"/>
  <c r="AD289" i="2"/>
  <c r="AE289" i="2"/>
  <c r="AF289" i="2"/>
  <c r="AG289" i="2"/>
  <c r="AH289" i="2"/>
  <c r="AI289" i="2"/>
  <c r="AJ289" i="2"/>
  <c r="AK289" i="2"/>
  <c r="AM289" i="2"/>
  <c r="AN289" i="2"/>
  <c r="AO289" i="2"/>
  <c r="AP289" i="2"/>
  <c r="AR289" i="2"/>
  <c r="AS289" i="2"/>
  <c r="AT289" i="2"/>
  <c r="AU289" i="2"/>
  <c r="AW289" i="2"/>
  <c r="AY289" i="2"/>
  <c r="A290" i="2"/>
  <c r="B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Q290" i="2"/>
  <c r="R290" i="2"/>
  <c r="S290" i="2"/>
  <c r="U290" i="2"/>
  <c r="V290" i="2"/>
  <c r="W290" i="2"/>
  <c r="X290" i="2"/>
  <c r="Y290" i="2"/>
  <c r="Z290" i="2"/>
  <c r="AA290" i="2"/>
  <c r="AC290" i="2"/>
  <c r="AD290" i="2"/>
  <c r="AE290" i="2"/>
  <c r="AF290" i="2"/>
  <c r="AG290" i="2"/>
  <c r="AH290" i="2"/>
  <c r="AI290" i="2"/>
  <c r="AJ290" i="2"/>
  <c r="AK290" i="2"/>
  <c r="AM290" i="2"/>
  <c r="AN290" i="2"/>
  <c r="AO290" i="2"/>
  <c r="AP290" i="2"/>
  <c r="AR290" i="2"/>
  <c r="AS290" i="2"/>
  <c r="AT290" i="2"/>
  <c r="AU290" i="2"/>
  <c r="AW290" i="2"/>
  <c r="AY290" i="2"/>
  <c r="A291" i="2"/>
  <c r="B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Q291" i="2"/>
  <c r="R291" i="2"/>
  <c r="S291" i="2"/>
  <c r="U291" i="2"/>
  <c r="V291" i="2"/>
  <c r="W291" i="2"/>
  <c r="X291" i="2"/>
  <c r="Y291" i="2"/>
  <c r="Z291" i="2"/>
  <c r="AA291" i="2"/>
  <c r="AC291" i="2"/>
  <c r="AD291" i="2"/>
  <c r="AE291" i="2"/>
  <c r="AF291" i="2"/>
  <c r="AG291" i="2"/>
  <c r="AH291" i="2"/>
  <c r="AI291" i="2"/>
  <c r="AJ291" i="2"/>
  <c r="AK291" i="2"/>
  <c r="AM291" i="2"/>
  <c r="AN291" i="2"/>
  <c r="AO291" i="2"/>
  <c r="AP291" i="2"/>
  <c r="AR291" i="2"/>
  <c r="AS291" i="2"/>
  <c r="AT291" i="2"/>
  <c r="AU291" i="2"/>
  <c r="AW291" i="2"/>
  <c r="AY291" i="2"/>
  <c r="A292" i="2"/>
  <c r="B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Q292" i="2"/>
  <c r="R292" i="2"/>
  <c r="S292" i="2"/>
  <c r="U292" i="2"/>
  <c r="V292" i="2"/>
  <c r="W292" i="2"/>
  <c r="X292" i="2"/>
  <c r="Y292" i="2"/>
  <c r="Z292" i="2"/>
  <c r="AA292" i="2"/>
  <c r="AC292" i="2"/>
  <c r="AD292" i="2"/>
  <c r="AE292" i="2"/>
  <c r="AF292" i="2"/>
  <c r="AG292" i="2"/>
  <c r="AH292" i="2"/>
  <c r="AI292" i="2"/>
  <c r="AJ292" i="2"/>
  <c r="AK292" i="2"/>
  <c r="AM292" i="2"/>
  <c r="AN292" i="2"/>
  <c r="AO292" i="2"/>
  <c r="AP292" i="2"/>
  <c r="AR292" i="2"/>
  <c r="AS292" i="2"/>
  <c r="AT292" i="2"/>
  <c r="AU292" i="2"/>
  <c r="AW292" i="2"/>
  <c r="AY292" i="2"/>
  <c r="A293" i="2"/>
  <c r="B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Q293" i="2"/>
  <c r="R293" i="2"/>
  <c r="S293" i="2"/>
  <c r="U293" i="2"/>
  <c r="V293" i="2"/>
  <c r="W293" i="2"/>
  <c r="X293" i="2"/>
  <c r="Y293" i="2"/>
  <c r="Z293" i="2"/>
  <c r="AA293" i="2"/>
  <c r="AC293" i="2"/>
  <c r="AD293" i="2"/>
  <c r="AE293" i="2"/>
  <c r="AF293" i="2"/>
  <c r="AG293" i="2"/>
  <c r="AH293" i="2"/>
  <c r="AI293" i="2"/>
  <c r="AJ293" i="2"/>
  <c r="AK293" i="2"/>
  <c r="AM293" i="2"/>
  <c r="AN293" i="2"/>
  <c r="AO293" i="2"/>
  <c r="AP293" i="2"/>
  <c r="AR293" i="2"/>
  <c r="AS293" i="2"/>
  <c r="AT293" i="2"/>
  <c r="AU293" i="2"/>
  <c r="AW293" i="2"/>
  <c r="AY293" i="2"/>
  <c r="A294" i="2"/>
  <c r="B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Q294" i="2"/>
  <c r="R294" i="2"/>
  <c r="S294" i="2"/>
  <c r="U294" i="2"/>
  <c r="V294" i="2"/>
  <c r="W294" i="2"/>
  <c r="X294" i="2"/>
  <c r="Y294" i="2"/>
  <c r="Z294" i="2"/>
  <c r="AA294" i="2"/>
  <c r="AC294" i="2"/>
  <c r="AD294" i="2"/>
  <c r="AE294" i="2"/>
  <c r="AF294" i="2"/>
  <c r="AG294" i="2"/>
  <c r="AH294" i="2"/>
  <c r="AI294" i="2"/>
  <c r="AJ294" i="2"/>
  <c r="AK294" i="2"/>
  <c r="AM294" i="2"/>
  <c r="AN294" i="2"/>
  <c r="AO294" i="2"/>
  <c r="AP294" i="2"/>
  <c r="AR294" i="2"/>
  <c r="AS294" i="2"/>
  <c r="AT294" i="2"/>
  <c r="AU294" i="2"/>
  <c r="AW294" i="2"/>
  <c r="AY294" i="2"/>
  <c r="A295" i="2"/>
  <c r="B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Q295" i="2"/>
  <c r="R295" i="2"/>
  <c r="S295" i="2"/>
  <c r="U295" i="2"/>
  <c r="V295" i="2"/>
  <c r="W295" i="2"/>
  <c r="X295" i="2"/>
  <c r="Y295" i="2"/>
  <c r="Z295" i="2"/>
  <c r="AA295" i="2"/>
  <c r="AC295" i="2"/>
  <c r="AD295" i="2"/>
  <c r="AE295" i="2"/>
  <c r="AF295" i="2"/>
  <c r="AG295" i="2"/>
  <c r="AH295" i="2"/>
  <c r="AI295" i="2"/>
  <c r="AJ295" i="2"/>
  <c r="AK295" i="2"/>
  <c r="AM295" i="2"/>
  <c r="AN295" i="2"/>
  <c r="AO295" i="2"/>
  <c r="AP295" i="2"/>
  <c r="AR295" i="2"/>
  <c r="AS295" i="2"/>
  <c r="AT295" i="2"/>
  <c r="AU295" i="2"/>
  <c r="AW295" i="2"/>
  <c r="AY295" i="2"/>
  <c r="A296" i="2"/>
  <c r="B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Q296" i="2"/>
  <c r="R296" i="2"/>
  <c r="S296" i="2"/>
  <c r="U296" i="2"/>
  <c r="V296" i="2"/>
  <c r="W296" i="2"/>
  <c r="X296" i="2"/>
  <c r="Y296" i="2"/>
  <c r="Z296" i="2"/>
  <c r="AA296" i="2"/>
  <c r="AC296" i="2"/>
  <c r="AD296" i="2"/>
  <c r="AE296" i="2"/>
  <c r="AF296" i="2"/>
  <c r="AG296" i="2"/>
  <c r="AH296" i="2"/>
  <c r="AI296" i="2"/>
  <c r="AJ296" i="2"/>
  <c r="AK296" i="2"/>
  <c r="AM296" i="2"/>
  <c r="AN296" i="2"/>
  <c r="AO296" i="2"/>
  <c r="AP296" i="2"/>
  <c r="AR296" i="2"/>
  <c r="AS296" i="2"/>
  <c r="AT296" i="2"/>
  <c r="AU296" i="2"/>
  <c r="AW296" i="2"/>
  <c r="AY296" i="2"/>
  <c r="A297" i="2"/>
  <c r="B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Q297" i="2"/>
  <c r="R297" i="2"/>
  <c r="S297" i="2"/>
  <c r="U297" i="2"/>
  <c r="V297" i="2"/>
  <c r="W297" i="2"/>
  <c r="X297" i="2"/>
  <c r="Y297" i="2"/>
  <c r="Z297" i="2"/>
  <c r="AA297" i="2"/>
  <c r="AC297" i="2"/>
  <c r="AD297" i="2"/>
  <c r="AE297" i="2"/>
  <c r="AF297" i="2"/>
  <c r="AG297" i="2"/>
  <c r="AH297" i="2"/>
  <c r="AI297" i="2"/>
  <c r="AJ297" i="2"/>
  <c r="AK297" i="2"/>
  <c r="AM297" i="2"/>
  <c r="AN297" i="2"/>
  <c r="AO297" i="2"/>
  <c r="AP297" i="2"/>
  <c r="AR297" i="2"/>
  <c r="AS297" i="2"/>
  <c r="AT297" i="2"/>
  <c r="AU297" i="2"/>
  <c r="AW297" i="2"/>
  <c r="AY297" i="2"/>
  <c r="A298" i="2"/>
  <c r="B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Q298" i="2"/>
  <c r="R298" i="2"/>
  <c r="S298" i="2"/>
  <c r="U298" i="2"/>
  <c r="V298" i="2"/>
  <c r="W298" i="2"/>
  <c r="X298" i="2"/>
  <c r="Y298" i="2"/>
  <c r="Z298" i="2"/>
  <c r="AA298" i="2"/>
  <c r="AC298" i="2"/>
  <c r="AD298" i="2"/>
  <c r="AE298" i="2"/>
  <c r="AF298" i="2"/>
  <c r="AG298" i="2"/>
  <c r="AH298" i="2"/>
  <c r="AI298" i="2"/>
  <c r="AJ298" i="2"/>
  <c r="AK298" i="2"/>
  <c r="AM298" i="2"/>
  <c r="AN298" i="2"/>
  <c r="AO298" i="2"/>
  <c r="AP298" i="2"/>
  <c r="AR298" i="2"/>
  <c r="AS298" i="2"/>
  <c r="AT298" i="2"/>
  <c r="AU298" i="2"/>
  <c r="AW298" i="2"/>
  <c r="AY298" i="2"/>
  <c r="A299" i="2"/>
  <c r="B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Q299" i="2"/>
  <c r="R299" i="2"/>
  <c r="S299" i="2"/>
  <c r="U299" i="2"/>
  <c r="V299" i="2"/>
  <c r="W299" i="2"/>
  <c r="X299" i="2"/>
  <c r="Y299" i="2"/>
  <c r="Z299" i="2"/>
  <c r="AA299" i="2"/>
  <c r="AC299" i="2"/>
  <c r="AD299" i="2"/>
  <c r="AE299" i="2"/>
  <c r="AF299" i="2"/>
  <c r="AG299" i="2"/>
  <c r="AH299" i="2"/>
  <c r="AI299" i="2"/>
  <c r="AJ299" i="2"/>
  <c r="AK299" i="2"/>
  <c r="AM299" i="2"/>
  <c r="AN299" i="2"/>
  <c r="AO299" i="2"/>
  <c r="AP299" i="2"/>
  <c r="AR299" i="2"/>
  <c r="AS299" i="2"/>
  <c r="AT299" i="2"/>
  <c r="AU299" i="2"/>
  <c r="AW299" i="2"/>
  <c r="AY299" i="2"/>
  <c r="A300" i="2"/>
  <c r="B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Q300" i="2"/>
  <c r="R300" i="2"/>
  <c r="S300" i="2"/>
  <c r="U300" i="2"/>
  <c r="V300" i="2"/>
  <c r="W300" i="2"/>
  <c r="X300" i="2"/>
  <c r="Y300" i="2"/>
  <c r="Z300" i="2"/>
  <c r="AA300" i="2"/>
  <c r="AC300" i="2"/>
  <c r="AD300" i="2"/>
  <c r="AE300" i="2"/>
  <c r="AF300" i="2"/>
  <c r="AG300" i="2"/>
  <c r="AH300" i="2"/>
  <c r="AI300" i="2"/>
  <c r="AJ300" i="2"/>
  <c r="AK300" i="2"/>
  <c r="AM300" i="2"/>
  <c r="AN300" i="2"/>
  <c r="AO300" i="2"/>
  <c r="AP300" i="2"/>
  <c r="AR300" i="2"/>
  <c r="AS300" i="2"/>
  <c r="AT300" i="2"/>
  <c r="AU300" i="2"/>
  <c r="AW300" i="2"/>
  <c r="AY300" i="2"/>
  <c r="A301" i="2"/>
  <c r="B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Q301" i="2"/>
  <c r="R301" i="2"/>
  <c r="S301" i="2"/>
  <c r="U301" i="2"/>
  <c r="V301" i="2"/>
  <c r="W301" i="2"/>
  <c r="X301" i="2"/>
  <c r="Y301" i="2"/>
  <c r="Z301" i="2"/>
  <c r="AA301" i="2"/>
  <c r="AC301" i="2"/>
  <c r="AD301" i="2"/>
  <c r="AE301" i="2"/>
  <c r="AF301" i="2"/>
  <c r="AG301" i="2"/>
  <c r="AH301" i="2"/>
  <c r="AI301" i="2"/>
  <c r="AJ301" i="2"/>
  <c r="AK301" i="2"/>
  <c r="AM301" i="2"/>
  <c r="AN301" i="2"/>
  <c r="AO301" i="2"/>
  <c r="AP301" i="2"/>
  <c r="AR301" i="2"/>
  <c r="AS301" i="2"/>
  <c r="AT301" i="2"/>
  <c r="AU301" i="2"/>
  <c r="AW301" i="2"/>
  <c r="AY301" i="2"/>
  <c r="A302" i="2"/>
  <c r="B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Q302" i="2"/>
  <c r="R302" i="2"/>
  <c r="S302" i="2"/>
  <c r="U302" i="2"/>
  <c r="V302" i="2"/>
  <c r="W302" i="2"/>
  <c r="X302" i="2"/>
  <c r="Y302" i="2"/>
  <c r="Z302" i="2"/>
  <c r="AA302" i="2"/>
  <c r="AC302" i="2"/>
  <c r="AD302" i="2"/>
  <c r="AE302" i="2"/>
  <c r="AF302" i="2"/>
  <c r="AG302" i="2"/>
  <c r="AH302" i="2"/>
  <c r="AI302" i="2"/>
  <c r="AJ302" i="2"/>
  <c r="AK302" i="2"/>
  <c r="AM302" i="2"/>
  <c r="AN302" i="2"/>
  <c r="AO302" i="2"/>
  <c r="AP302" i="2"/>
  <c r="AR302" i="2"/>
  <c r="AS302" i="2"/>
  <c r="AT302" i="2"/>
  <c r="AU302" i="2"/>
  <c r="AW302" i="2"/>
  <c r="AY302" i="2"/>
  <c r="A303" i="2"/>
  <c r="B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Q303" i="2"/>
  <c r="R303" i="2"/>
  <c r="S303" i="2"/>
  <c r="U303" i="2"/>
  <c r="V303" i="2"/>
  <c r="W303" i="2"/>
  <c r="X303" i="2"/>
  <c r="Y303" i="2"/>
  <c r="Z303" i="2"/>
  <c r="AA303" i="2"/>
  <c r="AC303" i="2"/>
  <c r="AD303" i="2"/>
  <c r="AE303" i="2"/>
  <c r="AF303" i="2"/>
  <c r="AG303" i="2"/>
  <c r="AH303" i="2"/>
  <c r="AI303" i="2"/>
  <c r="AJ303" i="2"/>
  <c r="AK303" i="2"/>
  <c r="AM303" i="2"/>
  <c r="AN303" i="2"/>
  <c r="AO303" i="2"/>
  <c r="AP303" i="2"/>
  <c r="AR303" i="2"/>
  <c r="AS303" i="2"/>
  <c r="AT303" i="2"/>
  <c r="AU303" i="2"/>
  <c r="AW303" i="2"/>
  <c r="AY303" i="2"/>
  <c r="A304" i="2"/>
  <c r="B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Q304" i="2"/>
  <c r="R304" i="2"/>
  <c r="S304" i="2"/>
  <c r="U304" i="2"/>
  <c r="V304" i="2"/>
  <c r="W304" i="2"/>
  <c r="X304" i="2"/>
  <c r="Y304" i="2"/>
  <c r="Z304" i="2"/>
  <c r="AA304" i="2"/>
  <c r="AC304" i="2"/>
  <c r="AD304" i="2"/>
  <c r="AE304" i="2"/>
  <c r="AF304" i="2"/>
  <c r="AG304" i="2"/>
  <c r="AH304" i="2"/>
  <c r="AI304" i="2"/>
  <c r="AJ304" i="2"/>
  <c r="AK304" i="2"/>
  <c r="AM304" i="2"/>
  <c r="AN304" i="2"/>
  <c r="AO304" i="2"/>
  <c r="AP304" i="2"/>
  <c r="AR304" i="2"/>
  <c r="AS304" i="2"/>
  <c r="AT304" i="2"/>
  <c r="AU304" i="2"/>
  <c r="AW304" i="2"/>
  <c r="AY304" i="2"/>
  <c r="A305" i="2"/>
  <c r="B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Q305" i="2"/>
  <c r="R305" i="2"/>
  <c r="S305" i="2"/>
  <c r="U305" i="2"/>
  <c r="V305" i="2"/>
  <c r="W305" i="2"/>
  <c r="X305" i="2"/>
  <c r="Y305" i="2"/>
  <c r="Z305" i="2"/>
  <c r="AA305" i="2"/>
  <c r="AC305" i="2"/>
  <c r="AD305" i="2"/>
  <c r="AE305" i="2"/>
  <c r="AF305" i="2"/>
  <c r="AG305" i="2"/>
  <c r="AH305" i="2"/>
  <c r="AI305" i="2"/>
  <c r="AJ305" i="2"/>
  <c r="AK305" i="2"/>
  <c r="AM305" i="2"/>
  <c r="AN305" i="2"/>
  <c r="AO305" i="2"/>
  <c r="AP305" i="2"/>
  <c r="AR305" i="2"/>
  <c r="AS305" i="2"/>
  <c r="AT305" i="2"/>
  <c r="AU305" i="2"/>
  <c r="AW305" i="2"/>
  <c r="AY305" i="2"/>
  <c r="A306" i="2"/>
  <c r="B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Q306" i="2"/>
  <c r="R306" i="2"/>
  <c r="S306" i="2"/>
  <c r="U306" i="2"/>
  <c r="V306" i="2"/>
  <c r="W306" i="2"/>
  <c r="X306" i="2"/>
  <c r="Y306" i="2"/>
  <c r="Z306" i="2"/>
  <c r="AA306" i="2"/>
  <c r="AC306" i="2"/>
  <c r="AD306" i="2"/>
  <c r="AE306" i="2"/>
  <c r="AF306" i="2"/>
  <c r="AG306" i="2"/>
  <c r="AH306" i="2"/>
  <c r="AI306" i="2"/>
  <c r="AJ306" i="2"/>
  <c r="AK306" i="2"/>
  <c r="AM306" i="2"/>
  <c r="AN306" i="2"/>
  <c r="AO306" i="2"/>
  <c r="AP306" i="2"/>
  <c r="AR306" i="2"/>
  <c r="AS306" i="2"/>
  <c r="AT306" i="2"/>
  <c r="AU306" i="2"/>
  <c r="AW306" i="2"/>
  <c r="AY306" i="2"/>
  <c r="A307" i="2"/>
  <c r="B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Q307" i="2"/>
  <c r="R307" i="2"/>
  <c r="S307" i="2"/>
  <c r="U307" i="2"/>
  <c r="V307" i="2"/>
  <c r="W307" i="2"/>
  <c r="X307" i="2"/>
  <c r="Y307" i="2"/>
  <c r="Z307" i="2"/>
  <c r="AA307" i="2"/>
  <c r="AC307" i="2"/>
  <c r="AD307" i="2"/>
  <c r="AE307" i="2"/>
  <c r="AF307" i="2"/>
  <c r="AG307" i="2"/>
  <c r="AH307" i="2"/>
  <c r="AI307" i="2"/>
  <c r="AJ307" i="2"/>
  <c r="AK307" i="2"/>
  <c r="AM307" i="2"/>
  <c r="AN307" i="2"/>
  <c r="AO307" i="2"/>
  <c r="AP307" i="2"/>
  <c r="AR307" i="2"/>
  <c r="AS307" i="2"/>
  <c r="AT307" i="2"/>
  <c r="AU307" i="2"/>
  <c r="AW307" i="2"/>
  <c r="AY307" i="2"/>
  <c r="A308" i="2"/>
  <c r="B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Q308" i="2"/>
  <c r="R308" i="2"/>
  <c r="S308" i="2"/>
  <c r="U308" i="2"/>
  <c r="V308" i="2"/>
  <c r="W308" i="2"/>
  <c r="X308" i="2"/>
  <c r="Y308" i="2"/>
  <c r="Z308" i="2"/>
  <c r="AA308" i="2"/>
  <c r="AC308" i="2"/>
  <c r="AD308" i="2"/>
  <c r="AE308" i="2"/>
  <c r="AF308" i="2"/>
  <c r="AG308" i="2"/>
  <c r="AH308" i="2"/>
  <c r="AI308" i="2"/>
  <c r="AJ308" i="2"/>
  <c r="AK308" i="2"/>
  <c r="AM308" i="2"/>
  <c r="AN308" i="2"/>
  <c r="AO308" i="2"/>
  <c r="AP308" i="2"/>
  <c r="AR308" i="2"/>
  <c r="AS308" i="2"/>
  <c r="AT308" i="2"/>
  <c r="AU308" i="2"/>
  <c r="AW308" i="2"/>
  <c r="AY308" i="2"/>
  <c r="A309" i="2"/>
  <c r="B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Q309" i="2"/>
  <c r="R309" i="2"/>
  <c r="S309" i="2"/>
  <c r="U309" i="2"/>
  <c r="V309" i="2"/>
  <c r="W309" i="2"/>
  <c r="X309" i="2"/>
  <c r="Y309" i="2"/>
  <c r="Z309" i="2"/>
  <c r="AA309" i="2"/>
  <c r="AC309" i="2"/>
  <c r="AD309" i="2"/>
  <c r="AE309" i="2"/>
  <c r="AF309" i="2"/>
  <c r="AG309" i="2"/>
  <c r="AH309" i="2"/>
  <c r="AI309" i="2"/>
  <c r="AJ309" i="2"/>
  <c r="AK309" i="2"/>
  <c r="AM309" i="2"/>
  <c r="AN309" i="2"/>
  <c r="AO309" i="2"/>
  <c r="AP309" i="2"/>
  <c r="AR309" i="2"/>
  <c r="AS309" i="2"/>
  <c r="AT309" i="2"/>
  <c r="AU309" i="2"/>
  <c r="AW309" i="2"/>
  <c r="AY309" i="2"/>
  <c r="A310" i="2"/>
  <c r="B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Q310" i="2"/>
  <c r="R310" i="2"/>
  <c r="S310" i="2"/>
  <c r="U310" i="2"/>
  <c r="V310" i="2"/>
  <c r="W310" i="2"/>
  <c r="X310" i="2"/>
  <c r="Y310" i="2"/>
  <c r="Z310" i="2"/>
  <c r="AA310" i="2"/>
  <c r="AC310" i="2"/>
  <c r="AD310" i="2"/>
  <c r="AE310" i="2"/>
  <c r="AF310" i="2"/>
  <c r="AG310" i="2"/>
  <c r="AH310" i="2"/>
  <c r="AI310" i="2"/>
  <c r="AJ310" i="2"/>
  <c r="AK310" i="2"/>
  <c r="AM310" i="2"/>
  <c r="AN310" i="2"/>
  <c r="AO310" i="2"/>
  <c r="AP310" i="2"/>
  <c r="AR310" i="2"/>
  <c r="AS310" i="2"/>
  <c r="AT310" i="2"/>
  <c r="AU310" i="2"/>
  <c r="AW310" i="2"/>
  <c r="AY310" i="2"/>
  <c r="A311" i="2"/>
  <c r="B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Q311" i="2"/>
  <c r="R311" i="2"/>
  <c r="S311" i="2"/>
  <c r="U311" i="2"/>
  <c r="V311" i="2"/>
  <c r="W311" i="2"/>
  <c r="X311" i="2"/>
  <c r="Y311" i="2"/>
  <c r="Z311" i="2"/>
  <c r="AA311" i="2"/>
  <c r="AC311" i="2"/>
  <c r="AD311" i="2"/>
  <c r="AE311" i="2"/>
  <c r="AF311" i="2"/>
  <c r="AG311" i="2"/>
  <c r="AH311" i="2"/>
  <c r="AI311" i="2"/>
  <c r="AJ311" i="2"/>
  <c r="AK311" i="2"/>
  <c r="AM311" i="2"/>
  <c r="AN311" i="2"/>
  <c r="AO311" i="2"/>
  <c r="AP311" i="2"/>
  <c r="AR311" i="2"/>
  <c r="AS311" i="2"/>
  <c r="AT311" i="2"/>
  <c r="AU311" i="2"/>
  <c r="AW311" i="2"/>
  <c r="AY311" i="2"/>
  <c r="A312" i="2"/>
  <c r="B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Q312" i="2"/>
  <c r="R312" i="2"/>
  <c r="S312" i="2"/>
  <c r="U312" i="2"/>
  <c r="V312" i="2"/>
  <c r="W312" i="2"/>
  <c r="X312" i="2"/>
  <c r="Y312" i="2"/>
  <c r="Z312" i="2"/>
  <c r="AA312" i="2"/>
  <c r="AC312" i="2"/>
  <c r="AD312" i="2"/>
  <c r="AE312" i="2"/>
  <c r="AF312" i="2"/>
  <c r="AG312" i="2"/>
  <c r="AH312" i="2"/>
  <c r="AI312" i="2"/>
  <c r="AJ312" i="2"/>
  <c r="AK312" i="2"/>
  <c r="AM312" i="2"/>
  <c r="AN312" i="2"/>
  <c r="AO312" i="2"/>
  <c r="AP312" i="2"/>
  <c r="AR312" i="2"/>
  <c r="AS312" i="2"/>
  <c r="AT312" i="2"/>
  <c r="AU312" i="2"/>
  <c r="AW312" i="2"/>
  <c r="AY312" i="2"/>
  <c r="A313" i="2"/>
  <c r="B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Q313" i="2"/>
  <c r="R313" i="2"/>
  <c r="S313" i="2"/>
  <c r="U313" i="2"/>
  <c r="V313" i="2"/>
  <c r="W313" i="2"/>
  <c r="X313" i="2"/>
  <c r="Y313" i="2"/>
  <c r="Z313" i="2"/>
  <c r="AA313" i="2"/>
  <c r="AC313" i="2"/>
  <c r="AD313" i="2"/>
  <c r="AE313" i="2"/>
  <c r="AF313" i="2"/>
  <c r="AG313" i="2"/>
  <c r="AH313" i="2"/>
  <c r="AI313" i="2"/>
  <c r="AJ313" i="2"/>
  <c r="AK313" i="2"/>
  <c r="AM313" i="2"/>
  <c r="AN313" i="2"/>
  <c r="AO313" i="2"/>
  <c r="AP313" i="2"/>
  <c r="AR313" i="2"/>
  <c r="AS313" i="2"/>
  <c r="AT313" i="2"/>
  <c r="AU313" i="2"/>
  <c r="AW313" i="2"/>
  <c r="AY313" i="2"/>
  <c r="A314" i="2"/>
  <c r="B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Q314" i="2"/>
  <c r="R314" i="2"/>
  <c r="S314" i="2"/>
  <c r="U314" i="2"/>
  <c r="V314" i="2"/>
  <c r="W314" i="2"/>
  <c r="X314" i="2"/>
  <c r="Y314" i="2"/>
  <c r="Z314" i="2"/>
  <c r="AA314" i="2"/>
  <c r="AC314" i="2"/>
  <c r="AD314" i="2"/>
  <c r="AE314" i="2"/>
  <c r="AF314" i="2"/>
  <c r="AG314" i="2"/>
  <c r="AH314" i="2"/>
  <c r="AI314" i="2"/>
  <c r="AJ314" i="2"/>
  <c r="AK314" i="2"/>
  <c r="AM314" i="2"/>
  <c r="AN314" i="2"/>
  <c r="AO314" i="2"/>
  <c r="AP314" i="2"/>
  <c r="AR314" i="2"/>
  <c r="AS314" i="2"/>
  <c r="AT314" i="2"/>
  <c r="AU314" i="2"/>
  <c r="AW314" i="2"/>
  <c r="AY314" i="2"/>
  <c r="A315" i="2"/>
  <c r="B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Q315" i="2"/>
  <c r="R315" i="2"/>
  <c r="S315" i="2"/>
  <c r="U315" i="2"/>
  <c r="V315" i="2"/>
  <c r="W315" i="2"/>
  <c r="X315" i="2"/>
  <c r="Y315" i="2"/>
  <c r="Z315" i="2"/>
  <c r="AA315" i="2"/>
  <c r="AC315" i="2"/>
  <c r="AD315" i="2"/>
  <c r="AE315" i="2"/>
  <c r="AF315" i="2"/>
  <c r="AG315" i="2"/>
  <c r="AH315" i="2"/>
  <c r="AI315" i="2"/>
  <c r="AJ315" i="2"/>
  <c r="AK315" i="2"/>
  <c r="AM315" i="2"/>
  <c r="AN315" i="2"/>
  <c r="AO315" i="2"/>
  <c r="AP315" i="2"/>
  <c r="AR315" i="2"/>
  <c r="AS315" i="2"/>
  <c r="AT315" i="2"/>
  <c r="AU315" i="2"/>
  <c r="AW315" i="2"/>
  <c r="AY315" i="2"/>
  <c r="A316" i="2"/>
  <c r="B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Q316" i="2"/>
  <c r="R316" i="2"/>
  <c r="S316" i="2"/>
  <c r="U316" i="2"/>
  <c r="V316" i="2"/>
  <c r="W316" i="2"/>
  <c r="X316" i="2"/>
  <c r="Y316" i="2"/>
  <c r="Z316" i="2"/>
  <c r="AA316" i="2"/>
  <c r="AC316" i="2"/>
  <c r="AD316" i="2"/>
  <c r="AE316" i="2"/>
  <c r="AF316" i="2"/>
  <c r="AG316" i="2"/>
  <c r="AH316" i="2"/>
  <c r="AI316" i="2"/>
  <c r="AJ316" i="2"/>
  <c r="AK316" i="2"/>
  <c r="AM316" i="2"/>
  <c r="AN316" i="2"/>
  <c r="AO316" i="2"/>
  <c r="AP316" i="2"/>
  <c r="AR316" i="2"/>
  <c r="AS316" i="2"/>
  <c r="AT316" i="2"/>
  <c r="AU316" i="2"/>
  <c r="AW316" i="2"/>
  <c r="AY316" i="2"/>
  <c r="A317" i="2"/>
  <c r="B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Q317" i="2"/>
  <c r="R317" i="2"/>
  <c r="S317" i="2"/>
  <c r="U317" i="2"/>
  <c r="V317" i="2"/>
  <c r="W317" i="2"/>
  <c r="X317" i="2"/>
  <c r="Y317" i="2"/>
  <c r="Z317" i="2"/>
  <c r="AA317" i="2"/>
  <c r="AC317" i="2"/>
  <c r="AD317" i="2"/>
  <c r="AE317" i="2"/>
  <c r="AF317" i="2"/>
  <c r="AG317" i="2"/>
  <c r="AH317" i="2"/>
  <c r="AI317" i="2"/>
  <c r="AJ317" i="2"/>
  <c r="AK317" i="2"/>
  <c r="AM317" i="2"/>
  <c r="AN317" i="2"/>
  <c r="AO317" i="2"/>
  <c r="AP317" i="2"/>
  <c r="AR317" i="2"/>
  <c r="AS317" i="2"/>
  <c r="AT317" i="2"/>
  <c r="AU317" i="2"/>
  <c r="AW317" i="2"/>
  <c r="AY317" i="2"/>
  <c r="A318" i="2"/>
  <c r="B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Q318" i="2"/>
  <c r="R318" i="2"/>
  <c r="S318" i="2"/>
  <c r="U318" i="2"/>
  <c r="V318" i="2"/>
  <c r="W318" i="2"/>
  <c r="X318" i="2"/>
  <c r="Y318" i="2"/>
  <c r="Z318" i="2"/>
  <c r="AA318" i="2"/>
  <c r="AC318" i="2"/>
  <c r="AD318" i="2"/>
  <c r="AE318" i="2"/>
  <c r="AF318" i="2"/>
  <c r="AG318" i="2"/>
  <c r="AH318" i="2"/>
  <c r="AI318" i="2"/>
  <c r="AJ318" i="2"/>
  <c r="AK318" i="2"/>
  <c r="AM318" i="2"/>
  <c r="AN318" i="2"/>
  <c r="AO318" i="2"/>
  <c r="AP318" i="2"/>
  <c r="AR318" i="2"/>
  <c r="AS318" i="2"/>
  <c r="AT318" i="2"/>
  <c r="AU318" i="2"/>
  <c r="AW318" i="2"/>
  <c r="AY318" i="2"/>
  <c r="A319" i="2"/>
  <c r="B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Q319" i="2"/>
  <c r="R319" i="2"/>
  <c r="S319" i="2"/>
  <c r="U319" i="2"/>
  <c r="V319" i="2"/>
  <c r="W319" i="2"/>
  <c r="X319" i="2"/>
  <c r="Y319" i="2"/>
  <c r="Z319" i="2"/>
  <c r="AA319" i="2"/>
  <c r="AC319" i="2"/>
  <c r="AD319" i="2"/>
  <c r="AE319" i="2"/>
  <c r="AF319" i="2"/>
  <c r="AG319" i="2"/>
  <c r="AH319" i="2"/>
  <c r="AI319" i="2"/>
  <c r="AJ319" i="2"/>
  <c r="AK319" i="2"/>
  <c r="AM319" i="2"/>
  <c r="AN319" i="2"/>
  <c r="AO319" i="2"/>
  <c r="AP319" i="2"/>
  <c r="AR319" i="2"/>
  <c r="AS319" i="2"/>
  <c r="AT319" i="2"/>
  <c r="AU319" i="2"/>
  <c r="AW319" i="2"/>
  <c r="AY319" i="2"/>
  <c r="A320" i="2"/>
  <c r="B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Q320" i="2"/>
  <c r="R320" i="2"/>
  <c r="S320" i="2"/>
  <c r="U320" i="2"/>
  <c r="V320" i="2"/>
  <c r="W320" i="2"/>
  <c r="X320" i="2"/>
  <c r="Y320" i="2"/>
  <c r="Z320" i="2"/>
  <c r="AA320" i="2"/>
  <c r="AC320" i="2"/>
  <c r="AD320" i="2"/>
  <c r="AE320" i="2"/>
  <c r="AF320" i="2"/>
  <c r="AG320" i="2"/>
  <c r="AH320" i="2"/>
  <c r="AI320" i="2"/>
  <c r="AJ320" i="2"/>
  <c r="AK320" i="2"/>
  <c r="AM320" i="2"/>
  <c r="AN320" i="2"/>
  <c r="AO320" i="2"/>
  <c r="AP320" i="2"/>
  <c r="AR320" i="2"/>
  <c r="AS320" i="2"/>
  <c r="AT320" i="2"/>
  <c r="AU320" i="2"/>
  <c r="AW320" i="2"/>
  <c r="AY320" i="2"/>
  <c r="A321" i="2"/>
  <c r="B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Q321" i="2"/>
  <c r="R321" i="2"/>
  <c r="S321" i="2"/>
  <c r="U321" i="2"/>
  <c r="V321" i="2"/>
  <c r="W321" i="2"/>
  <c r="X321" i="2"/>
  <c r="Y321" i="2"/>
  <c r="Z321" i="2"/>
  <c r="AA321" i="2"/>
  <c r="AC321" i="2"/>
  <c r="AD321" i="2"/>
  <c r="AE321" i="2"/>
  <c r="AF321" i="2"/>
  <c r="AG321" i="2"/>
  <c r="AH321" i="2"/>
  <c r="AI321" i="2"/>
  <c r="AJ321" i="2"/>
  <c r="AK321" i="2"/>
  <c r="AM321" i="2"/>
  <c r="AN321" i="2"/>
  <c r="AO321" i="2"/>
  <c r="AP321" i="2"/>
  <c r="AR321" i="2"/>
  <c r="AS321" i="2"/>
  <c r="AT321" i="2"/>
  <c r="AU321" i="2"/>
  <c r="AW321" i="2"/>
  <c r="AY321" i="2"/>
  <c r="A322" i="2"/>
  <c r="B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Q322" i="2"/>
  <c r="R322" i="2"/>
  <c r="S322" i="2"/>
  <c r="U322" i="2"/>
  <c r="V322" i="2"/>
  <c r="W322" i="2"/>
  <c r="X322" i="2"/>
  <c r="Y322" i="2"/>
  <c r="Z322" i="2"/>
  <c r="AA322" i="2"/>
  <c r="AC322" i="2"/>
  <c r="AD322" i="2"/>
  <c r="AE322" i="2"/>
  <c r="AF322" i="2"/>
  <c r="AG322" i="2"/>
  <c r="AH322" i="2"/>
  <c r="AI322" i="2"/>
  <c r="AJ322" i="2"/>
  <c r="AK322" i="2"/>
  <c r="AM322" i="2"/>
  <c r="AN322" i="2"/>
  <c r="AO322" i="2"/>
  <c r="AP322" i="2"/>
  <c r="AR322" i="2"/>
  <c r="AS322" i="2"/>
  <c r="AT322" i="2"/>
  <c r="AU322" i="2"/>
  <c r="AW322" i="2"/>
  <c r="AY322" i="2"/>
  <c r="A323" i="2"/>
  <c r="B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Q323" i="2"/>
  <c r="R323" i="2"/>
  <c r="S323" i="2"/>
  <c r="U323" i="2"/>
  <c r="V323" i="2"/>
  <c r="W323" i="2"/>
  <c r="X323" i="2"/>
  <c r="Y323" i="2"/>
  <c r="Z323" i="2"/>
  <c r="AA323" i="2"/>
  <c r="AC323" i="2"/>
  <c r="AD323" i="2"/>
  <c r="AE323" i="2"/>
  <c r="AF323" i="2"/>
  <c r="AG323" i="2"/>
  <c r="AH323" i="2"/>
  <c r="AI323" i="2"/>
  <c r="AJ323" i="2"/>
  <c r="AK323" i="2"/>
  <c r="AM323" i="2"/>
  <c r="AN323" i="2"/>
  <c r="AO323" i="2"/>
  <c r="AP323" i="2"/>
  <c r="AR323" i="2"/>
  <c r="AS323" i="2"/>
  <c r="AT323" i="2"/>
  <c r="AU323" i="2"/>
  <c r="AW323" i="2"/>
  <c r="AY323" i="2"/>
  <c r="A324" i="2"/>
  <c r="B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Q324" i="2"/>
  <c r="R324" i="2"/>
  <c r="S324" i="2"/>
  <c r="U324" i="2"/>
  <c r="V324" i="2"/>
  <c r="W324" i="2"/>
  <c r="X324" i="2"/>
  <c r="Y324" i="2"/>
  <c r="Z324" i="2"/>
  <c r="AA324" i="2"/>
  <c r="AC324" i="2"/>
  <c r="AD324" i="2"/>
  <c r="AE324" i="2"/>
  <c r="AF324" i="2"/>
  <c r="AG324" i="2"/>
  <c r="AH324" i="2"/>
  <c r="AI324" i="2"/>
  <c r="AJ324" i="2"/>
  <c r="AK324" i="2"/>
  <c r="AM324" i="2"/>
  <c r="AN324" i="2"/>
  <c r="AO324" i="2"/>
  <c r="AP324" i="2"/>
  <c r="AR324" i="2"/>
  <c r="AS324" i="2"/>
  <c r="AT324" i="2"/>
  <c r="AU324" i="2"/>
  <c r="AW324" i="2"/>
  <c r="AY324" i="2"/>
  <c r="A325" i="2"/>
  <c r="B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Q325" i="2"/>
  <c r="R325" i="2"/>
  <c r="S325" i="2"/>
  <c r="U325" i="2"/>
  <c r="V325" i="2"/>
  <c r="W325" i="2"/>
  <c r="X325" i="2"/>
  <c r="Y325" i="2"/>
  <c r="Z325" i="2"/>
  <c r="AA325" i="2"/>
  <c r="AC325" i="2"/>
  <c r="AD325" i="2"/>
  <c r="AE325" i="2"/>
  <c r="AF325" i="2"/>
  <c r="AG325" i="2"/>
  <c r="AH325" i="2"/>
  <c r="AI325" i="2"/>
  <c r="AJ325" i="2"/>
  <c r="AK325" i="2"/>
  <c r="AM325" i="2"/>
  <c r="AN325" i="2"/>
  <c r="AO325" i="2"/>
  <c r="AP325" i="2"/>
  <c r="AR325" i="2"/>
  <c r="AS325" i="2"/>
  <c r="AT325" i="2"/>
  <c r="AU325" i="2"/>
  <c r="AW325" i="2"/>
  <c r="AY325" i="2"/>
  <c r="A326" i="2"/>
  <c r="B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Q326" i="2"/>
  <c r="R326" i="2"/>
  <c r="S326" i="2"/>
  <c r="U326" i="2"/>
  <c r="V326" i="2"/>
  <c r="W326" i="2"/>
  <c r="X326" i="2"/>
  <c r="Y326" i="2"/>
  <c r="Z326" i="2"/>
  <c r="AA326" i="2"/>
  <c r="AC326" i="2"/>
  <c r="AD326" i="2"/>
  <c r="AE326" i="2"/>
  <c r="AF326" i="2"/>
  <c r="AG326" i="2"/>
  <c r="AH326" i="2"/>
  <c r="AI326" i="2"/>
  <c r="AJ326" i="2"/>
  <c r="AK326" i="2"/>
  <c r="AM326" i="2"/>
  <c r="AN326" i="2"/>
  <c r="AO326" i="2"/>
  <c r="AP326" i="2"/>
  <c r="AR326" i="2"/>
  <c r="AS326" i="2"/>
  <c r="AT326" i="2"/>
  <c r="AU326" i="2"/>
  <c r="AW326" i="2"/>
  <c r="AY326" i="2"/>
  <c r="A327" i="2"/>
  <c r="B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Q327" i="2"/>
  <c r="R327" i="2"/>
  <c r="S327" i="2"/>
  <c r="U327" i="2"/>
  <c r="V327" i="2"/>
  <c r="W327" i="2"/>
  <c r="X327" i="2"/>
  <c r="Y327" i="2"/>
  <c r="Z327" i="2"/>
  <c r="AA327" i="2"/>
  <c r="AC327" i="2"/>
  <c r="AD327" i="2"/>
  <c r="AE327" i="2"/>
  <c r="AF327" i="2"/>
  <c r="AG327" i="2"/>
  <c r="AH327" i="2"/>
  <c r="AI327" i="2"/>
  <c r="AJ327" i="2"/>
  <c r="AK327" i="2"/>
  <c r="AM327" i="2"/>
  <c r="AN327" i="2"/>
  <c r="AO327" i="2"/>
  <c r="AP327" i="2"/>
  <c r="AR327" i="2"/>
  <c r="AS327" i="2"/>
  <c r="AT327" i="2"/>
  <c r="AU327" i="2"/>
  <c r="AW327" i="2"/>
  <c r="AY327" i="2"/>
  <c r="A328" i="2"/>
  <c r="B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Q328" i="2"/>
  <c r="R328" i="2"/>
  <c r="S328" i="2"/>
  <c r="U328" i="2"/>
  <c r="V328" i="2"/>
  <c r="W328" i="2"/>
  <c r="X328" i="2"/>
  <c r="Y328" i="2"/>
  <c r="Z328" i="2"/>
  <c r="AA328" i="2"/>
  <c r="AC328" i="2"/>
  <c r="AD328" i="2"/>
  <c r="AE328" i="2"/>
  <c r="AF328" i="2"/>
  <c r="AG328" i="2"/>
  <c r="AH328" i="2"/>
  <c r="AI328" i="2"/>
  <c r="AJ328" i="2"/>
  <c r="AK328" i="2"/>
  <c r="AM328" i="2"/>
  <c r="AN328" i="2"/>
  <c r="AO328" i="2"/>
  <c r="AP328" i="2"/>
  <c r="AR328" i="2"/>
  <c r="AS328" i="2"/>
  <c r="AT328" i="2"/>
  <c r="AU328" i="2"/>
  <c r="AW328" i="2"/>
  <c r="AY328" i="2"/>
  <c r="A329" i="2"/>
  <c r="B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Q329" i="2"/>
  <c r="R329" i="2"/>
  <c r="S329" i="2"/>
  <c r="U329" i="2"/>
  <c r="V329" i="2"/>
  <c r="W329" i="2"/>
  <c r="X329" i="2"/>
  <c r="Y329" i="2"/>
  <c r="Z329" i="2"/>
  <c r="AA329" i="2"/>
  <c r="AC329" i="2"/>
  <c r="AD329" i="2"/>
  <c r="AE329" i="2"/>
  <c r="AF329" i="2"/>
  <c r="AG329" i="2"/>
  <c r="AH329" i="2"/>
  <c r="AI329" i="2"/>
  <c r="AJ329" i="2"/>
  <c r="AK329" i="2"/>
  <c r="AM329" i="2"/>
  <c r="AN329" i="2"/>
  <c r="AO329" i="2"/>
  <c r="AP329" i="2"/>
  <c r="AR329" i="2"/>
  <c r="AS329" i="2"/>
  <c r="AT329" i="2"/>
  <c r="AU329" i="2"/>
  <c r="AW329" i="2"/>
  <c r="AY329" i="2"/>
  <c r="A330" i="2"/>
  <c r="B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Q330" i="2"/>
  <c r="R330" i="2"/>
  <c r="S330" i="2"/>
  <c r="U330" i="2"/>
  <c r="V330" i="2"/>
  <c r="W330" i="2"/>
  <c r="X330" i="2"/>
  <c r="Y330" i="2"/>
  <c r="Z330" i="2"/>
  <c r="AA330" i="2"/>
  <c r="AC330" i="2"/>
  <c r="AD330" i="2"/>
  <c r="AE330" i="2"/>
  <c r="AF330" i="2"/>
  <c r="AG330" i="2"/>
  <c r="AH330" i="2"/>
  <c r="AI330" i="2"/>
  <c r="AJ330" i="2"/>
  <c r="AK330" i="2"/>
  <c r="AM330" i="2"/>
  <c r="AN330" i="2"/>
  <c r="AO330" i="2"/>
  <c r="AP330" i="2"/>
  <c r="AR330" i="2"/>
  <c r="AS330" i="2"/>
  <c r="AT330" i="2"/>
  <c r="AU330" i="2"/>
  <c r="AW330" i="2"/>
  <c r="AY330" i="2"/>
  <c r="A331" i="2"/>
  <c r="B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Q331" i="2"/>
  <c r="R331" i="2"/>
  <c r="S331" i="2"/>
  <c r="U331" i="2"/>
  <c r="V331" i="2"/>
  <c r="W331" i="2"/>
  <c r="X331" i="2"/>
  <c r="Y331" i="2"/>
  <c r="Z331" i="2"/>
  <c r="AA331" i="2"/>
  <c r="AC331" i="2"/>
  <c r="AD331" i="2"/>
  <c r="AE331" i="2"/>
  <c r="AF331" i="2"/>
  <c r="AG331" i="2"/>
  <c r="AH331" i="2"/>
  <c r="AI331" i="2"/>
  <c r="AJ331" i="2"/>
  <c r="AK331" i="2"/>
  <c r="AM331" i="2"/>
  <c r="AN331" i="2"/>
  <c r="AO331" i="2"/>
  <c r="AP331" i="2"/>
  <c r="AR331" i="2"/>
  <c r="AS331" i="2"/>
  <c r="AT331" i="2"/>
  <c r="AU331" i="2"/>
  <c r="AW331" i="2"/>
  <c r="AY331" i="2"/>
  <c r="A332" i="2"/>
  <c r="B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Q332" i="2"/>
  <c r="R332" i="2"/>
  <c r="S332" i="2"/>
  <c r="U332" i="2"/>
  <c r="V332" i="2"/>
  <c r="W332" i="2"/>
  <c r="X332" i="2"/>
  <c r="Y332" i="2"/>
  <c r="Z332" i="2"/>
  <c r="AA332" i="2"/>
  <c r="AC332" i="2"/>
  <c r="AD332" i="2"/>
  <c r="AE332" i="2"/>
  <c r="AF332" i="2"/>
  <c r="AG332" i="2"/>
  <c r="AH332" i="2"/>
  <c r="AI332" i="2"/>
  <c r="AJ332" i="2"/>
  <c r="AK332" i="2"/>
  <c r="AM332" i="2"/>
  <c r="AN332" i="2"/>
  <c r="AO332" i="2"/>
  <c r="AP332" i="2"/>
  <c r="AR332" i="2"/>
  <c r="AS332" i="2"/>
  <c r="AT332" i="2"/>
  <c r="AU332" i="2"/>
  <c r="AW332" i="2"/>
  <c r="AY332" i="2"/>
  <c r="A333" i="2"/>
  <c r="B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Q333" i="2"/>
  <c r="R333" i="2"/>
  <c r="S333" i="2"/>
  <c r="U333" i="2"/>
  <c r="V333" i="2"/>
  <c r="W333" i="2"/>
  <c r="X333" i="2"/>
  <c r="Y333" i="2"/>
  <c r="Z333" i="2"/>
  <c r="AA333" i="2"/>
  <c r="AC333" i="2"/>
  <c r="AD333" i="2"/>
  <c r="AE333" i="2"/>
  <c r="AF333" i="2"/>
  <c r="AG333" i="2"/>
  <c r="AH333" i="2"/>
  <c r="AI333" i="2"/>
  <c r="AJ333" i="2"/>
  <c r="AK333" i="2"/>
  <c r="AM333" i="2"/>
  <c r="AN333" i="2"/>
  <c r="AO333" i="2"/>
  <c r="AP333" i="2"/>
  <c r="AR333" i="2"/>
  <c r="AS333" i="2"/>
  <c r="AT333" i="2"/>
  <c r="AU333" i="2"/>
  <c r="AW333" i="2"/>
  <c r="AY333" i="2"/>
  <c r="A334" i="2"/>
  <c r="B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Q334" i="2"/>
  <c r="R334" i="2"/>
  <c r="S334" i="2"/>
  <c r="U334" i="2"/>
  <c r="V334" i="2"/>
  <c r="W334" i="2"/>
  <c r="X334" i="2"/>
  <c r="Y334" i="2"/>
  <c r="Z334" i="2"/>
  <c r="AA334" i="2"/>
  <c r="AC334" i="2"/>
  <c r="AD334" i="2"/>
  <c r="AE334" i="2"/>
  <c r="AF334" i="2"/>
  <c r="AG334" i="2"/>
  <c r="AH334" i="2"/>
  <c r="AI334" i="2"/>
  <c r="AJ334" i="2"/>
  <c r="AK334" i="2"/>
  <c r="AM334" i="2"/>
  <c r="AN334" i="2"/>
  <c r="AO334" i="2"/>
  <c r="AP334" i="2"/>
  <c r="AR334" i="2"/>
  <c r="AS334" i="2"/>
  <c r="AT334" i="2"/>
  <c r="AU334" i="2"/>
  <c r="AW334" i="2"/>
  <c r="AY334" i="2"/>
  <c r="A335" i="2"/>
  <c r="B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Q335" i="2"/>
  <c r="R335" i="2"/>
  <c r="S335" i="2"/>
  <c r="U335" i="2"/>
  <c r="V335" i="2"/>
  <c r="W335" i="2"/>
  <c r="X335" i="2"/>
  <c r="Y335" i="2"/>
  <c r="Z335" i="2"/>
  <c r="AA335" i="2"/>
  <c r="AC335" i="2"/>
  <c r="AD335" i="2"/>
  <c r="AE335" i="2"/>
  <c r="AF335" i="2"/>
  <c r="AG335" i="2"/>
  <c r="AH335" i="2"/>
  <c r="AI335" i="2"/>
  <c r="AJ335" i="2"/>
  <c r="AK335" i="2"/>
  <c r="AM335" i="2"/>
  <c r="AN335" i="2"/>
  <c r="AO335" i="2"/>
  <c r="AP335" i="2"/>
  <c r="AR335" i="2"/>
  <c r="AS335" i="2"/>
  <c r="AT335" i="2"/>
  <c r="AU335" i="2"/>
  <c r="AW335" i="2"/>
  <c r="AY335" i="2"/>
  <c r="A336" i="2"/>
  <c r="B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Q336" i="2"/>
  <c r="R336" i="2"/>
  <c r="S336" i="2"/>
  <c r="U336" i="2"/>
  <c r="V336" i="2"/>
  <c r="W336" i="2"/>
  <c r="X336" i="2"/>
  <c r="Y336" i="2"/>
  <c r="Z336" i="2"/>
  <c r="AA336" i="2"/>
  <c r="AC336" i="2"/>
  <c r="AD336" i="2"/>
  <c r="AE336" i="2"/>
  <c r="AF336" i="2"/>
  <c r="AG336" i="2"/>
  <c r="AH336" i="2"/>
  <c r="AI336" i="2"/>
  <c r="AJ336" i="2"/>
  <c r="AK336" i="2"/>
  <c r="AM336" i="2"/>
  <c r="AN336" i="2"/>
  <c r="AO336" i="2"/>
  <c r="AP336" i="2"/>
  <c r="AR336" i="2"/>
  <c r="AS336" i="2"/>
  <c r="AT336" i="2"/>
  <c r="AU336" i="2"/>
  <c r="AW336" i="2"/>
  <c r="AY336" i="2"/>
  <c r="A337" i="2"/>
  <c r="B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Q337" i="2"/>
  <c r="R337" i="2"/>
  <c r="S337" i="2"/>
  <c r="U337" i="2"/>
  <c r="V337" i="2"/>
  <c r="W337" i="2"/>
  <c r="X337" i="2"/>
  <c r="Y337" i="2"/>
  <c r="Z337" i="2"/>
  <c r="AA337" i="2"/>
  <c r="AC337" i="2"/>
  <c r="AD337" i="2"/>
  <c r="AE337" i="2"/>
  <c r="AF337" i="2"/>
  <c r="AG337" i="2"/>
  <c r="AH337" i="2"/>
  <c r="AI337" i="2"/>
  <c r="AJ337" i="2"/>
  <c r="AK337" i="2"/>
  <c r="AM337" i="2"/>
  <c r="AN337" i="2"/>
  <c r="AO337" i="2"/>
  <c r="AP337" i="2"/>
  <c r="AR337" i="2"/>
  <c r="AS337" i="2"/>
  <c r="AT337" i="2"/>
  <c r="AU337" i="2"/>
  <c r="AW337" i="2"/>
  <c r="AY337" i="2"/>
  <c r="A338" i="2"/>
  <c r="B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Q338" i="2"/>
  <c r="R338" i="2"/>
  <c r="S338" i="2"/>
  <c r="U338" i="2"/>
  <c r="V338" i="2"/>
  <c r="W338" i="2"/>
  <c r="X338" i="2"/>
  <c r="Y338" i="2"/>
  <c r="Z338" i="2"/>
  <c r="AA338" i="2"/>
  <c r="AC338" i="2"/>
  <c r="AD338" i="2"/>
  <c r="AE338" i="2"/>
  <c r="AF338" i="2"/>
  <c r="AG338" i="2"/>
  <c r="AH338" i="2"/>
  <c r="AI338" i="2"/>
  <c r="AJ338" i="2"/>
  <c r="AK338" i="2"/>
  <c r="AM338" i="2"/>
  <c r="AN338" i="2"/>
  <c r="AO338" i="2"/>
  <c r="AP338" i="2"/>
  <c r="AR338" i="2"/>
  <c r="AS338" i="2"/>
  <c r="AT338" i="2"/>
  <c r="AU338" i="2"/>
  <c r="AW338" i="2"/>
  <c r="AY338" i="2"/>
  <c r="A339" i="2"/>
  <c r="B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Q339" i="2"/>
  <c r="R339" i="2"/>
  <c r="S339" i="2"/>
  <c r="U339" i="2"/>
  <c r="V339" i="2"/>
  <c r="W339" i="2"/>
  <c r="X339" i="2"/>
  <c r="Y339" i="2"/>
  <c r="Z339" i="2"/>
  <c r="AA339" i="2"/>
  <c r="AC339" i="2"/>
  <c r="AD339" i="2"/>
  <c r="AE339" i="2"/>
  <c r="AF339" i="2"/>
  <c r="AG339" i="2"/>
  <c r="AH339" i="2"/>
  <c r="AI339" i="2"/>
  <c r="AJ339" i="2"/>
  <c r="AK339" i="2"/>
  <c r="AM339" i="2"/>
  <c r="AN339" i="2"/>
  <c r="AO339" i="2"/>
  <c r="AP339" i="2"/>
  <c r="AR339" i="2"/>
  <c r="AS339" i="2"/>
  <c r="AT339" i="2"/>
  <c r="AU339" i="2"/>
  <c r="AW339" i="2"/>
  <c r="AY339" i="2"/>
  <c r="A340" i="2"/>
  <c r="B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Q340" i="2"/>
  <c r="R340" i="2"/>
  <c r="S340" i="2"/>
  <c r="U340" i="2"/>
  <c r="V340" i="2"/>
  <c r="W340" i="2"/>
  <c r="X340" i="2"/>
  <c r="Y340" i="2"/>
  <c r="Z340" i="2"/>
  <c r="AA340" i="2"/>
  <c r="AC340" i="2"/>
  <c r="AD340" i="2"/>
  <c r="AE340" i="2"/>
  <c r="AF340" i="2"/>
  <c r="AG340" i="2"/>
  <c r="AH340" i="2"/>
  <c r="AI340" i="2"/>
  <c r="AJ340" i="2"/>
  <c r="AK340" i="2"/>
  <c r="AM340" i="2"/>
  <c r="AN340" i="2"/>
  <c r="AO340" i="2"/>
  <c r="AP340" i="2"/>
  <c r="AR340" i="2"/>
  <c r="AS340" i="2"/>
  <c r="AT340" i="2"/>
  <c r="AU340" i="2"/>
  <c r="AW340" i="2"/>
  <c r="AY340" i="2"/>
  <c r="A341" i="2"/>
  <c r="B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Q341" i="2"/>
  <c r="R341" i="2"/>
  <c r="S341" i="2"/>
  <c r="U341" i="2"/>
  <c r="V341" i="2"/>
  <c r="W341" i="2"/>
  <c r="X341" i="2"/>
  <c r="Y341" i="2"/>
  <c r="Z341" i="2"/>
  <c r="AA341" i="2"/>
  <c r="AC341" i="2"/>
  <c r="AD341" i="2"/>
  <c r="AE341" i="2"/>
  <c r="AF341" i="2"/>
  <c r="AG341" i="2"/>
  <c r="AH341" i="2"/>
  <c r="AI341" i="2"/>
  <c r="AJ341" i="2"/>
  <c r="AK341" i="2"/>
  <c r="AM341" i="2"/>
  <c r="AN341" i="2"/>
  <c r="AO341" i="2"/>
  <c r="AP341" i="2"/>
  <c r="AR341" i="2"/>
  <c r="AS341" i="2"/>
  <c r="AT341" i="2"/>
  <c r="AU341" i="2"/>
  <c r="AW341" i="2"/>
  <c r="AY341" i="2"/>
  <c r="A342" i="2"/>
  <c r="B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Q342" i="2"/>
  <c r="R342" i="2"/>
  <c r="S342" i="2"/>
  <c r="U342" i="2"/>
  <c r="V342" i="2"/>
  <c r="W342" i="2"/>
  <c r="X342" i="2"/>
  <c r="Y342" i="2"/>
  <c r="Z342" i="2"/>
  <c r="AA342" i="2"/>
  <c r="AC342" i="2"/>
  <c r="AD342" i="2"/>
  <c r="AE342" i="2"/>
  <c r="AF342" i="2"/>
  <c r="AG342" i="2"/>
  <c r="AH342" i="2"/>
  <c r="AI342" i="2"/>
  <c r="AJ342" i="2"/>
  <c r="AK342" i="2"/>
  <c r="AM342" i="2"/>
  <c r="AN342" i="2"/>
  <c r="AO342" i="2"/>
  <c r="AP342" i="2"/>
  <c r="AR342" i="2"/>
  <c r="AS342" i="2"/>
  <c r="AT342" i="2"/>
  <c r="AU342" i="2"/>
  <c r="AW342" i="2"/>
  <c r="AY342" i="2"/>
  <c r="A343" i="2"/>
  <c r="B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Q343" i="2"/>
  <c r="R343" i="2"/>
  <c r="S343" i="2"/>
  <c r="U343" i="2"/>
  <c r="V343" i="2"/>
  <c r="W343" i="2"/>
  <c r="X343" i="2"/>
  <c r="Y343" i="2"/>
  <c r="Z343" i="2"/>
  <c r="AA343" i="2"/>
  <c r="AC343" i="2"/>
  <c r="AD343" i="2"/>
  <c r="AE343" i="2"/>
  <c r="AF343" i="2"/>
  <c r="AG343" i="2"/>
  <c r="AH343" i="2"/>
  <c r="AI343" i="2"/>
  <c r="AJ343" i="2"/>
  <c r="AK343" i="2"/>
  <c r="AM343" i="2"/>
  <c r="AN343" i="2"/>
  <c r="AO343" i="2"/>
  <c r="AP343" i="2"/>
  <c r="AR343" i="2"/>
  <c r="AS343" i="2"/>
  <c r="AT343" i="2"/>
  <c r="AU343" i="2"/>
  <c r="AW343" i="2"/>
  <c r="AY343" i="2"/>
  <c r="A344" i="2"/>
  <c r="B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Q344" i="2"/>
  <c r="R344" i="2"/>
  <c r="S344" i="2"/>
  <c r="U344" i="2"/>
  <c r="V344" i="2"/>
  <c r="W344" i="2"/>
  <c r="X344" i="2"/>
  <c r="Y344" i="2"/>
  <c r="Z344" i="2"/>
  <c r="AA344" i="2"/>
  <c r="AC344" i="2"/>
  <c r="AD344" i="2"/>
  <c r="AE344" i="2"/>
  <c r="AF344" i="2"/>
  <c r="AG344" i="2"/>
  <c r="AH344" i="2"/>
  <c r="AI344" i="2"/>
  <c r="AJ344" i="2"/>
  <c r="AK344" i="2"/>
  <c r="AM344" i="2"/>
  <c r="AN344" i="2"/>
  <c r="AO344" i="2"/>
  <c r="AP344" i="2"/>
  <c r="AR344" i="2"/>
  <c r="AS344" i="2"/>
  <c r="AT344" i="2"/>
  <c r="AU344" i="2"/>
  <c r="AW344" i="2"/>
  <c r="AY344" i="2"/>
  <c r="A345" i="2"/>
  <c r="B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Q345" i="2"/>
  <c r="R345" i="2"/>
  <c r="S345" i="2"/>
  <c r="U345" i="2"/>
  <c r="V345" i="2"/>
  <c r="W345" i="2"/>
  <c r="X345" i="2"/>
  <c r="Y345" i="2"/>
  <c r="Z345" i="2"/>
  <c r="AA345" i="2"/>
  <c r="AC345" i="2"/>
  <c r="AD345" i="2"/>
  <c r="AE345" i="2"/>
  <c r="AF345" i="2"/>
  <c r="AG345" i="2"/>
  <c r="AH345" i="2"/>
  <c r="AI345" i="2"/>
  <c r="AJ345" i="2"/>
  <c r="AK345" i="2"/>
  <c r="AM345" i="2"/>
  <c r="AN345" i="2"/>
  <c r="AO345" i="2"/>
  <c r="AP345" i="2"/>
  <c r="AR345" i="2"/>
  <c r="AS345" i="2"/>
  <c r="AT345" i="2"/>
  <c r="AU345" i="2"/>
  <c r="AW345" i="2"/>
  <c r="AY345" i="2"/>
  <c r="A346" i="2"/>
  <c r="B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Q346" i="2"/>
  <c r="R346" i="2"/>
  <c r="S346" i="2"/>
  <c r="U346" i="2"/>
  <c r="V346" i="2"/>
  <c r="W346" i="2"/>
  <c r="X346" i="2"/>
  <c r="Y346" i="2"/>
  <c r="Z346" i="2"/>
  <c r="AA346" i="2"/>
  <c r="AC346" i="2"/>
  <c r="AD346" i="2"/>
  <c r="AE346" i="2"/>
  <c r="AF346" i="2"/>
  <c r="AG346" i="2"/>
  <c r="AH346" i="2"/>
  <c r="AI346" i="2"/>
  <c r="AJ346" i="2"/>
  <c r="AK346" i="2"/>
  <c r="AM346" i="2"/>
  <c r="AN346" i="2"/>
  <c r="AO346" i="2"/>
  <c r="AP346" i="2"/>
  <c r="AR346" i="2"/>
  <c r="AS346" i="2"/>
  <c r="AT346" i="2"/>
  <c r="AU346" i="2"/>
  <c r="AW346" i="2"/>
  <c r="AY346" i="2"/>
  <c r="A347" i="2"/>
  <c r="B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Q347" i="2"/>
  <c r="R347" i="2"/>
  <c r="S347" i="2"/>
  <c r="U347" i="2"/>
  <c r="V347" i="2"/>
  <c r="W347" i="2"/>
  <c r="X347" i="2"/>
  <c r="Y347" i="2"/>
  <c r="Z347" i="2"/>
  <c r="AA347" i="2"/>
  <c r="AC347" i="2"/>
  <c r="AD347" i="2"/>
  <c r="AE347" i="2"/>
  <c r="AF347" i="2"/>
  <c r="AG347" i="2"/>
  <c r="AH347" i="2"/>
  <c r="AI347" i="2"/>
  <c r="AJ347" i="2"/>
  <c r="AK347" i="2"/>
  <c r="AM347" i="2"/>
  <c r="AN347" i="2"/>
  <c r="AO347" i="2"/>
  <c r="AP347" i="2"/>
  <c r="AR347" i="2"/>
  <c r="AS347" i="2"/>
  <c r="AT347" i="2"/>
  <c r="AU347" i="2"/>
  <c r="AW347" i="2"/>
  <c r="AY347" i="2"/>
  <c r="A348" i="2"/>
  <c r="B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Q348" i="2"/>
  <c r="R348" i="2"/>
  <c r="S348" i="2"/>
  <c r="U348" i="2"/>
  <c r="V348" i="2"/>
  <c r="W348" i="2"/>
  <c r="X348" i="2"/>
  <c r="Y348" i="2"/>
  <c r="Z348" i="2"/>
  <c r="AA348" i="2"/>
  <c r="AC348" i="2"/>
  <c r="AD348" i="2"/>
  <c r="AE348" i="2"/>
  <c r="AF348" i="2"/>
  <c r="AG348" i="2"/>
  <c r="AH348" i="2"/>
  <c r="AI348" i="2"/>
  <c r="AJ348" i="2"/>
  <c r="AK348" i="2"/>
  <c r="AM348" i="2"/>
  <c r="AN348" i="2"/>
  <c r="AO348" i="2"/>
  <c r="AP348" i="2"/>
  <c r="AR348" i="2"/>
  <c r="AS348" i="2"/>
  <c r="AT348" i="2"/>
  <c r="AU348" i="2"/>
  <c r="AW348" i="2"/>
  <c r="AY348" i="2"/>
  <c r="A349" i="2"/>
  <c r="B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Q349" i="2"/>
  <c r="R349" i="2"/>
  <c r="S349" i="2"/>
  <c r="U349" i="2"/>
  <c r="V349" i="2"/>
  <c r="W349" i="2"/>
  <c r="X349" i="2"/>
  <c r="Y349" i="2"/>
  <c r="Z349" i="2"/>
  <c r="AA349" i="2"/>
  <c r="AC349" i="2"/>
  <c r="AD349" i="2"/>
  <c r="AE349" i="2"/>
  <c r="AF349" i="2"/>
  <c r="AG349" i="2"/>
  <c r="AH349" i="2"/>
  <c r="AI349" i="2"/>
  <c r="AJ349" i="2"/>
  <c r="AK349" i="2"/>
  <c r="AM349" i="2"/>
  <c r="AN349" i="2"/>
  <c r="AO349" i="2"/>
  <c r="AP349" i="2"/>
  <c r="AR349" i="2"/>
  <c r="AS349" i="2"/>
  <c r="AT349" i="2"/>
  <c r="AU349" i="2"/>
  <c r="AW349" i="2"/>
  <c r="AY349" i="2"/>
  <c r="A350" i="2"/>
  <c r="B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Q350" i="2"/>
  <c r="R350" i="2"/>
  <c r="S350" i="2"/>
  <c r="U350" i="2"/>
  <c r="V350" i="2"/>
  <c r="W350" i="2"/>
  <c r="X350" i="2"/>
  <c r="Y350" i="2"/>
  <c r="Z350" i="2"/>
  <c r="AA350" i="2"/>
  <c r="AC350" i="2"/>
  <c r="AD350" i="2"/>
  <c r="AE350" i="2"/>
  <c r="AF350" i="2"/>
  <c r="AG350" i="2"/>
  <c r="AH350" i="2"/>
  <c r="AI350" i="2"/>
  <c r="AJ350" i="2"/>
  <c r="AK350" i="2"/>
  <c r="AM350" i="2"/>
  <c r="AN350" i="2"/>
  <c r="AO350" i="2"/>
  <c r="AP350" i="2"/>
  <c r="AR350" i="2"/>
  <c r="AS350" i="2"/>
  <c r="AT350" i="2"/>
  <c r="AU350" i="2"/>
  <c r="AW350" i="2"/>
  <c r="AY350" i="2"/>
  <c r="A351" i="2"/>
  <c r="B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Q351" i="2"/>
  <c r="R351" i="2"/>
  <c r="S351" i="2"/>
  <c r="U351" i="2"/>
  <c r="V351" i="2"/>
  <c r="W351" i="2"/>
  <c r="X351" i="2"/>
  <c r="Y351" i="2"/>
  <c r="Z351" i="2"/>
  <c r="AA351" i="2"/>
  <c r="AC351" i="2"/>
  <c r="AD351" i="2"/>
  <c r="AE351" i="2"/>
  <c r="AF351" i="2"/>
  <c r="AG351" i="2"/>
  <c r="AH351" i="2"/>
  <c r="AI351" i="2"/>
  <c r="AJ351" i="2"/>
  <c r="AK351" i="2"/>
  <c r="AM351" i="2"/>
  <c r="AN351" i="2"/>
  <c r="AO351" i="2"/>
  <c r="AP351" i="2"/>
  <c r="AR351" i="2"/>
  <c r="AS351" i="2"/>
  <c r="AT351" i="2"/>
  <c r="AU351" i="2"/>
  <c r="AW351" i="2"/>
  <c r="AY351" i="2"/>
  <c r="A352" i="2"/>
  <c r="B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Q352" i="2"/>
  <c r="R352" i="2"/>
  <c r="S352" i="2"/>
  <c r="U352" i="2"/>
  <c r="V352" i="2"/>
  <c r="W352" i="2"/>
  <c r="X352" i="2"/>
  <c r="Y352" i="2"/>
  <c r="Z352" i="2"/>
  <c r="AA352" i="2"/>
  <c r="AC352" i="2"/>
  <c r="AD352" i="2"/>
  <c r="AE352" i="2"/>
  <c r="AF352" i="2"/>
  <c r="AG352" i="2"/>
  <c r="AH352" i="2"/>
  <c r="AI352" i="2"/>
  <c r="AJ352" i="2"/>
  <c r="AK352" i="2"/>
  <c r="AM352" i="2"/>
  <c r="AN352" i="2"/>
  <c r="AO352" i="2"/>
  <c r="AP352" i="2"/>
  <c r="AR352" i="2"/>
  <c r="AS352" i="2"/>
  <c r="AT352" i="2"/>
  <c r="AU352" i="2"/>
  <c r="AW352" i="2"/>
  <c r="AY352" i="2"/>
  <c r="A353" i="2"/>
  <c r="B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Q353" i="2"/>
  <c r="R353" i="2"/>
  <c r="S353" i="2"/>
  <c r="U353" i="2"/>
  <c r="V353" i="2"/>
  <c r="W353" i="2"/>
  <c r="X353" i="2"/>
  <c r="Y353" i="2"/>
  <c r="Z353" i="2"/>
  <c r="AA353" i="2"/>
  <c r="AC353" i="2"/>
  <c r="AD353" i="2"/>
  <c r="AE353" i="2"/>
  <c r="AF353" i="2"/>
  <c r="AG353" i="2"/>
  <c r="AH353" i="2"/>
  <c r="AI353" i="2"/>
  <c r="AJ353" i="2"/>
  <c r="AK353" i="2"/>
  <c r="AM353" i="2"/>
  <c r="AN353" i="2"/>
  <c r="AO353" i="2"/>
  <c r="AP353" i="2"/>
  <c r="AR353" i="2"/>
  <c r="AS353" i="2"/>
  <c r="AT353" i="2"/>
  <c r="AU353" i="2"/>
  <c r="AW353" i="2"/>
  <c r="AY353" i="2"/>
  <c r="A354" i="2"/>
  <c r="B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Q354" i="2"/>
  <c r="R354" i="2"/>
  <c r="S354" i="2"/>
  <c r="U354" i="2"/>
  <c r="V354" i="2"/>
  <c r="W354" i="2"/>
  <c r="X354" i="2"/>
  <c r="Y354" i="2"/>
  <c r="Z354" i="2"/>
  <c r="AA354" i="2"/>
  <c r="AC354" i="2"/>
  <c r="AD354" i="2"/>
  <c r="AE354" i="2"/>
  <c r="AF354" i="2"/>
  <c r="AG354" i="2"/>
  <c r="AH354" i="2"/>
  <c r="AI354" i="2"/>
  <c r="AJ354" i="2"/>
  <c r="AK354" i="2"/>
  <c r="AM354" i="2"/>
  <c r="AN354" i="2"/>
  <c r="AO354" i="2"/>
  <c r="AP354" i="2"/>
  <c r="AR354" i="2"/>
  <c r="AS354" i="2"/>
  <c r="AT354" i="2"/>
  <c r="AU354" i="2"/>
  <c r="AW354" i="2"/>
  <c r="AY354" i="2"/>
  <c r="A355" i="2"/>
  <c r="B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Q355" i="2"/>
  <c r="R355" i="2"/>
  <c r="S355" i="2"/>
  <c r="U355" i="2"/>
  <c r="V355" i="2"/>
  <c r="W355" i="2"/>
  <c r="X355" i="2"/>
  <c r="Y355" i="2"/>
  <c r="Z355" i="2"/>
  <c r="AA355" i="2"/>
  <c r="AC355" i="2"/>
  <c r="AD355" i="2"/>
  <c r="AE355" i="2"/>
  <c r="AF355" i="2"/>
  <c r="AG355" i="2"/>
  <c r="AH355" i="2"/>
  <c r="AI355" i="2"/>
  <c r="AJ355" i="2"/>
  <c r="AK355" i="2"/>
  <c r="AM355" i="2"/>
  <c r="AN355" i="2"/>
  <c r="AO355" i="2"/>
  <c r="AP355" i="2"/>
  <c r="AR355" i="2"/>
  <c r="AS355" i="2"/>
  <c r="AT355" i="2"/>
  <c r="AU355" i="2"/>
  <c r="AW355" i="2"/>
  <c r="AY355" i="2"/>
  <c r="A356" i="2"/>
  <c r="B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Q356" i="2"/>
  <c r="R356" i="2"/>
  <c r="S356" i="2"/>
  <c r="U356" i="2"/>
  <c r="V356" i="2"/>
  <c r="W356" i="2"/>
  <c r="X356" i="2"/>
  <c r="Y356" i="2"/>
  <c r="Z356" i="2"/>
  <c r="AA356" i="2"/>
  <c r="AC356" i="2"/>
  <c r="AD356" i="2"/>
  <c r="AE356" i="2"/>
  <c r="AF356" i="2"/>
  <c r="AG356" i="2"/>
  <c r="AH356" i="2"/>
  <c r="AI356" i="2"/>
  <c r="AJ356" i="2"/>
  <c r="AK356" i="2"/>
  <c r="AM356" i="2"/>
  <c r="AN356" i="2"/>
  <c r="AO356" i="2"/>
  <c r="AP356" i="2"/>
  <c r="AR356" i="2"/>
  <c r="AS356" i="2"/>
  <c r="AT356" i="2"/>
  <c r="AU356" i="2"/>
  <c r="AW356" i="2"/>
  <c r="AY356" i="2"/>
  <c r="A357" i="2"/>
  <c r="B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Q357" i="2"/>
  <c r="R357" i="2"/>
  <c r="S357" i="2"/>
  <c r="U357" i="2"/>
  <c r="V357" i="2"/>
  <c r="W357" i="2"/>
  <c r="X357" i="2"/>
  <c r="Y357" i="2"/>
  <c r="Z357" i="2"/>
  <c r="AA357" i="2"/>
  <c r="AC357" i="2"/>
  <c r="AD357" i="2"/>
  <c r="AE357" i="2"/>
  <c r="AF357" i="2"/>
  <c r="AG357" i="2"/>
  <c r="AH357" i="2"/>
  <c r="AI357" i="2"/>
  <c r="AJ357" i="2"/>
  <c r="AK357" i="2"/>
  <c r="AM357" i="2"/>
  <c r="AN357" i="2"/>
  <c r="AO357" i="2"/>
  <c r="AP357" i="2"/>
  <c r="AR357" i="2"/>
  <c r="AS357" i="2"/>
  <c r="AT357" i="2"/>
  <c r="AU357" i="2"/>
  <c r="AW357" i="2"/>
  <c r="AY357" i="2"/>
  <c r="A358" i="2"/>
  <c r="B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Q358" i="2"/>
  <c r="R358" i="2"/>
  <c r="S358" i="2"/>
  <c r="U358" i="2"/>
  <c r="V358" i="2"/>
  <c r="W358" i="2"/>
  <c r="X358" i="2"/>
  <c r="Y358" i="2"/>
  <c r="Z358" i="2"/>
  <c r="AA358" i="2"/>
  <c r="AC358" i="2"/>
  <c r="AD358" i="2"/>
  <c r="AE358" i="2"/>
  <c r="AF358" i="2"/>
  <c r="AG358" i="2"/>
  <c r="AH358" i="2"/>
  <c r="AI358" i="2"/>
  <c r="AJ358" i="2"/>
  <c r="AK358" i="2"/>
  <c r="AM358" i="2"/>
  <c r="AN358" i="2"/>
  <c r="AO358" i="2"/>
  <c r="AP358" i="2"/>
  <c r="AR358" i="2"/>
  <c r="AS358" i="2"/>
  <c r="AT358" i="2"/>
  <c r="AU358" i="2"/>
  <c r="AW358" i="2"/>
  <c r="AY358" i="2"/>
  <c r="A359" i="2"/>
  <c r="B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Q359" i="2"/>
  <c r="R359" i="2"/>
  <c r="S359" i="2"/>
  <c r="U359" i="2"/>
  <c r="V359" i="2"/>
  <c r="W359" i="2"/>
  <c r="X359" i="2"/>
  <c r="Y359" i="2"/>
  <c r="Z359" i="2"/>
  <c r="AA359" i="2"/>
  <c r="AC359" i="2"/>
  <c r="AD359" i="2"/>
  <c r="AE359" i="2"/>
  <c r="AF359" i="2"/>
  <c r="AG359" i="2"/>
  <c r="AH359" i="2"/>
  <c r="AI359" i="2"/>
  <c r="AJ359" i="2"/>
  <c r="AK359" i="2"/>
  <c r="AM359" i="2"/>
  <c r="AN359" i="2"/>
  <c r="AO359" i="2"/>
  <c r="AP359" i="2"/>
  <c r="AR359" i="2"/>
  <c r="AS359" i="2"/>
  <c r="AT359" i="2"/>
  <c r="AU359" i="2"/>
  <c r="AW359" i="2"/>
  <c r="AY359" i="2"/>
  <c r="A360" i="2"/>
  <c r="B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Q360" i="2"/>
  <c r="R360" i="2"/>
  <c r="S360" i="2"/>
  <c r="U360" i="2"/>
  <c r="V360" i="2"/>
  <c r="W360" i="2"/>
  <c r="X360" i="2"/>
  <c r="Y360" i="2"/>
  <c r="Z360" i="2"/>
  <c r="AA360" i="2"/>
  <c r="AC360" i="2"/>
  <c r="AD360" i="2"/>
  <c r="AE360" i="2"/>
  <c r="AF360" i="2"/>
  <c r="AG360" i="2"/>
  <c r="AH360" i="2"/>
  <c r="AI360" i="2"/>
  <c r="AJ360" i="2"/>
  <c r="AK360" i="2"/>
  <c r="AM360" i="2"/>
  <c r="AN360" i="2"/>
  <c r="AO360" i="2"/>
  <c r="AP360" i="2"/>
  <c r="AR360" i="2"/>
  <c r="AS360" i="2"/>
  <c r="AT360" i="2"/>
  <c r="AU360" i="2"/>
  <c r="AW360" i="2"/>
  <c r="AY360" i="2"/>
  <c r="A361" i="2"/>
  <c r="B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Q361" i="2"/>
  <c r="R361" i="2"/>
  <c r="S361" i="2"/>
  <c r="U361" i="2"/>
  <c r="V361" i="2"/>
  <c r="W361" i="2"/>
  <c r="X361" i="2"/>
  <c r="Y361" i="2"/>
  <c r="Z361" i="2"/>
  <c r="AA361" i="2"/>
  <c r="AC361" i="2"/>
  <c r="AD361" i="2"/>
  <c r="AE361" i="2"/>
  <c r="AF361" i="2"/>
  <c r="AG361" i="2"/>
  <c r="AH361" i="2"/>
  <c r="AI361" i="2"/>
  <c r="AJ361" i="2"/>
  <c r="AK361" i="2"/>
  <c r="AM361" i="2"/>
  <c r="AN361" i="2"/>
  <c r="AO361" i="2"/>
  <c r="AP361" i="2"/>
  <c r="AR361" i="2"/>
  <c r="AS361" i="2"/>
  <c r="AT361" i="2"/>
  <c r="AU361" i="2"/>
  <c r="AW361" i="2"/>
  <c r="AY361" i="2"/>
  <c r="A362" i="2"/>
  <c r="B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Q362" i="2"/>
  <c r="R362" i="2"/>
  <c r="S362" i="2"/>
  <c r="U362" i="2"/>
  <c r="V362" i="2"/>
  <c r="W362" i="2"/>
  <c r="X362" i="2"/>
  <c r="Y362" i="2"/>
  <c r="Z362" i="2"/>
  <c r="AA362" i="2"/>
  <c r="AC362" i="2"/>
  <c r="AD362" i="2"/>
  <c r="AE362" i="2"/>
  <c r="AF362" i="2"/>
  <c r="AG362" i="2"/>
  <c r="AH362" i="2"/>
  <c r="AI362" i="2"/>
  <c r="AJ362" i="2"/>
  <c r="AK362" i="2"/>
  <c r="AM362" i="2"/>
  <c r="AN362" i="2"/>
  <c r="AO362" i="2"/>
  <c r="AP362" i="2"/>
  <c r="AR362" i="2"/>
  <c r="AS362" i="2"/>
  <c r="AT362" i="2"/>
  <c r="AU362" i="2"/>
  <c r="AW362" i="2"/>
  <c r="AY362" i="2"/>
  <c r="A363" i="2"/>
  <c r="B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Q363" i="2"/>
  <c r="R363" i="2"/>
  <c r="S363" i="2"/>
  <c r="U363" i="2"/>
  <c r="V363" i="2"/>
  <c r="W363" i="2"/>
  <c r="X363" i="2"/>
  <c r="Y363" i="2"/>
  <c r="Z363" i="2"/>
  <c r="AA363" i="2"/>
  <c r="AC363" i="2"/>
  <c r="AD363" i="2"/>
  <c r="AE363" i="2"/>
  <c r="AF363" i="2"/>
  <c r="AG363" i="2"/>
  <c r="AH363" i="2"/>
  <c r="AI363" i="2"/>
  <c r="AJ363" i="2"/>
  <c r="AK363" i="2"/>
  <c r="AM363" i="2"/>
  <c r="AN363" i="2"/>
  <c r="AO363" i="2"/>
  <c r="AP363" i="2"/>
  <c r="AR363" i="2"/>
  <c r="AS363" i="2"/>
  <c r="AT363" i="2"/>
  <c r="AU363" i="2"/>
  <c r="AW363" i="2"/>
  <c r="AY363" i="2"/>
  <c r="A364" i="2"/>
  <c r="B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Q364" i="2"/>
  <c r="R364" i="2"/>
  <c r="S364" i="2"/>
  <c r="U364" i="2"/>
  <c r="V364" i="2"/>
  <c r="W364" i="2"/>
  <c r="X364" i="2"/>
  <c r="Y364" i="2"/>
  <c r="Z364" i="2"/>
  <c r="AA364" i="2"/>
  <c r="AC364" i="2"/>
  <c r="AD364" i="2"/>
  <c r="AE364" i="2"/>
  <c r="AF364" i="2"/>
  <c r="AG364" i="2"/>
  <c r="AH364" i="2"/>
  <c r="AI364" i="2"/>
  <c r="AJ364" i="2"/>
  <c r="AK364" i="2"/>
  <c r="AM364" i="2"/>
  <c r="AN364" i="2"/>
  <c r="AO364" i="2"/>
  <c r="AP364" i="2"/>
  <c r="AR364" i="2"/>
  <c r="AS364" i="2"/>
  <c r="AT364" i="2"/>
  <c r="AU364" i="2"/>
  <c r="AW364" i="2"/>
  <c r="AY364" i="2"/>
  <c r="A365" i="2"/>
  <c r="B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Q365" i="2"/>
  <c r="R365" i="2"/>
  <c r="S365" i="2"/>
  <c r="U365" i="2"/>
  <c r="V365" i="2"/>
  <c r="W365" i="2"/>
  <c r="X365" i="2"/>
  <c r="Y365" i="2"/>
  <c r="Z365" i="2"/>
  <c r="AA365" i="2"/>
  <c r="AC365" i="2"/>
  <c r="AD365" i="2"/>
  <c r="AE365" i="2"/>
  <c r="AF365" i="2"/>
  <c r="AG365" i="2"/>
  <c r="AH365" i="2"/>
  <c r="AI365" i="2"/>
  <c r="AJ365" i="2"/>
  <c r="AK365" i="2"/>
  <c r="AM365" i="2"/>
  <c r="AN365" i="2"/>
  <c r="AO365" i="2"/>
  <c r="AP365" i="2"/>
  <c r="AR365" i="2"/>
  <c r="AS365" i="2"/>
  <c r="AT365" i="2"/>
  <c r="AU365" i="2"/>
  <c r="AW365" i="2"/>
  <c r="AY365" i="2"/>
  <c r="A366" i="2"/>
  <c r="B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Q366" i="2"/>
  <c r="R366" i="2"/>
  <c r="S366" i="2"/>
  <c r="U366" i="2"/>
  <c r="V366" i="2"/>
  <c r="W366" i="2"/>
  <c r="X366" i="2"/>
  <c r="Y366" i="2"/>
  <c r="Z366" i="2"/>
  <c r="AA366" i="2"/>
  <c r="AC366" i="2"/>
  <c r="AD366" i="2"/>
  <c r="AE366" i="2"/>
  <c r="AF366" i="2"/>
  <c r="AG366" i="2"/>
  <c r="AH366" i="2"/>
  <c r="AI366" i="2"/>
  <c r="AJ366" i="2"/>
  <c r="AK366" i="2"/>
  <c r="AM366" i="2"/>
  <c r="AN366" i="2"/>
  <c r="AO366" i="2"/>
  <c r="AP366" i="2"/>
  <c r="AR366" i="2"/>
  <c r="AS366" i="2"/>
  <c r="AT366" i="2"/>
  <c r="AU366" i="2"/>
  <c r="AW366" i="2"/>
  <c r="AY366" i="2"/>
  <c r="A367" i="2"/>
  <c r="B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Q367" i="2"/>
  <c r="R367" i="2"/>
  <c r="S367" i="2"/>
  <c r="U367" i="2"/>
  <c r="V367" i="2"/>
  <c r="W367" i="2"/>
  <c r="X367" i="2"/>
  <c r="Y367" i="2"/>
  <c r="Z367" i="2"/>
  <c r="AA367" i="2"/>
  <c r="AC367" i="2"/>
  <c r="AD367" i="2"/>
  <c r="AE367" i="2"/>
  <c r="AF367" i="2"/>
  <c r="AG367" i="2"/>
  <c r="AH367" i="2"/>
  <c r="AI367" i="2"/>
  <c r="AJ367" i="2"/>
  <c r="AK367" i="2"/>
  <c r="AM367" i="2"/>
  <c r="AN367" i="2"/>
  <c r="AO367" i="2"/>
  <c r="AP367" i="2"/>
  <c r="AR367" i="2"/>
  <c r="AS367" i="2"/>
  <c r="AT367" i="2"/>
  <c r="AU367" i="2"/>
  <c r="AW367" i="2"/>
  <c r="AY367" i="2"/>
  <c r="A368" i="2"/>
  <c r="B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Q368" i="2"/>
  <c r="R368" i="2"/>
  <c r="S368" i="2"/>
  <c r="U368" i="2"/>
  <c r="V368" i="2"/>
  <c r="W368" i="2"/>
  <c r="X368" i="2"/>
  <c r="Y368" i="2"/>
  <c r="Z368" i="2"/>
  <c r="AA368" i="2"/>
  <c r="AC368" i="2"/>
  <c r="AD368" i="2"/>
  <c r="AE368" i="2"/>
  <c r="AF368" i="2"/>
  <c r="AG368" i="2"/>
  <c r="AH368" i="2"/>
  <c r="AI368" i="2"/>
  <c r="AJ368" i="2"/>
  <c r="AK368" i="2"/>
  <c r="AM368" i="2"/>
  <c r="AN368" i="2"/>
  <c r="AO368" i="2"/>
  <c r="AP368" i="2"/>
  <c r="AR368" i="2"/>
  <c r="AS368" i="2"/>
  <c r="AT368" i="2"/>
  <c r="AU368" i="2"/>
  <c r="AW368" i="2"/>
  <c r="AY368" i="2"/>
  <c r="A369" i="2"/>
  <c r="B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Q369" i="2"/>
  <c r="R369" i="2"/>
  <c r="S369" i="2"/>
  <c r="U369" i="2"/>
  <c r="V369" i="2"/>
  <c r="W369" i="2"/>
  <c r="X369" i="2"/>
  <c r="Y369" i="2"/>
  <c r="Z369" i="2"/>
  <c r="AA369" i="2"/>
  <c r="AC369" i="2"/>
  <c r="AD369" i="2"/>
  <c r="AE369" i="2"/>
  <c r="AF369" i="2"/>
  <c r="AG369" i="2"/>
  <c r="AH369" i="2"/>
  <c r="AI369" i="2"/>
  <c r="AJ369" i="2"/>
  <c r="AK369" i="2"/>
  <c r="AM369" i="2"/>
  <c r="AN369" i="2"/>
  <c r="AO369" i="2"/>
  <c r="AP369" i="2"/>
  <c r="AR369" i="2"/>
  <c r="AS369" i="2"/>
  <c r="AT369" i="2"/>
  <c r="AU369" i="2"/>
  <c r="AW369" i="2"/>
  <c r="AY369" i="2"/>
  <c r="A370" i="2"/>
  <c r="X370" i="2"/>
  <c r="A3" i="7"/>
  <c r="B3" i="7"/>
  <c r="C3" i="7"/>
  <c r="D3" i="7"/>
  <c r="E3" i="7"/>
  <c r="F3" i="7"/>
  <c r="G3" i="7"/>
  <c r="H3" i="7"/>
  <c r="I3" i="7"/>
  <c r="J3" i="7"/>
  <c r="J4" i="7"/>
  <c r="K4" i="7"/>
  <c r="L4" i="7"/>
  <c r="M4" i="7"/>
  <c r="N4" i="7"/>
  <c r="O4" i="7"/>
  <c r="Q4" i="7"/>
  <c r="R4" i="7"/>
  <c r="S4" i="7"/>
  <c r="AF4" i="7"/>
  <c r="AG4" i="7"/>
  <c r="AH4" i="7"/>
  <c r="AI4" i="7"/>
  <c r="AJ4" i="7"/>
  <c r="AK4" i="7"/>
  <c r="B5" i="7"/>
  <c r="D5" i="7"/>
  <c r="AC5" i="7"/>
  <c r="AD5" i="7"/>
  <c r="AE5" i="7"/>
  <c r="AF5" i="7"/>
  <c r="AG5" i="7"/>
  <c r="AH5" i="7"/>
  <c r="AI5" i="7"/>
  <c r="AJ5" i="7"/>
  <c r="AK5" i="7"/>
  <c r="AM5" i="7"/>
  <c r="AN5" i="7"/>
  <c r="AO5" i="7"/>
  <c r="AP5" i="7"/>
  <c r="AR5" i="7"/>
  <c r="AS5" i="7"/>
  <c r="AT5" i="7"/>
  <c r="AU5" i="7"/>
  <c r="H6" i="7"/>
  <c r="K6" i="7"/>
  <c r="N6" i="7"/>
  <c r="R6" i="7"/>
  <c r="AC6" i="7"/>
  <c r="AD6" i="7"/>
  <c r="AE6" i="7"/>
  <c r="AF6" i="7"/>
  <c r="AG6" i="7"/>
  <c r="AH6" i="7"/>
  <c r="AI6" i="7"/>
  <c r="AJ6" i="7"/>
  <c r="AK6" i="7"/>
  <c r="H7" i="7"/>
  <c r="K7" i="7"/>
  <c r="N7" i="7"/>
  <c r="D8" i="7"/>
  <c r="E8" i="7"/>
  <c r="F8" i="7"/>
  <c r="G8" i="7"/>
  <c r="H8" i="7"/>
  <c r="I8" i="7"/>
  <c r="J8" i="7"/>
  <c r="K8" i="7"/>
  <c r="L8" i="7"/>
  <c r="M8" i="7"/>
  <c r="N8" i="7"/>
  <c r="O8" i="7"/>
  <c r="Q8" i="7"/>
  <c r="R8" i="7"/>
  <c r="S8" i="7"/>
  <c r="Z8" i="7"/>
  <c r="AA8" i="7"/>
  <c r="AC8" i="7"/>
  <c r="AD8" i="7"/>
  <c r="AE8" i="7"/>
  <c r="AF8" i="7"/>
  <c r="AG8" i="7"/>
  <c r="AH8" i="7"/>
  <c r="AI8" i="7"/>
  <c r="AJ8" i="7"/>
  <c r="AK8" i="7"/>
  <c r="AM8" i="7"/>
  <c r="AN8" i="7"/>
  <c r="AO8" i="7"/>
  <c r="AP8" i="7"/>
  <c r="AR8" i="7"/>
  <c r="AS8" i="7"/>
  <c r="AT8" i="7"/>
  <c r="AU8" i="7"/>
  <c r="AW8" i="7"/>
  <c r="AY8" i="7"/>
  <c r="A10" i="7"/>
  <c r="B10" i="7"/>
  <c r="D10" i="7"/>
  <c r="E10" i="7"/>
  <c r="F10" i="7"/>
  <c r="G10" i="7"/>
  <c r="H10" i="7"/>
  <c r="I10" i="7"/>
  <c r="J10" i="7"/>
  <c r="K10" i="7"/>
  <c r="L10" i="7"/>
  <c r="M10" i="7"/>
  <c r="N10" i="7"/>
  <c r="O10" i="7"/>
  <c r="Q10" i="7"/>
  <c r="R10" i="7"/>
  <c r="S10" i="7"/>
  <c r="U10" i="7"/>
  <c r="V10" i="7"/>
  <c r="W10" i="7"/>
  <c r="X10" i="7"/>
  <c r="Y10" i="7"/>
  <c r="Z10" i="7"/>
  <c r="AA10" i="7"/>
  <c r="AC10" i="7"/>
  <c r="AD10" i="7"/>
  <c r="AE10" i="7"/>
  <c r="AF10" i="7"/>
  <c r="AG10" i="7"/>
  <c r="AH10" i="7"/>
  <c r="AI10" i="7"/>
  <c r="AJ10" i="7"/>
  <c r="AK10" i="7"/>
  <c r="AM10" i="7"/>
  <c r="AN10" i="7"/>
  <c r="AO10" i="7"/>
  <c r="AP10" i="7"/>
  <c r="AR10" i="7"/>
  <c r="AS10" i="7"/>
  <c r="AT10" i="7"/>
  <c r="AU10" i="7"/>
  <c r="AW10" i="7"/>
  <c r="AY10" i="7"/>
  <c r="A11" i="7"/>
  <c r="B11" i="7"/>
  <c r="D11" i="7"/>
  <c r="E11" i="7"/>
  <c r="F11" i="7"/>
  <c r="G11" i="7"/>
  <c r="H11" i="7"/>
  <c r="I11" i="7"/>
  <c r="J11" i="7"/>
  <c r="K11" i="7"/>
  <c r="L11" i="7"/>
  <c r="M11" i="7"/>
  <c r="N11" i="7"/>
  <c r="O11" i="7"/>
  <c r="Q11" i="7"/>
  <c r="R11" i="7"/>
  <c r="S11" i="7"/>
  <c r="U11" i="7"/>
  <c r="V11" i="7"/>
  <c r="W11" i="7"/>
  <c r="X11" i="7"/>
  <c r="Y11" i="7"/>
  <c r="Z11" i="7"/>
  <c r="AA11" i="7"/>
  <c r="AC11" i="7"/>
  <c r="AD11" i="7"/>
  <c r="AE11" i="7"/>
  <c r="AF11" i="7"/>
  <c r="AG11" i="7"/>
  <c r="AH11" i="7"/>
  <c r="AI11" i="7"/>
  <c r="AJ11" i="7"/>
  <c r="AK11" i="7"/>
  <c r="AM11" i="7"/>
  <c r="AN11" i="7"/>
  <c r="AO11" i="7"/>
  <c r="AP11" i="7"/>
  <c r="AR11" i="7"/>
  <c r="AS11" i="7"/>
  <c r="AT11" i="7"/>
  <c r="AU11" i="7"/>
  <c r="AW11" i="7"/>
  <c r="AY11" i="7"/>
  <c r="A12" i="7"/>
  <c r="B12" i="7"/>
  <c r="D12" i="7"/>
  <c r="E12" i="7"/>
  <c r="F12" i="7"/>
  <c r="G12" i="7"/>
  <c r="H12" i="7"/>
  <c r="I12" i="7"/>
  <c r="J12" i="7"/>
  <c r="K12" i="7"/>
  <c r="L12" i="7"/>
  <c r="M12" i="7"/>
  <c r="N12" i="7"/>
  <c r="O12" i="7"/>
  <c r="Q12" i="7"/>
  <c r="R12" i="7"/>
  <c r="S12" i="7"/>
  <c r="U12" i="7"/>
  <c r="V12" i="7"/>
  <c r="W12" i="7"/>
  <c r="X12" i="7"/>
  <c r="Y12" i="7"/>
  <c r="Z12" i="7"/>
  <c r="AA12" i="7"/>
  <c r="AC12" i="7"/>
  <c r="AD12" i="7"/>
  <c r="AE12" i="7"/>
  <c r="AF12" i="7"/>
  <c r="AG12" i="7"/>
  <c r="AH12" i="7"/>
  <c r="AI12" i="7"/>
  <c r="AJ12" i="7"/>
  <c r="AK12" i="7"/>
  <c r="AM12" i="7"/>
  <c r="AN12" i="7"/>
  <c r="AO12" i="7"/>
  <c r="AP12" i="7"/>
  <c r="AR12" i="7"/>
  <c r="AS12" i="7"/>
  <c r="AT12" i="7"/>
  <c r="AU12" i="7"/>
  <c r="AW12" i="7"/>
  <c r="AY12" i="7"/>
  <c r="A13" i="7"/>
  <c r="B13" i="7"/>
  <c r="D13" i="7"/>
  <c r="E13" i="7"/>
  <c r="F13" i="7"/>
  <c r="G13" i="7"/>
  <c r="H13" i="7"/>
  <c r="I13" i="7"/>
  <c r="J13" i="7"/>
  <c r="K13" i="7"/>
  <c r="L13" i="7"/>
  <c r="M13" i="7"/>
  <c r="N13" i="7"/>
  <c r="O13" i="7"/>
  <c r="Q13" i="7"/>
  <c r="R13" i="7"/>
  <c r="S13" i="7"/>
  <c r="U13" i="7"/>
  <c r="V13" i="7"/>
  <c r="W13" i="7"/>
  <c r="X13" i="7"/>
  <c r="Y13" i="7"/>
  <c r="Z13" i="7"/>
  <c r="AA13" i="7"/>
  <c r="AC13" i="7"/>
  <c r="AD13" i="7"/>
  <c r="AE13" i="7"/>
  <c r="AF13" i="7"/>
  <c r="AG13" i="7"/>
  <c r="AH13" i="7"/>
  <c r="AI13" i="7"/>
  <c r="AJ13" i="7"/>
  <c r="AK13" i="7"/>
  <c r="AM13" i="7"/>
  <c r="AN13" i="7"/>
  <c r="AO13" i="7"/>
  <c r="AP13" i="7"/>
  <c r="AR13" i="7"/>
  <c r="AS13" i="7"/>
  <c r="AT13" i="7"/>
  <c r="AU13" i="7"/>
  <c r="AW13" i="7"/>
  <c r="AY13" i="7"/>
  <c r="A14" i="7"/>
  <c r="B14" i="7"/>
  <c r="D14" i="7"/>
  <c r="E14" i="7"/>
  <c r="F14" i="7"/>
  <c r="G14" i="7"/>
  <c r="H14" i="7"/>
  <c r="I14" i="7"/>
  <c r="J14" i="7"/>
  <c r="K14" i="7"/>
  <c r="L14" i="7"/>
  <c r="M14" i="7"/>
  <c r="N14" i="7"/>
  <c r="O14" i="7"/>
  <c r="Q14" i="7"/>
  <c r="R14" i="7"/>
  <c r="S14" i="7"/>
  <c r="U14" i="7"/>
  <c r="V14" i="7"/>
  <c r="W14" i="7"/>
  <c r="X14" i="7"/>
  <c r="Y14" i="7"/>
  <c r="Z14" i="7"/>
  <c r="AA14" i="7"/>
  <c r="AC14" i="7"/>
  <c r="AD14" i="7"/>
  <c r="AE14" i="7"/>
  <c r="AF14" i="7"/>
  <c r="AG14" i="7"/>
  <c r="AH14" i="7"/>
  <c r="AI14" i="7"/>
  <c r="AJ14" i="7"/>
  <c r="AK14" i="7"/>
  <c r="AM14" i="7"/>
  <c r="AN14" i="7"/>
  <c r="AO14" i="7"/>
  <c r="AP14" i="7"/>
  <c r="AR14" i="7"/>
  <c r="AS14" i="7"/>
  <c r="AT14" i="7"/>
  <c r="AU14" i="7"/>
  <c r="AW14" i="7"/>
  <c r="AY14" i="7"/>
  <c r="A15" i="7"/>
  <c r="B15" i="7"/>
  <c r="D15" i="7"/>
  <c r="E15" i="7"/>
  <c r="F15" i="7"/>
  <c r="G15" i="7"/>
  <c r="H15" i="7"/>
  <c r="I15" i="7"/>
  <c r="J15" i="7"/>
  <c r="K15" i="7"/>
  <c r="L15" i="7"/>
  <c r="M15" i="7"/>
  <c r="N15" i="7"/>
  <c r="O15" i="7"/>
  <c r="Q15" i="7"/>
  <c r="R15" i="7"/>
  <c r="S15" i="7"/>
  <c r="U15" i="7"/>
  <c r="V15" i="7"/>
  <c r="W15" i="7"/>
  <c r="X15" i="7"/>
  <c r="Y15" i="7"/>
  <c r="Z15" i="7"/>
  <c r="AA15" i="7"/>
  <c r="AC15" i="7"/>
  <c r="AD15" i="7"/>
  <c r="AE15" i="7"/>
  <c r="AF15" i="7"/>
  <c r="AG15" i="7"/>
  <c r="AH15" i="7"/>
  <c r="AI15" i="7"/>
  <c r="AJ15" i="7"/>
  <c r="AK15" i="7"/>
  <c r="AM15" i="7"/>
  <c r="AN15" i="7"/>
  <c r="AO15" i="7"/>
  <c r="AP15" i="7"/>
  <c r="AR15" i="7"/>
  <c r="AS15" i="7"/>
  <c r="AT15" i="7"/>
  <c r="AU15" i="7"/>
  <c r="AW15" i="7"/>
  <c r="AY15" i="7"/>
  <c r="A16" i="7"/>
  <c r="B16" i="7"/>
  <c r="D16" i="7"/>
  <c r="E16" i="7"/>
  <c r="F16" i="7"/>
  <c r="G16" i="7"/>
  <c r="H16" i="7"/>
  <c r="I16" i="7"/>
  <c r="J16" i="7"/>
  <c r="K16" i="7"/>
  <c r="L16" i="7"/>
  <c r="M16" i="7"/>
  <c r="N16" i="7"/>
  <c r="O16" i="7"/>
  <c r="Q16" i="7"/>
  <c r="R16" i="7"/>
  <c r="S16" i="7"/>
  <c r="U16" i="7"/>
  <c r="V16" i="7"/>
  <c r="W16" i="7"/>
  <c r="X16" i="7"/>
  <c r="Y16" i="7"/>
  <c r="Z16" i="7"/>
  <c r="AA16" i="7"/>
  <c r="AC16" i="7"/>
  <c r="AD16" i="7"/>
  <c r="AE16" i="7"/>
  <c r="AF16" i="7"/>
  <c r="AG16" i="7"/>
  <c r="AH16" i="7"/>
  <c r="AI16" i="7"/>
  <c r="AJ16" i="7"/>
  <c r="AK16" i="7"/>
  <c r="AM16" i="7"/>
  <c r="AN16" i="7"/>
  <c r="AO16" i="7"/>
  <c r="AP16" i="7"/>
  <c r="AR16" i="7"/>
  <c r="AS16" i="7"/>
  <c r="AT16" i="7"/>
  <c r="AU16" i="7"/>
  <c r="AW16" i="7"/>
  <c r="AY16" i="7"/>
  <c r="A17" i="7"/>
  <c r="B17" i="7"/>
  <c r="D17" i="7"/>
  <c r="E17" i="7"/>
  <c r="F17" i="7"/>
  <c r="G17" i="7"/>
  <c r="H17" i="7"/>
  <c r="I17" i="7"/>
  <c r="J17" i="7"/>
  <c r="K17" i="7"/>
  <c r="L17" i="7"/>
  <c r="M17" i="7"/>
  <c r="N17" i="7"/>
  <c r="O17" i="7"/>
  <c r="Q17" i="7"/>
  <c r="R17" i="7"/>
  <c r="S17" i="7"/>
  <c r="U17" i="7"/>
  <c r="V17" i="7"/>
  <c r="W17" i="7"/>
  <c r="X17" i="7"/>
  <c r="Y17" i="7"/>
  <c r="Z17" i="7"/>
  <c r="AA17" i="7"/>
  <c r="AC17" i="7"/>
  <c r="AD17" i="7"/>
  <c r="AE17" i="7"/>
  <c r="AF17" i="7"/>
  <c r="AG17" i="7"/>
  <c r="AH17" i="7"/>
  <c r="AI17" i="7"/>
  <c r="AJ17" i="7"/>
  <c r="AK17" i="7"/>
  <c r="AM17" i="7"/>
  <c r="AN17" i="7"/>
  <c r="AO17" i="7"/>
  <c r="AP17" i="7"/>
  <c r="AR17" i="7"/>
  <c r="AS17" i="7"/>
  <c r="AT17" i="7"/>
  <c r="AU17" i="7"/>
  <c r="AW17" i="7"/>
  <c r="AY17" i="7"/>
  <c r="A18" i="7"/>
  <c r="B18" i="7"/>
  <c r="D18" i="7"/>
  <c r="E18" i="7"/>
  <c r="F18" i="7"/>
  <c r="G18" i="7"/>
  <c r="H18" i="7"/>
  <c r="I18" i="7"/>
  <c r="J18" i="7"/>
  <c r="K18" i="7"/>
  <c r="L18" i="7"/>
  <c r="M18" i="7"/>
  <c r="N18" i="7"/>
  <c r="O18" i="7"/>
  <c r="Q18" i="7"/>
  <c r="R18" i="7"/>
  <c r="S18" i="7"/>
  <c r="U18" i="7"/>
  <c r="V18" i="7"/>
  <c r="W18" i="7"/>
  <c r="X18" i="7"/>
  <c r="Y18" i="7"/>
  <c r="Z18" i="7"/>
  <c r="AA18" i="7"/>
  <c r="AC18" i="7"/>
  <c r="AD18" i="7"/>
  <c r="AE18" i="7"/>
  <c r="AF18" i="7"/>
  <c r="AG18" i="7"/>
  <c r="AH18" i="7"/>
  <c r="AI18" i="7"/>
  <c r="AJ18" i="7"/>
  <c r="AK18" i="7"/>
  <c r="AM18" i="7"/>
  <c r="AN18" i="7"/>
  <c r="AO18" i="7"/>
  <c r="AP18" i="7"/>
  <c r="AR18" i="7"/>
  <c r="AS18" i="7"/>
  <c r="AT18" i="7"/>
  <c r="AU18" i="7"/>
  <c r="AW18" i="7"/>
  <c r="AY18" i="7"/>
  <c r="A19" i="7"/>
  <c r="B19" i="7"/>
  <c r="D19" i="7"/>
  <c r="E19" i="7"/>
  <c r="F19" i="7"/>
  <c r="G19" i="7"/>
  <c r="H19" i="7"/>
  <c r="I19" i="7"/>
  <c r="J19" i="7"/>
  <c r="K19" i="7"/>
  <c r="L19" i="7"/>
  <c r="M19" i="7"/>
  <c r="N19" i="7"/>
  <c r="O19" i="7"/>
  <c r="Q19" i="7"/>
  <c r="R19" i="7"/>
  <c r="S19" i="7"/>
  <c r="U19" i="7"/>
  <c r="V19" i="7"/>
  <c r="W19" i="7"/>
  <c r="X19" i="7"/>
  <c r="Y19" i="7"/>
  <c r="Z19" i="7"/>
  <c r="AA19" i="7"/>
  <c r="AC19" i="7"/>
  <c r="AD19" i="7"/>
  <c r="AE19" i="7"/>
  <c r="AF19" i="7"/>
  <c r="AG19" i="7"/>
  <c r="AH19" i="7"/>
  <c r="AI19" i="7"/>
  <c r="AJ19" i="7"/>
  <c r="AK19" i="7"/>
  <c r="AM19" i="7"/>
  <c r="AN19" i="7"/>
  <c r="AO19" i="7"/>
  <c r="AP19" i="7"/>
  <c r="AR19" i="7"/>
  <c r="AS19" i="7"/>
  <c r="AT19" i="7"/>
  <c r="AU19" i="7"/>
  <c r="AW19" i="7"/>
  <c r="AY19" i="7"/>
  <c r="A20" i="7"/>
  <c r="B20" i="7"/>
  <c r="D20" i="7"/>
  <c r="E20" i="7"/>
  <c r="F20" i="7"/>
  <c r="G20" i="7"/>
  <c r="H20" i="7"/>
  <c r="I20" i="7"/>
  <c r="J20" i="7"/>
  <c r="K20" i="7"/>
  <c r="L20" i="7"/>
  <c r="M20" i="7"/>
  <c r="N20" i="7"/>
  <c r="O20" i="7"/>
  <c r="Q20" i="7"/>
  <c r="R20" i="7"/>
  <c r="S20" i="7"/>
  <c r="U20" i="7"/>
  <c r="V20" i="7"/>
  <c r="W20" i="7"/>
  <c r="X20" i="7"/>
  <c r="Y20" i="7"/>
  <c r="Z20" i="7"/>
  <c r="AA20" i="7"/>
  <c r="AC20" i="7"/>
  <c r="AD20" i="7"/>
  <c r="AE20" i="7"/>
  <c r="AF20" i="7"/>
  <c r="AG20" i="7"/>
  <c r="AH20" i="7"/>
  <c r="AI20" i="7"/>
  <c r="AJ20" i="7"/>
  <c r="AK20" i="7"/>
  <c r="AM20" i="7"/>
  <c r="AN20" i="7"/>
  <c r="AO20" i="7"/>
  <c r="AP20" i="7"/>
  <c r="AR20" i="7"/>
  <c r="AS20" i="7"/>
  <c r="AT20" i="7"/>
  <c r="AU20" i="7"/>
  <c r="AW20" i="7"/>
  <c r="AY20" i="7"/>
  <c r="A21" i="7"/>
  <c r="B21" i="7"/>
  <c r="D21" i="7"/>
  <c r="E21" i="7"/>
  <c r="F21" i="7"/>
  <c r="G21" i="7"/>
  <c r="H21" i="7"/>
  <c r="I21" i="7"/>
  <c r="J21" i="7"/>
  <c r="K21" i="7"/>
  <c r="L21" i="7"/>
  <c r="M21" i="7"/>
  <c r="N21" i="7"/>
  <c r="O21" i="7"/>
  <c r="Q21" i="7"/>
  <c r="R21" i="7"/>
  <c r="S21" i="7"/>
  <c r="U21" i="7"/>
  <c r="V21" i="7"/>
  <c r="W21" i="7"/>
  <c r="X21" i="7"/>
  <c r="Y21" i="7"/>
  <c r="Z21" i="7"/>
  <c r="AA21" i="7"/>
  <c r="AC21" i="7"/>
  <c r="AD21" i="7"/>
  <c r="AE21" i="7"/>
  <c r="AF21" i="7"/>
  <c r="AG21" i="7"/>
  <c r="AH21" i="7"/>
  <c r="AI21" i="7"/>
  <c r="AJ21" i="7"/>
  <c r="AK21" i="7"/>
  <c r="AM21" i="7"/>
  <c r="AN21" i="7"/>
  <c r="AO21" i="7"/>
  <c r="AP21" i="7"/>
  <c r="AR21" i="7"/>
  <c r="AS21" i="7"/>
  <c r="AT21" i="7"/>
  <c r="AU21" i="7"/>
  <c r="AW21" i="7"/>
  <c r="AY21" i="7"/>
  <c r="A22" i="7"/>
  <c r="B22" i="7"/>
  <c r="D22" i="7"/>
  <c r="E22" i="7"/>
  <c r="F22" i="7"/>
  <c r="G22" i="7"/>
  <c r="H22" i="7"/>
  <c r="I22" i="7"/>
  <c r="J22" i="7"/>
  <c r="K22" i="7"/>
  <c r="L22" i="7"/>
  <c r="M22" i="7"/>
  <c r="N22" i="7"/>
  <c r="O22" i="7"/>
  <c r="Q22" i="7"/>
  <c r="R22" i="7"/>
  <c r="S22" i="7"/>
  <c r="U22" i="7"/>
  <c r="V22" i="7"/>
  <c r="W22" i="7"/>
  <c r="X22" i="7"/>
  <c r="Y22" i="7"/>
  <c r="Z22" i="7"/>
  <c r="AA22" i="7"/>
  <c r="AC22" i="7"/>
  <c r="AD22" i="7"/>
  <c r="AE22" i="7"/>
  <c r="AF22" i="7"/>
  <c r="AG22" i="7"/>
  <c r="AH22" i="7"/>
  <c r="AI22" i="7"/>
  <c r="AJ22" i="7"/>
  <c r="AK22" i="7"/>
  <c r="AM22" i="7"/>
  <c r="AN22" i="7"/>
  <c r="AO22" i="7"/>
  <c r="AP22" i="7"/>
  <c r="AR22" i="7"/>
  <c r="AS22" i="7"/>
  <c r="AT22" i="7"/>
  <c r="AU22" i="7"/>
  <c r="AW22" i="7"/>
  <c r="AY22" i="7"/>
  <c r="A23" i="7"/>
  <c r="B23" i="7"/>
  <c r="D23" i="7"/>
  <c r="E23" i="7"/>
  <c r="F23" i="7"/>
  <c r="G23" i="7"/>
  <c r="H23" i="7"/>
  <c r="I23" i="7"/>
  <c r="J23" i="7"/>
  <c r="K23" i="7"/>
  <c r="L23" i="7"/>
  <c r="M23" i="7"/>
  <c r="N23" i="7"/>
  <c r="O23" i="7"/>
  <c r="Q23" i="7"/>
  <c r="R23" i="7"/>
  <c r="S23" i="7"/>
  <c r="U23" i="7"/>
  <c r="V23" i="7"/>
  <c r="W23" i="7"/>
  <c r="X23" i="7"/>
  <c r="Y23" i="7"/>
  <c r="Z23" i="7"/>
  <c r="AA23" i="7"/>
  <c r="AC23" i="7"/>
  <c r="AD23" i="7"/>
  <c r="AE23" i="7"/>
  <c r="AF23" i="7"/>
  <c r="AG23" i="7"/>
  <c r="AH23" i="7"/>
  <c r="AI23" i="7"/>
  <c r="AJ23" i="7"/>
  <c r="AK23" i="7"/>
  <c r="AM23" i="7"/>
  <c r="AN23" i="7"/>
  <c r="AO23" i="7"/>
  <c r="AP23" i="7"/>
  <c r="AR23" i="7"/>
  <c r="AS23" i="7"/>
  <c r="AT23" i="7"/>
  <c r="AU23" i="7"/>
  <c r="AW23" i="7"/>
  <c r="AY23" i="7"/>
  <c r="A24" i="7"/>
  <c r="B24" i="7"/>
  <c r="D24" i="7"/>
  <c r="E24" i="7"/>
  <c r="F24" i="7"/>
  <c r="G24" i="7"/>
  <c r="H24" i="7"/>
  <c r="I24" i="7"/>
  <c r="J24" i="7"/>
  <c r="K24" i="7"/>
  <c r="L24" i="7"/>
  <c r="M24" i="7"/>
  <c r="N24" i="7"/>
  <c r="O24" i="7"/>
  <c r="Q24" i="7"/>
  <c r="R24" i="7"/>
  <c r="S24" i="7"/>
  <c r="U24" i="7"/>
  <c r="V24" i="7"/>
  <c r="W24" i="7"/>
  <c r="X24" i="7"/>
  <c r="Y24" i="7"/>
  <c r="Z24" i="7"/>
  <c r="AA24" i="7"/>
  <c r="AC24" i="7"/>
  <c r="AD24" i="7"/>
  <c r="AE24" i="7"/>
  <c r="AF24" i="7"/>
  <c r="AG24" i="7"/>
  <c r="AH24" i="7"/>
  <c r="AI24" i="7"/>
  <c r="AJ24" i="7"/>
  <c r="AK24" i="7"/>
  <c r="AM24" i="7"/>
  <c r="AN24" i="7"/>
  <c r="AO24" i="7"/>
  <c r="AP24" i="7"/>
  <c r="AR24" i="7"/>
  <c r="AS24" i="7"/>
  <c r="AT24" i="7"/>
  <c r="AU24" i="7"/>
  <c r="AW24" i="7"/>
  <c r="AY24" i="7"/>
  <c r="A25" i="7"/>
  <c r="B25" i="7"/>
  <c r="D25" i="7"/>
  <c r="E25" i="7"/>
  <c r="F25" i="7"/>
  <c r="G25" i="7"/>
  <c r="H25" i="7"/>
  <c r="I25" i="7"/>
  <c r="J25" i="7"/>
  <c r="K25" i="7"/>
  <c r="L25" i="7"/>
  <c r="M25" i="7"/>
  <c r="N25" i="7"/>
  <c r="O25" i="7"/>
  <c r="Q25" i="7"/>
  <c r="R25" i="7"/>
  <c r="S25" i="7"/>
  <c r="U25" i="7"/>
  <c r="V25" i="7"/>
  <c r="W25" i="7"/>
  <c r="X25" i="7"/>
  <c r="Y25" i="7"/>
  <c r="Z25" i="7"/>
  <c r="AA25" i="7"/>
  <c r="AC25" i="7"/>
  <c r="AD25" i="7"/>
  <c r="AE25" i="7"/>
  <c r="AF25" i="7"/>
  <c r="AG25" i="7"/>
  <c r="AH25" i="7"/>
  <c r="AI25" i="7"/>
  <c r="AJ25" i="7"/>
  <c r="AK25" i="7"/>
  <c r="AM25" i="7"/>
  <c r="AN25" i="7"/>
  <c r="AO25" i="7"/>
  <c r="AP25" i="7"/>
  <c r="AR25" i="7"/>
  <c r="AS25" i="7"/>
  <c r="AT25" i="7"/>
  <c r="AU25" i="7"/>
  <c r="AW25" i="7"/>
  <c r="AY25" i="7"/>
  <c r="A26" i="7"/>
  <c r="B26" i="7"/>
  <c r="D26" i="7"/>
  <c r="E26" i="7"/>
  <c r="F26" i="7"/>
  <c r="G26" i="7"/>
  <c r="H26" i="7"/>
  <c r="I26" i="7"/>
  <c r="J26" i="7"/>
  <c r="K26" i="7"/>
  <c r="L26" i="7"/>
  <c r="M26" i="7"/>
  <c r="N26" i="7"/>
  <c r="O26" i="7"/>
  <c r="Q26" i="7"/>
  <c r="R26" i="7"/>
  <c r="S26" i="7"/>
  <c r="U26" i="7"/>
  <c r="V26" i="7"/>
  <c r="W26" i="7"/>
  <c r="X26" i="7"/>
  <c r="Y26" i="7"/>
  <c r="Z26" i="7"/>
  <c r="AA26" i="7"/>
  <c r="AC26" i="7"/>
  <c r="AD26" i="7"/>
  <c r="AE26" i="7"/>
  <c r="AF26" i="7"/>
  <c r="AG26" i="7"/>
  <c r="AH26" i="7"/>
  <c r="AI26" i="7"/>
  <c r="AJ26" i="7"/>
  <c r="AK26" i="7"/>
  <c r="AM26" i="7"/>
  <c r="AN26" i="7"/>
  <c r="AO26" i="7"/>
  <c r="AP26" i="7"/>
  <c r="AR26" i="7"/>
  <c r="AS26" i="7"/>
  <c r="AT26" i="7"/>
  <c r="AU26" i="7"/>
  <c r="AW26" i="7"/>
  <c r="AY26" i="7"/>
  <c r="A27" i="7"/>
  <c r="B27" i="7"/>
  <c r="D27" i="7"/>
  <c r="E27" i="7"/>
  <c r="F27" i="7"/>
  <c r="G27" i="7"/>
  <c r="H27" i="7"/>
  <c r="I27" i="7"/>
  <c r="J27" i="7"/>
  <c r="K27" i="7"/>
  <c r="L27" i="7"/>
  <c r="M27" i="7"/>
  <c r="N27" i="7"/>
  <c r="O27" i="7"/>
  <c r="Q27" i="7"/>
  <c r="R27" i="7"/>
  <c r="S27" i="7"/>
  <c r="U27" i="7"/>
  <c r="V27" i="7"/>
  <c r="W27" i="7"/>
  <c r="X27" i="7"/>
  <c r="Y27" i="7"/>
  <c r="Z27" i="7"/>
  <c r="AA27" i="7"/>
  <c r="AC27" i="7"/>
  <c r="AD27" i="7"/>
  <c r="AE27" i="7"/>
  <c r="AF27" i="7"/>
  <c r="AG27" i="7"/>
  <c r="AH27" i="7"/>
  <c r="AI27" i="7"/>
  <c r="AJ27" i="7"/>
  <c r="AK27" i="7"/>
  <c r="AM27" i="7"/>
  <c r="AN27" i="7"/>
  <c r="AO27" i="7"/>
  <c r="AP27" i="7"/>
  <c r="AR27" i="7"/>
  <c r="AS27" i="7"/>
  <c r="AT27" i="7"/>
  <c r="AU27" i="7"/>
  <c r="AW27" i="7"/>
  <c r="AY27" i="7"/>
  <c r="A28" i="7"/>
  <c r="B28" i="7"/>
  <c r="D28" i="7"/>
  <c r="E28" i="7"/>
  <c r="F28" i="7"/>
  <c r="G28" i="7"/>
  <c r="H28" i="7"/>
  <c r="I28" i="7"/>
  <c r="J28" i="7"/>
  <c r="K28" i="7"/>
  <c r="L28" i="7"/>
  <c r="M28" i="7"/>
  <c r="N28" i="7"/>
  <c r="O28" i="7"/>
  <c r="Q28" i="7"/>
  <c r="R28" i="7"/>
  <c r="S28" i="7"/>
  <c r="U28" i="7"/>
  <c r="V28" i="7"/>
  <c r="W28" i="7"/>
  <c r="X28" i="7"/>
  <c r="Y28" i="7"/>
  <c r="Z28" i="7"/>
  <c r="AA28" i="7"/>
  <c r="AC28" i="7"/>
  <c r="AD28" i="7"/>
  <c r="AE28" i="7"/>
  <c r="AF28" i="7"/>
  <c r="AG28" i="7"/>
  <c r="AH28" i="7"/>
  <c r="AI28" i="7"/>
  <c r="AJ28" i="7"/>
  <c r="AK28" i="7"/>
  <c r="AM28" i="7"/>
  <c r="AN28" i="7"/>
  <c r="AO28" i="7"/>
  <c r="AP28" i="7"/>
  <c r="AR28" i="7"/>
  <c r="AS28" i="7"/>
  <c r="AT28" i="7"/>
  <c r="AU28" i="7"/>
  <c r="AW28" i="7"/>
  <c r="AY28" i="7"/>
  <c r="A29" i="7"/>
  <c r="B29" i="7"/>
  <c r="D29" i="7"/>
  <c r="E29" i="7"/>
  <c r="F29" i="7"/>
  <c r="G29" i="7"/>
  <c r="H29" i="7"/>
  <c r="I29" i="7"/>
  <c r="J29" i="7"/>
  <c r="K29" i="7"/>
  <c r="L29" i="7"/>
  <c r="M29" i="7"/>
  <c r="N29" i="7"/>
  <c r="O29" i="7"/>
  <c r="Q29" i="7"/>
  <c r="R29" i="7"/>
  <c r="S29" i="7"/>
  <c r="U29" i="7"/>
  <c r="V29" i="7"/>
  <c r="W29" i="7"/>
  <c r="X29" i="7"/>
  <c r="Y29" i="7"/>
  <c r="Z29" i="7"/>
  <c r="AA29" i="7"/>
  <c r="AC29" i="7"/>
  <c r="AD29" i="7"/>
  <c r="AE29" i="7"/>
  <c r="AF29" i="7"/>
  <c r="AG29" i="7"/>
  <c r="AH29" i="7"/>
  <c r="AI29" i="7"/>
  <c r="AJ29" i="7"/>
  <c r="AK29" i="7"/>
  <c r="AM29" i="7"/>
  <c r="AN29" i="7"/>
  <c r="AO29" i="7"/>
  <c r="AP29" i="7"/>
  <c r="AR29" i="7"/>
  <c r="AS29" i="7"/>
  <c r="AT29" i="7"/>
  <c r="AU29" i="7"/>
  <c r="AW29" i="7"/>
  <c r="AY29" i="7"/>
  <c r="A30" i="7"/>
  <c r="B30" i="7"/>
  <c r="D30" i="7"/>
  <c r="E30" i="7"/>
  <c r="F30" i="7"/>
  <c r="G30" i="7"/>
  <c r="H30" i="7"/>
  <c r="I30" i="7"/>
  <c r="J30" i="7"/>
  <c r="K30" i="7"/>
  <c r="L30" i="7"/>
  <c r="M30" i="7"/>
  <c r="N30" i="7"/>
  <c r="O30" i="7"/>
  <c r="Q30" i="7"/>
  <c r="R30" i="7"/>
  <c r="S30" i="7"/>
  <c r="U30" i="7"/>
  <c r="V30" i="7"/>
  <c r="W30" i="7"/>
  <c r="X30" i="7"/>
  <c r="Y30" i="7"/>
  <c r="Z30" i="7"/>
  <c r="AA30" i="7"/>
  <c r="AC30" i="7"/>
  <c r="AD30" i="7"/>
  <c r="AE30" i="7"/>
  <c r="AF30" i="7"/>
  <c r="AG30" i="7"/>
  <c r="AH30" i="7"/>
  <c r="AI30" i="7"/>
  <c r="AJ30" i="7"/>
  <c r="AK30" i="7"/>
  <c r="AM30" i="7"/>
  <c r="AN30" i="7"/>
  <c r="AO30" i="7"/>
  <c r="AP30" i="7"/>
  <c r="AR30" i="7"/>
  <c r="AS30" i="7"/>
  <c r="AT30" i="7"/>
  <c r="AU30" i="7"/>
  <c r="AW30" i="7"/>
  <c r="AY30" i="7"/>
  <c r="A31" i="7"/>
  <c r="B31" i="7"/>
  <c r="D31" i="7"/>
  <c r="E31" i="7"/>
  <c r="F31" i="7"/>
  <c r="G31" i="7"/>
  <c r="H31" i="7"/>
  <c r="I31" i="7"/>
  <c r="J31" i="7"/>
  <c r="K31" i="7"/>
  <c r="L31" i="7"/>
  <c r="M31" i="7"/>
  <c r="N31" i="7"/>
  <c r="O31" i="7"/>
  <c r="Q31" i="7"/>
  <c r="R31" i="7"/>
  <c r="S31" i="7"/>
  <c r="U31" i="7"/>
  <c r="V31" i="7"/>
  <c r="W31" i="7"/>
  <c r="X31" i="7"/>
  <c r="Y31" i="7"/>
  <c r="Z31" i="7"/>
  <c r="AA31" i="7"/>
  <c r="AC31" i="7"/>
  <c r="AD31" i="7"/>
  <c r="AE31" i="7"/>
  <c r="AF31" i="7"/>
  <c r="AG31" i="7"/>
  <c r="AH31" i="7"/>
  <c r="AI31" i="7"/>
  <c r="AJ31" i="7"/>
  <c r="AK31" i="7"/>
  <c r="AM31" i="7"/>
  <c r="AN31" i="7"/>
  <c r="AO31" i="7"/>
  <c r="AP31" i="7"/>
  <c r="AR31" i="7"/>
  <c r="AS31" i="7"/>
  <c r="AT31" i="7"/>
  <c r="AU31" i="7"/>
  <c r="AW31" i="7"/>
  <c r="AY31" i="7"/>
  <c r="A32" i="7"/>
  <c r="B32" i="7"/>
  <c r="D32" i="7"/>
  <c r="E32" i="7"/>
  <c r="F32" i="7"/>
  <c r="G32" i="7"/>
  <c r="H32" i="7"/>
  <c r="I32" i="7"/>
  <c r="J32" i="7"/>
  <c r="K32" i="7"/>
  <c r="L32" i="7"/>
  <c r="M32" i="7"/>
  <c r="N32" i="7"/>
  <c r="O32" i="7"/>
  <c r="Q32" i="7"/>
  <c r="R32" i="7"/>
  <c r="S32" i="7"/>
  <c r="U32" i="7"/>
  <c r="V32" i="7"/>
  <c r="W32" i="7"/>
  <c r="X32" i="7"/>
  <c r="Y32" i="7"/>
  <c r="Z32" i="7"/>
  <c r="AA32" i="7"/>
  <c r="AC32" i="7"/>
  <c r="AD32" i="7"/>
  <c r="AE32" i="7"/>
  <c r="AF32" i="7"/>
  <c r="AG32" i="7"/>
  <c r="AH32" i="7"/>
  <c r="AI32" i="7"/>
  <c r="AJ32" i="7"/>
  <c r="AK32" i="7"/>
  <c r="AM32" i="7"/>
  <c r="AN32" i="7"/>
  <c r="AO32" i="7"/>
  <c r="AP32" i="7"/>
  <c r="AR32" i="7"/>
  <c r="AS32" i="7"/>
  <c r="AT32" i="7"/>
  <c r="AU32" i="7"/>
  <c r="AW32" i="7"/>
  <c r="AY32" i="7"/>
  <c r="A33" i="7"/>
  <c r="B33" i="7"/>
  <c r="D33" i="7"/>
  <c r="E33" i="7"/>
  <c r="F33" i="7"/>
  <c r="G33" i="7"/>
  <c r="H33" i="7"/>
  <c r="I33" i="7"/>
  <c r="J33" i="7"/>
  <c r="K33" i="7"/>
  <c r="L33" i="7"/>
  <c r="M33" i="7"/>
  <c r="N33" i="7"/>
  <c r="O33" i="7"/>
  <c r="Q33" i="7"/>
  <c r="R33" i="7"/>
  <c r="S33" i="7"/>
  <c r="U33" i="7"/>
  <c r="V33" i="7"/>
  <c r="W33" i="7"/>
  <c r="X33" i="7"/>
  <c r="Y33" i="7"/>
  <c r="Z33" i="7"/>
  <c r="AA33" i="7"/>
  <c r="AC33" i="7"/>
  <c r="AD33" i="7"/>
  <c r="AE33" i="7"/>
  <c r="AF33" i="7"/>
  <c r="AG33" i="7"/>
  <c r="AH33" i="7"/>
  <c r="AI33" i="7"/>
  <c r="AJ33" i="7"/>
  <c r="AK33" i="7"/>
  <c r="AM33" i="7"/>
  <c r="AN33" i="7"/>
  <c r="AO33" i="7"/>
  <c r="AP33" i="7"/>
  <c r="AR33" i="7"/>
  <c r="AS33" i="7"/>
  <c r="AT33" i="7"/>
  <c r="AU33" i="7"/>
  <c r="AW33" i="7"/>
  <c r="AY33" i="7"/>
  <c r="A34" i="7"/>
  <c r="B34" i="7"/>
  <c r="D34" i="7"/>
  <c r="E34" i="7"/>
  <c r="F34" i="7"/>
  <c r="G34" i="7"/>
  <c r="H34" i="7"/>
  <c r="I34" i="7"/>
  <c r="J34" i="7"/>
  <c r="K34" i="7"/>
  <c r="L34" i="7"/>
  <c r="M34" i="7"/>
  <c r="N34" i="7"/>
  <c r="O34" i="7"/>
  <c r="Q34" i="7"/>
  <c r="R34" i="7"/>
  <c r="S34" i="7"/>
  <c r="U34" i="7"/>
  <c r="V34" i="7"/>
  <c r="W34" i="7"/>
  <c r="X34" i="7"/>
  <c r="Y34" i="7"/>
  <c r="Z34" i="7"/>
  <c r="AA34" i="7"/>
  <c r="AC34" i="7"/>
  <c r="AD34" i="7"/>
  <c r="AE34" i="7"/>
  <c r="AF34" i="7"/>
  <c r="AG34" i="7"/>
  <c r="AH34" i="7"/>
  <c r="AI34" i="7"/>
  <c r="AJ34" i="7"/>
  <c r="AK34" i="7"/>
  <c r="AM34" i="7"/>
  <c r="AN34" i="7"/>
  <c r="AO34" i="7"/>
  <c r="AP34" i="7"/>
  <c r="AR34" i="7"/>
  <c r="AS34" i="7"/>
  <c r="AT34" i="7"/>
  <c r="AU34" i="7"/>
  <c r="AW34" i="7"/>
  <c r="AY34" i="7"/>
  <c r="A35" i="7"/>
  <c r="B35" i="7"/>
  <c r="D35" i="7"/>
  <c r="E35" i="7"/>
  <c r="F35" i="7"/>
  <c r="G35" i="7"/>
  <c r="H35" i="7"/>
  <c r="I35" i="7"/>
  <c r="J35" i="7"/>
  <c r="K35" i="7"/>
  <c r="L35" i="7"/>
  <c r="M35" i="7"/>
  <c r="N35" i="7"/>
  <c r="O35" i="7"/>
  <c r="Q35" i="7"/>
  <c r="R35" i="7"/>
  <c r="S35" i="7"/>
  <c r="U35" i="7"/>
  <c r="V35" i="7"/>
  <c r="W35" i="7"/>
  <c r="X35" i="7"/>
  <c r="Y35" i="7"/>
  <c r="Z35" i="7"/>
  <c r="AA35" i="7"/>
  <c r="AC35" i="7"/>
  <c r="AD35" i="7"/>
  <c r="AE35" i="7"/>
  <c r="AF35" i="7"/>
  <c r="AG35" i="7"/>
  <c r="AH35" i="7"/>
  <c r="AI35" i="7"/>
  <c r="AJ35" i="7"/>
  <c r="AK35" i="7"/>
  <c r="AM35" i="7"/>
  <c r="AN35" i="7"/>
  <c r="AO35" i="7"/>
  <c r="AP35" i="7"/>
  <c r="AR35" i="7"/>
  <c r="AS35" i="7"/>
  <c r="AT35" i="7"/>
  <c r="AU35" i="7"/>
  <c r="AW35" i="7"/>
  <c r="AY35" i="7"/>
  <c r="A36" i="7"/>
  <c r="B36" i="7"/>
  <c r="D36" i="7"/>
  <c r="E36" i="7"/>
  <c r="F36" i="7"/>
  <c r="G36" i="7"/>
  <c r="H36" i="7"/>
  <c r="I36" i="7"/>
  <c r="J36" i="7"/>
  <c r="K36" i="7"/>
  <c r="L36" i="7"/>
  <c r="M36" i="7"/>
  <c r="N36" i="7"/>
  <c r="O36" i="7"/>
  <c r="Q36" i="7"/>
  <c r="R36" i="7"/>
  <c r="S36" i="7"/>
  <c r="U36" i="7"/>
  <c r="V36" i="7"/>
  <c r="W36" i="7"/>
  <c r="X36" i="7"/>
  <c r="Y36" i="7"/>
  <c r="Z36" i="7"/>
  <c r="AA36" i="7"/>
  <c r="AC36" i="7"/>
  <c r="AD36" i="7"/>
  <c r="AE36" i="7"/>
  <c r="AF36" i="7"/>
  <c r="AG36" i="7"/>
  <c r="AH36" i="7"/>
  <c r="AI36" i="7"/>
  <c r="AJ36" i="7"/>
  <c r="AK36" i="7"/>
  <c r="AM36" i="7"/>
  <c r="AN36" i="7"/>
  <c r="AO36" i="7"/>
  <c r="AP36" i="7"/>
  <c r="AR36" i="7"/>
  <c r="AS36" i="7"/>
  <c r="AT36" i="7"/>
  <c r="AU36" i="7"/>
  <c r="AW36" i="7"/>
  <c r="AY36" i="7"/>
  <c r="A37" i="7"/>
  <c r="B37" i="7"/>
  <c r="D37" i="7"/>
  <c r="E37" i="7"/>
  <c r="F37" i="7"/>
  <c r="G37" i="7"/>
  <c r="H37" i="7"/>
  <c r="I37" i="7"/>
  <c r="J37" i="7"/>
  <c r="K37" i="7"/>
  <c r="L37" i="7"/>
  <c r="M37" i="7"/>
  <c r="N37" i="7"/>
  <c r="O37" i="7"/>
  <c r="Q37" i="7"/>
  <c r="R37" i="7"/>
  <c r="S37" i="7"/>
  <c r="U37" i="7"/>
  <c r="V37" i="7"/>
  <c r="W37" i="7"/>
  <c r="X37" i="7"/>
  <c r="Y37" i="7"/>
  <c r="Z37" i="7"/>
  <c r="AA37" i="7"/>
  <c r="AC37" i="7"/>
  <c r="AD37" i="7"/>
  <c r="AE37" i="7"/>
  <c r="AF37" i="7"/>
  <c r="AG37" i="7"/>
  <c r="AH37" i="7"/>
  <c r="AI37" i="7"/>
  <c r="AJ37" i="7"/>
  <c r="AK37" i="7"/>
  <c r="AM37" i="7"/>
  <c r="AN37" i="7"/>
  <c r="AO37" i="7"/>
  <c r="AP37" i="7"/>
  <c r="AR37" i="7"/>
  <c r="AS37" i="7"/>
  <c r="AT37" i="7"/>
  <c r="AU37" i="7"/>
  <c r="AW37" i="7"/>
  <c r="AY37" i="7"/>
  <c r="A38" i="7"/>
  <c r="B38" i="7"/>
  <c r="D38" i="7"/>
  <c r="E38" i="7"/>
  <c r="F38" i="7"/>
  <c r="G38" i="7"/>
  <c r="H38" i="7"/>
  <c r="I38" i="7"/>
  <c r="J38" i="7"/>
  <c r="K38" i="7"/>
  <c r="L38" i="7"/>
  <c r="M38" i="7"/>
  <c r="N38" i="7"/>
  <c r="O38" i="7"/>
  <c r="Q38" i="7"/>
  <c r="R38" i="7"/>
  <c r="S38" i="7"/>
  <c r="U38" i="7"/>
  <c r="V38" i="7"/>
  <c r="W38" i="7"/>
  <c r="X38" i="7"/>
  <c r="Y38" i="7"/>
  <c r="Z38" i="7"/>
  <c r="AA38" i="7"/>
  <c r="AC38" i="7"/>
  <c r="AD38" i="7"/>
  <c r="AE38" i="7"/>
  <c r="AF38" i="7"/>
  <c r="AG38" i="7"/>
  <c r="AH38" i="7"/>
  <c r="AI38" i="7"/>
  <c r="AJ38" i="7"/>
  <c r="AK38" i="7"/>
  <c r="AM38" i="7"/>
  <c r="AN38" i="7"/>
  <c r="AO38" i="7"/>
  <c r="AP38" i="7"/>
  <c r="AR38" i="7"/>
  <c r="AS38" i="7"/>
  <c r="AT38" i="7"/>
  <c r="AU38" i="7"/>
  <c r="AW38" i="7"/>
  <c r="AY38" i="7"/>
  <c r="A39" i="7"/>
  <c r="B39" i="7"/>
  <c r="D39" i="7"/>
  <c r="E39" i="7"/>
  <c r="F39" i="7"/>
  <c r="G39" i="7"/>
  <c r="H39" i="7"/>
  <c r="I39" i="7"/>
  <c r="J39" i="7"/>
  <c r="K39" i="7"/>
  <c r="L39" i="7"/>
  <c r="M39" i="7"/>
  <c r="N39" i="7"/>
  <c r="O39" i="7"/>
  <c r="Q39" i="7"/>
  <c r="R39" i="7"/>
  <c r="S39" i="7"/>
  <c r="U39" i="7"/>
  <c r="V39" i="7"/>
  <c r="W39" i="7"/>
  <c r="X39" i="7"/>
  <c r="Y39" i="7"/>
  <c r="Z39" i="7"/>
  <c r="AA39" i="7"/>
  <c r="AC39" i="7"/>
  <c r="AD39" i="7"/>
  <c r="AE39" i="7"/>
  <c r="AF39" i="7"/>
  <c r="AG39" i="7"/>
  <c r="AH39" i="7"/>
  <c r="AI39" i="7"/>
  <c r="AJ39" i="7"/>
  <c r="AK39" i="7"/>
  <c r="AM39" i="7"/>
  <c r="AN39" i="7"/>
  <c r="AO39" i="7"/>
  <c r="AP39" i="7"/>
  <c r="AR39" i="7"/>
  <c r="AS39" i="7"/>
  <c r="AT39" i="7"/>
  <c r="AU39" i="7"/>
  <c r="AW39" i="7"/>
  <c r="AY39" i="7"/>
  <c r="A40" i="7"/>
  <c r="B40" i="7"/>
  <c r="D40" i="7"/>
  <c r="E40" i="7"/>
  <c r="F40" i="7"/>
  <c r="G40" i="7"/>
  <c r="H40" i="7"/>
  <c r="I40" i="7"/>
  <c r="J40" i="7"/>
  <c r="K40" i="7"/>
  <c r="L40" i="7"/>
  <c r="M40" i="7"/>
  <c r="N40" i="7"/>
  <c r="O40" i="7"/>
  <c r="Q40" i="7"/>
  <c r="R40" i="7"/>
  <c r="S40" i="7"/>
  <c r="U40" i="7"/>
  <c r="V40" i="7"/>
  <c r="W40" i="7"/>
  <c r="X40" i="7"/>
  <c r="Y40" i="7"/>
  <c r="Z40" i="7"/>
  <c r="AA40" i="7"/>
  <c r="AC40" i="7"/>
  <c r="AD40" i="7"/>
  <c r="AE40" i="7"/>
  <c r="AF40" i="7"/>
  <c r="AG40" i="7"/>
  <c r="AH40" i="7"/>
  <c r="AI40" i="7"/>
  <c r="AJ40" i="7"/>
  <c r="AK40" i="7"/>
  <c r="AM40" i="7"/>
  <c r="AN40" i="7"/>
  <c r="AO40" i="7"/>
  <c r="AP40" i="7"/>
  <c r="AR40" i="7"/>
  <c r="AS40" i="7"/>
  <c r="AT40" i="7"/>
  <c r="AU40" i="7"/>
  <c r="AW40" i="7"/>
  <c r="AY40" i="7"/>
  <c r="A41" i="7"/>
  <c r="B41" i="7"/>
  <c r="D41" i="7"/>
  <c r="E41" i="7"/>
  <c r="F41" i="7"/>
  <c r="G41" i="7"/>
  <c r="H41" i="7"/>
  <c r="I41" i="7"/>
  <c r="J41" i="7"/>
  <c r="K41" i="7"/>
  <c r="L41" i="7"/>
  <c r="M41" i="7"/>
  <c r="N41" i="7"/>
  <c r="O41" i="7"/>
  <c r="Q41" i="7"/>
  <c r="R41" i="7"/>
  <c r="S41" i="7"/>
  <c r="U41" i="7"/>
  <c r="V41" i="7"/>
  <c r="W41" i="7"/>
  <c r="X41" i="7"/>
  <c r="Y41" i="7"/>
  <c r="Z41" i="7"/>
  <c r="AA41" i="7"/>
  <c r="AC41" i="7"/>
  <c r="AD41" i="7"/>
  <c r="AE41" i="7"/>
  <c r="AF41" i="7"/>
  <c r="AG41" i="7"/>
  <c r="AH41" i="7"/>
  <c r="AI41" i="7"/>
  <c r="AJ41" i="7"/>
  <c r="AK41" i="7"/>
  <c r="AM41" i="7"/>
  <c r="AN41" i="7"/>
  <c r="AO41" i="7"/>
  <c r="AP41" i="7"/>
  <c r="AR41" i="7"/>
  <c r="AS41" i="7"/>
  <c r="AT41" i="7"/>
  <c r="AU41" i="7"/>
  <c r="AW41" i="7"/>
  <c r="AY41" i="7"/>
  <c r="A42" i="7"/>
  <c r="B42" i="7"/>
  <c r="D42" i="7"/>
  <c r="E42" i="7"/>
  <c r="F42" i="7"/>
  <c r="G42" i="7"/>
  <c r="H42" i="7"/>
  <c r="I42" i="7"/>
  <c r="J42" i="7"/>
  <c r="K42" i="7"/>
  <c r="L42" i="7"/>
  <c r="M42" i="7"/>
  <c r="N42" i="7"/>
  <c r="O42" i="7"/>
  <c r="Q42" i="7"/>
  <c r="R42" i="7"/>
  <c r="S42" i="7"/>
  <c r="U42" i="7"/>
  <c r="V42" i="7"/>
  <c r="W42" i="7"/>
  <c r="X42" i="7"/>
  <c r="Y42" i="7"/>
  <c r="Z42" i="7"/>
  <c r="AA42" i="7"/>
  <c r="AC42" i="7"/>
  <c r="AD42" i="7"/>
  <c r="AE42" i="7"/>
  <c r="AF42" i="7"/>
  <c r="AG42" i="7"/>
  <c r="AH42" i="7"/>
  <c r="AI42" i="7"/>
  <c r="AJ42" i="7"/>
  <c r="AK42" i="7"/>
  <c r="AM42" i="7"/>
  <c r="AN42" i="7"/>
  <c r="AO42" i="7"/>
  <c r="AP42" i="7"/>
  <c r="AR42" i="7"/>
  <c r="AS42" i="7"/>
  <c r="AT42" i="7"/>
  <c r="AU42" i="7"/>
  <c r="AW42" i="7"/>
  <c r="AY42" i="7"/>
  <c r="A43" i="7"/>
  <c r="B43" i="7"/>
  <c r="D43" i="7"/>
  <c r="E43" i="7"/>
  <c r="F43" i="7"/>
  <c r="G43" i="7"/>
  <c r="H43" i="7"/>
  <c r="I43" i="7"/>
  <c r="J43" i="7"/>
  <c r="K43" i="7"/>
  <c r="L43" i="7"/>
  <c r="M43" i="7"/>
  <c r="N43" i="7"/>
  <c r="O43" i="7"/>
  <c r="Q43" i="7"/>
  <c r="R43" i="7"/>
  <c r="S43" i="7"/>
  <c r="U43" i="7"/>
  <c r="V43" i="7"/>
  <c r="W43" i="7"/>
  <c r="X43" i="7"/>
  <c r="Y43" i="7"/>
  <c r="Z43" i="7"/>
  <c r="AA43" i="7"/>
  <c r="AC43" i="7"/>
  <c r="AD43" i="7"/>
  <c r="AE43" i="7"/>
  <c r="AF43" i="7"/>
  <c r="AG43" i="7"/>
  <c r="AH43" i="7"/>
  <c r="AI43" i="7"/>
  <c r="AJ43" i="7"/>
  <c r="AK43" i="7"/>
  <c r="AM43" i="7"/>
  <c r="AN43" i="7"/>
  <c r="AO43" i="7"/>
  <c r="AP43" i="7"/>
  <c r="AR43" i="7"/>
  <c r="AS43" i="7"/>
  <c r="AT43" i="7"/>
  <c r="AU43" i="7"/>
  <c r="AW43" i="7"/>
  <c r="AY43" i="7"/>
  <c r="A44" i="7"/>
  <c r="B44" i="7"/>
  <c r="D44" i="7"/>
  <c r="E44" i="7"/>
  <c r="F44" i="7"/>
  <c r="G44" i="7"/>
  <c r="H44" i="7"/>
  <c r="I44" i="7"/>
  <c r="J44" i="7"/>
  <c r="K44" i="7"/>
  <c r="L44" i="7"/>
  <c r="M44" i="7"/>
  <c r="N44" i="7"/>
  <c r="O44" i="7"/>
  <c r="Q44" i="7"/>
  <c r="R44" i="7"/>
  <c r="S44" i="7"/>
  <c r="U44" i="7"/>
  <c r="V44" i="7"/>
  <c r="W44" i="7"/>
  <c r="X44" i="7"/>
  <c r="Y44" i="7"/>
  <c r="Z44" i="7"/>
  <c r="AA44" i="7"/>
  <c r="AC44" i="7"/>
  <c r="AD44" i="7"/>
  <c r="AE44" i="7"/>
  <c r="AF44" i="7"/>
  <c r="AG44" i="7"/>
  <c r="AH44" i="7"/>
  <c r="AI44" i="7"/>
  <c r="AJ44" i="7"/>
  <c r="AK44" i="7"/>
  <c r="AM44" i="7"/>
  <c r="AN44" i="7"/>
  <c r="AO44" i="7"/>
  <c r="AP44" i="7"/>
  <c r="AR44" i="7"/>
  <c r="AS44" i="7"/>
  <c r="AT44" i="7"/>
  <c r="AU44" i="7"/>
  <c r="AW44" i="7"/>
  <c r="AY44" i="7"/>
  <c r="A45" i="7"/>
  <c r="B45" i="7"/>
  <c r="D45" i="7"/>
  <c r="E45" i="7"/>
  <c r="F45" i="7"/>
  <c r="G45" i="7"/>
  <c r="H45" i="7"/>
  <c r="I45" i="7"/>
  <c r="J45" i="7"/>
  <c r="K45" i="7"/>
  <c r="L45" i="7"/>
  <c r="M45" i="7"/>
  <c r="N45" i="7"/>
  <c r="O45" i="7"/>
  <c r="Q45" i="7"/>
  <c r="R45" i="7"/>
  <c r="S45" i="7"/>
  <c r="U45" i="7"/>
  <c r="V45" i="7"/>
  <c r="W45" i="7"/>
  <c r="X45" i="7"/>
  <c r="Y45" i="7"/>
  <c r="Z45" i="7"/>
  <c r="AA45" i="7"/>
  <c r="AC45" i="7"/>
  <c r="AD45" i="7"/>
  <c r="AE45" i="7"/>
  <c r="AF45" i="7"/>
  <c r="AG45" i="7"/>
  <c r="AH45" i="7"/>
  <c r="AI45" i="7"/>
  <c r="AJ45" i="7"/>
  <c r="AK45" i="7"/>
  <c r="AM45" i="7"/>
  <c r="AN45" i="7"/>
  <c r="AO45" i="7"/>
  <c r="AP45" i="7"/>
  <c r="AR45" i="7"/>
  <c r="AS45" i="7"/>
  <c r="AT45" i="7"/>
  <c r="AU45" i="7"/>
  <c r="AW45" i="7"/>
  <c r="AY45" i="7"/>
  <c r="A46" i="7"/>
  <c r="B46" i="7"/>
  <c r="D46" i="7"/>
  <c r="E46" i="7"/>
  <c r="F46" i="7"/>
  <c r="G46" i="7"/>
  <c r="H46" i="7"/>
  <c r="I46" i="7"/>
  <c r="J46" i="7"/>
  <c r="K46" i="7"/>
  <c r="L46" i="7"/>
  <c r="M46" i="7"/>
  <c r="N46" i="7"/>
  <c r="O46" i="7"/>
  <c r="Q46" i="7"/>
  <c r="R46" i="7"/>
  <c r="S46" i="7"/>
  <c r="U46" i="7"/>
  <c r="V46" i="7"/>
  <c r="W46" i="7"/>
  <c r="X46" i="7"/>
  <c r="Y46" i="7"/>
  <c r="Z46" i="7"/>
  <c r="AA46" i="7"/>
  <c r="AC46" i="7"/>
  <c r="AD46" i="7"/>
  <c r="AE46" i="7"/>
  <c r="AF46" i="7"/>
  <c r="AG46" i="7"/>
  <c r="AH46" i="7"/>
  <c r="AI46" i="7"/>
  <c r="AJ46" i="7"/>
  <c r="AK46" i="7"/>
  <c r="AM46" i="7"/>
  <c r="AN46" i="7"/>
  <c r="AO46" i="7"/>
  <c r="AP46" i="7"/>
  <c r="AR46" i="7"/>
  <c r="AS46" i="7"/>
  <c r="AT46" i="7"/>
  <c r="AU46" i="7"/>
  <c r="AW46" i="7"/>
  <c r="AY46" i="7"/>
  <c r="A47" i="7"/>
  <c r="B47" i="7"/>
  <c r="D47" i="7"/>
  <c r="E47" i="7"/>
  <c r="F47" i="7"/>
  <c r="G47" i="7"/>
  <c r="H47" i="7"/>
  <c r="I47" i="7"/>
  <c r="J47" i="7"/>
  <c r="K47" i="7"/>
  <c r="L47" i="7"/>
  <c r="M47" i="7"/>
  <c r="N47" i="7"/>
  <c r="O47" i="7"/>
  <c r="Q47" i="7"/>
  <c r="R47" i="7"/>
  <c r="S47" i="7"/>
  <c r="U47" i="7"/>
  <c r="V47" i="7"/>
  <c r="W47" i="7"/>
  <c r="X47" i="7"/>
  <c r="Y47" i="7"/>
  <c r="Z47" i="7"/>
  <c r="AA47" i="7"/>
  <c r="AC47" i="7"/>
  <c r="AD47" i="7"/>
  <c r="AE47" i="7"/>
  <c r="AF47" i="7"/>
  <c r="AG47" i="7"/>
  <c r="AH47" i="7"/>
  <c r="AI47" i="7"/>
  <c r="AJ47" i="7"/>
  <c r="AK47" i="7"/>
  <c r="AM47" i="7"/>
  <c r="AN47" i="7"/>
  <c r="AO47" i="7"/>
  <c r="AP47" i="7"/>
  <c r="AR47" i="7"/>
  <c r="AS47" i="7"/>
  <c r="AT47" i="7"/>
  <c r="AU47" i="7"/>
  <c r="AW47" i="7"/>
  <c r="AY47" i="7"/>
  <c r="A48" i="7"/>
  <c r="B48" i="7"/>
  <c r="D48" i="7"/>
  <c r="E48" i="7"/>
  <c r="F48" i="7"/>
  <c r="G48" i="7"/>
  <c r="H48" i="7"/>
  <c r="I48" i="7"/>
  <c r="J48" i="7"/>
  <c r="K48" i="7"/>
  <c r="L48" i="7"/>
  <c r="M48" i="7"/>
  <c r="N48" i="7"/>
  <c r="O48" i="7"/>
  <c r="Q48" i="7"/>
  <c r="R48" i="7"/>
  <c r="S48" i="7"/>
  <c r="U48" i="7"/>
  <c r="V48" i="7"/>
  <c r="W48" i="7"/>
  <c r="X48" i="7"/>
  <c r="Y48" i="7"/>
  <c r="Z48" i="7"/>
  <c r="AA48" i="7"/>
  <c r="AC48" i="7"/>
  <c r="AD48" i="7"/>
  <c r="AE48" i="7"/>
  <c r="AF48" i="7"/>
  <c r="AG48" i="7"/>
  <c r="AH48" i="7"/>
  <c r="AI48" i="7"/>
  <c r="AJ48" i="7"/>
  <c r="AK48" i="7"/>
  <c r="AM48" i="7"/>
  <c r="AN48" i="7"/>
  <c r="AO48" i="7"/>
  <c r="AP48" i="7"/>
  <c r="AR48" i="7"/>
  <c r="AS48" i="7"/>
  <c r="AT48" i="7"/>
  <c r="AU48" i="7"/>
  <c r="AW48" i="7"/>
  <c r="AY48" i="7"/>
  <c r="A49" i="7"/>
  <c r="B49" i="7"/>
  <c r="D49" i="7"/>
  <c r="E49" i="7"/>
  <c r="F49" i="7"/>
  <c r="G49" i="7"/>
  <c r="H49" i="7"/>
  <c r="I49" i="7"/>
  <c r="J49" i="7"/>
  <c r="K49" i="7"/>
  <c r="L49" i="7"/>
  <c r="M49" i="7"/>
  <c r="N49" i="7"/>
  <c r="O49" i="7"/>
  <c r="Q49" i="7"/>
  <c r="R49" i="7"/>
  <c r="S49" i="7"/>
  <c r="U49" i="7"/>
  <c r="V49" i="7"/>
  <c r="W49" i="7"/>
  <c r="X49" i="7"/>
  <c r="Y49" i="7"/>
  <c r="Z49" i="7"/>
  <c r="AA49" i="7"/>
  <c r="AC49" i="7"/>
  <c r="AD49" i="7"/>
  <c r="AE49" i="7"/>
  <c r="AF49" i="7"/>
  <c r="AG49" i="7"/>
  <c r="AH49" i="7"/>
  <c r="AI49" i="7"/>
  <c r="AJ49" i="7"/>
  <c r="AK49" i="7"/>
  <c r="AM49" i="7"/>
  <c r="AN49" i="7"/>
  <c r="AO49" i="7"/>
  <c r="AP49" i="7"/>
  <c r="AR49" i="7"/>
  <c r="AS49" i="7"/>
  <c r="AT49" i="7"/>
  <c r="AU49" i="7"/>
  <c r="AW49" i="7"/>
  <c r="AY49" i="7"/>
  <c r="A50" i="7"/>
  <c r="B50" i="7"/>
  <c r="D50" i="7"/>
  <c r="E50" i="7"/>
  <c r="F50" i="7"/>
  <c r="G50" i="7"/>
  <c r="H50" i="7"/>
  <c r="I50" i="7"/>
  <c r="J50" i="7"/>
  <c r="K50" i="7"/>
  <c r="L50" i="7"/>
  <c r="M50" i="7"/>
  <c r="N50" i="7"/>
  <c r="O50" i="7"/>
  <c r="Q50" i="7"/>
  <c r="R50" i="7"/>
  <c r="S50" i="7"/>
  <c r="U50" i="7"/>
  <c r="V50" i="7"/>
  <c r="W50" i="7"/>
  <c r="X50" i="7"/>
  <c r="Y50" i="7"/>
  <c r="Z50" i="7"/>
  <c r="AA50" i="7"/>
  <c r="AC50" i="7"/>
  <c r="AD50" i="7"/>
  <c r="AE50" i="7"/>
  <c r="AF50" i="7"/>
  <c r="AG50" i="7"/>
  <c r="AH50" i="7"/>
  <c r="AI50" i="7"/>
  <c r="AJ50" i="7"/>
  <c r="AK50" i="7"/>
  <c r="AM50" i="7"/>
  <c r="AN50" i="7"/>
  <c r="AO50" i="7"/>
  <c r="AP50" i="7"/>
  <c r="AR50" i="7"/>
  <c r="AS50" i="7"/>
  <c r="AT50" i="7"/>
  <c r="AU50" i="7"/>
  <c r="AW50" i="7"/>
  <c r="AY50" i="7"/>
  <c r="A51" i="7"/>
  <c r="B51" i="7"/>
  <c r="D51" i="7"/>
  <c r="E51" i="7"/>
  <c r="F51" i="7"/>
  <c r="G51" i="7"/>
  <c r="H51" i="7"/>
  <c r="I51" i="7"/>
  <c r="J51" i="7"/>
  <c r="K51" i="7"/>
  <c r="L51" i="7"/>
  <c r="M51" i="7"/>
  <c r="N51" i="7"/>
  <c r="O51" i="7"/>
  <c r="Q51" i="7"/>
  <c r="R51" i="7"/>
  <c r="S51" i="7"/>
  <c r="U51" i="7"/>
  <c r="V51" i="7"/>
  <c r="W51" i="7"/>
  <c r="X51" i="7"/>
  <c r="Y51" i="7"/>
  <c r="Z51" i="7"/>
  <c r="AA51" i="7"/>
  <c r="AC51" i="7"/>
  <c r="AD51" i="7"/>
  <c r="AE51" i="7"/>
  <c r="AF51" i="7"/>
  <c r="AG51" i="7"/>
  <c r="AH51" i="7"/>
  <c r="AI51" i="7"/>
  <c r="AJ51" i="7"/>
  <c r="AK51" i="7"/>
  <c r="AM51" i="7"/>
  <c r="AN51" i="7"/>
  <c r="AO51" i="7"/>
  <c r="AP51" i="7"/>
  <c r="AR51" i="7"/>
  <c r="AS51" i="7"/>
  <c r="AT51" i="7"/>
  <c r="AU51" i="7"/>
  <c r="AW51" i="7"/>
  <c r="AY51" i="7"/>
  <c r="A52" i="7"/>
  <c r="B52" i="7"/>
  <c r="D52" i="7"/>
  <c r="E52" i="7"/>
  <c r="F52" i="7"/>
  <c r="G52" i="7"/>
  <c r="H52" i="7"/>
  <c r="I52" i="7"/>
  <c r="J52" i="7"/>
  <c r="K52" i="7"/>
  <c r="L52" i="7"/>
  <c r="M52" i="7"/>
  <c r="N52" i="7"/>
  <c r="O52" i="7"/>
  <c r="Q52" i="7"/>
  <c r="R52" i="7"/>
  <c r="S52" i="7"/>
  <c r="U52" i="7"/>
  <c r="V52" i="7"/>
  <c r="W52" i="7"/>
  <c r="X52" i="7"/>
  <c r="Y52" i="7"/>
  <c r="Z52" i="7"/>
  <c r="AA52" i="7"/>
  <c r="AC52" i="7"/>
  <c r="AD52" i="7"/>
  <c r="AE52" i="7"/>
  <c r="AF52" i="7"/>
  <c r="AG52" i="7"/>
  <c r="AH52" i="7"/>
  <c r="AI52" i="7"/>
  <c r="AJ52" i="7"/>
  <c r="AK52" i="7"/>
  <c r="AM52" i="7"/>
  <c r="AN52" i="7"/>
  <c r="AO52" i="7"/>
  <c r="AP52" i="7"/>
  <c r="AR52" i="7"/>
  <c r="AS52" i="7"/>
  <c r="AT52" i="7"/>
  <c r="AU52" i="7"/>
  <c r="AW52" i="7"/>
  <c r="AY52" i="7"/>
  <c r="A53" i="7"/>
  <c r="B53" i="7"/>
  <c r="D53" i="7"/>
  <c r="E53" i="7"/>
  <c r="F53" i="7"/>
  <c r="G53" i="7"/>
  <c r="H53" i="7"/>
  <c r="I53" i="7"/>
  <c r="J53" i="7"/>
  <c r="K53" i="7"/>
  <c r="L53" i="7"/>
  <c r="M53" i="7"/>
  <c r="N53" i="7"/>
  <c r="O53" i="7"/>
  <c r="Q53" i="7"/>
  <c r="R53" i="7"/>
  <c r="S53" i="7"/>
  <c r="U53" i="7"/>
  <c r="V53" i="7"/>
  <c r="W53" i="7"/>
  <c r="X53" i="7"/>
  <c r="Y53" i="7"/>
  <c r="Z53" i="7"/>
  <c r="AA53" i="7"/>
  <c r="AC53" i="7"/>
  <c r="AD53" i="7"/>
  <c r="AE53" i="7"/>
  <c r="AF53" i="7"/>
  <c r="AG53" i="7"/>
  <c r="AH53" i="7"/>
  <c r="AI53" i="7"/>
  <c r="AJ53" i="7"/>
  <c r="AK53" i="7"/>
  <c r="AM53" i="7"/>
  <c r="AN53" i="7"/>
  <c r="AO53" i="7"/>
  <c r="AP53" i="7"/>
  <c r="AR53" i="7"/>
  <c r="AS53" i="7"/>
  <c r="AT53" i="7"/>
  <c r="AU53" i="7"/>
  <c r="AW53" i="7"/>
  <c r="AY53" i="7"/>
  <c r="A54" i="7"/>
  <c r="B54" i="7"/>
  <c r="D54" i="7"/>
  <c r="E54" i="7"/>
  <c r="F54" i="7"/>
  <c r="G54" i="7"/>
  <c r="H54" i="7"/>
  <c r="I54" i="7"/>
  <c r="J54" i="7"/>
  <c r="K54" i="7"/>
  <c r="L54" i="7"/>
  <c r="M54" i="7"/>
  <c r="N54" i="7"/>
  <c r="O54" i="7"/>
  <c r="Q54" i="7"/>
  <c r="R54" i="7"/>
  <c r="S54" i="7"/>
  <c r="U54" i="7"/>
  <c r="V54" i="7"/>
  <c r="W54" i="7"/>
  <c r="X54" i="7"/>
  <c r="Y54" i="7"/>
  <c r="Z54" i="7"/>
  <c r="AA54" i="7"/>
  <c r="AC54" i="7"/>
  <c r="AD54" i="7"/>
  <c r="AE54" i="7"/>
  <c r="AF54" i="7"/>
  <c r="AG54" i="7"/>
  <c r="AH54" i="7"/>
  <c r="AI54" i="7"/>
  <c r="AJ54" i="7"/>
  <c r="AK54" i="7"/>
  <c r="AM54" i="7"/>
  <c r="AN54" i="7"/>
  <c r="AO54" i="7"/>
  <c r="AP54" i="7"/>
  <c r="AR54" i="7"/>
  <c r="AS54" i="7"/>
  <c r="AT54" i="7"/>
  <c r="AU54" i="7"/>
  <c r="AW54" i="7"/>
  <c r="AY54" i="7"/>
  <c r="A55" i="7"/>
  <c r="B55" i="7"/>
  <c r="D55" i="7"/>
  <c r="E55" i="7"/>
  <c r="F55" i="7"/>
  <c r="G55" i="7"/>
  <c r="H55" i="7"/>
  <c r="I55" i="7"/>
  <c r="J55" i="7"/>
  <c r="K55" i="7"/>
  <c r="L55" i="7"/>
  <c r="M55" i="7"/>
  <c r="N55" i="7"/>
  <c r="O55" i="7"/>
  <c r="Q55" i="7"/>
  <c r="R55" i="7"/>
  <c r="S55" i="7"/>
  <c r="U55" i="7"/>
  <c r="V55" i="7"/>
  <c r="W55" i="7"/>
  <c r="X55" i="7"/>
  <c r="Y55" i="7"/>
  <c r="Z55" i="7"/>
  <c r="AA55" i="7"/>
  <c r="AC55" i="7"/>
  <c r="AD55" i="7"/>
  <c r="AE55" i="7"/>
  <c r="AF55" i="7"/>
  <c r="AG55" i="7"/>
  <c r="AH55" i="7"/>
  <c r="AI55" i="7"/>
  <c r="AJ55" i="7"/>
  <c r="AK55" i="7"/>
  <c r="AM55" i="7"/>
  <c r="AN55" i="7"/>
  <c r="AO55" i="7"/>
  <c r="AP55" i="7"/>
  <c r="AR55" i="7"/>
  <c r="AS55" i="7"/>
  <c r="AT55" i="7"/>
  <c r="AU55" i="7"/>
  <c r="AW55" i="7"/>
  <c r="AY55" i="7"/>
  <c r="A56" i="7"/>
  <c r="B56" i="7"/>
  <c r="D56" i="7"/>
  <c r="E56" i="7"/>
  <c r="F56" i="7"/>
  <c r="G56" i="7"/>
  <c r="H56" i="7"/>
  <c r="I56" i="7"/>
  <c r="J56" i="7"/>
  <c r="K56" i="7"/>
  <c r="L56" i="7"/>
  <c r="M56" i="7"/>
  <c r="N56" i="7"/>
  <c r="O56" i="7"/>
  <c r="Q56" i="7"/>
  <c r="R56" i="7"/>
  <c r="S56" i="7"/>
  <c r="U56" i="7"/>
  <c r="V56" i="7"/>
  <c r="W56" i="7"/>
  <c r="X56" i="7"/>
  <c r="Y56" i="7"/>
  <c r="Z56" i="7"/>
  <c r="AA56" i="7"/>
  <c r="AC56" i="7"/>
  <c r="AD56" i="7"/>
  <c r="AE56" i="7"/>
  <c r="AF56" i="7"/>
  <c r="AG56" i="7"/>
  <c r="AH56" i="7"/>
  <c r="AI56" i="7"/>
  <c r="AJ56" i="7"/>
  <c r="AK56" i="7"/>
  <c r="AM56" i="7"/>
  <c r="AN56" i="7"/>
  <c r="AO56" i="7"/>
  <c r="AP56" i="7"/>
  <c r="AR56" i="7"/>
  <c r="AS56" i="7"/>
  <c r="AT56" i="7"/>
  <c r="AU56" i="7"/>
  <c r="AW56" i="7"/>
  <c r="AY56" i="7"/>
  <c r="A57" i="7"/>
  <c r="B57" i="7"/>
  <c r="D57" i="7"/>
  <c r="E57" i="7"/>
  <c r="F57" i="7"/>
  <c r="G57" i="7"/>
  <c r="H57" i="7"/>
  <c r="I57" i="7"/>
  <c r="J57" i="7"/>
  <c r="K57" i="7"/>
  <c r="L57" i="7"/>
  <c r="M57" i="7"/>
  <c r="N57" i="7"/>
  <c r="O57" i="7"/>
  <c r="Q57" i="7"/>
  <c r="R57" i="7"/>
  <c r="S57" i="7"/>
  <c r="U57" i="7"/>
  <c r="V57" i="7"/>
  <c r="W57" i="7"/>
  <c r="X57" i="7"/>
  <c r="Y57" i="7"/>
  <c r="Z57" i="7"/>
  <c r="AA57" i="7"/>
  <c r="AC57" i="7"/>
  <c r="AD57" i="7"/>
  <c r="AE57" i="7"/>
  <c r="AF57" i="7"/>
  <c r="AG57" i="7"/>
  <c r="AH57" i="7"/>
  <c r="AI57" i="7"/>
  <c r="AJ57" i="7"/>
  <c r="AK57" i="7"/>
  <c r="AM57" i="7"/>
  <c r="AN57" i="7"/>
  <c r="AO57" i="7"/>
  <c r="AP57" i="7"/>
  <c r="AR57" i="7"/>
  <c r="AS57" i="7"/>
  <c r="AT57" i="7"/>
  <c r="AU57" i="7"/>
  <c r="AW57" i="7"/>
  <c r="AY57" i="7"/>
  <c r="A58" i="7"/>
  <c r="B58" i="7"/>
  <c r="D58" i="7"/>
  <c r="E58" i="7"/>
  <c r="F58" i="7"/>
  <c r="G58" i="7"/>
  <c r="H58" i="7"/>
  <c r="I58" i="7"/>
  <c r="J58" i="7"/>
  <c r="K58" i="7"/>
  <c r="L58" i="7"/>
  <c r="M58" i="7"/>
  <c r="N58" i="7"/>
  <c r="O58" i="7"/>
  <c r="Q58" i="7"/>
  <c r="R58" i="7"/>
  <c r="S58" i="7"/>
  <c r="U58" i="7"/>
  <c r="V58" i="7"/>
  <c r="W58" i="7"/>
  <c r="X58" i="7"/>
  <c r="Y58" i="7"/>
  <c r="Z58" i="7"/>
  <c r="AA58" i="7"/>
  <c r="AC58" i="7"/>
  <c r="AD58" i="7"/>
  <c r="AE58" i="7"/>
  <c r="AF58" i="7"/>
  <c r="AG58" i="7"/>
  <c r="AH58" i="7"/>
  <c r="AI58" i="7"/>
  <c r="AJ58" i="7"/>
  <c r="AK58" i="7"/>
  <c r="AM58" i="7"/>
  <c r="AN58" i="7"/>
  <c r="AO58" i="7"/>
  <c r="AP58" i="7"/>
  <c r="AR58" i="7"/>
  <c r="AS58" i="7"/>
  <c r="AT58" i="7"/>
  <c r="AU58" i="7"/>
  <c r="AW58" i="7"/>
  <c r="AY58" i="7"/>
  <c r="A59" i="7"/>
  <c r="B59" i="7"/>
  <c r="D59" i="7"/>
  <c r="E59" i="7"/>
  <c r="F59" i="7"/>
  <c r="G59" i="7"/>
  <c r="H59" i="7"/>
  <c r="I59" i="7"/>
  <c r="J59" i="7"/>
  <c r="K59" i="7"/>
  <c r="L59" i="7"/>
  <c r="M59" i="7"/>
  <c r="N59" i="7"/>
  <c r="O59" i="7"/>
  <c r="Q59" i="7"/>
  <c r="R59" i="7"/>
  <c r="S59" i="7"/>
  <c r="U59" i="7"/>
  <c r="V59" i="7"/>
  <c r="W59" i="7"/>
  <c r="X59" i="7"/>
  <c r="Y59" i="7"/>
  <c r="Z59" i="7"/>
  <c r="AA59" i="7"/>
  <c r="AC59" i="7"/>
  <c r="AD59" i="7"/>
  <c r="AE59" i="7"/>
  <c r="AF59" i="7"/>
  <c r="AG59" i="7"/>
  <c r="AH59" i="7"/>
  <c r="AI59" i="7"/>
  <c r="AJ59" i="7"/>
  <c r="AK59" i="7"/>
  <c r="AM59" i="7"/>
  <c r="AN59" i="7"/>
  <c r="AO59" i="7"/>
  <c r="AP59" i="7"/>
  <c r="AR59" i="7"/>
  <c r="AS59" i="7"/>
  <c r="AT59" i="7"/>
  <c r="AU59" i="7"/>
  <c r="AW59" i="7"/>
  <c r="AY59" i="7"/>
  <c r="A60" i="7"/>
  <c r="B60" i="7"/>
  <c r="D60" i="7"/>
  <c r="E60" i="7"/>
  <c r="F60" i="7"/>
  <c r="G60" i="7"/>
  <c r="H60" i="7"/>
  <c r="I60" i="7"/>
  <c r="J60" i="7"/>
  <c r="K60" i="7"/>
  <c r="L60" i="7"/>
  <c r="M60" i="7"/>
  <c r="N60" i="7"/>
  <c r="O60" i="7"/>
  <c r="Q60" i="7"/>
  <c r="R60" i="7"/>
  <c r="S60" i="7"/>
  <c r="U60" i="7"/>
  <c r="V60" i="7"/>
  <c r="W60" i="7"/>
  <c r="X60" i="7"/>
  <c r="Y60" i="7"/>
  <c r="Z60" i="7"/>
  <c r="AA60" i="7"/>
  <c r="AC60" i="7"/>
  <c r="AD60" i="7"/>
  <c r="AE60" i="7"/>
  <c r="AF60" i="7"/>
  <c r="AG60" i="7"/>
  <c r="AH60" i="7"/>
  <c r="AI60" i="7"/>
  <c r="AJ60" i="7"/>
  <c r="AK60" i="7"/>
  <c r="AM60" i="7"/>
  <c r="AN60" i="7"/>
  <c r="AO60" i="7"/>
  <c r="AP60" i="7"/>
  <c r="AR60" i="7"/>
  <c r="AS60" i="7"/>
  <c r="AT60" i="7"/>
  <c r="AU60" i="7"/>
  <c r="AW60" i="7"/>
  <c r="AY60" i="7"/>
  <c r="A61" i="7"/>
  <c r="B61" i="7"/>
  <c r="D61" i="7"/>
  <c r="E61" i="7"/>
  <c r="F61" i="7"/>
  <c r="G61" i="7"/>
  <c r="H61" i="7"/>
  <c r="I61" i="7"/>
  <c r="J61" i="7"/>
  <c r="K61" i="7"/>
  <c r="L61" i="7"/>
  <c r="M61" i="7"/>
  <c r="N61" i="7"/>
  <c r="O61" i="7"/>
  <c r="Q61" i="7"/>
  <c r="R61" i="7"/>
  <c r="S61" i="7"/>
  <c r="U61" i="7"/>
  <c r="V61" i="7"/>
  <c r="W61" i="7"/>
  <c r="X61" i="7"/>
  <c r="Y61" i="7"/>
  <c r="Z61" i="7"/>
  <c r="AA61" i="7"/>
  <c r="AC61" i="7"/>
  <c r="AD61" i="7"/>
  <c r="AE61" i="7"/>
  <c r="AF61" i="7"/>
  <c r="AG61" i="7"/>
  <c r="AH61" i="7"/>
  <c r="AI61" i="7"/>
  <c r="AJ61" i="7"/>
  <c r="AK61" i="7"/>
  <c r="AM61" i="7"/>
  <c r="AN61" i="7"/>
  <c r="AO61" i="7"/>
  <c r="AP61" i="7"/>
  <c r="AR61" i="7"/>
  <c r="AS61" i="7"/>
  <c r="AT61" i="7"/>
  <c r="AU61" i="7"/>
  <c r="AW61" i="7"/>
  <c r="AY61" i="7"/>
  <c r="A62" i="7"/>
  <c r="B62" i="7"/>
  <c r="D62" i="7"/>
  <c r="E62" i="7"/>
  <c r="F62" i="7"/>
  <c r="G62" i="7"/>
  <c r="H62" i="7"/>
  <c r="I62" i="7"/>
  <c r="J62" i="7"/>
  <c r="K62" i="7"/>
  <c r="L62" i="7"/>
  <c r="M62" i="7"/>
  <c r="N62" i="7"/>
  <c r="O62" i="7"/>
  <c r="Q62" i="7"/>
  <c r="R62" i="7"/>
  <c r="S62" i="7"/>
  <c r="U62" i="7"/>
  <c r="V62" i="7"/>
  <c r="W62" i="7"/>
  <c r="X62" i="7"/>
  <c r="Y62" i="7"/>
  <c r="Z62" i="7"/>
  <c r="AA62" i="7"/>
  <c r="AC62" i="7"/>
  <c r="AD62" i="7"/>
  <c r="AE62" i="7"/>
  <c r="AF62" i="7"/>
  <c r="AG62" i="7"/>
  <c r="AH62" i="7"/>
  <c r="AI62" i="7"/>
  <c r="AJ62" i="7"/>
  <c r="AK62" i="7"/>
  <c r="AM62" i="7"/>
  <c r="AN62" i="7"/>
  <c r="AO62" i="7"/>
  <c r="AP62" i="7"/>
  <c r="AR62" i="7"/>
  <c r="AS62" i="7"/>
  <c r="AT62" i="7"/>
  <c r="AU62" i="7"/>
  <c r="AW62" i="7"/>
  <c r="AY62" i="7"/>
  <c r="A63" i="7"/>
  <c r="B63" i="7"/>
  <c r="D63" i="7"/>
  <c r="E63" i="7"/>
  <c r="F63" i="7"/>
  <c r="G63" i="7"/>
  <c r="H63" i="7"/>
  <c r="I63" i="7"/>
  <c r="J63" i="7"/>
  <c r="K63" i="7"/>
  <c r="L63" i="7"/>
  <c r="M63" i="7"/>
  <c r="N63" i="7"/>
  <c r="O63" i="7"/>
  <c r="Q63" i="7"/>
  <c r="R63" i="7"/>
  <c r="S63" i="7"/>
  <c r="U63" i="7"/>
  <c r="V63" i="7"/>
  <c r="W63" i="7"/>
  <c r="X63" i="7"/>
  <c r="Y63" i="7"/>
  <c r="Z63" i="7"/>
  <c r="AA63" i="7"/>
  <c r="AC63" i="7"/>
  <c r="AD63" i="7"/>
  <c r="AE63" i="7"/>
  <c r="AF63" i="7"/>
  <c r="AG63" i="7"/>
  <c r="AH63" i="7"/>
  <c r="AI63" i="7"/>
  <c r="AJ63" i="7"/>
  <c r="AK63" i="7"/>
  <c r="AM63" i="7"/>
  <c r="AN63" i="7"/>
  <c r="AO63" i="7"/>
  <c r="AP63" i="7"/>
  <c r="AR63" i="7"/>
  <c r="AS63" i="7"/>
  <c r="AT63" i="7"/>
  <c r="AU63" i="7"/>
  <c r="AW63" i="7"/>
  <c r="AY63" i="7"/>
  <c r="A64" i="7"/>
  <c r="B64" i="7"/>
  <c r="D64" i="7"/>
  <c r="E64" i="7"/>
  <c r="F64" i="7"/>
  <c r="G64" i="7"/>
  <c r="H64" i="7"/>
  <c r="I64" i="7"/>
  <c r="J64" i="7"/>
  <c r="K64" i="7"/>
  <c r="L64" i="7"/>
  <c r="M64" i="7"/>
  <c r="N64" i="7"/>
  <c r="O64" i="7"/>
  <c r="Q64" i="7"/>
  <c r="R64" i="7"/>
  <c r="S64" i="7"/>
  <c r="U64" i="7"/>
  <c r="V64" i="7"/>
  <c r="W64" i="7"/>
  <c r="X64" i="7"/>
  <c r="Y64" i="7"/>
  <c r="Z64" i="7"/>
  <c r="AA64" i="7"/>
  <c r="AC64" i="7"/>
  <c r="AD64" i="7"/>
  <c r="AE64" i="7"/>
  <c r="AF64" i="7"/>
  <c r="AG64" i="7"/>
  <c r="AH64" i="7"/>
  <c r="AI64" i="7"/>
  <c r="AJ64" i="7"/>
  <c r="AK64" i="7"/>
  <c r="AM64" i="7"/>
  <c r="AN64" i="7"/>
  <c r="AO64" i="7"/>
  <c r="AP64" i="7"/>
  <c r="AR64" i="7"/>
  <c r="AS64" i="7"/>
  <c r="AT64" i="7"/>
  <c r="AU64" i="7"/>
  <c r="AW64" i="7"/>
  <c r="AY64" i="7"/>
  <c r="A65" i="7"/>
  <c r="B65" i="7"/>
  <c r="D65" i="7"/>
  <c r="E65" i="7"/>
  <c r="F65" i="7"/>
  <c r="G65" i="7"/>
  <c r="H65" i="7"/>
  <c r="I65" i="7"/>
  <c r="J65" i="7"/>
  <c r="K65" i="7"/>
  <c r="L65" i="7"/>
  <c r="M65" i="7"/>
  <c r="N65" i="7"/>
  <c r="O65" i="7"/>
  <c r="Q65" i="7"/>
  <c r="R65" i="7"/>
  <c r="S65" i="7"/>
  <c r="U65" i="7"/>
  <c r="V65" i="7"/>
  <c r="W65" i="7"/>
  <c r="X65" i="7"/>
  <c r="Y65" i="7"/>
  <c r="Z65" i="7"/>
  <c r="AA65" i="7"/>
  <c r="AC65" i="7"/>
  <c r="AD65" i="7"/>
  <c r="AE65" i="7"/>
  <c r="AF65" i="7"/>
  <c r="AG65" i="7"/>
  <c r="AH65" i="7"/>
  <c r="AI65" i="7"/>
  <c r="AJ65" i="7"/>
  <c r="AK65" i="7"/>
  <c r="AM65" i="7"/>
  <c r="AN65" i="7"/>
  <c r="AO65" i="7"/>
  <c r="AP65" i="7"/>
  <c r="AR65" i="7"/>
  <c r="AS65" i="7"/>
  <c r="AT65" i="7"/>
  <c r="AU65" i="7"/>
  <c r="AW65" i="7"/>
  <c r="AY65" i="7"/>
  <c r="A66" i="7"/>
  <c r="B66" i="7"/>
  <c r="D66" i="7"/>
  <c r="E66" i="7"/>
  <c r="F66" i="7"/>
  <c r="G66" i="7"/>
  <c r="H66" i="7"/>
  <c r="I66" i="7"/>
  <c r="J66" i="7"/>
  <c r="K66" i="7"/>
  <c r="L66" i="7"/>
  <c r="M66" i="7"/>
  <c r="N66" i="7"/>
  <c r="O66" i="7"/>
  <c r="Q66" i="7"/>
  <c r="R66" i="7"/>
  <c r="S66" i="7"/>
  <c r="U66" i="7"/>
  <c r="V66" i="7"/>
  <c r="W66" i="7"/>
  <c r="X66" i="7"/>
  <c r="Y66" i="7"/>
  <c r="Z66" i="7"/>
  <c r="AA66" i="7"/>
  <c r="AC66" i="7"/>
  <c r="AD66" i="7"/>
  <c r="AE66" i="7"/>
  <c r="AF66" i="7"/>
  <c r="AG66" i="7"/>
  <c r="AH66" i="7"/>
  <c r="AI66" i="7"/>
  <c r="AJ66" i="7"/>
  <c r="AK66" i="7"/>
  <c r="AM66" i="7"/>
  <c r="AN66" i="7"/>
  <c r="AO66" i="7"/>
  <c r="AP66" i="7"/>
  <c r="AR66" i="7"/>
  <c r="AS66" i="7"/>
  <c r="AT66" i="7"/>
  <c r="AU66" i="7"/>
  <c r="AW66" i="7"/>
  <c r="AY66" i="7"/>
  <c r="A67" i="7"/>
  <c r="B67" i="7"/>
  <c r="D67" i="7"/>
  <c r="E67" i="7"/>
  <c r="F67" i="7"/>
  <c r="G67" i="7"/>
  <c r="H67" i="7"/>
  <c r="I67" i="7"/>
  <c r="J67" i="7"/>
  <c r="K67" i="7"/>
  <c r="L67" i="7"/>
  <c r="M67" i="7"/>
  <c r="N67" i="7"/>
  <c r="O67" i="7"/>
  <c r="Q67" i="7"/>
  <c r="R67" i="7"/>
  <c r="S67" i="7"/>
  <c r="U67" i="7"/>
  <c r="V67" i="7"/>
  <c r="W67" i="7"/>
  <c r="X67" i="7"/>
  <c r="Y67" i="7"/>
  <c r="Z67" i="7"/>
  <c r="AA67" i="7"/>
  <c r="AC67" i="7"/>
  <c r="AD67" i="7"/>
  <c r="AE67" i="7"/>
  <c r="AF67" i="7"/>
  <c r="AG67" i="7"/>
  <c r="AH67" i="7"/>
  <c r="AI67" i="7"/>
  <c r="AJ67" i="7"/>
  <c r="AK67" i="7"/>
  <c r="AM67" i="7"/>
  <c r="AN67" i="7"/>
  <c r="AO67" i="7"/>
  <c r="AP67" i="7"/>
  <c r="AR67" i="7"/>
  <c r="AS67" i="7"/>
  <c r="AT67" i="7"/>
  <c r="AU67" i="7"/>
  <c r="AW67" i="7"/>
  <c r="AY67" i="7"/>
  <c r="A68" i="7"/>
  <c r="B68" i="7"/>
  <c r="D68" i="7"/>
  <c r="E68" i="7"/>
  <c r="F68" i="7"/>
  <c r="G68" i="7"/>
  <c r="H68" i="7"/>
  <c r="I68" i="7"/>
  <c r="J68" i="7"/>
  <c r="K68" i="7"/>
  <c r="L68" i="7"/>
  <c r="M68" i="7"/>
  <c r="N68" i="7"/>
  <c r="O68" i="7"/>
  <c r="Q68" i="7"/>
  <c r="R68" i="7"/>
  <c r="S68" i="7"/>
  <c r="U68" i="7"/>
  <c r="V68" i="7"/>
  <c r="W68" i="7"/>
  <c r="X68" i="7"/>
  <c r="Y68" i="7"/>
  <c r="Z68" i="7"/>
  <c r="AA68" i="7"/>
  <c r="AC68" i="7"/>
  <c r="AD68" i="7"/>
  <c r="AE68" i="7"/>
  <c r="AF68" i="7"/>
  <c r="AG68" i="7"/>
  <c r="AH68" i="7"/>
  <c r="AI68" i="7"/>
  <c r="AJ68" i="7"/>
  <c r="AK68" i="7"/>
  <c r="AM68" i="7"/>
  <c r="AN68" i="7"/>
  <c r="AO68" i="7"/>
  <c r="AP68" i="7"/>
  <c r="AR68" i="7"/>
  <c r="AS68" i="7"/>
  <c r="AT68" i="7"/>
  <c r="AU68" i="7"/>
  <c r="AW68" i="7"/>
  <c r="AY68" i="7"/>
  <c r="A69" i="7"/>
  <c r="B69" i="7"/>
  <c r="D69" i="7"/>
  <c r="E69" i="7"/>
  <c r="F69" i="7"/>
  <c r="G69" i="7"/>
  <c r="H69" i="7"/>
  <c r="I69" i="7"/>
  <c r="J69" i="7"/>
  <c r="K69" i="7"/>
  <c r="L69" i="7"/>
  <c r="M69" i="7"/>
  <c r="N69" i="7"/>
  <c r="O69" i="7"/>
  <c r="Q69" i="7"/>
  <c r="R69" i="7"/>
  <c r="S69" i="7"/>
  <c r="U69" i="7"/>
  <c r="V69" i="7"/>
  <c r="W69" i="7"/>
  <c r="X69" i="7"/>
  <c r="Y69" i="7"/>
  <c r="Z69" i="7"/>
  <c r="AA69" i="7"/>
  <c r="AC69" i="7"/>
  <c r="AD69" i="7"/>
  <c r="AE69" i="7"/>
  <c r="AF69" i="7"/>
  <c r="AG69" i="7"/>
  <c r="AH69" i="7"/>
  <c r="AI69" i="7"/>
  <c r="AJ69" i="7"/>
  <c r="AK69" i="7"/>
  <c r="AM69" i="7"/>
  <c r="AN69" i="7"/>
  <c r="AO69" i="7"/>
  <c r="AP69" i="7"/>
  <c r="AR69" i="7"/>
  <c r="AS69" i="7"/>
  <c r="AT69" i="7"/>
  <c r="AU69" i="7"/>
  <c r="AW69" i="7"/>
  <c r="AY69" i="7"/>
  <c r="A70" i="7"/>
  <c r="B70" i="7"/>
  <c r="D70" i="7"/>
  <c r="E70" i="7"/>
  <c r="F70" i="7"/>
  <c r="G70" i="7"/>
  <c r="H70" i="7"/>
  <c r="I70" i="7"/>
  <c r="J70" i="7"/>
  <c r="K70" i="7"/>
  <c r="L70" i="7"/>
  <c r="M70" i="7"/>
  <c r="N70" i="7"/>
  <c r="O70" i="7"/>
  <c r="Q70" i="7"/>
  <c r="R70" i="7"/>
  <c r="S70" i="7"/>
  <c r="U70" i="7"/>
  <c r="V70" i="7"/>
  <c r="W70" i="7"/>
  <c r="X70" i="7"/>
  <c r="Y70" i="7"/>
  <c r="Z70" i="7"/>
  <c r="AA70" i="7"/>
  <c r="AC70" i="7"/>
  <c r="AD70" i="7"/>
  <c r="AE70" i="7"/>
  <c r="AF70" i="7"/>
  <c r="AG70" i="7"/>
  <c r="AH70" i="7"/>
  <c r="AI70" i="7"/>
  <c r="AJ70" i="7"/>
  <c r="AK70" i="7"/>
  <c r="AM70" i="7"/>
  <c r="AN70" i="7"/>
  <c r="AO70" i="7"/>
  <c r="AP70" i="7"/>
  <c r="AR70" i="7"/>
  <c r="AS70" i="7"/>
  <c r="AT70" i="7"/>
  <c r="AU70" i="7"/>
  <c r="AW70" i="7"/>
  <c r="AY70" i="7"/>
  <c r="A71" i="7"/>
  <c r="B71" i="7"/>
  <c r="D71" i="7"/>
  <c r="E71" i="7"/>
  <c r="F71" i="7"/>
  <c r="G71" i="7"/>
  <c r="H71" i="7"/>
  <c r="I71" i="7"/>
  <c r="J71" i="7"/>
  <c r="K71" i="7"/>
  <c r="L71" i="7"/>
  <c r="M71" i="7"/>
  <c r="N71" i="7"/>
  <c r="O71" i="7"/>
  <c r="Q71" i="7"/>
  <c r="R71" i="7"/>
  <c r="S71" i="7"/>
  <c r="U71" i="7"/>
  <c r="V71" i="7"/>
  <c r="W71" i="7"/>
  <c r="X71" i="7"/>
  <c r="Y71" i="7"/>
  <c r="Z71" i="7"/>
  <c r="AA71" i="7"/>
  <c r="AC71" i="7"/>
  <c r="AD71" i="7"/>
  <c r="AE71" i="7"/>
  <c r="AF71" i="7"/>
  <c r="AG71" i="7"/>
  <c r="AH71" i="7"/>
  <c r="AI71" i="7"/>
  <c r="AJ71" i="7"/>
  <c r="AK71" i="7"/>
  <c r="AM71" i="7"/>
  <c r="AN71" i="7"/>
  <c r="AO71" i="7"/>
  <c r="AP71" i="7"/>
  <c r="AR71" i="7"/>
  <c r="AS71" i="7"/>
  <c r="AT71" i="7"/>
  <c r="AU71" i="7"/>
  <c r="AW71" i="7"/>
  <c r="AY71" i="7"/>
  <c r="A72" i="7"/>
  <c r="B72" i="7"/>
  <c r="D72" i="7"/>
  <c r="E72" i="7"/>
  <c r="F72" i="7"/>
  <c r="G72" i="7"/>
  <c r="H72" i="7"/>
  <c r="I72" i="7"/>
  <c r="J72" i="7"/>
  <c r="K72" i="7"/>
  <c r="L72" i="7"/>
  <c r="M72" i="7"/>
  <c r="N72" i="7"/>
  <c r="O72" i="7"/>
  <c r="Q72" i="7"/>
  <c r="R72" i="7"/>
  <c r="S72" i="7"/>
  <c r="U72" i="7"/>
  <c r="V72" i="7"/>
  <c r="W72" i="7"/>
  <c r="X72" i="7"/>
  <c r="Y72" i="7"/>
  <c r="Z72" i="7"/>
  <c r="AA72" i="7"/>
  <c r="AC72" i="7"/>
  <c r="AD72" i="7"/>
  <c r="AE72" i="7"/>
  <c r="AF72" i="7"/>
  <c r="AG72" i="7"/>
  <c r="AH72" i="7"/>
  <c r="AI72" i="7"/>
  <c r="AJ72" i="7"/>
  <c r="AK72" i="7"/>
  <c r="AM72" i="7"/>
  <c r="AN72" i="7"/>
  <c r="AO72" i="7"/>
  <c r="AP72" i="7"/>
  <c r="AR72" i="7"/>
  <c r="AS72" i="7"/>
  <c r="AT72" i="7"/>
  <c r="AU72" i="7"/>
  <c r="AW72" i="7"/>
  <c r="AY72" i="7"/>
  <c r="A73" i="7"/>
  <c r="B73" i="7"/>
  <c r="D73" i="7"/>
  <c r="E73" i="7"/>
  <c r="F73" i="7"/>
  <c r="G73" i="7"/>
  <c r="H73" i="7"/>
  <c r="I73" i="7"/>
  <c r="J73" i="7"/>
  <c r="K73" i="7"/>
  <c r="L73" i="7"/>
  <c r="M73" i="7"/>
  <c r="N73" i="7"/>
  <c r="O73" i="7"/>
  <c r="Q73" i="7"/>
  <c r="R73" i="7"/>
  <c r="S73" i="7"/>
  <c r="U73" i="7"/>
  <c r="V73" i="7"/>
  <c r="W73" i="7"/>
  <c r="X73" i="7"/>
  <c r="Y73" i="7"/>
  <c r="Z73" i="7"/>
  <c r="AA73" i="7"/>
  <c r="AC73" i="7"/>
  <c r="AD73" i="7"/>
  <c r="AE73" i="7"/>
  <c r="AF73" i="7"/>
  <c r="AG73" i="7"/>
  <c r="AH73" i="7"/>
  <c r="AI73" i="7"/>
  <c r="AJ73" i="7"/>
  <c r="AK73" i="7"/>
  <c r="AM73" i="7"/>
  <c r="AN73" i="7"/>
  <c r="AO73" i="7"/>
  <c r="AP73" i="7"/>
  <c r="AR73" i="7"/>
  <c r="AS73" i="7"/>
  <c r="AT73" i="7"/>
  <c r="AU73" i="7"/>
  <c r="AW73" i="7"/>
  <c r="AY73" i="7"/>
  <c r="A74" i="7"/>
  <c r="B74" i="7"/>
  <c r="D74" i="7"/>
  <c r="E74" i="7"/>
  <c r="F74" i="7"/>
  <c r="G74" i="7"/>
  <c r="H74" i="7"/>
  <c r="I74" i="7"/>
  <c r="J74" i="7"/>
  <c r="K74" i="7"/>
  <c r="L74" i="7"/>
  <c r="M74" i="7"/>
  <c r="N74" i="7"/>
  <c r="O74" i="7"/>
  <c r="Q74" i="7"/>
  <c r="R74" i="7"/>
  <c r="S74" i="7"/>
  <c r="U74" i="7"/>
  <c r="V74" i="7"/>
  <c r="W74" i="7"/>
  <c r="X74" i="7"/>
  <c r="Y74" i="7"/>
  <c r="Z74" i="7"/>
  <c r="AA74" i="7"/>
  <c r="AC74" i="7"/>
  <c r="AD74" i="7"/>
  <c r="AE74" i="7"/>
  <c r="AF74" i="7"/>
  <c r="AG74" i="7"/>
  <c r="AH74" i="7"/>
  <c r="AI74" i="7"/>
  <c r="AJ74" i="7"/>
  <c r="AK74" i="7"/>
  <c r="AM74" i="7"/>
  <c r="AN74" i="7"/>
  <c r="AO74" i="7"/>
  <c r="AP74" i="7"/>
  <c r="AR74" i="7"/>
  <c r="AS74" i="7"/>
  <c r="AT74" i="7"/>
  <c r="AU74" i="7"/>
  <c r="AW74" i="7"/>
  <c r="AY74" i="7"/>
  <c r="A75" i="7"/>
  <c r="B75" i="7"/>
  <c r="D75" i="7"/>
  <c r="E75" i="7"/>
  <c r="F75" i="7"/>
  <c r="G75" i="7"/>
  <c r="H75" i="7"/>
  <c r="I75" i="7"/>
  <c r="J75" i="7"/>
  <c r="K75" i="7"/>
  <c r="L75" i="7"/>
  <c r="M75" i="7"/>
  <c r="N75" i="7"/>
  <c r="O75" i="7"/>
  <c r="Q75" i="7"/>
  <c r="R75" i="7"/>
  <c r="S75" i="7"/>
  <c r="U75" i="7"/>
  <c r="V75" i="7"/>
  <c r="W75" i="7"/>
  <c r="X75" i="7"/>
  <c r="Y75" i="7"/>
  <c r="Z75" i="7"/>
  <c r="AA75" i="7"/>
  <c r="AC75" i="7"/>
  <c r="AD75" i="7"/>
  <c r="AE75" i="7"/>
  <c r="AF75" i="7"/>
  <c r="AG75" i="7"/>
  <c r="AH75" i="7"/>
  <c r="AI75" i="7"/>
  <c r="AJ75" i="7"/>
  <c r="AK75" i="7"/>
  <c r="AM75" i="7"/>
  <c r="AN75" i="7"/>
  <c r="AO75" i="7"/>
  <c r="AP75" i="7"/>
  <c r="AR75" i="7"/>
  <c r="AS75" i="7"/>
  <c r="AT75" i="7"/>
  <c r="AU75" i="7"/>
  <c r="AW75" i="7"/>
  <c r="AY75" i="7"/>
  <c r="A76" i="7"/>
  <c r="B76" i="7"/>
  <c r="D76" i="7"/>
  <c r="E76" i="7"/>
  <c r="F76" i="7"/>
  <c r="G76" i="7"/>
  <c r="H76" i="7"/>
  <c r="I76" i="7"/>
  <c r="J76" i="7"/>
  <c r="K76" i="7"/>
  <c r="L76" i="7"/>
  <c r="M76" i="7"/>
  <c r="N76" i="7"/>
  <c r="O76" i="7"/>
  <c r="Q76" i="7"/>
  <c r="R76" i="7"/>
  <c r="S76" i="7"/>
  <c r="U76" i="7"/>
  <c r="V76" i="7"/>
  <c r="W76" i="7"/>
  <c r="X76" i="7"/>
  <c r="Y76" i="7"/>
  <c r="Z76" i="7"/>
  <c r="AA76" i="7"/>
  <c r="AC76" i="7"/>
  <c r="AD76" i="7"/>
  <c r="AE76" i="7"/>
  <c r="AF76" i="7"/>
  <c r="AG76" i="7"/>
  <c r="AH76" i="7"/>
  <c r="AI76" i="7"/>
  <c r="AJ76" i="7"/>
  <c r="AK76" i="7"/>
  <c r="AM76" i="7"/>
  <c r="AN76" i="7"/>
  <c r="AO76" i="7"/>
  <c r="AP76" i="7"/>
  <c r="AR76" i="7"/>
  <c r="AS76" i="7"/>
  <c r="AT76" i="7"/>
  <c r="AU76" i="7"/>
  <c r="AW76" i="7"/>
  <c r="AY76" i="7"/>
  <c r="A77" i="7"/>
  <c r="B77" i="7"/>
  <c r="D77" i="7"/>
  <c r="E77" i="7"/>
  <c r="F77" i="7"/>
  <c r="G77" i="7"/>
  <c r="H77" i="7"/>
  <c r="I77" i="7"/>
  <c r="J77" i="7"/>
  <c r="K77" i="7"/>
  <c r="L77" i="7"/>
  <c r="M77" i="7"/>
  <c r="N77" i="7"/>
  <c r="O77" i="7"/>
  <c r="Q77" i="7"/>
  <c r="R77" i="7"/>
  <c r="S77" i="7"/>
  <c r="U77" i="7"/>
  <c r="V77" i="7"/>
  <c r="W77" i="7"/>
  <c r="X77" i="7"/>
  <c r="Y77" i="7"/>
  <c r="Z77" i="7"/>
  <c r="AA77" i="7"/>
  <c r="AC77" i="7"/>
  <c r="AD77" i="7"/>
  <c r="AE77" i="7"/>
  <c r="AF77" i="7"/>
  <c r="AG77" i="7"/>
  <c r="AH77" i="7"/>
  <c r="AI77" i="7"/>
  <c r="AJ77" i="7"/>
  <c r="AK77" i="7"/>
  <c r="AM77" i="7"/>
  <c r="AN77" i="7"/>
  <c r="AO77" i="7"/>
  <c r="AP77" i="7"/>
  <c r="AR77" i="7"/>
  <c r="AS77" i="7"/>
  <c r="AT77" i="7"/>
  <c r="AU77" i="7"/>
  <c r="AW77" i="7"/>
  <c r="AY77" i="7"/>
  <c r="A78" i="7"/>
  <c r="B78" i="7"/>
  <c r="D78" i="7"/>
  <c r="E78" i="7"/>
  <c r="F78" i="7"/>
  <c r="G78" i="7"/>
  <c r="H78" i="7"/>
  <c r="I78" i="7"/>
  <c r="J78" i="7"/>
  <c r="K78" i="7"/>
  <c r="L78" i="7"/>
  <c r="M78" i="7"/>
  <c r="N78" i="7"/>
  <c r="O78" i="7"/>
  <c r="Q78" i="7"/>
  <c r="R78" i="7"/>
  <c r="S78" i="7"/>
  <c r="U78" i="7"/>
  <c r="V78" i="7"/>
  <c r="W78" i="7"/>
  <c r="X78" i="7"/>
  <c r="Y78" i="7"/>
  <c r="Z78" i="7"/>
  <c r="AA78" i="7"/>
  <c r="AC78" i="7"/>
  <c r="AD78" i="7"/>
  <c r="AE78" i="7"/>
  <c r="AF78" i="7"/>
  <c r="AG78" i="7"/>
  <c r="AH78" i="7"/>
  <c r="AI78" i="7"/>
  <c r="AJ78" i="7"/>
  <c r="AK78" i="7"/>
  <c r="AM78" i="7"/>
  <c r="AN78" i="7"/>
  <c r="AO78" i="7"/>
  <c r="AP78" i="7"/>
  <c r="AR78" i="7"/>
  <c r="AS78" i="7"/>
  <c r="AT78" i="7"/>
  <c r="AU78" i="7"/>
  <c r="AW78" i="7"/>
  <c r="AY78" i="7"/>
  <c r="A79" i="7"/>
  <c r="B79" i="7"/>
  <c r="D79" i="7"/>
  <c r="E79" i="7"/>
  <c r="F79" i="7"/>
  <c r="G79" i="7"/>
  <c r="H79" i="7"/>
  <c r="I79" i="7"/>
  <c r="J79" i="7"/>
  <c r="K79" i="7"/>
  <c r="L79" i="7"/>
  <c r="M79" i="7"/>
  <c r="N79" i="7"/>
  <c r="O79" i="7"/>
  <c r="Q79" i="7"/>
  <c r="R79" i="7"/>
  <c r="S79" i="7"/>
  <c r="U79" i="7"/>
  <c r="V79" i="7"/>
  <c r="W79" i="7"/>
  <c r="X79" i="7"/>
  <c r="Y79" i="7"/>
  <c r="Z79" i="7"/>
  <c r="AA79" i="7"/>
  <c r="AC79" i="7"/>
  <c r="AD79" i="7"/>
  <c r="AE79" i="7"/>
  <c r="AF79" i="7"/>
  <c r="AG79" i="7"/>
  <c r="AH79" i="7"/>
  <c r="AI79" i="7"/>
  <c r="AJ79" i="7"/>
  <c r="AK79" i="7"/>
  <c r="AM79" i="7"/>
  <c r="AN79" i="7"/>
  <c r="AO79" i="7"/>
  <c r="AP79" i="7"/>
  <c r="AR79" i="7"/>
  <c r="AS79" i="7"/>
  <c r="AT79" i="7"/>
  <c r="AU79" i="7"/>
  <c r="AW79" i="7"/>
  <c r="AY79" i="7"/>
  <c r="A80" i="7"/>
  <c r="B80" i="7"/>
  <c r="D80" i="7"/>
  <c r="E80" i="7"/>
  <c r="F80" i="7"/>
  <c r="G80" i="7"/>
  <c r="H80" i="7"/>
  <c r="I80" i="7"/>
  <c r="J80" i="7"/>
  <c r="K80" i="7"/>
  <c r="L80" i="7"/>
  <c r="M80" i="7"/>
  <c r="N80" i="7"/>
  <c r="O80" i="7"/>
  <c r="Q80" i="7"/>
  <c r="R80" i="7"/>
  <c r="S80" i="7"/>
  <c r="U80" i="7"/>
  <c r="V80" i="7"/>
  <c r="W80" i="7"/>
  <c r="X80" i="7"/>
  <c r="Y80" i="7"/>
  <c r="Z80" i="7"/>
  <c r="AA80" i="7"/>
  <c r="AC80" i="7"/>
  <c r="AD80" i="7"/>
  <c r="AE80" i="7"/>
  <c r="AF80" i="7"/>
  <c r="AG80" i="7"/>
  <c r="AH80" i="7"/>
  <c r="AI80" i="7"/>
  <c r="AJ80" i="7"/>
  <c r="AK80" i="7"/>
  <c r="AM80" i="7"/>
  <c r="AN80" i="7"/>
  <c r="AO80" i="7"/>
  <c r="AP80" i="7"/>
  <c r="AR80" i="7"/>
  <c r="AS80" i="7"/>
  <c r="AT80" i="7"/>
  <c r="AU80" i="7"/>
  <c r="AW80" i="7"/>
  <c r="AY80" i="7"/>
  <c r="A81" i="7"/>
  <c r="B81" i="7"/>
  <c r="D81" i="7"/>
  <c r="E81" i="7"/>
  <c r="F81" i="7"/>
  <c r="G81" i="7"/>
  <c r="H81" i="7"/>
  <c r="I81" i="7"/>
  <c r="J81" i="7"/>
  <c r="K81" i="7"/>
  <c r="L81" i="7"/>
  <c r="M81" i="7"/>
  <c r="N81" i="7"/>
  <c r="O81" i="7"/>
  <c r="Q81" i="7"/>
  <c r="R81" i="7"/>
  <c r="S81" i="7"/>
  <c r="U81" i="7"/>
  <c r="V81" i="7"/>
  <c r="W81" i="7"/>
  <c r="X81" i="7"/>
  <c r="Y81" i="7"/>
  <c r="Z81" i="7"/>
  <c r="AA81" i="7"/>
  <c r="AC81" i="7"/>
  <c r="AD81" i="7"/>
  <c r="AE81" i="7"/>
  <c r="AF81" i="7"/>
  <c r="AG81" i="7"/>
  <c r="AH81" i="7"/>
  <c r="AI81" i="7"/>
  <c r="AJ81" i="7"/>
  <c r="AK81" i="7"/>
  <c r="AM81" i="7"/>
  <c r="AN81" i="7"/>
  <c r="AO81" i="7"/>
  <c r="AP81" i="7"/>
  <c r="AR81" i="7"/>
  <c r="AS81" i="7"/>
  <c r="AT81" i="7"/>
  <c r="AU81" i="7"/>
  <c r="AW81" i="7"/>
  <c r="AY81" i="7"/>
  <c r="A82" i="7"/>
  <c r="B82" i="7"/>
  <c r="D82" i="7"/>
  <c r="E82" i="7"/>
  <c r="F82" i="7"/>
  <c r="G82" i="7"/>
  <c r="H82" i="7"/>
  <c r="I82" i="7"/>
  <c r="J82" i="7"/>
  <c r="K82" i="7"/>
  <c r="L82" i="7"/>
  <c r="M82" i="7"/>
  <c r="N82" i="7"/>
  <c r="O82" i="7"/>
  <c r="Q82" i="7"/>
  <c r="R82" i="7"/>
  <c r="S82" i="7"/>
  <c r="U82" i="7"/>
  <c r="V82" i="7"/>
  <c r="W82" i="7"/>
  <c r="X82" i="7"/>
  <c r="Y82" i="7"/>
  <c r="Z82" i="7"/>
  <c r="AA82" i="7"/>
  <c r="AC82" i="7"/>
  <c r="AD82" i="7"/>
  <c r="AE82" i="7"/>
  <c r="AF82" i="7"/>
  <c r="AG82" i="7"/>
  <c r="AH82" i="7"/>
  <c r="AI82" i="7"/>
  <c r="AJ82" i="7"/>
  <c r="AK82" i="7"/>
  <c r="AM82" i="7"/>
  <c r="AN82" i="7"/>
  <c r="AO82" i="7"/>
  <c r="AP82" i="7"/>
  <c r="AR82" i="7"/>
  <c r="AS82" i="7"/>
  <c r="AT82" i="7"/>
  <c r="AU82" i="7"/>
  <c r="AW82" i="7"/>
  <c r="AY82" i="7"/>
  <c r="A83" i="7"/>
  <c r="B83" i="7"/>
  <c r="D83" i="7"/>
  <c r="E83" i="7"/>
  <c r="F83" i="7"/>
  <c r="G83" i="7"/>
  <c r="H83" i="7"/>
  <c r="I83" i="7"/>
  <c r="J83" i="7"/>
  <c r="K83" i="7"/>
  <c r="L83" i="7"/>
  <c r="M83" i="7"/>
  <c r="N83" i="7"/>
  <c r="O83" i="7"/>
  <c r="Q83" i="7"/>
  <c r="R83" i="7"/>
  <c r="S83" i="7"/>
  <c r="U83" i="7"/>
  <c r="V83" i="7"/>
  <c r="W83" i="7"/>
  <c r="X83" i="7"/>
  <c r="Y83" i="7"/>
  <c r="Z83" i="7"/>
  <c r="AA83" i="7"/>
  <c r="AC83" i="7"/>
  <c r="AD83" i="7"/>
  <c r="AE83" i="7"/>
  <c r="AF83" i="7"/>
  <c r="AG83" i="7"/>
  <c r="AH83" i="7"/>
  <c r="AI83" i="7"/>
  <c r="AJ83" i="7"/>
  <c r="AK83" i="7"/>
  <c r="AM83" i="7"/>
  <c r="AN83" i="7"/>
  <c r="AO83" i="7"/>
  <c r="AP83" i="7"/>
  <c r="AR83" i="7"/>
  <c r="AS83" i="7"/>
  <c r="AT83" i="7"/>
  <c r="AU83" i="7"/>
  <c r="AW83" i="7"/>
  <c r="AY83" i="7"/>
  <c r="A84" i="7"/>
  <c r="B84" i="7"/>
  <c r="D84" i="7"/>
  <c r="E84" i="7"/>
  <c r="F84" i="7"/>
  <c r="G84" i="7"/>
  <c r="H84" i="7"/>
  <c r="I84" i="7"/>
  <c r="J84" i="7"/>
  <c r="K84" i="7"/>
  <c r="L84" i="7"/>
  <c r="M84" i="7"/>
  <c r="N84" i="7"/>
  <c r="O84" i="7"/>
  <c r="Q84" i="7"/>
  <c r="R84" i="7"/>
  <c r="S84" i="7"/>
  <c r="U84" i="7"/>
  <c r="V84" i="7"/>
  <c r="W84" i="7"/>
  <c r="X84" i="7"/>
  <c r="Y84" i="7"/>
  <c r="Z84" i="7"/>
  <c r="AA84" i="7"/>
  <c r="AC84" i="7"/>
  <c r="AD84" i="7"/>
  <c r="AE84" i="7"/>
  <c r="AF84" i="7"/>
  <c r="AG84" i="7"/>
  <c r="AH84" i="7"/>
  <c r="AI84" i="7"/>
  <c r="AJ84" i="7"/>
  <c r="AK84" i="7"/>
  <c r="AM84" i="7"/>
  <c r="AN84" i="7"/>
  <c r="AO84" i="7"/>
  <c r="AP84" i="7"/>
  <c r="AR84" i="7"/>
  <c r="AS84" i="7"/>
  <c r="AT84" i="7"/>
  <c r="AU84" i="7"/>
  <c r="AW84" i="7"/>
  <c r="AY84" i="7"/>
  <c r="A85" i="7"/>
  <c r="B85" i="7"/>
  <c r="D85" i="7"/>
  <c r="E85" i="7"/>
  <c r="F85" i="7"/>
  <c r="G85" i="7"/>
  <c r="H85" i="7"/>
  <c r="I85" i="7"/>
  <c r="J85" i="7"/>
  <c r="K85" i="7"/>
  <c r="L85" i="7"/>
  <c r="M85" i="7"/>
  <c r="N85" i="7"/>
  <c r="O85" i="7"/>
  <c r="Q85" i="7"/>
  <c r="R85" i="7"/>
  <c r="S85" i="7"/>
  <c r="U85" i="7"/>
  <c r="V85" i="7"/>
  <c r="W85" i="7"/>
  <c r="X85" i="7"/>
  <c r="Y85" i="7"/>
  <c r="Z85" i="7"/>
  <c r="AA85" i="7"/>
  <c r="AC85" i="7"/>
  <c r="AD85" i="7"/>
  <c r="AE85" i="7"/>
  <c r="AF85" i="7"/>
  <c r="AG85" i="7"/>
  <c r="AH85" i="7"/>
  <c r="AI85" i="7"/>
  <c r="AJ85" i="7"/>
  <c r="AK85" i="7"/>
  <c r="AM85" i="7"/>
  <c r="AN85" i="7"/>
  <c r="AO85" i="7"/>
  <c r="AP85" i="7"/>
  <c r="AR85" i="7"/>
  <c r="AS85" i="7"/>
  <c r="AT85" i="7"/>
  <c r="AU85" i="7"/>
  <c r="AW85" i="7"/>
  <c r="AY85" i="7"/>
  <c r="A86" i="7"/>
  <c r="B86" i="7"/>
  <c r="D86" i="7"/>
  <c r="E86" i="7"/>
  <c r="F86" i="7"/>
  <c r="G86" i="7"/>
  <c r="H86" i="7"/>
  <c r="I86" i="7"/>
  <c r="J86" i="7"/>
  <c r="K86" i="7"/>
  <c r="L86" i="7"/>
  <c r="M86" i="7"/>
  <c r="N86" i="7"/>
  <c r="O86" i="7"/>
  <c r="Q86" i="7"/>
  <c r="R86" i="7"/>
  <c r="S86" i="7"/>
  <c r="U86" i="7"/>
  <c r="V86" i="7"/>
  <c r="W86" i="7"/>
  <c r="X86" i="7"/>
  <c r="Y86" i="7"/>
  <c r="Z86" i="7"/>
  <c r="AA86" i="7"/>
  <c r="AC86" i="7"/>
  <c r="AD86" i="7"/>
  <c r="AE86" i="7"/>
  <c r="AF86" i="7"/>
  <c r="AG86" i="7"/>
  <c r="AH86" i="7"/>
  <c r="AI86" i="7"/>
  <c r="AJ86" i="7"/>
  <c r="AK86" i="7"/>
  <c r="AM86" i="7"/>
  <c r="AN86" i="7"/>
  <c r="AO86" i="7"/>
  <c r="AP86" i="7"/>
  <c r="AR86" i="7"/>
  <c r="AS86" i="7"/>
  <c r="AT86" i="7"/>
  <c r="AU86" i="7"/>
  <c r="AW86" i="7"/>
  <c r="AY86" i="7"/>
  <c r="A87" i="7"/>
  <c r="B87" i="7"/>
  <c r="D87" i="7"/>
  <c r="E87" i="7"/>
  <c r="F87" i="7"/>
  <c r="G87" i="7"/>
  <c r="H87" i="7"/>
  <c r="I87" i="7"/>
  <c r="J87" i="7"/>
  <c r="K87" i="7"/>
  <c r="L87" i="7"/>
  <c r="M87" i="7"/>
  <c r="N87" i="7"/>
  <c r="O87" i="7"/>
  <c r="Q87" i="7"/>
  <c r="R87" i="7"/>
  <c r="S87" i="7"/>
  <c r="U87" i="7"/>
  <c r="V87" i="7"/>
  <c r="W87" i="7"/>
  <c r="X87" i="7"/>
  <c r="Y87" i="7"/>
  <c r="Z87" i="7"/>
  <c r="AA87" i="7"/>
  <c r="AC87" i="7"/>
  <c r="AD87" i="7"/>
  <c r="AE87" i="7"/>
  <c r="AF87" i="7"/>
  <c r="AG87" i="7"/>
  <c r="AH87" i="7"/>
  <c r="AI87" i="7"/>
  <c r="AJ87" i="7"/>
  <c r="AK87" i="7"/>
  <c r="AM87" i="7"/>
  <c r="AN87" i="7"/>
  <c r="AO87" i="7"/>
  <c r="AP87" i="7"/>
  <c r="AR87" i="7"/>
  <c r="AS87" i="7"/>
  <c r="AT87" i="7"/>
  <c r="AU87" i="7"/>
  <c r="AW87" i="7"/>
  <c r="AY87" i="7"/>
  <c r="A88" i="7"/>
  <c r="B88" i="7"/>
  <c r="D88" i="7"/>
  <c r="E88" i="7"/>
  <c r="F88" i="7"/>
  <c r="G88" i="7"/>
  <c r="H88" i="7"/>
  <c r="I88" i="7"/>
  <c r="J88" i="7"/>
  <c r="K88" i="7"/>
  <c r="L88" i="7"/>
  <c r="M88" i="7"/>
  <c r="N88" i="7"/>
  <c r="O88" i="7"/>
  <c r="Q88" i="7"/>
  <c r="R88" i="7"/>
  <c r="S88" i="7"/>
  <c r="U88" i="7"/>
  <c r="V88" i="7"/>
  <c r="W88" i="7"/>
  <c r="X88" i="7"/>
  <c r="Y88" i="7"/>
  <c r="Z88" i="7"/>
  <c r="AA88" i="7"/>
  <c r="AC88" i="7"/>
  <c r="AD88" i="7"/>
  <c r="AE88" i="7"/>
  <c r="AF88" i="7"/>
  <c r="AG88" i="7"/>
  <c r="AH88" i="7"/>
  <c r="AI88" i="7"/>
  <c r="AJ88" i="7"/>
  <c r="AK88" i="7"/>
  <c r="AM88" i="7"/>
  <c r="AN88" i="7"/>
  <c r="AO88" i="7"/>
  <c r="AP88" i="7"/>
  <c r="AR88" i="7"/>
  <c r="AS88" i="7"/>
  <c r="AT88" i="7"/>
  <c r="AU88" i="7"/>
  <c r="AW88" i="7"/>
  <c r="AY88" i="7"/>
  <c r="A89" i="7"/>
  <c r="B89" i="7"/>
  <c r="D89" i="7"/>
  <c r="E89" i="7"/>
  <c r="F89" i="7"/>
  <c r="G89" i="7"/>
  <c r="H89" i="7"/>
  <c r="I89" i="7"/>
  <c r="J89" i="7"/>
  <c r="K89" i="7"/>
  <c r="L89" i="7"/>
  <c r="M89" i="7"/>
  <c r="N89" i="7"/>
  <c r="O89" i="7"/>
  <c r="Q89" i="7"/>
  <c r="R89" i="7"/>
  <c r="S89" i="7"/>
  <c r="U89" i="7"/>
  <c r="V89" i="7"/>
  <c r="W89" i="7"/>
  <c r="X89" i="7"/>
  <c r="Y89" i="7"/>
  <c r="Z89" i="7"/>
  <c r="AA89" i="7"/>
  <c r="AC89" i="7"/>
  <c r="AD89" i="7"/>
  <c r="AE89" i="7"/>
  <c r="AF89" i="7"/>
  <c r="AG89" i="7"/>
  <c r="AH89" i="7"/>
  <c r="AI89" i="7"/>
  <c r="AJ89" i="7"/>
  <c r="AK89" i="7"/>
  <c r="AM89" i="7"/>
  <c r="AN89" i="7"/>
  <c r="AO89" i="7"/>
  <c r="AP89" i="7"/>
  <c r="AR89" i="7"/>
  <c r="AS89" i="7"/>
  <c r="AT89" i="7"/>
  <c r="AU89" i="7"/>
  <c r="AW89" i="7"/>
  <c r="AY89" i="7"/>
  <c r="A90" i="7"/>
  <c r="B90" i="7"/>
  <c r="D90" i="7"/>
  <c r="E90" i="7"/>
  <c r="F90" i="7"/>
  <c r="G90" i="7"/>
  <c r="H90" i="7"/>
  <c r="I90" i="7"/>
  <c r="J90" i="7"/>
  <c r="K90" i="7"/>
  <c r="L90" i="7"/>
  <c r="M90" i="7"/>
  <c r="N90" i="7"/>
  <c r="O90" i="7"/>
  <c r="Q90" i="7"/>
  <c r="R90" i="7"/>
  <c r="S90" i="7"/>
  <c r="U90" i="7"/>
  <c r="V90" i="7"/>
  <c r="W90" i="7"/>
  <c r="X90" i="7"/>
  <c r="Y90" i="7"/>
  <c r="Z90" i="7"/>
  <c r="AA90" i="7"/>
  <c r="AC90" i="7"/>
  <c r="AD90" i="7"/>
  <c r="AE90" i="7"/>
  <c r="AF90" i="7"/>
  <c r="AG90" i="7"/>
  <c r="AH90" i="7"/>
  <c r="AI90" i="7"/>
  <c r="AJ90" i="7"/>
  <c r="AK90" i="7"/>
  <c r="AM90" i="7"/>
  <c r="AN90" i="7"/>
  <c r="AO90" i="7"/>
  <c r="AP90" i="7"/>
  <c r="AR90" i="7"/>
  <c r="AS90" i="7"/>
  <c r="AT90" i="7"/>
  <c r="AU90" i="7"/>
  <c r="AW90" i="7"/>
  <c r="AY90" i="7"/>
  <c r="A91" i="7"/>
  <c r="B91" i="7"/>
  <c r="D91" i="7"/>
  <c r="E91" i="7"/>
  <c r="F91" i="7"/>
  <c r="G91" i="7"/>
  <c r="H91" i="7"/>
  <c r="I91" i="7"/>
  <c r="J91" i="7"/>
  <c r="K91" i="7"/>
  <c r="L91" i="7"/>
  <c r="M91" i="7"/>
  <c r="N91" i="7"/>
  <c r="O91" i="7"/>
  <c r="Q91" i="7"/>
  <c r="R91" i="7"/>
  <c r="S91" i="7"/>
  <c r="U91" i="7"/>
  <c r="V91" i="7"/>
  <c r="W91" i="7"/>
  <c r="X91" i="7"/>
  <c r="Y91" i="7"/>
  <c r="Z91" i="7"/>
  <c r="AA91" i="7"/>
  <c r="AC91" i="7"/>
  <c r="AD91" i="7"/>
  <c r="AE91" i="7"/>
  <c r="AF91" i="7"/>
  <c r="AG91" i="7"/>
  <c r="AH91" i="7"/>
  <c r="AI91" i="7"/>
  <c r="AJ91" i="7"/>
  <c r="AK91" i="7"/>
  <c r="AM91" i="7"/>
  <c r="AN91" i="7"/>
  <c r="AO91" i="7"/>
  <c r="AP91" i="7"/>
  <c r="AR91" i="7"/>
  <c r="AS91" i="7"/>
  <c r="AT91" i="7"/>
  <c r="AU91" i="7"/>
  <c r="AW91" i="7"/>
  <c r="AY91" i="7"/>
  <c r="A92" i="7"/>
  <c r="B92" i="7"/>
  <c r="D92" i="7"/>
  <c r="E92" i="7"/>
  <c r="F92" i="7"/>
  <c r="G92" i="7"/>
  <c r="H92" i="7"/>
  <c r="I92" i="7"/>
  <c r="J92" i="7"/>
  <c r="K92" i="7"/>
  <c r="L92" i="7"/>
  <c r="M92" i="7"/>
  <c r="N92" i="7"/>
  <c r="O92" i="7"/>
  <c r="Q92" i="7"/>
  <c r="R92" i="7"/>
  <c r="S92" i="7"/>
  <c r="U92" i="7"/>
  <c r="V92" i="7"/>
  <c r="W92" i="7"/>
  <c r="X92" i="7"/>
  <c r="Y92" i="7"/>
  <c r="Z92" i="7"/>
  <c r="AA92" i="7"/>
  <c r="AC92" i="7"/>
  <c r="AD92" i="7"/>
  <c r="AE92" i="7"/>
  <c r="AF92" i="7"/>
  <c r="AG92" i="7"/>
  <c r="AH92" i="7"/>
  <c r="AI92" i="7"/>
  <c r="AJ92" i="7"/>
  <c r="AK92" i="7"/>
  <c r="AM92" i="7"/>
  <c r="AN92" i="7"/>
  <c r="AO92" i="7"/>
  <c r="AP92" i="7"/>
  <c r="AR92" i="7"/>
  <c r="AS92" i="7"/>
  <c r="AT92" i="7"/>
  <c r="AU92" i="7"/>
  <c r="AW92" i="7"/>
  <c r="AY92" i="7"/>
  <c r="A93" i="7"/>
  <c r="B93" i="7"/>
  <c r="D93" i="7"/>
  <c r="E93" i="7"/>
  <c r="F93" i="7"/>
  <c r="G93" i="7"/>
  <c r="H93" i="7"/>
  <c r="I93" i="7"/>
  <c r="J93" i="7"/>
  <c r="K93" i="7"/>
  <c r="L93" i="7"/>
  <c r="M93" i="7"/>
  <c r="N93" i="7"/>
  <c r="O93" i="7"/>
  <c r="Q93" i="7"/>
  <c r="R93" i="7"/>
  <c r="S93" i="7"/>
  <c r="U93" i="7"/>
  <c r="V93" i="7"/>
  <c r="W93" i="7"/>
  <c r="X93" i="7"/>
  <c r="Y93" i="7"/>
  <c r="Z93" i="7"/>
  <c r="AA93" i="7"/>
  <c r="AC93" i="7"/>
  <c r="AD93" i="7"/>
  <c r="AE93" i="7"/>
  <c r="AF93" i="7"/>
  <c r="AG93" i="7"/>
  <c r="AH93" i="7"/>
  <c r="AI93" i="7"/>
  <c r="AJ93" i="7"/>
  <c r="AK93" i="7"/>
  <c r="AM93" i="7"/>
  <c r="AN93" i="7"/>
  <c r="AO93" i="7"/>
  <c r="AP93" i="7"/>
  <c r="AR93" i="7"/>
  <c r="AS93" i="7"/>
  <c r="AT93" i="7"/>
  <c r="AU93" i="7"/>
  <c r="AW93" i="7"/>
  <c r="AY93" i="7"/>
  <c r="A94" i="7"/>
  <c r="B94" i="7"/>
  <c r="D94" i="7"/>
  <c r="E94" i="7"/>
  <c r="F94" i="7"/>
  <c r="G94" i="7"/>
  <c r="H94" i="7"/>
  <c r="I94" i="7"/>
  <c r="J94" i="7"/>
  <c r="K94" i="7"/>
  <c r="L94" i="7"/>
  <c r="M94" i="7"/>
  <c r="N94" i="7"/>
  <c r="O94" i="7"/>
  <c r="Q94" i="7"/>
  <c r="R94" i="7"/>
  <c r="S94" i="7"/>
  <c r="U94" i="7"/>
  <c r="V94" i="7"/>
  <c r="W94" i="7"/>
  <c r="X94" i="7"/>
  <c r="Y94" i="7"/>
  <c r="Z94" i="7"/>
  <c r="AA94" i="7"/>
  <c r="AC94" i="7"/>
  <c r="AD94" i="7"/>
  <c r="AE94" i="7"/>
  <c r="AF94" i="7"/>
  <c r="AG94" i="7"/>
  <c r="AH94" i="7"/>
  <c r="AI94" i="7"/>
  <c r="AJ94" i="7"/>
  <c r="AK94" i="7"/>
  <c r="AM94" i="7"/>
  <c r="AN94" i="7"/>
  <c r="AO94" i="7"/>
  <c r="AP94" i="7"/>
  <c r="AR94" i="7"/>
  <c r="AS94" i="7"/>
  <c r="AT94" i="7"/>
  <c r="AU94" i="7"/>
  <c r="AW94" i="7"/>
  <c r="AY94" i="7"/>
  <c r="A95" i="7"/>
  <c r="B95" i="7"/>
  <c r="D95" i="7"/>
  <c r="E95" i="7"/>
  <c r="F95" i="7"/>
  <c r="G95" i="7"/>
  <c r="H95" i="7"/>
  <c r="I95" i="7"/>
  <c r="J95" i="7"/>
  <c r="K95" i="7"/>
  <c r="L95" i="7"/>
  <c r="M95" i="7"/>
  <c r="N95" i="7"/>
  <c r="O95" i="7"/>
  <c r="Q95" i="7"/>
  <c r="R95" i="7"/>
  <c r="S95" i="7"/>
  <c r="U95" i="7"/>
  <c r="V95" i="7"/>
  <c r="W95" i="7"/>
  <c r="X95" i="7"/>
  <c r="Y95" i="7"/>
  <c r="Z95" i="7"/>
  <c r="AA95" i="7"/>
  <c r="AC95" i="7"/>
  <c r="AD95" i="7"/>
  <c r="AE95" i="7"/>
  <c r="AF95" i="7"/>
  <c r="AG95" i="7"/>
  <c r="AH95" i="7"/>
  <c r="AI95" i="7"/>
  <c r="AJ95" i="7"/>
  <c r="AK95" i="7"/>
  <c r="AM95" i="7"/>
  <c r="AN95" i="7"/>
  <c r="AO95" i="7"/>
  <c r="AP95" i="7"/>
  <c r="AR95" i="7"/>
  <c r="AS95" i="7"/>
  <c r="AT95" i="7"/>
  <c r="AU95" i="7"/>
  <c r="AW95" i="7"/>
  <c r="AY95" i="7"/>
  <c r="A96" i="7"/>
  <c r="B96" i="7"/>
  <c r="D96" i="7"/>
  <c r="E96" i="7"/>
  <c r="F96" i="7"/>
  <c r="G96" i="7"/>
  <c r="H96" i="7"/>
  <c r="I96" i="7"/>
  <c r="J96" i="7"/>
  <c r="K96" i="7"/>
  <c r="L96" i="7"/>
  <c r="M96" i="7"/>
  <c r="N96" i="7"/>
  <c r="O96" i="7"/>
  <c r="Q96" i="7"/>
  <c r="R96" i="7"/>
  <c r="S96" i="7"/>
  <c r="U96" i="7"/>
  <c r="V96" i="7"/>
  <c r="W96" i="7"/>
  <c r="X96" i="7"/>
  <c r="Y96" i="7"/>
  <c r="Z96" i="7"/>
  <c r="AA96" i="7"/>
  <c r="AC96" i="7"/>
  <c r="AD96" i="7"/>
  <c r="AE96" i="7"/>
  <c r="AF96" i="7"/>
  <c r="AG96" i="7"/>
  <c r="AH96" i="7"/>
  <c r="AI96" i="7"/>
  <c r="AJ96" i="7"/>
  <c r="AK96" i="7"/>
  <c r="AM96" i="7"/>
  <c r="AN96" i="7"/>
  <c r="AO96" i="7"/>
  <c r="AP96" i="7"/>
  <c r="AR96" i="7"/>
  <c r="AS96" i="7"/>
  <c r="AT96" i="7"/>
  <c r="AU96" i="7"/>
  <c r="AW96" i="7"/>
  <c r="AY96" i="7"/>
  <c r="A97" i="7"/>
  <c r="B97" i="7"/>
  <c r="D97" i="7"/>
  <c r="E97" i="7"/>
  <c r="F97" i="7"/>
  <c r="G97" i="7"/>
  <c r="H97" i="7"/>
  <c r="I97" i="7"/>
  <c r="J97" i="7"/>
  <c r="K97" i="7"/>
  <c r="L97" i="7"/>
  <c r="M97" i="7"/>
  <c r="N97" i="7"/>
  <c r="O97" i="7"/>
  <c r="Q97" i="7"/>
  <c r="R97" i="7"/>
  <c r="S97" i="7"/>
  <c r="U97" i="7"/>
  <c r="V97" i="7"/>
  <c r="W97" i="7"/>
  <c r="X97" i="7"/>
  <c r="Y97" i="7"/>
  <c r="Z97" i="7"/>
  <c r="AA97" i="7"/>
  <c r="AC97" i="7"/>
  <c r="AD97" i="7"/>
  <c r="AE97" i="7"/>
  <c r="AF97" i="7"/>
  <c r="AG97" i="7"/>
  <c r="AH97" i="7"/>
  <c r="AI97" i="7"/>
  <c r="AJ97" i="7"/>
  <c r="AK97" i="7"/>
  <c r="AM97" i="7"/>
  <c r="AN97" i="7"/>
  <c r="AO97" i="7"/>
  <c r="AP97" i="7"/>
  <c r="AR97" i="7"/>
  <c r="AS97" i="7"/>
  <c r="AT97" i="7"/>
  <c r="AU97" i="7"/>
  <c r="AW97" i="7"/>
  <c r="AY97" i="7"/>
  <c r="A98" i="7"/>
  <c r="B98" i="7"/>
  <c r="D98" i="7"/>
  <c r="E98" i="7"/>
  <c r="F98" i="7"/>
  <c r="G98" i="7"/>
  <c r="H98" i="7"/>
  <c r="I98" i="7"/>
  <c r="J98" i="7"/>
  <c r="K98" i="7"/>
  <c r="L98" i="7"/>
  <c r="M98" i="7"/>
  <c r="N98" i="7"/>
  <c r="O98" i="7"/>
  <c r="Q98" i="7"/>
  <c r="R98" i="7"/>
  <c r="S98" i="7"/>
  <c r="U98" i="7"/>
  <c r="V98" i="7"/>
  <c r="W98" i="7"/>
  <c r="X98" i="7"/>
  <c r="Y98" i="7"/>
  <c r="Z98" i="7"/>
  <c r="AA98" i="7"/>
  <c r="AC98" i="7"/>
  <c r="AD98" i="7"/>
  <c r="AE98" i="7"/>
  <c r="AF98" i="7"/>
  <c r="AG98" i="7"/>
  <c r="AH98" i="7"/>
  <c r="AI98" i="7"/>
  <c r="AJ98" i="7"/>
  <c r="AK98" i="7"/>
  <c r="AM98" i="7"/>
  <c r="AN98" i="7"/>
  <c r="AO98" i="7"/>
  <c r="AP98" i="7"/>
  <c r="AR98" i="7"/>
  <c r="AS98" i="7"/>
  <c r="AT98" i="7"/>
  <c r="AU98" i="7"/>
  <c r="AW98" i="7"/>
  <c r="AY98" i="7"/>
  <c r="A99" i="7"/>
  <c r="B99" i="7"/>
  <c r="D99" i="7"/>
  <c r="E99" i="7"/>
  <c r="F99" i="7"/>
  <c r="G99" i="7"/>
  <c r="H99" i="7"/>
  <c r="I99" i="7"/>
  <c r="J99" i="7"/>
  <c r="K99" i="7"/>
  <c r="L99" i="7"/>
  <c r="M99" i="7"/>
  <c r="N99" i="7"/>
  <c r="O99" i="7"/>
  <c r="Q99" i="7"/>
  <c r="R99" i="7"/>
  <c r="S99" i="7"/>
  <c r="U99" i="7"/>
  <c r="V99" i="7"/>
  <c r="W99" i="7"/>
  <c r="X99" i="7"/>
  <c r="Y99" i="7"/>
  <c r="Z99" i="7"/>
  <c r="AA99" i="7"/>
  <c r="AC99" i="7"/>
  <c r="AD99" i="7"/>
  <c r="AE99" i="7"/>
  <c r="AF99" i="7"/>
  <c r="AG99" i="7"/>
  <c r="AH99" i="7"/>
  <c r="AI99" i="7"/>
  <c r="AJ99" i="7"/>
  <c r="AK99" i="7"/>
  <c r="AM99" i="7"/>
  <c r="AN99" i="7"/>
  <c r="AO99" i="7"/>
  <c r="AP99" i="7"/>
  <c r="AR99" i="7"/>
  <c r="AS99" i="7"/>
  <c r="AT99" i="7"/>
  <c r="AU99" i="7"/>
  <c r="AW99" i="7"/>
  <c r="AY99" i="7"/>
  <c r="A100" i="7"/>
  <c r="B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Q100" i="7"/>
  <c r="R100" i="7"/>
  <c r="S100" i="7"/>
  <c r="U100" i="7"/>
  <c r="V100" i="7"/>
  <c r="W100" i="7"/>
  <c r="X100" i="7"/>
  <c r="Y100" i="7"/>
  <c r="Z100" i="7"/>
  <c r="AA100" i="7"/>
  <c r="AC100" i="7"/>
  <c r="AD100" i="7"/>
  <c r="AE100" i="7"/>
  <c r="AF100" i="7"/>
  <c r="AG100" i="7"/>
  <c r="AH100" i="7"/>
  <c r="AI100" i="7"/>
  <c r="AJ100" i="7"/>
  <c r="AK100" i="7"/>
  <c r="AM100" i="7"/>
  <c r="AN100" i="7"/>
  <c r="AO100" i="7"/>
  <c r="AP100" i="7"/>
  <c r="AR100" i="7"/>
  <c r="AS100" i="7"/>
  <c r="AT100" i="7"/>
  <c r="AU100" i="7"/>
  <c r="AW100" i="7"/>
  <c r="AY100" i="7"/>
  <c r="A101" i="7"/>
  <c r="B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Q101" i="7"/>
  <c r="R101" i="7"/>
  <c r="S101" i="7"/>
  <c r="U101" i="7"/>
  <c r="V101" i="7"/>
  <c r="W101" i="7"/>
  <c r="X101" i="7"/>
  <c r="Y101" i="7"/>
  <c r="Z101" i="7"/>
  <c r="AA101" i="7"/>
  <c r="AC101" i="7"/>
  <c r="AD101" i="7"/>
  <c r="AE101" i="7"/>
  <c r="AF101" i="7"/>
  <c r="AG101" i="7"/>
  <c r="AH101" i="7"/>
  <c r="AI101" i="7"/>
  <c r="AJ101" i="7"/>
  <c r="AK101" i="7"/>
  <c r="AM101" i="7"/>
  <c r="AN101" i="7"/>
  <c r="AO101" i="7"/>
  <c r="AP101" i="7"/>
  <c r="AR101" i="7"/>
  <c r="AS101" i="7"/>
  <c r="AT101" i="7"/>
  <c r="AU101" i="7"/>
  <c r="AW101" i="7"/>
  <c r="AY101" i="7"/>
  <c r="A102" i="7"/>
  <c r="B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Q102" i="7"/>
  <c r="R102" i="7"/>
  <c r="S102" i="7"/>
  <c r="U102" i="7"/>
  <c r="V102" i="7"/>
  <c r="W102" i="7"/>
  <c r="X102" i="7"/>
  <c r="Y102" i="7"/>
  <c r="Z102" i="7"/>
  <c r="AA102" i="7"/>
  <c r="AC102" i="7"/>
  <c r="AD102" i="7"/>
  <c r="AE102" i="7"/>
  <c r="AF102" i="7"/>
  <c r="AG102" i="7"/>
  <c r="AH102" i="7"/>
  <c r="AI102" i="7"/>
  <c r="AJ102" i="7"/>
  <c r="AK102" i="7"/>
  <c r="AM102" i="7"/>
  <c r="AN102" i="7"/>
  <c r="AO102" i="7"/>
  <c r="AP102" i="7"/>
  <c r="AR102" i="7"/>
  <c r="AS102" i="7"/>
  <c r="AT102" i="7"/>
  <c r="AU102" i="7"/>
  <c r="AW102" i="7"/>
  <c r="AY102" i="7"/>
  <c r="A103" i="7"/>
  <c r="B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Q103" i="7"/>
  <c r="R103" i="7"/>
  <c r="S103" i="7"/>
  <c r="U103" i="7"/>
  <c r="V103" i="7"/>
  <c r="W103" i="7"/>
  <c r="X103" i="7"/>
  <c r="Y103" i="7"/>
  <c r="Z103" i="7"/>
  <c r="AA103" i="7"/>
  <c r="AC103" i="7"/>
  <c r="AD103" i="7"/>
  <c r="AE103" i="7"/>
  <c r="AF103" i="7"/>
  <c r="AG103" i="7"/>
  <c r="AH103" i="7"/>
  <c r="AI103" i="7"/>
  <c r="AJ103" i="7"/>
  <c r="AK103" i="7"/>
  <c r="AM103" i="7"/>
  <c r="AN103" i="7"/>
  <c r="AO103" i="7"/>
  <c r="AP103" i="7"/>
  <c r="AR103" i="7"/>
  <c r="AS103" i="7"/>
  <c r="AT103" i="7"/>
  <c r="AU103" i="7"/>
  <c r="AW103" i="7"/>
  <c r="AY103" i="7"/>
  <c r="A104" i="7"/>
  <c r="B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Q104" i="7"/>
  <c r="R104" i="7"/>
  <c r="S104" i="7"/>
  <c r="U104" i="7"/>
  <c r="V104" i="7"/>
  <c r="W104" i="7"/>
  <c r="X104" i="7"/>
  <c r="Y104" i="7"/>
  <c r="Z104" i="7"/>
  <c r="AA104" i="7"/>
  <c r="AC104" i="7"/>
  <c r="AD104" i="7"/>
  <c r="AE104" i="7"/>
  <c r="AF104" i="7"/>
  <c r="AG104" i="7"/>
  <c r="AH104" i="7"/>
  <c r="AI104" i="7"/>
  <c r="AJ104" i="7"/>
  <c r="AK104" i="7"/>
  <c r="AM104" i="7"/>
  <c r="AN104" i="7"/>
  <c r="AO104" i="7"/>
  <c r="AP104" i="7"/>
  <c r="AR104" i="7"/>
  <c r="AS104" i="7"/>
  <c r="AT104" i="7"/>
  <c r="AU104" i="7"/>
  <c r="AW104" i="7"/>
  <c r="AY104" i="7"/>
  <c r="A105" i="7"/>
  <c r="B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Q105" i="7"/>
  <c r="R105" i="7"/>
  <c r="S105" i="7"/>
  <c r="U105" i="7"/>
  <c r="V105" i="7"/>
  <c r="W105" i="7"/>
  <c r="X105" i="7"/>
  <c r="Y105" i="7"/>
  <c r="Z105" i="7"/>
  <c r="AA105" i="7"/>
  <c r="AC105" i="7"/>
  <c r="AD105" i="7"/>
  <c r="AE105" i="7"/>
  <c r="AF105" i="7"/>
  <c r="AG105" i="7"/>
  <c r="AH105" i="7"/>
  <c r="AI105" i="7"/>
  <c r="AJ105" i="7"/>
  <c r="AK105" i="7"/>
  <c r="AM105" i="7"/>
  <c r="AN105" i="7"/>
  <c r="AO105" i="7"/>
  <c r="AP105" i="7"/>
  <c r="AR105" i="7"/>
  <c r="AS105" i="7"/>
  <c r="AT105" i="7"/>
  <c r="AU105" i="7"/>
  <c r="AW105" i="7"/>
  <c r="AY105" i="7"/>
  <c r="A106" i="7"/>
  <c r="B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Q106" i="7"/>
  <c r="R106" i="7"/>
  <c r="S106" i="7"/>
  <c r="U106" i="7"/>
  <c r="V106" i="7"/>
  <c r="W106" i="7"/>
  <c r="X106" i="7"/>
  <c r="Y106" i="7"/>
  <c r="Z106" i="7"/>
  <c r="AA106" i="7"/>
  <c r="AC106" i="7"/>
  <c r="AD106" i="7"/>
  <c r="AE106" i="7"/>
  <c r="AF106" i="7"/>
  <c r="AG106" i="7"/>
  <c r="AH106" i="7"/>
  <c r="AI106" i="7"/>
  <c r="AJ106" i="7"/>
  <c r="AK106" i="7"/>
  <c r="AM106" i="7"/>
  <c r="AN106" i="7"/>
  <c r="AO106" i="7"/>
  <c r="AP106" i="7"/>
  <c r="AR106" i="7"/>
  <c r="AS106" i="7"/>
  <c r="AT106" i="7"/>
  <c r="AU106" i="7"/>
  <c r="AW106" i="7"/>
  <c r="AY106" i="7"/>
  <c r="A107" i="7"/>
  <c r="B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Q107" i="7"/>
  <c r="R107" i="7"/>
  <c r="S107" i="7"/>
  <c r="U107" i="7"/>
  <c r="V107" i="7"/>
  <c r="W107" i="7"/>
  <c r="X107" i="7"/>
  <c r="Y107" i="7"/>
  <c r="Z107" i="7"/>
  <c r="AA107" i="7"/>
  <c r="AC107" i="7"/>
  <c r="AD107" i="7"/>
  <c r="AE107" i="7"/>
  <c r="AF107" i="7"/>
  <c r="AG107" i="7"/>
  <c r="AH107" i="7"/>
  <c r="AI107" i="7"/>
  <c r="AJ107" i="7"/>
  <c r="AK107" i="7"/>
  <c r="AM107" i="7"/>
  <c r="AN107" i="7"/>
  <c r="AO107" i="7"/>
  <c r="AP107" i="7"/>
  <c r="AR107" i="7"/>
  <c r="AS107" i="7"/>
  <c r="AT107" i="7"/>
  <c r="AU107" i="7"/>
  <c r="AW107" i="7"/>
  <c r="AY107" i="7"/>
  <c r="A108" i="7"/>
  <c r="B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Q108" i="7"/>
  <c r="R108" i="7"/>
  <c r="S108" i="7"/>
  <c r="U108" i="7"/>
  <c r="V108" i="7"/>
  <c r="W108" i="7"/>
  <c r="X108" i="7"/>
  <c r="Y108" i="7"/>
  <c r="Z108" i="7"/>
  <c r="AA108" i="7"/>
  <c r="AC108" i="7"/>
  <c r="AD108" i="7"/>
  <c r="AE108" i="7"/>
  <c r="AF108" i="7"/>
  <c r="AG108" i="7"/>
  <c r="AH108" i="7"/>
  <c r="AI108" i="7"/>
  <c r="AJ108" i="7"/>
  <c r="AK108" i="7"/>
  <c r="AM108" i="7"/>
  <c r="AN108" i="7"/>
  <c r="AO108" i="7"/>
  <c r="AP108" i="7"/>
  <c r="AR108" i="7"/>
  <c r="AS108" i="7"/>
  <c r="AT108" i="7"/>
  <c r="AU108" i="7"/>
  <c r="AW108" i="7"/>
  <c r="AY108" i="7"/>
  <c r="A109" i="7"/>
  <c r="B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Q109" i="7"/>
  <c r="R109" i="7"/>
  <c r="S109" i="7"/>
  <c r="U109" i="7"/>
  <c r="V109" i="7"/>
  <c r="W109" i="7"/>
  <c r="X109" i="7"/>
  <c r="Y109" i="7"/>
  <c r="Z109" i="7"/>
  <c r="AA109" i="7"/>
  <c r="AC109" i="7"/>
  <c r="AD109" i="7"/>
  <c r="AE109" i="7"/>
  <c r="AF109" i="7"/>
  <c r="AG109" i="7"/>
  <c r="AH109" i="7"/>
  <c r="AI109" i="7"/>
  <c r="AJ109" i="7"/>
  <c r="AK109" i="7"/>
  <c r="AM109" i="7"/>
  <c r="AN109" i="7"/>
  <c r="AO109" i="7"/>
  <c r="AP109" i="7"/>
  <c r="AR109" i="7"/>
  <c r="AS109" i="7"/>
  <c r="AT109" i="7"/>
  <c r="AU109" i="7"/>
  <c r="AW109" i="7"/>
  <c r="AY109" i="7"/>
  <c r="A110" i="7"/>
  <c r="B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Q110" i="7"/>
  <c r="R110" i="7"/>
  <c r="S110" i="7"/>
  <c r="U110" i="7"/>
  <c r="V110" i="7"/>
  <c r="W110" i="7"/>
  <c r="X110" i="7"/>
  <c r="Y110" i="7"/>
  <c r="Z110" i="7"/>
  <c r="AA110" i="7"/>
  <c r="AC110" i="7"/>
  <c r="AD110" i="7"/>
  <c r="AE110" i="7"/>
  <c r="AF110" i="7"/>
  <c r="AG110" i="7"/>
  <c r="AH110" i="7"/>
  <c r="AI110" i="7"/>
  <c r="AJ110" i="7"/>
  <c r="AK110" i="7"/>
  <c r="AM110" i="7"/>
  <c r="AN110" i="7"/>
  <c r="AO110" i="7"/>
  <c r="AP110" i="7"/>
  <c r="AR110" i="7"/>
  <c r="AS110" i="7"/>
  <c r="AT110" i="7"/>
  <c r="AU110" i="7"/>
  <c r="AW110" i="7"/>
  <c r="AY110" i="7"/>
  <c r="A111" i="7"/>
  <c r="B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Q111" i="7"/>
  <c r="R111" i="7"/>
  <c r="S111" i="7"/>
  <c r="U111" i="7"/>
  <c r="V111" i="7"/>
  <c r="W111" i="7"/>
  <c r="X111" i="7"/>
  <c r="Y111" i="7"/>
  <c r="Z111" i="7"/>
  <c r="AA111" i="7"/>
  <c r="AC111" i="7"/>
  <c r="AD111" i="7"/>
  <c r="AE111" i="7"/>
  <c r="AF111" i="7"/>
  <c r="AG111" i="7"/>
  <c r="AH111" i="7"/>
  <c r="AI111" i="7"/>
  <c r="AJ111" i="7"/>
  <c r="AK111" i="7"/>
  <c r="AM111" i="7"/>
  <c r="AN111" i="7"/>
  <c r="AO111" i="7"/>
  <c r="AP111" i="7"/>
  <c r="AR111" i="7"/>
  <c r="AS111" i="7"/>
  <c r="AT111" i="7"/>
  <c r="AU111" i="7"/>
  <c r="AW111" i="7"/>
  <c r="AY111" i="7"/>
  <c r="A112" i="7"/>
  <c r="B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Q112" i="7"/>
  <c r="R112" i="7"/>
  <c r="S112" i="7"/>
  <c r="U112" i="7"/>
  <c r="V112" i="7"/>
  <c r="W112" i="7"/>
  <c r="X112" i="7"/>
  <c r="Y112" i="7"/>
  <c r="Z112" i="7"/>
  <c r="AA112" i="7"/>
  <c r="AC112" i="7"/>
  <c r="AD112" i="7"/>
  <c r="AE112" i="7"/>
  <c r="AF112" i="7"/>
  <c r="AG112" i="7"/>
  <c r="AH112" i="7"/>
  <c r="AI112" i="7"/>
  <c r="AJ112" i="7"/>
  <c r="AK112" i="7"/>
  <c r="AM112" i="7"/>
  <c r="AN112" i="7"/>
  <c r="AO112" i="7"/>
  <c r="AP112" i="7"/>
  <c r="AR112" i="7"/>
  <c r="AS112" i="7"/>
  <c r="AT112" i="7"/>
  <c r="AU112" i="7"/>
  <c r="AW112" i="7"/>
  <c r="AY112" i="7"/>
  <c r="A113" i="7"/>
  <c r="B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Q113" i="7"/>
  <c r="R113" i="7"/>
  <c r="S113" i="7"/>
  <c r="U113" i="7"/>
  <c r="V113" i="7"/>
  <c r="W113" i="7"/>
  <c r="X113" i="7"/>
  <c r="Y113" i="7"/>
  <c r="Z113" i="7"/>
  <c r="AA113" i="7"/>
  <c r="AC113" i="7"/>
  <c r="AD113" i="7"/>
  <c r="AE113" i="7"/>
  <c r="AF113" i="7"/>
  <c r="AG113" i="7"/>
  <c r="AH113" i="7"/>
  <c r="AI113" i="7"/>
  <c r="AJ113" i="7"/>
  <c r="AK113" i="7"/>
  <c r="AM113" i="7"/>
  <c r="AN113" i="7"/>
  <c r="AO113" i="7"/>
  <c r="AP113" i="7"/>
  <c r="AR113" i="7"/>
  <c r="AS113" i="7"/>
  <c r="AT113" i="7"/>
  <c r="AU113" i="7"/>
  <c r="AW113" i="7"/>
  <c r="AY113" i="7"/>
  <c r="A114" i="7"/>
  <c r="B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Q114" i="7"/>
  <c r="R114" i="7"/>
  <c r="S114" i="7"/>
  <c r="U114" i="7"/>
  <c r="V114" i="7"/>
  <c r="W114" i="7"/>
  <c r="X114" i="7"/>
  <c r="Y114" i="7"/>
  <c r="Z114" i="7"/>
  <c r="AA114" i="7"/>
  <c r="AC114" i="7"/>
  <c r="AD114" i="7"/>
  <c r="AE114" i="7"/>
  <c r="AF114" i="7"/>
  <c r="AG114" i="7"/>
  <c r="AH114" i="7"/>
  <c r="AI114" i="7"/>
  <c r="AJ114" i="7"/>
  <c r="AK114" i="7"/>
  <c r="AM114" i="7"/>
  <c r="AN114" i="7"/>
  <c r="AO114" i="7"/>
  <c r="AP114" i="7"/>
  <c r="AR114" i="7"/>
  <c r="AS114" i="7"/>
  <c r="AT114" i="7"/>
  <c r="AU114" i="7"/>
  <c r="AW114" i="7"/>
  <c r="AY114" i="7"/>
  <c r="A115" i="7"/>
  <c r="B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Q115" i="7"/>
  <c r="R115" i="7"/>
  <c r="S115" i="7"/>
  <c r="U115" i="7"/>
  <c r="V115" i="7"/>
  <c r="W115" i="7"/>
  <c r="X115" i="7"/>
  <c r="Y115" i="7"/>
  <c r="Z115" i="7"/>
  <c r="AA115" i="7"/>
  <c r="AC115" i="7"/>
  <c r="AD115" i="7"/>
  <c r="AE115" i="7"/>
  <c r="AF115" i="7"/>
  <c r="AG115" i="7"/>
  <c r="AH115" i="7"/>
  <c r="AI115" i="7"/>
  <c r="AJ115" i="7"/>
  <c r="AK115" i="7"/>
  <c r="AM115" i="7"/>
  <c r="AN115" i="7"/>
  <c r="AO115" i="7"/>
  <c r="AP115" i="7"/>
  <c r="AR115" i="7"/>
  <c r="AS115" i="7"/>
  <c r="AT115" i="7"/>
  <c r="AU115" i="7"/>
  <c r="AW115" i="7"/>
  <c r="AY115" i="7"/>
  <c r="A116" i="7"/>
  <c r="B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Q116" i="7"/>
  <c r="R116" i="7"/>
  <c r="S116" i="7"/>
  <c r="U116" i="7"/>
  <c r="V116" i="7"/>
  <c r="W116" i="7"/>
  <c r="X116" i="7"/>
  <c r="Y116" i="7"/>
  <c r="Z116" i="7"/>
  <c r="AA116" i="7"/>
  <c r="AC116" i="7"/>
  <c r="AD116" i="7"/>
  <c r="AE116" i="7"/>
  <c r="AF116" i="7"/>
  <c r="AG116" i="7"/>
  <c r="AH116" i="7"/>
  <c r="AI116" i="7"/>
  <c r="AJ116" i="7"/>
  <c r="AK116" i="7"/>
  <c r="AM116" i="7"/>
  <c r="AN116" i="7"/>
  <c r="AO116" i="7"/>
  <c r="AP116" i="7"/>
  <c r="AR116" i="7"/>
  <c r="AS116" i="7"/>
  <c r="AT116" i="7"/>
  <c r="AU116" i="7"/>
  <c r="AW116" i="7"/>
  <c r="AY116" i="7"/>
  <c r="A117" i="7"/>
  <c r="B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Q117" i="7"/>
  <c r="R117" i="7"/>
  <c r="S117" i="7"/>
  <c r="U117" i="7"/>
  <c r="V117" i="7"/>
  <c r="W117" i="7"/>
  <c r="X117" i="7"/>
  <c r="Y117" i="7"/>
  <c r="Z117" i="7"/>
  <c r="AA117" i="7"/>
  <c r="AC117" i="7"/>
  <c r="AD117" i="7"/>
  <c r="AE117" i="7"/>
  <c r="AF117" i="7"/>
  <c r="AG117" i="7"/>
  <c r="AH117" i="7"/>
  <c r="AI117" i="7"/>
  <c r="AJ117" i="7"/>
  <c r="AK117" i="7"/>
  <c r="AM117" i="7"/>
  <c r="AN117" i="7"/>
  <c r="AO117" i="7"/>
  <c r="AP117" i="7"/>
  <c r="AR117" i="7"/>
  <c r="AS117" i="7"/>
  <c r="AT117" i="7"/>
  <c r="AU117" i="7"/>
  <c r="AW117" i="7"/>
  <c r="AY117" i="7"/>
  <c r="A118" i="7"/>
  <c r="B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Q118" i="7"/>
  <c r="R118" i="7"/>
  <c r="S118" i="7"/>
  <c r="U118" i="7"/>
  <c r="V118" i="7"/>
  <c r="W118" i="7"/>
  <c r="X118" i="7"/>
  <c r="Y118" i="7"/>
  <c r="Z118" i="7"/>
  <c r="AA118" i="7"/>
  <c r="AC118" i="7"/>
  <c r="AD118" i="7"/>
  <c r="AE118" i="7"/>
  <c r="AF118" i="7"/>
  <c r="AG118" i="7"/>
  <c r="AH118" i="7"/>
  <c r="AI118" i="7"/>
  <c r="AJ118" i="7"/>
  <c r="AK118" i="7"/>
  <c r="AM118" i="7"/>
  <c r="AN118" i="7"/>
  <c r="AO118" i="7"/>
  <c r="AP118" i="7"/>
  <c r="AR118" i="7"/>
  <c r="AS118" i="7"/>
  <c r="AT118" i="7"/>
  <c r="AU118" i="7"/>
  <c r="AW118" i="7"/>
  <c r="AY118" i="7"/>
  <c r="A119" i="7"/>
  <c r="B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Q119" i="7"/>
  <c r="R119" i="7"/>
  <c r="S119" i="7"/>
  <c r="U119" i="7"/>
  <c r="V119" i="7"/>
  <c r="W119" i="7"/>
  <c r="X119" i="7"/>
  <c r="Y119" i="7"/>
  <c r="Z119" i="7"/>
  <c r="AA119" i="7"/>
  <c r="AC119" i="7"/>
  <c r="AD119" i="7"/>
  <c r="AE119" i="7"/>
  <c r="AF119" i="7"/>
  <c r="AG119" i="7"/>
  <c r="AH119" i="7"/>
  <c r="AI119" i="7"/>
  <c r="AJ119" i="7"/>
  <c r="AK119" i="7"/>
  <c r="AM119" i="7"/>
  <c r="AN119" i="7"/>
  <c r="AO119" i="7"/>
  <c r="AP119" i="7"/>
  <c r="AR119" i="7"/>
  <c r="AS119" i="7"/>
  <c r="AT119" i="7"/>
  <c r="AU119" i="7"/>
  <c r="AW119" i="7"/>
  <c r="AY119" i="7"/>
  <c r="A120" i="7"/>
  <c r="B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Q120" i="7"/>
  <c r="R120" i="7"/>
  <c r="S120" i="7"/>
  <c r="U120" i="7"/>
  <c r="V120" i="7"/>
  <c r="W120" i="7"/>
  <c r="X120" i="7"/>
  <c r="Y120" i="7"/>
  <c r="Z120" i="7"/>
  <c r="AA120" i="7"/>
  <c r="AC120" i="7"/>
  <c r="AD120" i="7"/>
  <c r="AE120" i="7"/>
  <c r="AF120" i="7"/>
  <c r="AG120" i="7"/>
  <c r="AH120" i="7"/>
  <c r="AI120" i="7"/>
  <c r="AJ120" i="7"/>
  <c r="AK120" i="7"/>
  <c r="AM120" i="7"/>
  <c r="AN120" i="7"/>
  <c r="AO120" i="7"/>
  <c r="AP120" i="7"/>
  <c r="AR120" i="7"/>
  <c r="AS120" i="7"/>
  <c r="AT120" i="7"/>
  <c r="AU120" i="7"/>
  <c r="AW120" i="7"/>
  <c r="AY120" i="7"/>
  <c r="A121" i="7"/>
  <c r="B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Q121" i="7"/>
  <c r="R121" i="7"/>
  <c r="S121" i="7"/>
  <c r="U121" i="7"/>
  <c r="V121" i="7"/>
  <c r="W121" i="7"/>
  <c r="X121" i="7"/>
  <c r="Y121" i="7"/>
  <c r="Z121" i="7"/>
  <c r="AA121" i="7"/>
  <c r="AC121" i="7"/>
  <c r="AD121" i="7"/>
  <c r="AE121" i="7"/>
  <c r="AF121" i="7"/>
  <c r="AG121" i="7"/>
  <c r="AH121" i="7"/>
  <c r="AI121" i="7"/>
  <c r="AJ121" i="7"/>
  <c r="AK121" i="7"/>
  <c r="AM121" i="7"/>
  <c r="AN121" i="7"/>
  <c r="AO121" i="7"/>
  <c r="AP121" i="7"/>
  <c r="AR121" i="7"/>
  <c r="AS121" i="7"/>
  <c r="AT121" i="7"/>
  <c r="AU121" i="7"/>
  <c r="AW121" i="7"/>
  <c r="AY121" i="7"/>
  <c r="A122" i="7"/>
  <c r="B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Q122" i="7"/>
  <c r="R122" i="7"/>
  <c r="S122" i="7"/>
  <c r="U122" i="7"/>
  <c r="V122" i="7"/>
  <c r="W122" i="7"/>
  <c r="X122" i="7"/>
  <c r="Y122" i="7"/>
  <c r="Z122" i="7"/>
  <c r="AA122" i="7"/>
  <c r="AC122" i="7"/>
  <c r="AD122" i="7"/>
  <c r="AE122" i="7"/>
  <c r="AF122" i="7"/>
  <c r="AG122" i="7"/>
  <c r="AH122" i="7"/>
  <c r="AI122" i="7"/>
  <c r="AJ122" i="7"/>
  <c r="AK122" i="7"/>
  <c r="AM122" i="7"/>
  <c r="AN122" i="7"/>
  <c r="AO122" i="7"/>
  <c r="AP122" i="7"/>
  <c r="AR122" i="7"/>
  <c r="AS122" i="7"/>
  <c r="AT122" i="7"/>
  <c r="AU122" i="7"/>
  <c r="AW122" i="7"/>
  <c r="AY122" i="7"/>
  <c r="A123" i="7"/>
  <c r="B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Q123" i="7"/>
  <c r="R123" i="7"/>
  <c r="S123" i="7"/>
  <c r="U123" i="7"/>
  <c r="V123" i="7"/>
  <c r="W123" i="7"/>
  <c r="X123" i="7"/>
  <c r="Y123" i="7"/>
  <c r="Z123" i="7"/>
  <c r="AA123" i="7"/>
  <c r="AC123" i="7"/>
  <c r="AD123" i="7"/>
  <c r="AE123" i="7"/>
  <c r="AF123" i="7"/>
  <c r="AG123" i="7"/>
  <c r="AH123" i="7"/>
  <c r="AI123" i="7"/>
  <c r="AJ123" i="7"/>
  <c r="AK123" i="7"/>
  <c r="AM123" i="7"/>
  <c r="AN123" i="7"/>
  <c r="AO123" i="7"/>
  <c r="AP123" i="7"/>
  <c r="AR123" i="7"/>
  <c r="AS123" i="7"/>
  <c r="AT123" i="7"/>
  <c r="AU123" i="7"/>
  <c r="AW123" i="7"/>
  <c r="AY123" i="7"/>
  <c r="A124" i="7"/>
  <c r="B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Q124" i="7"/>
  <c r="R124" i="7"/>
  <c r="S124" i="7"/>
  <c r="U124" i="7"/>
  <c r="V124" i="7"/>
  <c r="W124" i="7"/>
  <c r="X124" i="7"/>
  <c r="Y124" i="7"/>
  <c r="Z124" i="7"/>
  <c r="AA124" i="7"/>
  <c r="AC124" i="7"/>
  <c r="AD124" i="7"/>
  <c r="AE124" i="7"/>
  <c r="AF124" i="7"/>
  <c r="AG124" i="7"/>
  <c r="AH124" i="7"/>
  <c r="AI124" i="7"/>
  <c r="AJ124" i="7"/>
  <c r="AK124" i="7"/>
  <c r="AM124" i="7"/>
  <c r="AN124" i="7"/>
  <c r="AO124" i="7"/>
  <c r="AP124" i="7"/>
  <c r="AR124" i="7"/>
  <c r="AS124" i="7"/>
  <c r="AT124" i="7"/>
  <c r="AU124" i="7"/>
  <c r="AW124" i="7"/>
  <c r="AY124" i="7"/>
  <c r="A125" i="7"/>
  <c r="B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Q125" i="7"/>
  <c r="R125" i="7"/>
  <c r="S125" i="7"/>
  <c r="U125" i="7"/>
  <c r="V125" i="7"/>
  <c r="W125" i="7"/>
  <c r="X125" i="7"/>
  <c r="Y125" i="7"/>
  <c r="Z125" i="7"/>
  <c r="AA125" i="7"/>
  <c r="AC125" i="7"/>
  <c r="AD125" i="7"/>
  <c r="AE125" i="7"/>
  <c r="AF125" i="7"/>
  <c r="AG125" i="7"/>
  <c r="AH125" i="7"/>
  <c r="AI125" i="7"/>
  <c r="AJ125" i="7"/>
  <c r="AK125" i="7"/>
  <c r="AM125" i="7"/>
  <c r="AN125" i="7"/>
  <c r="AO125" i="7"/>
  <c r="AP125" i="7"/>
  <c r="AR125" i="7"/>
  <c r="AS125" i="7"/>
  <c r="AT125" i="7"/>
  <c r="AU125" i="7"/>
  <c r="AW125" i="7"/>
  <c r="AY125" i="7"/>
  <c r="A126" i="7"/>
  <c r="B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Q126" i="7"/>
  <c r="R126" i="7"/>
  <c r="S126" i="7"/>
  <c r="U126" i="7"/>
  <c r="V126" i="7"/>
  <c r="W126" i="7"/>
  <c r="X126" i="7"/>
  <c r="Y126" i="7"/>
  <c r="Z126" i="7"/>
  <c r="AA126" i="7"/>
  <c r="AC126" i="7"/>
  <c r="AD126" i="7"/>
  <c r="AE126" i="7"/>
  <c r="AF126" i="7"/>
  <c r="AG126" i="7"/>
  <c r="AH126" i="7"/>
  <c r="AI126" i="7"/>
  <c r="AJ126" i="7"/>
  <c r="AK126" i="7"/>
  <c r="AM126" i="7"/>
  <c r="AN126" i="7"/>
  <c r="AO126" i="7"/>
  <c r="AP126" i="7"/>
  <c r="AR126" i="7"/>
  <c r="AS126" i="7"/>
  <c r="AT126" i="7"/>
  <c r="AU126" i="7"/>
  <c r="AW126" i="7"/>
  <c r="AY126" i="7"/>
  <c r="A127" i="7"/>
  <c r="B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Q127" i="7"/>
  <c r="R127" i="7"/>
  <c r="S127" i="7"/>
  <c r="U127" i="7"/>
  <c r="V127" i="7"/>
  <c r="W127" i="7"/>
  <c r="X127" i="7"/>
  <c r="Y127" i="7"/>
  <c r="Z127" i="7"/>
  <c r="AA127" i="7"/>
  <c r="AC127" i="7"/>
  <c r="AD127" i="7"/>
  <c r="AE127" i="7"/>
  <c r="AF127" i="7"/>
  <c r="AG127" i="7"/>
  <c r="AH127" i="7"/>
  <c r="AI127" i="7"/>
  <c r="AJ127" i="7"/>
  <c r="AK127" i="7"/>
  <c r="AM127" i="7"/>
  <c r="AN127" i="7"/>
  <c r="AO127" i="7"/>
  <c r="AP127" i="7"/>
  <c r="AR127" i="7"/>
  <c r="AS127" i="7"/>
  <c r="AT127" i="7"/>
  <c r="AU127" i="7"/>
  <c r="AW127" i="7"/>
  <c r="AY127" i="7"/>
  <c r="A128" i="7"/>
  <c r="B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Q128" i="7"/>
  <c r="R128" i="7"/>
  <c r="S128" i="7"/>
  <c r="U128" i="7"/>
  <c r="V128" i="7"/>
  <c r="W128" i="7"/>
  <c r="X128" i="7"/>
  <c r="Y128" i="7"/>
  <c r="Z128" i="7"/>
  <c r="AA128" i="7"/>
  <c r="AC128" i="7"/>
  <c r="AD128" i="7"/>
  <c r="AE128" i="7"/>
  <c r="AF128" i="7"/>
  <c r="AG128" i="7"/>
  <c r="AH128" i="7"/>
  <c r="AI128" i="7"/>
  <c r="AJ128" i="7"/>
  <c r="AK128" i="7"/>
  <c r="AM128" i="7"/>
  <c r="AN128" i="7"/>
  <c r="AO128" i="7"/>
  <c r="AP128" i="7"/>
  <c r="AR128" i="7"/>
  <c r="AS128" i="7"/>
  <c r="AT128" i="7"/>
  <c r="AU128" i="7"/>
  <c r="AW128" i="7"/>
  <c r="AY128" i="7"/>
  <c r="A129" i="7"/>
  <c r="B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Q129" i="7"/>
  <c r="R129" i="7"/>
  <c r="S129" i="7"/>
  <c r="U129" i="7"/>
  <c r="V129" i="7"/>
  <c r="W129" i="7"/>
  <c r="X129" i="7"/>
  <c r="Y129" i="7"/>
  <c r="Z129" i="7"/>
  <c r="AA129" i="7"/>
  <c r="AC129" i="7"/>
  <c r="AD129" i="7"/>
  <c r="AE129" i="7"/>
  <c r="AF129" i="7"/>
  <c r="AG129" i="7"/>
  <c r="AH129" i="7"/>
  <c r="AI129" i="7"/>
  <c r="AJ129" i="7"/>
  <c r="AK129" i="7"/>
  <c r="AM129" i="7"/>
  <c r="AN129" i="7"/>
  <c r="AO129" i="7"/>
  <c r="AP129" i="7"/>
  <c r="AR129" i="7"/>
  <c r="AS129" i="7"/>
  <c r="AT129" i="7"/>
  <c r="AU129" i="7"/>
  <c r="AW129" i="7"/>
  <c r="AY129" i="7"/>
  <c r="A130" i="7"/>
  <c r="B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Q130" i="7"/>
  <c r="R130" i="7"/>
  <c r="S130" i="7"/>
  <c r="U130" i="7"/>
  <c r="V130" i="7"/>
  <c r="W130" i="7"/>
  <c r="X130" i="7"/>
  <c r="Y130" i="7"/>
  <c r="Z130" i="7"/>
  <c r="AA130" i="7"/>
  <c r="AC130" i="7"/>
  <c r="AD130" i="7"/>
  <c r="AE130" i="7"/>
  <c r="AF130" i="7"/>
  <c r="AG130" i="7"/>
  <c r="AH130" i="7"/>
  <c r="AI130" i="7"/>
  <c r="AJ130" i="7"/>
  <c r="AK130" i="7"/>
  <c r="AM130" i="7"/>
  <c r="AN130" i="7"/>
  <c r="AO130" i="7"/>
  <c r="AP130" i="7"/>
  <c r="AR130" i="7"/>
  <c r="AS130" i="7"/>
  <c r="AT130" i="7"/>
  <c r="AU130" i="7"/>
  <c r="AW130" i="7"/>
  <c r="AY130" i="7"/>
  <c r="A131" i="7"/>
  <c r="B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Q131" i="7"/>
  <c r="R131" i="7"/>
  <c r="S131" i="7"/>
  <c r="U131" i="7"/>
  <c r="V131" i="7"/>
  <c r="W131" i="7"/>
  <c r="X131" i="7"/>
  <c r="Y131" i="7"/>
  <c r="Z131" i="7"/>
  <c r="AA131" i="7"/>
  <c r="AC131" i="7"/>
  <c r="AD131" i="7"/>
  <c r="AE131" i="7"/>
  <c r="AF131" i="7"/>
  <c r="AG131" i="7"/>
  <c r="AH131" i="7"/>
  <c r="AI131" i="7"/>
  <c r="AJ131" i="7"/>
  <c r="AK131" i="7"/>
  <c r="AM131" i="7"/>
  <c r="AN131" i="7"/>
  <c r="AO131" i="7"/>
  <c r="AP131" i="7"/>
  <c r="AR131" i="7"/>
  <c r="AS131" i="7"/>
  <c r="AT131" i="7"/>
  <c r="AU131" i="7"/>
  <c r="AW131" i="7"/>
  <c r="AY131" i="7"/>
  <c r="A132" i="7"/>
  <c r="B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Q132" i="7"/>
  <c r="R132" i="7"/>
  <c r="S132" i="7"/>
  <c r="U132" i="7"/>
  <c r="V132" i="7"/>
  <c r="W132" i="7"/>
  <c r="X132" i="7"/>
  <c r="Y132" i="7"/>
  <c r="Z132" i="7"/>
  <c r="AA132" i="7"/>
  <c r="AC132" i="7"/>
  <c r="AD132" i="7"/>
  <c r="AE132" i="7"/>
  <c r="AF132" i="7"/>
  <c r="AG132" i="7"/>
  <c r="AH132" i="7"/>
  <c r="AI132" i="7"/>
  <c r="AJ132" i="7"/>
  <c r="AK132" i="7"/>
  <c r="AM132" i="7"/>
  <c r="AN132" i="7"/>
  <c r="AO132" i="7"/>
  <c r="AP132" i="7"/>
  <c r="AR132" i="7"/>
  <c r="AS132" i="7"/>
  <c r="AT132" i="7"/>
  <c r="AU132" i="7"/>
  <c r="AW132" i="7"/>
  <c r="AY132" i="7"/>
  <c r="A133" i="7"/>
  <c r="B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Q133" i="7"/>
  <c r="R133" i="7"/>
  <c r="S133" i="7"/>
  <c r="U133" i="7"/>
  <c r="V133" i="7"/>
  <c r="W133" i="7"/>
  <c r="X133" i="7"/>
  <c r="Y133" i="7"/>
  <c r="Z133" i="7"/>
  <c r="AA133" i="7"/>
  <c r="AC133" i="7"/>
  <c r="AD133" i="7"/>
  <c r="AE133" i="7"/>
  <c r="AF133" i="7"/>
  <c r="AG133" i="7"/>
  <c r="AH133" i="7"/>
  <c r="AI133" i="7"/>
  <c r="AJ133" i="7"/>
  <c r="AK133" i="7"/>
  <c r="AM133" i="7"/>
  <c r="AN133" i="7"/>
  <c r="AO133" i="7"/>
  <c r="AP133" i="7"/>
  <c r="AR133" i="7"/>
  <c r="AS133" i="7"/>
  <c r="AT133" i="7"/>
  <c r="AU133" i="7"/>
  <c r="AW133" i="7"/>
  <c r="AY133" i="7"/>
  <c r="A134" i="7"/>
  <c r="B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Q134" i="7"/>
  <c r="R134" i="7"/>
  <c r="S134" i="7"/>
  <c r="U134" i="7"/>
  <c r="V134" i="7"/>
  <c r="W134" i="7"/>
  <c r="X134" i="7"/>
  <c r="Y134" i="7"/>
  <c r="Z134" i="7"/>
  <c r="AA134" i="7"/>
  <c r="AC134" i="7"/>
  <c r="AD134" i="7"/>
  <c r="AE134" i="7"/>
  <c r="AF134" i="7"/>
  <c r="AG134" i="7"/>
  <c r="AH134" i="7"/>
  <c r="AI134" i="7"/>
  <c r="AJ134" i="7"/>
  <c r="AK134" i="7"/>
  <c r="AM134" i="7"/>
  <c r="AN134" i="7"/>
  <c r="AO134" i="7"/>
  <c r="AP134" i="7"/>
  <c r="AR134" i="7"/>
  <c r="AS134" i="7"/>
  <c r="AT134" i="7"/>
  <c r="AU134" i="7"/>
  <c r="AW134" i="7"/>
  <c r="AY134" i="7"/>
  <c r="A135" i="7"/>
  <c r="B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Q135" i="7"/>
  <c r="R135" i="7"/>
  <c r="S135" i="7"/>
  <c r="U135" i="7"/>
  <c r="V135" i="7"/>
  <c r="W135" i="7"/>
  <c r="X135" i="7"/>
  <c r="Y135" i="7"/>
  <c r="Z135" i="7"/>
  <c r="AA135" i="7"/>
  <c r="AC135" i="7"/>
  <c r="AD135" i="7"/>
  <c r="AE135" i="7"/>
  <c r="AF135" i="7"/>
  <c r="AG135" i="7"/>
  <c r="AH135" i="7"/>
  <c r="AI135" i="7"/>
  <c r="AJ135" i="7"/>
  <c r="AK135" i="7"/>
  <c r="AM135" i="7"/>
  <c r="AN135" i="7"/>
  <c r="AO135" i="7"/>
  <c r="AP135" i="7"/>
  <c r="AR135" i="7"/>
  <c r="AS135" i="7"/>
  <c r="AT135" i="7"/>
  <c r="AU135" i="7"/>
  <c r="AW135" i="7"/>
  <c r="AY135" i="7"/>
  <c r="A136" i="7"/>
  <c r="B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Q136" i="7"/>
  <c r="R136" i="7"/>
  <c r="S136" i="7"/>
  <c r="U136" i="7"/>
  <c r="V136" i="7"/>
  <c r="W136" i="7"/>
  <c r="X136" i="7"/>
  <c r="Y136" i="7"/>
  <c r="Z136" i="7"/>
  <c r="AA136" i="7"/>
  <c r="AC136" i="7"/>
  <c r="AD136" i="7"/>
  <c r="AE136" i="7"/>
  <c r="AF136" i="7"/>
  <c r="AG136" i="7"/>
  <c r="AH136" i="7"/>
  <c r="AI136" i="7"/>
  <c r="AJ136" i="7"/>
  <c r="AK136" i="7"/>
  <c r="AM136" i="7"/>
  <c r="AN136" i="7"/>
  <c r="AO136" i="7"/>
  <c r="AP136" i="7"/>
  <c r="AR136" i="7"/>
  <c r="AS136" i="7"/>
  <c r="AT136" i="7"/>
  <c r="AU136" i="7"/>
  <c r="AW136" i="7"/>
  <c r="AY136" i="7"/>
  <c r="A137" i="7"/>
  <c r="B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Q137" i="7"/>
  <c r="R137" i="7"/>
  <c r="S137" i="7"/>
  <c r="U137" i="7"/>
  <c r="V137" i="7"/>
  <c r="W137" i="7"/>
  <c r="X137" i="7"/>
  <c r="Y137" i="7"/>
  <c r="Z137" i="7"/>
  <c r="AA137" i="7"/>
  <c r="AC137" i="7"/>
  <c r="AD137" i="7"/>
  <c r="AE137" i="7"/>
  <c r="AF137" i="7"/>
  <c r="AG137" i="7"/>
  <c r="AH137" i="7"/>
  <c r="AI137" i="7"/>
  <c r="AJ137" i="7"/>
  <c r="AK137" i="7"/>
  <c r="AM137" i="7"/>
  <c r="AN137" i="7"/>
  <c r="AO137" i="7"/>
  <c r="AP137" i="7"/>
  <c r="AR137" i="7"/>
  <c r="AS137" i="7"/>
  <c r="AT137" i="7"/>
  <c r="AU137" i="7"/>
  <c r="AW137" i="7"/>
  <c r="AY137" i="7"/>
  <c r="A138" i="7"/>
  <c r="B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Q138" i="7"/>
  <c r="R138" i="7"/>
  <c r="S138" i="7"/>
  <c r="U138" i="7"/>
  <c r="V138" i="7"/>
  <c r="W138" i="7"/>
  <c r="X138" i="7"/>
  <c r="Y138" i="7"/>
  <c r="Z138" i="7"/>
  <c r="AA138" i="7"/>
  <c r="AC138" i="7"/>
  <c r="AD138" i="7"/>
  <c r="AE138" i="7"/>
  <c r="AF138" i="7"/>
  <c r="AG138" i="7"/>
  <c r="AH138" i="7"/>
  <c r="AI138" i="7"/>
  <c r="AJ138" i="7"/>
  <c r="AK138" i="7"/>
  <c r="AM138" i="7"/>
  <c r="AN138" i="7"/>
  <c r="AO138" i="7"/>
  <c r="AP138" i="7"/>
  <c r="AR138" i="7"/>
  <c r="AS138" i="7"/>
  <c r="AT138" i="7"/>
  <c r="AU138" i="7"/>
  <c r="AW138" i="7"/>
  <c r="AY138" i="7"/>
  <c r="A139" i="7"/>
  <c r="B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Q139" i="7"/>
  <c r="R139" i="7"/>
  <c r="S139" i="7"/>
  <c r="U139" i="7"/>
  <c r="V139" i="7"/>
  <c r="W139" i="7"/>
  <c r="X139" i="7"/>
  <c r="Y139" i="7"/>
  <c r="Z139" i="7"/>
  <c r="AA139" i="7"/>
  <c r="AC139" i="7"/>
  <c r="AD139" i="7"/>
  <c r="AE139" i="7"/>
  <c r="AF139" i="7"/>
  <c r="AG139" i="7"/>
  <c r="AH139" i="7"/>
  <c r="AI139" i="7"/>
  <c r="AJ139" i="7"/>
  <c r="AK139" i="7"/>
  <c r="AM139" i="7"/>
  <c r="AN139" i="7"/>
  <c r="AO139" i="7"/>
  <c r="AP139" i="7"/>
  <c r="AR139" i="7"/>
  <c r="AS139" i="7"/>
  <c r="AT139" i="7"/>
  <c r="AU139" i="7"/>
  <c r="AW139" i="7"/>
  <c r="AY139" i="7"/>
  <c r="A140" i="7"/>
  <c r="B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Q140" i="7"/>
  <c r="R140" i="7"/>
  <c r="S140" i="7"/>
  <c r="U140" i="7"/>
  <c r="V140" i="7"/>
  <c r="W140" i="7"/>
  <c r="X140" i="7"/>
  <c r="Y140" i="7"/>
  <c r="Z140" i="7"/>
  <c r="AA140" i="7"/>
  <c r="AC140" i="7"/>
  <c r="AD140" i="7"/>
  <c r="AE140" i="7"/>
  <c r="AF140" i="7"/>
  <c r="AG140" i="7"/>
  <c r="AH140" i="7"/>
  <c r="AI140" i="7"/>
  <c r="AJ140" i="7"/>
  <c r="AK140" i="7"/>
  <c r="AM140" i="7"/>
  <c r="AN140" i="7"/>
  <c r="AO140" i="7"/>
  <c r="AP140" i="7"/>
  <c r="AR140" i="7"/>
  <c r="AS140" i="7"/>
  <c r="AT140" i="7"/>
  <c r="AU140" i="7"/>
  <c r="AW140" i="7"/>
  <c r="AY140" i="7"/>
  <c r="A141" i="7"/>
  <c r="B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Q141" i="7"/>
  <c r="R141" i="7"/>
  <c r="S141" i="7"/>
  <c r="U141" i="7"/>
  <c r="V141" i="7"/>
  <c r="W141" i="7"/>
  <c r="X141" i="7"/>
  <c r="Y141" i="7"/>
  <c r="Z141" i="7"/>
  <c r="AA141" i="7"/>
  <c r="AC141" i="7"/>
  <c r="AD141" i="7"/>
  <c r="AE141" i="7"/>
  <c r="AF141" i="7"/>
  <c r="AG141" i="7"/>
  <c r="AH141" i="7"/>
  <c r="AI141" i="7"/>
  <c r="AJ141" i="7"/>
  <c r="AK141" i="7"/>
  <c r="AM141" i="7"/>
  <c r="AN141" i="7"/>
  <c r="AO141" i="7"/>
  <c r="AP141" i="7"/>
  <c r="AR141" i="7"/>
  <c r="AS141" i="7"/>
  <c r="AT141" i="7"/>
  <c r="AU141" i="7"/>
  <c r="AW141" i="7"/>
  <c r="AY141" i="7"/>
  <c r="A142" i="7"/>
  <c r="B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Q142" i="7"/>
  <c r="R142" i="7"/>
  <c r="S142" i="7"/>
  <c r="U142" i="7"/>
  <c r="V142" i="7"/>
  <c r="W142" i="7"/>
  <c r="X142" i="7"/>
  <c r="Y142" i="7"/>
  <c r="Z142" i="7"/>
  <c r="AA142" i="7"/>
  <c r="AC142" i="7"/>
  <c r="AD142" i="7"/>
  <c r="AE142" i="7"/>
  <c r="AF142" i="7"/>
  <c r="AG142" i="7"/>
  <c r="AH142" i="7"/>
  <c r="AI142" i="7"/>
  <c r="AJ142" i="7"/>
  <c r="AK142" i="7"/>
  <c r="AM142" i="7"/>
  <c r="AN142" i="7"/>
  <c r="AO142" i="7"/>
  <c r="AP142" i="7"/>
  <c r="AR142" i="7"/>
  <c r="AS142" i="7"/>
  <c r="AT142" i="7"/>
  <c r="AU142" i="7"/>
  <c r="AW142" i="7"/>
  <c r="AY142" i="7"/>
  <c r="A143" i="7"/>
  <c r="B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Q143" i="7"/>
  <c r="R143" i="7"/>
  <c r="S143" i="7"/>
  <c r="U143" i="7"/>
  <c r="V143" i="7"/>
  <c r="W143" i="7"/>
  <c r="X143" i="7"/>
  <c r="Y143" i="7"/>
  <c r="Z143" i="7"/>
  <c r="AA143" i="7"/>
  <c r="AC143" i="7"/>
  <c r="AD143" i="7"/>
  <c r="AE143" i="7"/>
  <c r="AF143" i="7"/>
  <c r="AG143" i="7"/>
  <c r="AH143" i="7"/>
  <c r="AI143" i="7"/>
  <c r="AJ143" i="7"/>
  <c r="AK143" i="7"/>
  <c r="AM143" i="7"/>
  <c r="AN143" i="7"/>
  <c r="AO143" i="7"/>
  <c r="AP143" i="7"/>
  <c r="AR143" i="7"/>
  <c r="AS143" i="7"/>
  <c r="AT143" i="7"/>
  <c r="AU143" i="7"/>
  <c r="AW143" i="7"/>
  <c r="AY143" i="7"/>
  <c r="A144" i="7"/>
  <c r="B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Q144" i="7"/>
  <c r="R144" i="7"/>
  <c r="S144" i="7"/>
  <c r="U144" i="7"/>
  <c r="V144" i="7"/>
  <c r="W144" i="7"/>
  <c r="X144" i="7"/>
  <c r="Y144" i="7"/>
  <c r="Z144" i="7"/>
  <c r="AA144" i="7"/>
  <c r="AC144" i="7"/>
  <c r="AD144" i="7"/>
  <c r="AE144" i="7"/>
  <c r="AF144" i="7"/>
  <c r="AG144" i="7"/>
  <c r="AH144" i="7"/>
  <c r="AI144" i="7"/>
  <c r="AJ144" i="7"/>
  <c r="AK144" i="7"/>
  <c r="AM144" i="7"/>
  <c r="AN144" i="7"/>
  <c r="AO144" i="7"/>
  <c r="AP144" i="7"/>
  <c r="AR144" i="7"/>
  <c r="AS144" i="7"/>
  <c r="AT144" i="7"/>
  <c r="AU144" i="7"/>
  <c r="AW144" i="7"/>
  <c r="AY144" i="7"/>
  <c r="A145" i="7"/>
  <c r="B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Q145" i="7"/>
  <c r="R145" i="7"/>
  <c r="S145" i="7"/>
  <c r="U145" i="7"/>
  <c r="V145" i="7"/>
  <c r="W145" i="7"/>
  <c r="X145" i="7"/>
  <c r="Y145" i="7"/>
  <c r="Z145" i="7"/>
  <c r="AA145" i="7"/>
  <c r="AC145" i="7"/>
  <c r="AD145" i="7"/>
  <c r="AE145" i="7"/>
  <c r="AF145" i="7"/>
  <c r="AG145" i="7"/>
  <c r="AH145" i="7"/>
  <c r="AI145" i="7"/>
  <c r="AJ145" i="7"/>
  <c r="AK145" i="7"/>
  <c r="AM145" i="7"/>
  <c r="AN145" i="7"/>
  <c r="AO145" i="7"/>
  <c r="AP145" i="7"/>
  <c r="AR145" i="7"/>
  <c r="AS145" i="7"/>
  <c r="AT145" i="7"/>
  <c r="AU145" i="7"/>
  <c r="AW145" i="7"/>
  <c r="AY145" i="7"/>
  <c r="A146" i="7"/>
  <c r="B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Q146" i="7"/>
  <c r="R146" i="7"/>
  <c r="S146" i="7"/>
  <c r="U146" i="7"/>
  <c r="V146" i="7"/>
  <c r="W146" i="7"/>
  <c r="X146" i="7"/>
  <c r="Y146" i="7"/>
  <c r="Z146" i="7"/>
  <c r="AA146" i="7"/>
  <c r="AC146" i="7"/>
  <c r="AD146" i="7"/>
  <c r="AE146" i="7"/>
  <c r="AF146" i="7"/>
  <c r="AG146" i="7"/>
  <c r="AH146" i="7"/>
  <c r="AI146" i="7"/>
  <c r="AJ146" i="7"/>
  <c r="AK146" i="7"/>
  <c r="AM146" i="7"/>
  <c r="AN146" i="7"/>
  <c r="AO146" i="7"/>
  <c r="AP146" i="7"/>
  <c r="AR146" i="7"/>
  <c r="AS146" i="7"/>
  <c r="AT146" i="7"/>
  <c r="AU146" i="7"/>
  <c r="AW146" i="7"/>
  <c r="AY146" i="7"/>
  <c r="A147" i="7"/>
  <c r="B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Q147" i="7"/>
  <c r="R147" i="7"/>
  <c r="S147" i="7"/>
  <c r="U147" i="7"/>
  <c r="V147" i="7"/>
  <c r="W147" i="7"/>
  <c r="X147" i="7"/>
  <c r="Y147" i="7"/>
  <c r="Z147" i="7"/>
  <c r="AA147" i="7"/>
  <c r="AC147" i="7"/>
  <c r="AD147" i="7"/>
  <c r="AE147" i="7"/>
  <c r="AF147" i="7"/>
  <c r="AG147" i="7"/>
  <c r="AH147" i="7"/>
  <c r="AI147" i="7"/>
  <c r="AJ147" i="7"/>
  <c r="AK147" i="7"/>
  <c r="AM147" i="7"/>
  <c r="AN147" i="7"/>
  <c r="AO147" i="7"/>
  <c r="AP147" i="7"/>
  <c r="AR147" i="7"/>
  <c r="AS147" i="7"/>
  <c r="AT147" i="7"/>
  <c r="AU147" i="7"/>
  <c r="AW147" i="7"/>
  <c r="AY147" i="7"/>
  <c r="A148" i="7"/>
  <c r="B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Q148" i="7"/>
  <c r="R148" i="7"/>
  <c r="S148" i="7"/>
  <c r="U148" i="7"/>
  <c r="V148" i="7"/>
  <c r="W148" i="7"/>
  <c r="X148" i="7"/>
  <c r="Y148" i="7"/>
  <c r="Z148" i="7"/>
  <c r="AA148" i="7"/>
  <c r="AC148" i="7"/>
  <c r="AD148" i="7"/>
  <c r="AE148" i="7"/>
  <c r="AF148" i="7"/>
  <c r="AG148" i="7"/>
  <c r="AH148" i="7"/>
  <c r="AI148" i="7"/>
  <c r="AJ148" i="7"/>
  <c r="AK148" i="7"/>
  <c r="AM148" i="7"/>
  <c r="AN148" i="7"/>
  <c r="AO148" i="7"/>
  <c r="AP148" i="7"/>
  <c r="AR148" i="7"/>
  <c r="AS148" i="7"/>
  <c r="AT148" i="7"/>
  <c r="AU148" i="7"/>
  <c r="AW148" i="7"/>
  <c r="AY148" i="7"/>
  <c r="A149" i="7"/>
  <c r="B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Q149" i="7"/>
  <c r="R149" i="7"/>
  <c r="S149" i="7"/>
  <c r="U149" i="7"/>
  <c r="V149" i="7"/>
  <c r="W149" i="7"/>
  <c r="X149" i="7"/>
  <c r="Y149" i="7"/>
  <c r="Z149" i="7"/>
  <c r="AA149" i="7"/>
  <c r="AC149" i="7"/>
  <c r="AD149" i="7"/>
  <c r="AE149" i="7"/>
  <c r="AF149" i="7"/>
  <c r="AG149" i="7"/>
  <c r="AH149" i="7"/>
  <c r="AI149" i="7"/>
  <c r="AJ149" i="7"/>
  <c r="AK149" i="7"/>
  <c r="AM149" i="7"/>
  <c r="AN149" i="7"/>
  <c r="AO149" i="7"/>
  <c r="AP149" i="7"/>
  <c r="AR149" i="7"/>
  <c r="AS149" i="7"/>
  <c r="AT149" i="7"/>
  <c r="AU149" i="7"/>
  <c r="AW149" i="7"/>
  <c r="AY149" i="7"/>
  <c r="A150" i="7"/>
  <c r="B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Q150" i="7"/>
  <c r="R150" i="7"/>
  <c r="S150" i="7"/>
  <c r="U150" i="7"/>
  <c r="V150" i="7"/>
  <c r="W150" i="7"/>
  <c r="X150" i="7"/>
  <c r="Y150" i="7"/>
  <c r="Z150" i="7"/>
  <c r="AA150" i="7"/>
  <c r="AC150" i="7"/>
  <c r="AD150" i="7"/>
  <c r="AE150" i="7"/>
  <c r="AF150" i="7"/>
  <c r="AG150" i="7"/>
  <c r="AH150" i="7"/>
  <c r="AI150" i="7"/>
  <c r="AJ150" i="7"/>
  <c r="AK150" i="7"/>
  <c r="AM150" i="7"/>
  <c r="AN150" i="7"/>
  <c r="AO150" i="7"/>
  <c r="AP150" i="7"/>
  <c r="AR150" i="7"/>
  <c r="AS150" i="7"/>
  <c r="AT150" i="7"/>
  <c r="AU150" i="7"/>
  <c r="AW150" i="7"/>
  <c r="AY150" i="7"/>
  <c r="A151" i="7"/>
  <c r="B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Q151" i="7"/>
  <c r="R151" i="7"/>
  <c r="S151" i="7"/>
  <c r="U151" i="7"/>
  <c r="V151" i="7"/>
  <c r="W151" i="7"/>
  <c r="X151" i="7"/>
  <c r="Y151" i="7"/>
  <c r="Z151" i="7"/>
  <c r="AA151" i="7"/>
  <c r="AC151" i="7"/>
  <c r="AD151" i="7"/>
  <c r="AE151" i="7"/>
  <c r="AF151" i="7"/>
  <c r="AG151" i="7"/>
  <c r="AH151" i="7"/>
  <c r="AI151" i="7"/>
  <c r="AJ151" i="7"/>
  <c r="AK151" i="7"/>
  <c r="AM151" i="7"/>
  <c r="AN151" i="7"/>
  <c r="AO151" i="7"/>
  <c r="AP151" i="7"/>
  <c r="AR151" i="7"/>
  <c r="AS151" i="7"/>
  <c r="AT151" i="7"/>
  <c r="AU151" i="7"/>
  <c r="AW151" i="7"/>
  <c r="AY151" i="7"/>
  <c r="A152" i="7"/>
  <c r="B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Q152" i="7"/>
  <c r="R152" i="7"/>
  <c r="S152" i="7"/>
  <c r="U152" i="7"/>
  <c r="V152" i="7"/>
  <c r="W152" i="7"/>
  <c r="X152" i="7"/>
  <c r="Y152" i="7"/>
  <c r="Z152" i="7"/>
  <c r="AA152" i="7"/>
  <c r="AC152" i="7"/>
  <c r="AD152" i="7"/>
  <c r="AE152" i="7"/>
  <c r="AF152" i="7"/>
  <c r="AG152" i="7"/>
  <c r="AH152" i="7"/>
  <c r="AI152" i="7"/>
  <c r="AJ152" i="7"/>
  <c r="AK152" i="7"/>
  <c r="AM152" i="7"/>
  <c r="AN152" i="7"/>
  <c r="AO152" i="7"/>
  <c r="AP152" i="7"/>
  <c r="AR152" i="7"/>
  <c r="AS152" i="7"/>
  <c r="AT152" i="7"/>
  <c r="AU152" i="7"/>
  <c r="AW152" i="7"/>
  <c r="AY152" i="7"/>
  <c r="A153" i="7"/>
  <c r="B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Q153" i="7"/>
  <c r="R153" i="7"/>
  <c r="S153" i="7"/>
  <c r="U153" i="7"/>
  <c r="V153" i="7"/>
  <c r="W153" i="7"/>
  <c r="X153" i="7"/>
  <c r="Y153" i="7"/>
  <c r="Z153" i="7"/>
  <c r="AA153" i="7"/>
  <c r="AC153" i="7"/>
  <c r="AD153" i="7"/>
  <c r="AE153" i="7"/>
  <c r="AF153" i="7"/>
  <c r="AG153" i="7"/>
  <c r="AH153" i="7"/>
  <c r="AI153" i="7"/>
  <c r="AJ153" i="7"/>
  <c r="AK153" i="7"/>
  <c r="AM153" i="7"/>
  <c r="AN153" i="7"/>
  <c r="AO153" i="7"/>
  <c r="AP153" i="7"/>
  <c r="AR153" i="7"/>
  <c r="AS153" i="7"/>
  <c r="AT153" i="7"/>
  <c r="AU153" i="7"/>
  <c r="AW153" i="7"/>
  <c r="AY153" i="7"/>
  <c r="A154" i="7"/>
  <c r="B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Q154" i="7"/>
  <c r="R154" i="7"/>
  <c r="S154" i="7"/>
  <c r="U154" i="7"/>
  <c r="V154" i="7"/>
  <c r="W154" i="7"/>
  <c r="X154" i="7"/>
  <c r="Y154" i="7"/>
  <c r="Z154" i="7"/>
  <c r="AA154" i="7"/>
  <c r="AC154" i="7"/>
  <c r="AD154" i="7"/>
  <c r="AE154" i="7"/>
  <c r="AF154" i="7"/>
  <c r="AG154" i="7"/>
  <c r="AH154" i="7"/>
  <c r="AI154" i="7"/>
  <c r="AJ154" i="7"/>
  <c r="AK154" i="7"/>
  <c r="AM154" i="7"/>
  <c r="AN154" i="7"/>
  <c r="AO154" i="7"/>
  <c r="AP154" i="7"/>
  <c r="AR154" i="7"/>
  <c r="AS154" i="7"/>
  <c r="AT154" i="7"/>
  <c r="AU154" i="7"/>
  <c r="AW154" i="7"/>
  <c r="AY154" i="7"/>
  <c r="A155" i="7"/>
  <c r="B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Q155" i="7"/>
  <c r="R155" i="7"/>
  <c r="S155" i="7"/>
  <c r="U155" i="7"/>
  <c r="V155" i="7"/>
  <c r="W155" i="7"/>
  <c r="X155" i="7"/>
  <c r="Y155" i="7"/>
  <c r="Z155" i="7"/>
  <c r="AA155" i="7"/>
  <c r="AC155" i="7"/>
  <c r="AD155" i="7"/>
  <c r="AE155" i="7"/>
  <c r="AF155" i="7"/>
  <c r="AG155" i="7"/>
  <c r="AH155" i="7"/>
  <c r="AI155" i="7"/>
  <c r="AJ155" i="7"/>
  <c r="AK155" i="7"/>
  <c r="AM155" i="7"/>
  <c r="AN155" i="7"/>
  <c r="AO155" i="7"/>
  <c r="AP155" i="7"/>
  <c r="AR155" i="7"/>
  <c r="AS155" i="7"/>
  <c r="AT155" i="7"/>
  <c r="AU155" i="7"/>
  <c r="AW155" i="7"/>
  <c r="AY155" i="7"/>
  <c r="A156" i="7"/>
  <c r="B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Q156" i="7"/>
  <c r="R156" i="7"/>
  <c r="S156" i="7"/>
  <c r="U156" i="7"/>
  <c r="V156" i="7"/>
  <c r="W156" i="7"/>
  <c r="X156" i="7"/>
  <c r="Y156" i="7"/>
  <c r="Z156" i="7"/>
  <c r="AA156" i="7"/>
  <c r="AC156" i="7"/>
  <c r="AD156" i="7"/>
  <c r="AE156" i="7"/>
  <c r="AF156" i="7"/>
  <c r="AG156" i="7"/>
  <c r="AH156" i="7"/>
  <c r="AI156" i="7"/>
  <c r="AJ156" i="7"/>
  <c r="AK156" i="7"/>
  <c r="AM156" i="7"/>
  <c r="AN156" i="7"/>
  <c r="AO156" i="7"/>
  <c r="AP156" i="7"/>
  <c r="AR156" i="7"/>
  <c r="AS156" i="7"/>
  <c r="AT156" i="7"/>
  <c r="AU156" i="7"/>
  <c r="AW156" i="7"/>
  <c r="AY156" i="7"/>
  <c r="A157" i="7"/>
  <c r="B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Q157" i="7"/>
  <c r="R157" i="7"/>
  <c r="S157" i="7"/>
  <c r="U157" i="7"/>
  <c r="V157" i="7"/>
  <c r="W157" i="7"/>
  <c r="X157" i="7"/>
  <c r="Y157" i="7"/>
  <c r="Z157" i="7"/>
  <c r="AA157" i="7"/>
  <c r="AC157" i="7"/>
  <c r="AD157" i="7"/>
  <c r="AE157" i="7"/>
  <c r="AF157" i="7"/>
  <c r="AG157" i="7"/>
  <c r="AH157" i="7"/>
  <c r="AI157" i="7"/>
  <c r="AJ157" i="7"/>
  <c r="AK157" i="7"/>
  <c r="AM157" i="7"/>
  <c r="AN157" i="7"/>
  <c r="AO157" i="7"/>
  <c r="AP157" i="7"/>
  <c r="AR157" i="7"/>
  <c r="AS157" i="7"/>
  <c r="AT157" i="7"/>
  <c r="AU157" i="7"/>
  <c r="AW157" i="7"/>
  <c r="AY157" i="7"/>
  <c r="A158" i="7"/>
  <c r="B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Q158" i="7"/>
  <c r="R158" i="7"/>
  <c r="S158" i="7"/>
  <c r="U158" i="7"/>
  <c r="V158" i="7"/>
  <c r="W158" i="7"/>
  <c r="X158" i="7"/>
  <c r="Y158" i="7"/>
  <c r="Z158" i="7"/>
  <c r="AA158" i="7"/>
  <c r="AC158" i="7"/>
  <c r="AD158" i="7"/>
  <c r="AE158" i="7"/>
  <c r="AF158" i="7"/>
  <c r="AG158" i="7"/>
  <c r="AH158" i="7"/>
  <c r="AI158" i="7"/>
  <c r="AJ158" i="7"/>
  <c r="AK158" i="7"/>
  <c r="AM158" i="7"/>
  <c r="AN158" i="7"/>
  <c r="AO158" i="7"/>
  <c r="AP158" i="7"/>
  <c r="AR158" i="7"/>
  <c r="AS158" i="7"/>
  <c r="AT158" i="7"/>
  <c r="AU158" i="7"/>
  <c r="AW158" i="7"/>
  <c r="AY158" i="7"/>
  <c r="A159" i="7"/>
  <c r="B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Q159" i="7"/>
  <c r="R159" i="7"/>
  <c r="S159" i="7"/>
  <c r="U159" i="7"/>
  <c r="V159" i="7"/>
  <c r="W159" i="7"/>
  <c r="X159" i="7"/>
  <c r="Y159" i="7"/>
  <c r="Z159" i="7"/>
  <c r="AA159" i="7"/>
  <c r="AC159" i="7"/>
  <c r="AD159" i="7"/>
  <c r="AE159" i="7"/>
  <c r="AF159" i="7"/>
  <c r="AG159" i="7"/>
  <c r="AH159" i="7"/>
  <c r="AI159" i="7"/>
  <c r="AJ159" i="7"/>
  <c r="AK159" i="7"/>
  <c r="AM159" i="7"/>
  <c r="AN159" i="7"/>
  <c r="AO159" i="7"/>
  <c r="AP159" i="7"/>
  <c r="AR159" i="7"/>
  <c r="AS159" i="7"/>
  <c r="AT159" i="7"/>
  <c r="AU159" i="7"/>
  <c r="AW159" i="7"/>
  <c r="AY159" i="7"/>
  <c r="A160" i="7"/>
  <c r="B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Q160" i="7"/>
  <c r="R160" i="7"/>
  <c r="S160" i="7"/>
  <c r="U160" i="7"/>
  <c r="V160" i="7"/>
  <c r="W160" i="7"/>
  <c r="X160" i="7"/>
  <c r="Y160" i="7"/>
  <c r="Z160" i="7"/>
  <c r="AA160" i="7"/>
  <c r="AC160" i="7"/>
  <c r="AD160" i="7"/>
  <c r="AE160" i="7"/>
  <c r="AF160" i="7"/>
  <c r="AG160" i="7"/>
  <c r="AH160" i="7"/>
  <c r="AI160" i="7"/>
  <c r="AJ160" i="7"/>
  <c r="AK160" i="7"/>
  <c r="AM160" i="7"/>
  <c r="AN160" i="7"/>
  <c r="AO160" i="7"/>
  <c r="AP160" i="7"/>
  <c r="AR160" i="7"/>
  <c r="AS160" i="7"/>
  <c r="AT160" i="7"/>
  <c r="AU160" i="7"/>
  <c r="AW160" i="7"/>
  <c r="AY160" i="7"/>
  <c r="A161" i="7"/>
  <c r="B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Q161" i="7"/>
  <c r="R161" i="7"/>
  <c r="S161" i="7"/>
  <c r="U161" i="7"/>
  <c r="V161" i="7"/>
  <c r="W161" i="7"/>
  <c r="X161" i="7"/>
  <c r="Y161" i="7"/>
  <c r="Z161" i="7"/>
  <c r="AA161" i="7"/>
  <c r="AC161" i="7"/>
  <c r="AD161" i="7"/>
  <c r="AE161" i="7"/>
  <c r="AF161" i="7"/>
  <c r="AG161" i="7"/>
  <c r="AH161" i="7"/>
  <c r="AI161" i="7"/>
  <c r="AJ161" i="7"/>
  <c r="AK161" i="7"/>
  <c r="AM161" i="7"/>
  <c r="AN161" i="7"/>
  <c r="AO161" i="7"/>
  <c r="AP161" i="7"/>
  <c r="AR161" i="7"/>
  <c r="AS161" i="7"/>
  <c r="AT161" i="7"/>
  <c r="AU161" i="7"/>
  <c r="AW161" i="7"/>
  <c r="AY161" i="7"/>
  <c r="A162" i="7"/>
  <c r="B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Q162" i="7"/>
  <c r="R162" i="7"/>
  <c r="S162" i="7"/>
  <c r="U162" i="7"/>
  <c r="V162" i="7"/>
  <c r="W162" i="7"/>
  <c r="X162" i="7"/>
  <c r="Y162" i="7"/>
  <c r="Z162" i="7"/>
  <c r="AA162" i="7"/>
  <c r="AC162" i="7"/>
  <c r="AD162" i="7"/>
  <c r="AE162" i="7"/>
  <c r="AF162" i="7"/>
  <c r="AG162" i="7"/>
  <c r="AH162" i="7"/>
  <c r="AI162" i="7"/>
  <c r="AJ162" i="7"/>
  <c r="AK162" i="7"/>
  <c r="AM162" i="7"/>
  <c r="AN162" i="7"/>
  <c r="AO162" i="7"/>
  <c r="AP162" i="7"/>
  <c r="AR162" i="7"/>
  <c r="AS162" i="7"/>
  <c r="AT162" i="7"/>
  <c r="AU162" i="7"/>
  <c r="AW162" i="7"/>
  <c r="AY162" i="7"/>
  <c r="A163" i="7"/>
  <c r="B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Q163" i="7"/>
  <c r="R163" i="7"/>
  <c r="S163" i="7"/>
  <c r="U163" i="7"/>
  <c r="V163" i="7"/>
  <c r="W163" i="7"/>
  <c r="X163" i="7"/>
  <c r="Y163" i="7"/>
  <c r="Z163" i="7"/>
  <c r="AA163" i="7"/>
  <c r="AC163" i="7"/>
  <c r="AD163" i="7"/>
  <c r="AE163" i="7"/>
  <c r="AF163" i="7"/>
  <c r="AG163" i="7"/>
  <c r="AH163" i="7"/>
  <c r="AI163" i="7"/>
  <c r="AJ163" i="7"/>
  <c r="AK163" i="7"/>
  <c r="AM163" i="7"/>
  <c r="AN163" i="7"/>
  <c r="AO163" i="7"/>
  <c r="AP163" i="7"/>
  <c r="AR163" i="7"/>
  <c r="AS163" i="7"/>
  <c r="AT163" i="7"/>
  <c r="AU163" i="7"/>
  <c r="AW163" i="7"/>
  <c r="AY163" i="7"/>
  <c r="A164" i="7"/>
  <c r="B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Q164" i="7"/>
  <c r="R164" i="7"/>
  <c r="S164" i="7"/>
  <c r="U164" i="7"/>
  <c r="V164" i="7"/>
  <c r="W164" i="7"/>
  <c r="X164" i="7"/>
  <c r="Y164" i="7"/>
  <c r="Z164" i="7"/>
  <c r="AA164" i="7"/>
  <c r="AC164" i="7"/>
  <c r="AD164" i="7"/>
  <c r="AE164" i="7"/>
  <c r="AF164" i="7"/>
  <c r="AG164" i="7"/>
  <c r="AH164" i="7"/>
  <c r="AI164" i="7"/>
  <c r="AJ164" i="7"/>
  <c r="AK164" i="7"/>
  <c r="AM164" i="7"/>
  <c r="AN164" i="7"/>
  <c r="AO164" i="7"/>
  <c r="AP164" i="7"/>
  <c r="AR164" i="7"/>
  <c r="AS164" i="7"/>
  <c r="AT164" i="7"/>
  <c r="AU164" i="7"/>
  <c r="AW164" i="7"/>
  <c r="AY164" i="7"/>
  <c r="A165" i="7"/>
  <c r="B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Q165" i="7"/>
  <c r="R165" i="7"/>
  <c r="S165" i="7"/>
  <c r="U165" i="7"/>
  <c r="V165" i="7"/>
  <c r="W165" i="7"/>
  <c r="X165" i="7"/>
  <c r="Y165" i="7"/>
  <c r="Z165" i="7"/>
  <c r="AA165" i="7"/>
  <c r="AC165" i="7"/>
  <c r="AD165" i="7"/>
  <c r="AE165" i="7"/>
  <c r="AF165" i="7"/>
  <c r="AG165" i="7"/>
  <c r="AH165" i="7"/>
  <c r="AI165" i="7"/>
  <c r="AJ165" i="7"/>
  <c r="AK165" i="7"/>
  <c r="AM165" i="7"/>
  <c r="AN165" i="7"/>
  <c r="AO165" i="7"/>
  <c r="AP165" i="7"/>
  <c r="AR165" i="7"/>
  <c r="AS165" i="7"/>
  <c r="AT165" i="7"/>
  <c r="AU165" i="7"/>
  <c r="AW165" i="7"/>
  <c r="AY165" i="7"/>
  <c r="A166" i="7"/>
  <c r="B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Q166" i="7"/>
  <c r="R166" i="7"/>
  <c r="S166" i="7"/>
  <c r="U166" i="7"/>
  <c r="V166" i="7"/>
  <c r="W166" i="7"/>
  <c r="X166" i="7"/>
  <c r="Y166" i="7"/>
  <c r="Z166" i="7"/>
  <c r="AA166" i="7"/>
  <c r="AC166" i="7"/>
  <c r="AD166" i="7"/>
  <c r="AE166" i="7"/>
  <c r="AF166" i="7"/>
  <c r="AG166" i="7"/>
  <c r="AH166" i="7"/>
  <c r="AI166" i="7"/>
  <c r="AJ166" i="7"/>
  <c r="AK166" i="7"/>
  <c r="AM166" i="7"/>
  <c r="AN166" i="7"/>
  <c r="AO166" i="7"/>
  <c r="AP166" i="7"/>
  <c r="AR166" i="7"/>
  <c r="AS166" i="7"/>
  <c r="AT166" i="7"/>
  <c r="AU166" i="7"/>
  <c r="AW166" i="7"/>
  <c r="AY166" i="7"/>
  <c r="A167" i="7"/>
  <c r="B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Q167" i="7"/>
  <c r="R167" i="7"/>
  <c r="S167" i="7"/>
  <c r="U167" i="7"/>
  <c r="V167" i="7"/>
  <c r="W167" i="7"/>
  <c r="X167" i="7"/>
  <c r="Y167" i="7"/>
  <c r="Z167" i="7"/>
  <c r="AA167" i="7"/>
  <c r="AC167" i="7"/>
  <c r="AD167" i="7"/>
  <c r="AE167" i="7"/>
  <c r="AF167" i="7"/>
  <c r="AG167" i="7"/>
  <c r="AH167" i="7"/>
  <c r="AI167" i="7"/>
  <c r="AJ167" i="7"/>
  <c r="AK167" i="7"/>
  <c r="AM167" i="7"/>
  <c r="AN167" i="7"/>
  <c r="AO167" i="7"/>
  <c r="AP167" i="7"/>
  <c r="AR167" i="7"/>
  <c r="AS167" i="7"/>
  <c r="AT167" i="7"/>
  <c r="AU167" i="7"/>
  <c r="AW167" i="7"/>
  <c r="AY167" i="7"/>
  <c r="A168" i="7"/>
  <c r="B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Q168" i="7"/>
  <c r="R168" i="7"/>
  <c r="S168" i="7"/>
  <c r="U168" i="7"/>
  <c r="V168" i="7"/>
  <c r="W168" i="7"/>
  <c r="X168" i="7"/>
  <c r="Y168" i="7"/>
  <c r="Z168" i="7"/>
  <c r="AA168" i="7"/>
  <c r="AC168" i="7"/>
  <c r="AD168" i="7"/>
  <c r="AE168" i="7"/>
  <c r="AF168" i="7"/>
  <c r="AG168" i="7"/>
  <c r="AH168" i="7"/>
  <c r="AI168" i="7"/>
  <c r="AJ168" i="7"/>
  <c r="AK168" i="7"/>
  <c r="AM168" i="7"/>
  <c r="AN168" i="7"/>
  <c r="AO168" i="7"/>
  <c r="AP168" i="7"/>
  <c r="AR168" i="7"/>
  <c r="AS168" i="7"/>
  <c r="AT168" i="7"/>
  <c r="AU168" i="7"/>
  <c r="AW168" i="7"/>
  <c r="AY168" i="7"/>
  <c r="A169" i="7"/>
  <c r="B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Q169" i="7"/>
  <c r="R169" i="7"/>
  <c r="S169" i="7"/>
  <c r="U169" i="7"/>
  <c r="V169" i="7"/>
  <c r="W169" i="7"/>
  <c r="X169" i="7"/>
  <c r="Y169" i="7"/>
  <c r="Z169" i="7"/>
  <c r="AA169" i="7"/>
  <c r="AC169" i="7"/>
  <c r="AD169" i="7"/>
  <c r="AE169" i="7"/>
  <c r="AF169" i="7"/>
  <c r="AG169" i="7"/>
  <c r="AH169" i="7"/>
  <c r="AI169" i="7"/>
  <c r="AJ169" i="7"/>
  <c r="AK169" i="7"/>
  <c r="AM169" i="7"/>
  <c r="AN169" i="7"/>
  <c r="AO169" i="7"/>
  <c r="AP169" i="7"/>
  <c r="AR169" i="7"/>
  <c r="AS169" i="7"/>
  <c r="AT169" i="7"/>
  <c r="AU169" i="7"/>
  <c r="AW169" i="7"/>
  <c r="AY169" i="7"/>
  <c r="A170" i="7"/>
  <c r="B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Q170" i="7"/>
  <c r="R170" i="7"/>
  <c r="S170" i="7"/>
  <c r="U170" i="7"/>
  <c r="V170" i="7"/>
  <c r="W170" i="7"/>
  <c r="X170" i="7"/>
  <c r="Y170" i="7"/>
  <c r="Z170" i="7"/>
  <c r="AA170" i="7"/>
  <c r="AC170" i="7"/>
  <c r="AD170" i="7"/>
  <c r="AE170" i="7"/>
  <c r="AF170" i="7"/>
  <c r="AG170" i="7"/>
  <c r="AH170" i="7"/>
  <c r="AI170" i="7"/>
  <c r="AJ170" i="7"/>
  <c r="AK170" i="7"/>
  <c r="AM170" i="7"/>
  <c r="AN170" i="7"/>
  <c r="AO170" i="7"/>
  <c r="AP170" i="7"/>
  <c r="AR170" i="7"/>
  <c r="AS170" i="7"/>
  <c r="AT170" i="7"/>
  <c r="AU170" i="7"/>
  <c r="AW170" i="7"/>
  <c r="AY170" i="7"/>
  <c r="A171" i="7"/>
  <c r="B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Q171" i="7"/>
  <c r="R171" i="7"/>
  <c r="S171" i="7"/>
  <c r="U171" i="7"/>
  <c r="V171" i="7"/>
  <c r="W171" i="7"/>
  <c r="X171" i="7"/>
  <c r="Y171" i="7"/>
  <c r="Z171" i="7"/>
  <c r="AA171" i="7"/>
  <c r="AC171" i="7"/>
  <c r="AD171" i="7"/>
  <c r="AE171" i="7"/>
  <c r="AF171" i="7"/>
  <c r="AG171" i="7"/>
  <c r="AH171" i="7"/>
  <c r="AI171" i="7"/>
  <c r="AJ171" i="7"/>
  <c r="AK171" i="7"/>
  <c r="AM171" i="7"/>
  <c r="AN171" i="7"/>
  <c r="AO171" i="7"/>
  <c r="AP171" i="7"/>
  <c r="AR171" i="7"/>
  <c r="AS171" i="7"/>
  <c r="AT171" i="7"/>
  <c r="AU171" i="7"/>
  <c r="AW171" i="7"/>
  <c r="AY171" i="7"/>
  <c r="A172" i="7"/>
  <c r="B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Q172" i="7"/>
  <c r="R172" i="7"/>
  <c r="S172" i="7"/>
  <c r="U172" i="7"/>
  <c r="V172" i="7"/>
  <c r="W172" i="7"/>
  <c r="X172" i="7"/>
  <c r="Y172" i="7"/>
  <c r="Z172" i="7"/>
  <c r="AA172" i="7"/>
  <c r="AC172" i="7"/>
  <c r="AD172" i="7"/>
  <c r="AE172" i="7"/>
  <c r="AF172" i="7"/>
  <c r="AG172" i="7"/>
  <c r="AH172" i="7"/>
  <c r="AI172" i="7"/>
  <c r="AJ172" i="7"/>
  <c r="AK172" i="7"/>
  <c r="AM172" i="7"/>
  <c r="AN172" i="7"/>
  <c r="AO172" i="7"/>
  <c r="AP172" i="7"/>
  <c r="AR172" i="7"/>
  <c r="AS172" i="7"/>
  <c r="AT172" i="7"/>
  <c r="AU172" i="7"/>
  <c r="AW172" i="7"/>
  <c r="AY172" i="7"/>
  <c r="A173" i="7"/>
  <c r="B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Q173" i="7"/>
  <c r="R173" i="7"/>
  <c r="S173" i="7"/>
  <c r="U173" i="7"/>
  <c r="V173" i="7"/>
  <c r="W173" i="7"/>
  <c r="X173" i="7"/>
  <c r="Y173" i="7"/>
  <c r="Z173" i="7"/>
  <c r="AA173" i="7"/>
  <c r="AC173" i="7"/>
  <c r="AD173" i="7"/>
  <c r="AE173" i="7"/>
  <c r="AF173" i="7"/>
  <c r="AG173" i="7"/>
  <c r="AH173" i="7"/>
  <c r="AI173" i="7"/>
  <c r="AJ173" i="7"/>
  <c r="AK173" i="7"/>
  <c r="AM173" i="7"/>
  <c r="AN173" i="7"/>
  <c r="AO173" i="7"/>
  <c r="AP173" i="7"/>
  <c r="AR173" i="7"/>
  <c r="AS173" i="7"/>
  <c r="AT173" i="7"/>
  <c r="AU173" i="7"/>
  <c r="AW173" i="7"/>
  <c r="AY173" i="7"/>
  <c r="A174" i="7"/>
  <c r="B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Q174" i="7"/>
  <c r="R174" i="7"/>
  <c r="S174" i="7"/>
  <c r="U174" i="7"/>
  <c r="V174" i="7"/>
  <c r="W174" i="7"/>
  <c r="X174" i="7"/>
  <c r="Y174" i="7"/>
  <c r="Z174" i="7"/>
  <c r="AA174" i="7"/>
  <c r="AC174" i="7"/>
  <c r="AD174" i="7"/>
  <c r="AE174" i="7"/>
  <c r="AF174" i="7"/>
  <c r="AG174" i="7"/>
  <c r="AH174" i="7"/>
  <c r="AI174" i="7"/>
  <c r="AJ174" i="7"/>
  <c r="AK174" i="7"/>
  <c r="AM174" i="7"/>
  <c r="AN174" i="7"/>
  <c r="AO174" i="7"/>
  <c r="AP174" i="7"/>
  <c r="AR174" i="7"/>
  <c r="AS174" i="7"/>
  <c r="AT174" i="7"/>
  <c r="AU174" i="7"/>
  <c r="AW174" i="7"/>
  <c r="AY174" i="7"/>
  <c r="A175" i="7"/>
  <c r="B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Q175" i="7"/>
  <c r="R175" i="7"/>
  <c r="S175" i="7"/>
  <c r="U175" i="7"/>
  <c r="V175" i="7"/>
  <c r="W175" i="7"/>
  <c r="X175" i="7"/>
  <c r="Y175" i="7"/>
  <c r="Z175" i="7"/>
  <c r="AA175" i="7"/>
  <c r="AC175" i="7"/>
  <c r="AD175" i="7"/>
  <c r="AE175" i="7"/>
  <c r="AF175" i="7"/>
  <c r="AG175" i="7"/>
  <c r="AH175" i="7"/>
  <c r="AI175" i="7"/>
  <c r="AJ175" i="7"/>
  <c r="AK175" i="7"/>
  <c r="AM175" i="7"/>
  <c r="AN175" i="7"/>
  <c r="AO175" i="7"/>
  <c r="AP175" i="7"/>
  <c r="AR175" i="7"/>
  <c r="AS175" i="7"/>
  <c r="AT175" i="7"/>
  <c r="AU175" i="7"/>
  <c r="AW175" i="7"/>
  <c r="AY175" i="7"/>
  <c r="A176" i="7"/>
  <c r="B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Q176" i="7"/>
  <c r="R176" i="7"/>
  <c r="S176" i="7"/>
  <c r="U176" i="7"/>
  <c r="V176" i="7"/>
  <c r="W176" i="7"/>
  <c r="X176" i="7"/>
  <c r="Y176" i="7"/>
  <c r="Z176" i="7"/>
  <c r="AA176" i="7"/>
  <c r="AC176" i="7"/>
  <c r="AD176" i="7"/>
  <c r="AE176" i="7"/>
  <c r="AF176" i="7"/>
  <c r="AG176" i="7"/>
  <c r="AH176" i="7"/>
  <c r="AI176" i="7"/>
  <c r="AJ176" i="7"/>
  <c r="AK176" i="7"/>
  <c r="AM176" i="7"/>
  <c r="AN176" i="7"/>
  <c r="AO176" i="7"/>
  <c r="AP176" i="7"/>
  <c r="AR176" i="7"/>
  <c r="AS176" i="7"/>
  <c r="AT176" i="7"/>
  <c r="AU176" i="7"/>
  <c r="AW176" i="7"/>
  <c r="AY176" i="7"/>
  <c r="A177" i="7"/>
  <c r="B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Q177" i="7"/>
  <c r="R177" i="7"/>
  <c r="S177" i="7"/>
  <c r="U177" i="7"/>
  <c r="V177" i="7"/>
  <c r="W177" i="7"/>
  <c r="X177" i="7"/>
  <c r="Y177" i="7"/>
  <c r="Z177" i="7"/>
  <c r="AA177" i="7"/>
  <c r="AC177" i="7"/>
  <c r="AD177" i="7"/>
  <c r="AE177" i="7"/>
  <c r="AF177" i="7"/>
  <c r="AG177" i="7"/>
  <c r="AH177" i="7"/>
  <c r="AI177" i="7"/>
  <c r="AJ177" i="7"/>
  <c r="AK177" i="7"/>
  <c r="AM177" i="7"/>
  <c r="AN177" i="7"/>
  <c r="AO177" i="7"/>
  <c r="AP177" i="7"/>
  <c r="AR177" i="7"/>
  <c r="AS177" i="7"/>
  <c r="AT177" i="7"/>
  <c r="AU177" i="7"/>
  <c r="AW177" i="7"/>
  <c r="AY177" i="7"/>
  <c r="A178" i="7"/>
  <c r="B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Q178" i="7"/>
  <c r="R178" i="7"/>
  <c r="S178" i="7"/>
  <c r="U178" i="7"/>
  <c r="V178" i="7"/>
  <c r="W178" i="7"/>
  <c r="X178" i="7"/>
  <c r="Y178" i="7"/>
  <c r="Z178" i="7"/>
  <c r="AA178" i="7"/>
  <c r="AC178" i="7"/>
  <c r="AD178" i="7"/>
  <c r="AE178" i="7"/>
  <c r="AF178" i="7"/>
  <c r="AG178" i="7"/>
  <c r="AH178" i="7"/>
  <c r="AI178" i="7"/>
  <c r="AJ178" i="7"/>
  <c r="AK178" i="7"/>
  <c r="AM178" i="7"/>
  <c r="AN178" i="7"/>
  <c r="AO178" i="7"/>
  <c r="AP178" i="7"/>
  <c r="AR178" i="7"/>
  <c r="AS178" i="7"/>
  <c r="AT178" i="7"/>
  <c r="AU178" i="7"/>
  <c r="AW178" i="7"/>
  <c r="AY178" i="7"/>
  <c r="A179" i="7"/>
  <c r="B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Q179" i="7"/>
  <c r="R179" i="7"/>
  <c r="S179" i="7"/>
  <c r="U179" i="7"/>
  <c r="V179" i="7"/>
  <c r="W179" i="7"/>
  <c r="X179" i="7"/>
  <c r="Y179" i="7"/>
  <c r="Z179" i="7"/>
  <c r="AA179" i="7"/>
  <c r="AC179" i="7"/>
  <c r="AD179" i="7"/>
  <c r="AE179" i="7"/>
  <c r="AF179" i="7"/>
  <c r="AG179" i="7"/>
  <c r="AH179" i="7"/>
  <c r="AI179" i="7"/>
  <c r="AJ179" i="7"/>
  <c r="AK179" i="7"/>
  <c r="AM179" i="7"/>
  <c r="AN179" i="7"/>
  <c r="AO179" i="7"/>
  <c r="AP179" i="7"/>
  <c r="AR179" i="7"/>
  <c r="AS179" i="7"/>
  <c r="AT179" i="7"/>
  <c r="AU179" i="7"/>
  <c r="AW179" i="7"/>
  <c r="AY179" i="7"/>
  <c r="A180" i="7"/>
  <c r="B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Q180" i="7"/>
  <c r="R180" i="7"/>
  <c r="S180" i="7"/>
  <c r="U180" i="7"/>
  <c r="V180" i="7"/>
  <c r="W180" i="7"/>
  <c r="X180" i="7"/>
  <c r="Y180" i="7"/>
  <c r="Z180" i="7"/>
  <c r="AA180" i="7"/>
  <c r="AC180" i="7"/>
  <c r="AD180" i="7"/>
  <c r="AE180" i="7"/>
  <c r="AF180" i="7"/>
  <c r="AG180" i="7"/>
  <c r="AH180" i="7"/>
  <c r="AI180" i="7"/>
  <c r="AJ180" i="7"/>
  <c r="AK180" i="7"/>
  <c r="AM180" i="7"/>
  <c r="AN180" i="7"/>
  <c r="AO180" i="7"/>
  <c r="AP180" i="7"/>
  <c r="AR180" i="7"/>
  <c r="AS180" i="7"/>
  <c r="AT180" i="7"/>
  <c r="AU180" i="7"/>
  <c r="AW180" i="7"/>
  <c r="AY180" i="7"/>
  <c r="A181" i="7"/>
  <c r="B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Q181" i="7"/>
  <c r="R181" i="7"/>
  <c r="S181" i="7"/>
  <c r="U181" i="7"/>
  <c r="V181" i="7"/>
  <c r="W181" i="7"/>
  <c r="X181" i="7"/>
  <c r="Y181" i="7"/>
  <c r="Z181" i="7"/>
  <c r="AA181" i="7"/>
  <c r="AC181" i="7"/>
  <c r="AD181" i="7"/>
  <c r="AE181" i="7"/>
  <c r="AF181" i="7"/>
  <c r="AG181" i="7"/>
  <c r="AH181" i="7"/>
  <c r="AI181" i="7"/>
  <c r="AJ181" i="7"/>
  <c r="AK181" i="7"/>
  <c r="AM181" i="7"/>
  <c r="AN181" i="7"/>
  <c r="AO181" i="7"/>
  <c r="AP181" i="7"/>
  <c r="AR181" i="7"/>
  <c r="AS181" i="7"/>
  <c r="AT181" i="7"/>
  <c r="AU181" i="7"/>
  <c r="AW181" i="7"/>
  <c r="AY181" i="7"/>
  <c r="A182" i="7"/>
  <c r="B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Q182" i="7"/>
  <c r="R182" i="7"/>
  <c r="S182" i="7"/>
  <c r="U182" i="7"/>
  <c r="V182" i="7"/>
  <c r="W182" i="7"/>
  <c r="X182" i="7"/>
  <c r="Y182" i="7"/>
  <c r="Z182" i="7"/>
  <c r="AA182" i="7"/>
  <c r="AC182" i="7"/>
  <c r="AD182" i="7"/>
  <c r="AE182" i="7"/>
  <c r="AF182" i="7"/>
  <c r="AG182" i="7"/>
  <c r="AH182" i="7"/>
  <c r="AI182" i="7"/>
  <c r="AJ182" i="7"/>
  <c r="AK182" i="7"/>
  <c r="AM182" i="7"/>
  <c r="AN182" i="7"/>
  <c r="AO182" i="7"/>
  <c r="AP182" i="7"/>
  <c r="AR182" i="7"/>
  <c r="AS182" i="7"/>
  <c r="AT182" i="7"/>
  <c r="AU182" i="7"/>
  <c r="AW182" i="7"/>
  <c r="AY182" i="7"/>
  <c r="A183" i="7"/>
  <c r="B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Q183" i="7"/>
  <c r="R183" i="7"/>
  <c r="S183" i="7"/>
  <c r="U183" i="7"/>
  <c r="V183" i="7"/>
  <c r="W183" i="7"/>
  <c r="X183" i="7"/>
  <c r="Y183" i="7"/>
  <c r="Z183" i="7"/>
  <c r="AA183" i="7"/>
  <c r="AC183" i="7"/>
  <c r="AD183" i="7"/>
  <c r="AE183" i="7"/>
  <c r="AF183" i="7"/>
  <c r="AG183" i="7"/>
  <c r="AH183" i="7"/>
  <c r="AI183" i="7"/>
  <c r="AJ183" i="7"/>
  <c r="AK183" i="7"/>
  <c r="AM183" i="7"/>
  <c r="AN183" i="7"/>
  <c r="AO183" i="7"/>
  <c r="AP183" i="7"/>
  <c r="AR183" i="7"/>
  <c r="AS183" i="7"/>
  <c r="AT183" i="7"/>
  <c r="AU183" i="7"/>
  <c r="AW183" i="7"/>
  <c r="AY183" i="7"/>
  <c r="A184" i="7"/>
  <c r="B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Q184" i="7"/>
  <c r="R184" i="7"/>
  <c r="S184" i="7"/>
  <c r="U184" i="7"/>
  <c r="V184" i="7"/>
  <c r="W184" i="7"/>
  <c r="X184" i="7"/>
  <c r="Y184" i="7"/>
  <c r="Z184" i="7"/>
  <c r="AA184" i="7"/>
  <c r="AC184" i="7"/>
  <c r="AD184" i="7"/>
  <c r="AE184" i="7"/>
  <c r="AF184" i="7"/>
  <c r="AG184" i="7"/>
  <c r="AH184" i="7"/>
  <c r="AI184" i="7"/>
  <c r="AJ184" i="7"/>
  <c r="AK184" i="7"/>
  <c r="AM184" i="7"/>
  <c r="AN184" i="7"/>
  <c r="AO184" i="7"/>
  <c r="AP184" i="7"/>
  <c r="AR184" i="7"/>
  <c r="AS184" i="7"/>
  <c r="AT184" i="7"/>
  <c r="AU184" i="7"/>
  <c r="AW184" i="7"/>
  <c r="AY184" i="7"/>
  <c r="A185" i="7"/>
  <c r="B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Q185" i="7"/>
  <c r="R185" i="7"/>
  <c r="S185" i="7"/>
  <c r="U185" i="7"/>
  <c r="V185" i="7"/>
  <c r="W185" i="7"/>
  <c r="X185" i="7"/>
  <c r="Y185" i="7"/>
  <c r="Z185" i="7"/>
  <c r="AA185" i="7"/>
  <c r="AC185" i="7"/>
  <c r="AD185" i="7"/>
  <c r="AE185" i="7"/>
  <c r="AF185" i="7"/>
  <c r="AG185" i="7"/>
  <c r="AH185" i="7"/>
  <c r="AI185" i="7"/>
  <c r="AJ185" i="7"/>
  <c r="AK185" i="7"/>
  <c r="AM185" i="7"/>
  <c r="AN185" i="7"/>
  <c r="AO185" i="7"/>
  <c r="AP185" i="7"/>
  <c r="AR185" i="7"/>
  <c r="AS185" i="7"/>
  <c r="AT185" i="7"/>
  <c r="AU185" i="7"/>
  <c r="AW185" i="7"/>
  <c r="AY185" i="7"/>
  <c r="A186" i="7"/>
  <c r="B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Q186" i="7"/>
  <c r="R186" i="7"/>
  <c r="S186" i="7"/>
  <c r="U186" i="7"/>
  <c r="V186" i="7"/>
  <c r="W186" i="7"/>
  <c r="X186" i="7"/>
  <c r="Y186" i="7"/>
  <c r="Z186" i="7"/>
  <c r="AA186" i="7"/>
  <c r="AC186" i="7"/>
  <c r="AD186" i="7"/>
  <c r="AE186" i="7"/>
  <c r="AF186" i="7"/>
  <c r="AG186" i="7"/>
  <c r="AH186" i="7"/>
  <c r="AI186" i="7"/>
  <c r="AJ186" i="7"/>
  <c r="AK186" i="7"/>
  <c r="AM186" i="7"/>
  <c r="AN186" i="7"/>
  <c r="AO186" i="7"/>
  <c r="AP186" i="7"/>
  <c r="AR186" i="7"/>
  <c r="AS186" i="7"/>
  <c r="AT186" i="7"/>
  <c r="AU186" i="7"/>
  <c r="AW186" i="7"/>
  <c r="AY186" i="7"/>
  <c r="A187" i="7"/>
  <c r="B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Q187" i="7"/>
  <c r="R187" i="7"/>
  <c r="S187" i="7"/>
  <c r="U187" i="7"/>
  <c r="V187" i="7"/>
  <c r="W187" i="7"/>
  <c r="X187" i="7"/>
  <c r="Y187" i="7"/>
  <c r="Z187" i="7"/>
  <c r="AA187" i="7"/>
  <c r="AC187" i="7"/>
  <c r="AD187" i="7"/>
  <c r="AE187" i="7"/>
  <c r="AF187" i="7"/>
  <c r="AG187" i="7"/>
  <c r="AH187" i="7"/>
  <c r="AI187" i="7"/>
  <c r="AJ187" i="7"/>
  <c r="AK187" i="7"/>
  <c r="AM187" i="7"/>
  <c r="AN187" i="7"/>
  <c r="AO187" i="7"/>
  <c r="AP187" i="7"/>
  <c r="AR187" i="7"/>
  <c r="AS187" i="7"/>
  <c r="AT187" i="7"/>
  <c r="AU187" i="7"/>
  <c r="AW187" i="7"/>
  <c r="AY187" i="7"/>
  <c r="A188" i="7"/>
  <c r="B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Q188" i="7"/>
  <c r="R188" i="7"/>
  <c r="S188" i="7"/>
  <c r="U188" i="7"/>
  <c r="V188" i="7"/>
  <c r="W188" i="7"/>
  <c r="X188" i="7"/>
  <c r="Y188" i="7"/>
  <c r="Z188" i="7"/>
  <c r="AA188" i="7"/>
  <c r="AC188" i="7"/>
  <c r="AD188" i="7"/>
  <c r="AE188" i="7"/>
  <c r="AF188" i="7"/>
  <c r="AG188" i="7"/>
  <c r="AH188" i="7"/>
  <c r="AI188" i="7"/>
  <c r="AJ188" i="7"/>
  <c r="AK188" i="7"/>
  <c r="AM188" i="7"/>
  <c r="AN188" i="7"/>
  <c r="AO188" i="7"/>
  <c r="AP188" i="7"/>
  <c r="AR188" i="7"/>
  <c r="AS188" i="7"/>
  <c r="AT188" i="7"/>
  <c r="AU188" i="7"/>
  <c r="AW188" i="7"/>
  <c r="AY188" i="7"/>
  <c r="A189" i="7"/>
  <c r="B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Q189" i="7"/>
  <c r="R189" i="7"/>
  <c r="S189" i="7"/>
  <c r="U189" i="7"/>
  <c r="V189" i="7"/>
  <c r="W189" i="7"/>
  <c r="X189" i="7"/>
  <c r="Y189" i="7"/>
  <c r="Z189" i="7"/>
  <c r="AA189" i="7"/>
  <c r="AC189" i="7"/>
  <c r="AD189" i="7"/>
  <c r="AE189" i="7"/>
  <c r="AF189" i="7"/>
  <c r="AG189" i="7"/>
  <c r="AH189" i="7"/>
  <c r="AI189" i="7"/>
  <c r="AJ189" i="7"/>
  <c r="AK189" i="7"/>
  <c r="AM189" i="7"/>
  <c r="AN189" i="7"/>
  <c r="AO189" i="7"/>
  <c r="AP189" i="7"/>
  <c r="AR189" i="7"/>
  <c r="AS189" i="7"/>
  <c r="AT189" i="7"/>
  <c r="AU189" i="7"/>
  <c r="AW189" i="7"/>
  <c r="AY189" i="7"/>
  <c r="A190" i="7"/>
  <c r="B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Q190" i="7"/>
  <c r="R190" i="7"/>
  <c r="S190" i="7"/>
  <c r="U190" i="7"/>
  <c r="V190" i="7"/>
  <c r="W190" i="7"/>
  <c r="X190" i="7"/>
  <c r="Y190" i="7"/>
  <c r="Z190" i="7"/>
  <c r="AA190" i="7"/>
  <c r="AC190" i="7"/>
  <c r="AD190" i="7"/>
  <c r="AE190" i="7"/>
  <c r="AF190" i="7"/>
  <c r="AG190" i="7"/>
  <c r="AH190" i="7"/>
  <c r="AI190" i="7"/>
  <c r="AJ190" i="7"/>
  <c r="AK190" i="7"/>
  <c r="AM190" i="7"/>
  <c r="AN190" i="7"/>
  <c r="AO190" i="7"/>
  <c r="AP190" i="7"/>
  <c r="AR190" i="7"/>
  <c r="AS190" i="7"/>
  <c r="AT190" i="7"/>
  <c r="AU190" i="7"/>
  <c r="AW190" i="7"/>
  <c r="AY190" i="7"/>
  <c r="A191" i="7"/>
  <c r="B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Q191" i="7"/>
  <c r="R191" i="7"/>
  <c r="S191" i="7"/>
  <c r="U191" i="7"/>
  <c r="V191" i="7"/>
  <c r="W191" i="7"/>
  <c r="X191" i="7"/>
  <c r="Y191" i="7"/>
  <c r="Z191" i="7"/>
  <c r="AA191" i="7"/>
  <c r="AC191" i="7"/>
  <c r="AD191" i="7"/>
  <c r="AE191" i="7"/>
  <c r="AF191" i="7"/>
  <c r="AG191" i="7"/>
  <c r="AH191" i="7"/>
  <c r="AI191" i="7"/>
  <c r="AJ191" i="7"/>
  <c r="AK191" i="7"/>
  <c r="AM191" i="7"/>
  <c r="AN191" i="7"/>
  <c r="AO191" i="7"/>
  <c r="AP191" i="7"/>
  <c r="AR191" i="7"/>
  <c r="AS191" i="7"/>
  <c r="AT191" i="7"/>
  <c r="AU191" i="7"/>
  <c r="AW191" i="7"/>
  <c r="AY191" i="7"/>
  <c r="A192" i="7"/>
  <c r="B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Q192" i="7"/>
  <c r="R192" i="7"/>
  <c r="S192" i="7"/>
  <c r="U192" i="7"/>
  <c r="V192" i="7"/>
  <c r="W192" i="7"/>
  <c r="X192" i="7"/>
  <c r="Y192" i="7"/>
  <c r="Z192" i="7"/>
  <c r="AA192" i="7"/>
  <c r="AC192" i="7"/>
  <c r="AD192" i="7"/>
  <c r="AE192" i="7"/>
  <c r="AF192" i="7"/>
  <c r="AG192" i="7"/>
  <c r="AH192" i="7"/>
  <c r="AI192" i="7"/>
  <c r="AJ192" i="7"/>
  <c r="AK192" i="7"/>
  <c r="AM192" i="7"/>
  <c r="AN192" i="7"/>
  <c r="AO192" i="7"/>
  <c r="AP192" i="7"/>
  <c r="AR192" i="7"/>
  <c r="AS192" i="7"/>
  <c r="AT192" i="7"/>
  <c r="AU192" i="7"/>
  <c r="AW192" i="7"/>
  <c r="AY192" i="7"/>
  <c r="A193" i="7"/>
  <c r="B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Q193" i="7"/>
  <c r="R193" i="7"/>
  <c r="S193" i="7"/>
  <c r="U193" i="7"/>
  <c r="V193" i="7"/>
  <c r="W193" i="7"/>
  <c r="X193" i="7"/>
  <c r="Y193" i="7"/>
  <c r="Z193" i="7"/>
  <c r="AA193" i="7"/>
  <c r="AC193" i="7"/>
  <c r="AD193" i="7"/>
  <c r="AE193" i="7"/>
  <c r="AF193" i="7"/>
  <c r="AG193" i="7"/>
  <c r="AH193" i="7"/>
  <c r="AI193" i="7"/>
  <c r="AJ193" i="7"/>
  <c r="AK193" i="7"/>
  <c r="AM193" i="7"/>
  <c r="AN193" i="7"/>
  <c r="AO193" i="7"/>
  <c r="AP193" i="7"/>
  <c r="AR193" i="7"/>
  <c r="AS193" i="7"/>
  <c r="AT193" i="7"/>
  <c r="AU193" i="7"/>
  <c r="AW193" i="7"/>
  <c r="AY193" i="7"/>
  <c r="A194" i="7"/>
  <c r="B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Q194" i="7"/>
  <c r="R194" i="7"/>
  <c r="S194" i="7"/>
  <c r="U194" i="7"/>
  <c r="V194" i="7"/>
  <c r="W194" i="7"/>
  <c r="X194" i="7"/>
  <c r="Y194" i="7"/>
  <c r="Z194" i="7"/>
  <c r="AA194" i="7"/>
  <c r="AC194" i="7"/>
  <c r="AD194" i="7"/>
  <c r="AE194" i="7"/>
  <c r="AF194" i="7"/>
  <c r="AG194" i="7"/>
  <c r="AH194" i="7"/>
  <c r="AI194" i="7"/>
  <c r="AJ194" i="7"/>
  <c r="AK194" i="7"/>
  <c r="AM194" i="7"/>
  <c r="AN194" i="7"/>
  <c r="AO194" i="7"/>
  <c r="AP194" i="7"/>
  <c r="AR194" i="7"/>
  <c r="AS194" i="7"/>
  <c r="AT194" i="7"/>
  <c r="AU194" i="7"/>
  <c r="AW194" i="7"/>
  <c r="AY194" i="7"/>
  <c r="A195" i="7"/>
  <c r="B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Q195" i="7"/>
  <c r="R195" i="7"/>
  <c r="S195" i="7"/>
  <c r="U195" i="7"/>
  <c r="V195" i="7"/>
  <c r="W195" i="7"/>
  <c r="X195" i="7"/>
  <c r="Y195" i="7"/>
  <c r="Z195" i="7"/>
  <c r="AA195" i="7"/>
  <c r="AC195" i="7"/>
  <c r="AD195" i="7"/>
  <c r="AE195" i="7"/>
  <c r="AF195" i="7"/>
  <c r="AG195" i="7"/>
  <c r="AH195" i="7"/>
  <c r="AI195" i="7"/>
  <c r="AJ195" i="7"/>
  <c r="AK195" i="7"/>
  <c r="AM195" i="7"/>
  <c r="AN195" i="7"/>
  <c r="AO195" i="7"/>
  <c r="AP195" i="7"/>
  <c r="AR195" i="7"/>
  <c r="AS195" i="7"/>
  <c r="AT195" i="7"/>
  <c r="AU195" i="7"/>
  <c r="AW195" i="7"/>
  <c r="AY195" i="7"/>
  <c r="A196" i="7"/>
  <c r="B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Q196" i="7"/>
  <c r="R196" i="7"/>
  <c r="S196" i="7"/>
  <c r="U196" i="7"/>
  <c r="V196" i="7"/>
  <c r="W196" i="7"/>
  <c r="X196" i="7"/>
  <c r="Y196" i="7"/>
  <c r="Z196" i="7"/>
  <c r="AA196" i="7"/>
  <c r="AC196" i="7"/>
  <c r="AD196" i="7"/>
  <c r="AE196" i="7"/>
  <c r="AF196" i="7"/>
  <c r="AG196" i="7"/>
  <c r="AH196" i="7"/>
  <c r="AI196" i="7"/>
  <c r="AJ196" i="7"/>
  <c r="AK196" i="7"/>
  <c r="AM196" i="7"/>
  <c r="AN196" i="7"/>
  <c r="AO196" i="7"/>
  <c r="AP196" i="7"/>
  <c r="AR196" i="7"/>
  <c r="AS196" i="7"/>
  <c r="AT196" i="7"/>
  <c r="AU196" i="7"/>
  <c r="AW196" i="7"/>
  <c r="AY196" i="7"/>
  <c r="A197" i="7"/>
  <c r="B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Q197" i="7"/>
  <c r="R197" i="7"/>
  <c r="S197" i="7"/>
  <c r="U197" i="7"/>
  <c r="V197" i="7"/>
  <c r="W197" i="7"/>
  <c r="X197" i="7"/>
  <c r="Y197" i="7"/>
  <c r="Z197" i="7"/>
  <c r="AA197" i="7"/>
  <c r="AC197" i="7"/>
  <c r="AD197" i="7"/>
  <c r="AE197" i="7"/>
  <c r="AF197" i="7"/>
  <c r="AG197" i="7"/>
  <c r="AH197" i="7"/>
  <c r="AI197" i="7"/>
  <c r="AJ197" i="7"/>
  <c r="AK197" i="7"/>
  <c r="AM197" i="7"/>
  <c r="AN197" i="7"/>
  <c r="AO197" i="7"/>
  <c r="AP197" i="7"/>
  <c r="AR197" i="7"/>
  <c r="AS197" i="7"/>
  <c r="AT197" i="7"/>
  <c r="AU197" i="7"/>
  <c r="AW197" i="7"/>
  <c r="AY197" i="7"/>
  <c r="A198" i="7"/>
  <c r="B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Q198" i="7"/>
  <c r="R198" i="7"/>
  <c r="S198" i="7"/>
  <c r="U198" i="7"/>
  <c r="V198" i="7"/>
  <c r="W198" i="7"/>
  <c r="X198" i="7"/>
  <c r="Y198" i="7"/>
  <c r="Z198" i="7"/>
  <c r="AA198" i="7"/>
  <c r="AC198" i="7"/>
  <c r="AD198" i="7"/>
  <c r="AE198" i="7"/>
  <c r="AF198" i="7"/>
  <c r="AG198" i="7"/>
  <c r="AH198" i="7"/>
  <c r="AI198" i="7"/>
  <c r="AJ198" i="7"/>
  <c r="AK198" i="7"/>
  <c r="AM198" i="7"/>
  <c r="AN198" i="7"/>
  <c r="AO198" i="7"/>
  <c r="AP198" i="7"/>
  <c r="AR198" i="7"/>
  <c r="AS198" i="7"/>
  <c r="AT198" i="7"/>
  <c r="AU198" i="7"/>
  <c r="AW198" i="7"/>
  <c r="AY198" i="7"/>
  <c r="A199" i="7"/>
  <c r="B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Q199" i="7"/>
  <c r="R199" i="7"/>
  <c r="S199" i="7"/>
  <c r="U199" i="7"/>
  <c r="V199" i="7"/>
  <c r="W199" i="7"/>
  <c r="X199" i="7"/>
  <c r="Y199" i="7"/>
  <c r="Z199" i="7"/>
  <c r="AA199" i="7"/>
  <c r="AC199" i="7"/>
  <c r="AD199" i="7"/>
  <c r="AE199" i="7"/>
  <c r="AF199" i="7"/>
  <c r="AG199" i="7"/>
  <c r="AH199" i="7"/>
  <c r="AI199" i="7"/>
  <c r="AJ199" i="7"/>
  <c r="AK199" i="7"/>
  <c r="AM199" i="7"/>
  <c r="AN199" i="7"/>
  <c r="AO199" i="7"/>
  <c r="AP199" i="7"/>
  <c r="AR199" i="7"/>
  <c r="AS199" i="7"/>
  <c r="AT199" i="7"/>
  <c r="AU199" i="7"/>
  <c r="AW199" i="7"/>
  <c r="AY199" i="7"/>
  <c r="A200" i="7"/>
  <c r="B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Q200" i="7"/>
  <c r="R200" i="7"/>
  <c r="S200" i="7"/>
  <c r="U200" i="7"/>
  <c r="V200" i="7"/>
  <c r="W200" i="7"/>
  <c r="X200" i="7"/>
  <c r="Y200" i="7"/>
  <c r="Z200" i="7"/>
  <c r="AA200" i="7"/>
  <c r="AC200" i="7"/>
  <c r="AD200" i="7"/>
  <c r="AE200" i="7"/>
  <c r="AF200" i="7"/>
  <c r="AG200" i="7"/>
  <c r="AH200" i="7"/>
  <c r="AI200" i="7"/>
  <c r="AJ200" i="7"/>
  <c r="AK200" i="7"/>
  <c r="AM200" i="7"/>
  <c r="AN200" i="7"/>
  <c r="AO200" i="7"/>
  <c r="AP200" i="7"/>
  <c r="AR200" i="7"/>
  <c r="AS200" i="7"/>
  <c r="AT200" i="7"/>
  <c r="AU200" i="7"/>
  <c r="AW200" i="7"/>
  <c r="AY200" i="7"/>
  <c r="A201" i="7"/>
  <c r="B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Q201" i="7"/>
  <c r="R201" i="7"/>
  <c r="S201" i="7"/>
  <c r="U201" i="7"/>
  <c r="V201" i="7"/>
  <c r="W201" i="7"/>
  <c r="X201" i="7"/>
  <c r="Y201" i="7"/>
  <c r="Z201" i="7"/>
  <c r="AA201" i="7"/>
  <c r="AC201" i="7"/>
  <c r="AD201" i="7"/>
  <c r="AE201" i="7"/>
  <c r="AF201" i="7"/>
  <c r="AG201" i="7"/>
  <c r="AH201" i="7"/>
  <c r="AI201" i="7"/>
  <c r="AJ201" i="7"/>
  <c r="AK201" i="7"/>
  <c r="AM201" i="7"/>
  <c r="AN201" i="7"/>
  <c r="AO201" i="7"/>
  <c r="AP201" i="7"/>
  <c r="AR201" i="7"/>
  <c r="AS201" i="7"/>
  <c r="AT201" i="7"/>
  <c r="AU201" i="7"/>
  <c r="AW201" i="7"/>
  <c r="AY201" i="7"/>
  <c r="A202" i="7"/>
  <c r="B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Q202" i="7"/>
  <c r="R202" i="7"/>
  <c r="S202" i="7"/>
  <c r="U202" i="7"/>
  <c r="V202" i="7"/>
  <c r="W202" i="7"/>
  <c r="X202" i="7"/>
  <c r="Y202" i="7"/>
  <c r="Z202" i="7"/>
  <c r="AA202" i="7"/>
  <c r="AC202" i="7"/>
  <c r="AD202" i="7"/>
  <c r="AE202" i="7"/>
  <c r="AF202" i="7"/>
  <c r="AG202" i="7"/>
  <c r="AH202" i="7"/>
  <c r="AI202" i="7"/>
  <c r="AJ202" i="7"/>
  <c r="AK202" i="7"/>
  <c r="AM202" i="7"/>
  <c r="AN202" i="7"/>
  <c r="AO202" i="7"/>
  <c r="AP202" i="7"/>
  <c r="AR202" i="7"/>
  <c r="AS202" i="7"/>
  <c r="AT202" i="7"/>
  <c r="AU202" i="7"/>
  <c r="AW202" i="7"/>
  <c r="AY202" i="7"/>
  <c r="A203" i="7"/>
  <c r="B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Q203" i="7"/>
  <c r="R203" i="7"/>
  <c r="S203" i="7"/>
  <c r="U203" i="7"/>
  <c r="V203" i="7"/>
  <c r="W203" i="7"/>
  <c r="X203" i="7"/>
  <c r="Y203" i="7"/>
  <c r="Z203" i="7"/>
  <c r="AA203" i="7"/>
  <c r="AC203" i="7"/>
  <c r="AD203" i="7"/>
  <c r="AE203" i="7"/>
  <c r="AF203" i="7"/>
  <c r="AG203" i="7"/>
  <c r="AH203" i="7"/>
  <c r="AI203" i="7"/>
  <c r="AJ203" i="7"/>
  <c r="AK203" i="7"/>
  <c r="AM203" i="7"/>
  <c r="AN203" i="7"/>
  <c r="AO203" i="7"/>
  <c r="AP203" i="7"/>
  <c r="AR203" i="7"/>
  <c r="AS203" i="7"/>
  <c r="AT203" i="7"/>
  <c r="AU203" i="7"/>
  <c r="AW203" i="7"/>
  <c r="AY203" i="7"/>
  <c r="A204" i="7"/>
  <c r="B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Q204" i="7"/>
  <c r="R204" i="7"/>
  <c r="S204" i="7"/>
  <c r="U204" i="7"/>
  <c r="V204" i="7"/>
  <c r="W204" i="7"/>
  <c r="X204" i="7"/>
  <c r="Y204" i="7"/>
  <c r="Z204" i="7"/>
  <c r="AA204" i="7"/>
  <c r="AC204" i="7"/>
  <c r="AD204" i="7"/>
  <c r="AE204" i="7"/>
  <c r="AF204" i="7"/>
  <c r="AG204" i="7"/>
  <c r="AH204" i="7"/>
  <c r="AI204" i="7"/>
  <c r="AJ204" i="7"/>
  <c r="AK204" i="7"/>
  <c r="AM204" i="7"/>
  <c r="AN204" i="7"/>
  <c r="AO204" i="7"/>
  <c r="AP204" i="7"/>
  <c r="AR204" i="7"/>
  <c r="AS204" i="7"/>
  <c r="AT204" i="7"/>
  <c r="AU204" i="7"/>
  <c r="AW204" i="7"/>
  <c r="AY204" i="7"/>
  <c r="A205" i="7"/>
  <c r="B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Q205" i="7"/>
  <c r="R205" i="7"/>
  <c r="S205" i="7"/>
  <c r="U205" i="7"/>
  <c r="V205" i="7"/>
  <c r="W205" i="7"/>
  <c r="X205" i="7"/>
  <c r="Y205" i="7"/>
  <c r="Z205" i="7"/>
  <c r="AA205" i="7"/>
  <c r="AC205" i="7"/>
  <c r="AD205" i="7"/>
  <c r="AE205" i="7"/>
  <c r="AF205" i="7"/>
  <c r="AG205" i="7"/>
  <c r="AH205" i="7"/>
  <c r="AI205" i="7"/>
  <c r="AJ205" i="7"/>
  <c r="AK205" i="7"/>
  <c r="AM205" i="7"/>
  <c r="AN205" i="7"/>
  <c r="AO205" i="7"/>
  <c r="AP205" i="7"/>
  <c r="AR205" i="7"/>
  <c r="AS205" i="7"/>
  <c r="AT205" i="7"/>
  <c r="AU205" i="7"/>
  <c r="AW205" i="7"/>
  <c r="AY205" i="7"/>
  <c r="A206" i="7"/>
  <c r="B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Q206" i="7"/>
  <c r="R206" i="7"/>
  <c r="S206" i="7"/>
  <c r="U206" i="7"/>
  <c r="V206" i="7"/>
  <c r="W206" i="7"/>
  <c r="X206" i="7"/>
  <c r="Y206" i="7"/>
  <c r="Z206" i="7"/>
  <c r="AA206" i="7"/>
  <c r="AC206" i="7"/>
  <c r="AD206" i="7"/>
  <c r="AE206" i="7"/>
  <c r="AF206" i="7"/>
  <c r="AG206" i="7"/>
  <c r="AH206" i="7"/>
  <c r="AI206" i="7"/>
  <c r="AJ206" i="7"/>
  <c r="AK206" i="7"/>
  <c r="AM206" i="7"/>
  <c r="AN206" i="7"/>
  <c r="AO206" i="7"/>
  <c r="AP206" i="7"/>
  <c r="AR206" i="7"/>
  <c r="AS206" i="7"/>
  <c r="AT206" i="7"/>
  <c r="AU206" i="7"/>
  <c r="AW206" i="7"/>
  <c r="AY206" i="7"/>
  <c r="A207" i="7"/>
  <c r="B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Q207" i="7"/>
  <c r="R207" i="7"/>
  <c r="S207" i="7"/>
  <c r="U207" i="7"/>
  <c r="V207" i="7"/>
  <c r="W207" i="7"/>
  <c r="X207" i="7"/>
  <c r="Y207" i="7"/>
  <c r="Z207" i="7"/>
  <c r="AA207" i="7"/>
  <c r="AC207" i="7"/>
  <c r="AD207" i="7"/>
  <c r="AE207" i="7"/>
  <c r="AF207" i="7"/>
  <c r="AG207" i="7"/>
  <c r="AH207" i="7"/>
  <c r="AI207" i="7"/>
  <c r="AJ207" i="7"/>
  <c r="AK207" i="7"/>
  <c r="AM207" i="7"/>
  <c r="AN207" i="7"/>
  <c r="AO207" i="7"/>
  <c r="AP207" i="7"/>
  <c r="AR207" i="7"/>
  <c r="AS207" i="7"/>
  <c r="AT207" i="7"/>
  <c r="AU207" i="7"/>
  <c r="AW207" i="7"/>
  <c r="AY207" i="7"/>
  <c r="A208" i="7"/>
  <c r="B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Q208" i="7"/>
  <c r="R208" i="7"/>
  <c r="S208" i="7"/>
  <c r="U208" i="7"/>
  <c r="V208" i="7"/>
  <c r="W208" i="7"/>
  <c r="X208" i="7"/>
  <c r="Y208" i="7"/>
  <c r="Z208" i="7"/>
  <c r="AA208" i="7"/>
  <c r="AC208" i="7"/>
  <c r="AD208" i="7"/>
  <c r="AE208" i="7"/>
  <c r="AF208" i="7"/>
  <c r="AG208" i="7"/>
  <c r="AH208" i="7"/>
  <c r="AI208" i="7"/>
  <c r="AJ208" i="7"/>
  <c r="AK208" i="7"/>
  <c r="AM208" i="7"/>
  <c r="AN208" i="7"/>
  <c r="AO208" i="7"/>
  <c r="AP208" i="7"/>
  <c r="AR208" i="7"/>
  <c r="AS208" i="7"/>
  <c r="AT208" i="7"/>
  <c r="AU208" i="7"/>
  <c r="AW208" i="7"/>
  <c r="AY208" i="7"/>
  <c r="A209" i="7"/>
  <c r="B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Q209" i="7"/>
  <c r="R209" i="7"/>
  <c r="S209" i="7"/>
  <c r="U209" i="7"/>
  <c r="V209" i="7"/>
  <c r="W209" i="7"/>
  <c r="X209" i="7"/>
  <c r="Y209" i="7"/>
  <c r="Z209" i="7"/>
  <c r="AA209" i="7"/>
  <c r="AC209" i="7"/>
  <c r="AD209" i="7"/>
  <c r="AE209" i="7"/>
  <c r="AF209" i="7"/>
  <c r="AG209" i="7"/>
  <c r="AH209" i="7"/>
  <c r="AI209" i="7"/>
  <c r="AJ209" i="7"/>
  <c r="AK209" i="7"/>
  <c r="AM209" i="7"/>
  <c r="AN209" i="7"/>
  <c r="AO209" i="7"/>
  <c r="AP209" i="7"/>
  <c r="AR209" i="7"/>
  <c r="AS209" i="7"/>
  <c r="AT209" i="7"/>
  <c r="AU209" i="7"/>
  <c r="AW209" i="7"/>
  <c r="AY209" i="7"/>
  <c r="A210" i="7"/>
  <c r="B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Q210" i="7"/>
  <c r="R210" i="7"/>
  <c r="S210" i="7"/>
  <c r="U210" i="7"/>
  <c r="V210" i="7"/>
  <c r="W210" i="7"/>
  <c r="X210" i="7"/>
  <c r="Y210" i="7"/>
  <c r="Z210" i="7"/>
  <c r="AA210" i="7"/>
  <c r="AC210" i="7"/>
  <c r="AD210" i="7"/>
  <c r="AE210" i="7"/>
  <c r="AF210" i="7"/>
  <c r="AG210" i="7"/>
  <c r="AH210" i="7"/>
  <c r="AI210" i="7"/>
  <c r="AJ210" i="7"/>
  <c r="AK210" i="7"/>
  <c r="AM210" i="7"/>
  <c r="AN210" i="7"/>
  <c r="AO210" i="7"/>
  <c r="AP210" i="7"/>
  <c r="AR210" i="7"/>
  <c r="AS210" i="7"/>
  <c r="AT210" i="7"/>
  <c r="AU210" i="7"/>
  <c r="AW210" i="7"/>
  <c r="AY210" i="7"/>
  <c r="A211" i="7"/>
  <c r="B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Q211" i="7"/>
  <c r="R211" i="7"/>
  <c r="S211" i="7"/>
  <c r="U211" i="7"/>
  <c r="V211" i="7"/>
  <c r="W211" i="7"/>
  <c r="X211" i="7"/>
  <c r="Y211" i="7"/>
  <c r="Z211" i="7"/>
  <c r="AA211" i="7"/>
  <c r="AC211" i="7"/>
  <c r="AD211" i="7"/>
  <c r="AE211" i="7"/>
  <c r="AF211" i="7"/>
  <c r="AG211" i="7"/>
  <c r="AH211" i="7"/>
  <c r="AI211" i="7"/>
  <c r="AJ211" i="7"/>
  <c r="AK211" i="7"/>
  <c r="AM211" i="7"/>
  <c r="AN211" i="7"/>
  <c r="AO211" i="7"/>
  <c r="AP211" i="7"/>
  <c r="AR211" i="7"/>
  <c r="AS211" i="7"/>
  <c r="AT211" i="7"/>
  <c r="AU211" i="7"/>
  <c r="AW211" i="7"/>
  <c r="AY211" i="7"/>
  <c r="A212" i="7"/>
  <c r="B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Q212" i="7"/>
  <c r="R212" i="7"/>
  <c r="S212" i="7"/>
  <c r="U212" i="7"/>
  <c r="V212" i="7"/>
  <c r="W212" i="7"/>
  <c r="X212" i="7"/>
  <c r="Y212" i="7"/>
  <c r="Z212" i="7"/>
  <c r="AA212" i="7"/>
  <c r="AC212" i="7"/>
  <c r="AD212" i="7"/>
  <c r="AE212" i="7"/>
  <c r="AF212" i="7"/>
  <c r="AG212" i="7"/>
  <c r="AH212" i="7"/>
  <c r="AI212" i="7"/>
  <c r="AJ212" i="7"/>
  <c r="AK212" i="7"/>
  <c r="AM212" i="7"/>
  <c r="AN212" i="7"/>
  <c r="AO212" i="7"/>
  <c r="AP212" i="7"/>
  <c r="AR212" i="7"/>
  <c r="AS212" i="7"/>
  <c r="AT212" i="7"/>
  <c r="AU212" i="7"/>
  <c r="AW212" i="7"/>
  <c r="AY212" i="7"/>
  <c r="A213" i="7"/>
  <c r="B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Q213" i="7"/>
  <c r="R213" i="7"/>
  <c r="S213" i="7"/>
  <c r="U213" i="7"/>
  <c r="V213" i="7"/>
  <c r="W213" i="7"/>
  <c r="X213" i="7"/>
  <c r="Y213" i="7"/>
  <c r="Z213" i="7"/>
  <c r="AA213" i="7"/>
  <c r="AC213" i="7"/>
  <c r="AD213" i="7"/>
  <c r="AE213" i="7"/>
  <c r="AF213" i="7"/>
  <c r="AG213" i="7"/>
  <c r="AH213" i="7"/>
  <c r="AI213" i="7"/>
  <c r="AJ213" i="7"/>
  <c r="AK213" i="7"/>
  <c r="AM213" i="7"/>
  <c r="AN213" i="7"/>
  <c r="AO213" i="7"/>
  <c r="AP213" i="7"/>
  <c r="AR213" i="7"/>
  <c r="AS213" i="7"/>
  <c r="AT213" i="7"/>
  <c r="AU213" i="7"/>
  <c r="AW213" i="7"/>
  <c r="AY213" i="7"/>
  <c r="A214" i="7"/>
  <c r="B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Q214" i="7"/>
  <c r="R214" i="7"/>
  <c r="S214" i="7"/>
  <c r="U214" i="7"/>
  <c r="V214" i="7"/>
  <c r="W214" i="7"/>
  <c r="X214" i="7"/>
  <c r="Y214" i="7"/>
  <c r="Z214" i="7"/>
  <c r="AA214" i="7"/>
  <c r="AC214" i="7"/>
  <c r="AD214" i="7"/>
  <c r="AE214" i="7"/>
  <c r="AF214" i="7"/>
  <c r="AG214" i="7"/>
  <c r="AH214" i="7"/>
  <c r="AI214" i="7"/>
  <c r="AJ214" i="7"/>
  <c r="AK214" i="7"/>
  <c r="AM214" i="7"/>
  <c r="AN214" i="7"/>
  <c r="AO214" i="7"/>
  <c r="AP214" i="7"/>
  <c r="AR214" i="7"/>
  <c r="AS214" i="7"/>
  <c r="AT214" i="7"/>
  <c r="AU214" i="7"/>
  <c r="AW214" i="7"/>
  <c r="AY214" i="7"/>
  <c r="A215" i="7"/>
  <c r="B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Q215" i="7"/>
  <c r="R215" i="7"/>
  <c r="S215" i="7"/>
  <c r="U215" i="7"/>
  <c r="V215" i="7"/>
  <c r="W215" i="7"/>
  <c r="X215" i="7"/>
  <c r="Y215" i="7"/>
  <c r="Z215" i="7"/>
  <c r="AA215" i="7"/>
  <c r="AC215" i="7"/>
  <c r="AD215" i="7"/>
  <c r="AE215" i="7"/>
  <c r="AF215" i="7"/>
  <c r="AG215" i="7"/>
  <c r="AH215" i="7"/>
  <c r="AI215" i="7"/>
  <c r="AJ215" i="7"/>
  <c r="AK215" i="7"/>
  <c r="AM215" i="7"/>
  <c r="AN215" i="7"/>
  <c r="AO215" i="7"/>
  <c r="AP215" i="7"/>
  <c r="AR215" i="7"/>
  <c r="AS215" i="7"/>
  <c r="AT215" i="7"/>
  <c r="AU215" i="7"/>
  <c r="AW215" i="7"/>
  <c r="AY215" i="7"/>
  <c r="A216" i="7"/>
  <c r="B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Q216" i="7"/>
  <c r="R216" i="7"/>
  <c r="S216" i="7"/>
  <c r="U216" i="7"/>
  <c r="V216" i="7"/>
  <c r="W216" i="7"/>
  <c r="X216" i="7"/>
  <c r="Y216" i="7"/>
  <c r="Z216" i="7"/>
  <c r="AA216" i="7"/>
  <c r="AC216" i="7"/>
  <c r="AD216" i="7"/>
  <c r="AE216" i="7"/>
  <c r="AF216" i="7"/>
  <c r="AG216" i="7"/>
  <c r="AH216" i="7"/>
  <c r="AI216" i="7"/>
  <c r="AJ216" i="7"/>
  <c r="AK216" i="7"/>
  <c r="AM216" i="7"/>
  <c r="AN216" i="7"/>
  <c r="AO216" i="7"/>
  <c r="AP216" i="7"/>
  <c r="AR216" i="7"/>
  <c r="AS216" i="7"/>
  <c r="AT216" i="7"/>
  <c r="AU216" i="7"/>
  <c r="AW216" i="7"/>
  <c r="AY216" i="7"/>
  <c r="A217" i="7"/>
  <c r="B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Q217" i="7"/>
  <c r="R217" i="7"/>
  <c r="S217" i="7"/>
  <c r="U217" i="7"/>
  <c r="V217" i="7"/>
  <c r="W217" i="7"/>
  <c r="X217" i="7"/>
  <c r="Y217" i="7"/>
  <c r="Z217" i="7"/>
  <c r="AA217" i="7"/>
  <c r="AC217" i="7"/>
  <c r="AD217" i="7"/>
  <c r="AE217" i="7"/>
  <c r="AF217" i="7"/>
  <c r="AG217" i="7"/>
  <c r="AH217" i="7"/>
  <c r="AI217" i="7"/>
  <c r="AJ217" i="7"/>
  <c r="AK217" i="7"/>
  <c r="AM217" i="7"/>
  <c r="AN217" i="7"/>
  <c r="AO217" i="7"/>
  <c r="AP217" i="7"/>
  <c r="AR217" i="7"/>
  <c r="AS217" i="7"/>
  <c r="AT217" i="7"/>
  <c r="AU217" i="7"/>
  <c r="AW217" i="7"/>
  <c r="AY217" i="7"/>
  <c r="A218" i="7"/>
  <c r="B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Q218" i="7"/>
  <c r="R218" i="7"/>
  <c r="S218" i="7"/>
  <c r="U218" i="7"/>
  <c r="V218" i="7"/>
  <c r="W218" i="7"/>
  <c r="X218" i="7"/>
  <c r="Y218" i="7"/>
  <c r="Z218" i="7"/>
  <c r="AA218" i="7"/>
  <c r="AC218" i="7"/>
  <c r="AD218" i="7"/>
  <c r="AE218" i="7"/>
  <c r="AF218" i="7"/>
  <c r="AG218" i="7"/>
  <c r="AH218" i="7"/>
  <c r="AI218" i="7"/>
  <c r="AJ218" i="7"/>
  <c r="AK218" i="7"/>
  <c r="AM218" i="7"/>
  <c r="AN218" i="7"/>
  <c r="AO218" i="7"/>
  <c r="AP218" i="7"/>
  <c r="AR218" i="7"/>
  <c r="AS218" i="7"/>
  <c r="AT218" i="7"/>
  <c r="AU218" i="7"/>
  <c r="AW218" i="7"/>
  <c r="AY218" i="7"/>
  <c r="A219" i="7"/>
  <c r="B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Q219" i="7"/>
  <c r="R219" i="7"/>
  <c r="S219" i="7"/>
  <c r="U219" i="7"/>
  <c r="V219" i="7"/>
  <c r="W219" i="7"/>
  <c r="X219" i="7"/>
  <c r="Y219" i="7"/>
  <c r="Z219" i="7"/>
  <c r="AA219" i="7"/>
  <c r="AC219" i="7"/>
  <c r="AD219" i="7"/>
  <c r="AE219" i="7"/>
  <c r="AF219" i="7"/>
  <c r="AG219" i="7"/>
  <c r="AH219" i="7"/>
  <c r="AI219" i="7"/>
  <c r="AJ219" i="7"/>
  <c r="AK219" i="7"/>
  <c r="AM219" i="7"/>
  <c r="AN219" i="7"/>
  <c r="AO219" i="7"/>
  <c r="AP219" i="7"/>
  <c r="AR219" i="7"/>
  <c r="AS219" i="7"/>
  <c r="AT219" i="7"/>
  <c r="AU219" i="7"/>
  <c r="AW219" i="7"/>
  <c r="AY219" i="7"/>
  <c r="A220" i="7"/>
  <c r="B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Q220" i="7"/>
  <c r="R220" i="7"/>
  <c r="S220" i="7"/>
  <c r="U220" i="7"/>
  <c r="V220" i="7"/>
  <c r="W220" i="7"/>
  <c r="X220" i="7"/>
  <c r="Y220" i="7"/>
  <c r="Z220" i="7"/>
  <c r="AA220" i="7"/>
  <c r="AC220" i="7"/>
  <c r="AD220" i="7"/>
  <c r="AE220" i="7"/>
  <c r="AF220" i="7"/>
  <c r="AG220" i="7"/>
  <c r="AH220" i="7"/>
  <c r="AI220" i="7"/>
  <c r="AJ220" i="7"/>
  <c r="AK220" i="7"/>
  <c r="AM220" i="7"/>
  <c r="AN220" i="7"/>
  <c r="AO220" i="7"/>
  <c r="AP220" i="7"/>
  <c r="AR220" i="7"/>
  <c r="AS220" i="7"/>
  <c r="AT220" i="7"/>
  <c r="AU220" i="7"/>
  <c r="AW220" i="7"/>
  <c r="AY220" i="7"/>
  <c r="A221" i="7"/>
  <c r="B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Q221" i="7"/>
  <c r="R221" i="7"/>
  <c r="S221" i="7"/>
  <c r="U221" i="7"/>
  <c r="V221" i="7"/>
  <c r="W221" i="7"/>
  <c r="X221" i="7"/>
  <c r="Y221" i="7"/>
  <c r="Z221" i="7"/>
  <c r="AA221" i="7"/>
  <c r="AC221" i="7"/>
  <c r="AD221" i="7"/>
  <c r="AE221" i="7"/>
  <c r="AF221" i="7"/>
  <c r="AG221" i="7"/>
  <c r="AH221" i="7"/>
  <c r="AI221" i="7"/>
  <c r="AJ221" i="7"/>
  <c r="AK221" i="7"/>
  <c r="AM221" i="7"/>
  <c r="AN221" i="7"/>
  <c r="AO221" i="7"/>
  <c r="AP221" i="7"/>
  <c r="AR221" i="7"/>
  <c r="AS221" i="7"/>
  <c r="AT221" i="7"/>
  <c r="AU221" i="7"/>
  <c r="AW221" i="7"/>
  <c r="AY221" i="7"/>
  <c r="A222" i="7"/>
  <c r="B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Q222" i="7"/>
  <c r="R222" i="7"/>
  <c r="S222" i="7"/>
  <c r="U222" i="7"/>
  <c r="V222" i="7"/>
  <c r="W222" i="7"/>
  <c r="X222" i="7"/>
  <c r="Y222" i="7"/>
  <c r="Z222" i="7"/>
  <c r="AA222" i="7"/>
  <c r="AC222" i="7"/>
  <c r="AD222" i="7"/>
  <c r="AE222" i="7"/>
  <c r="AF222" i="7"/>
  <c r="AG222" i="7"/>
  <c r="AH222" i="7"/>
  <c r="AI222" i="7"/>
  <c r="AJ222" i="7"/>
  <c r="AK222" i="7"/>
  <c r="AM222" i="7"/>
  <c r="AN222" i="7"/>
  <c r="AO222" i="7"/>
  <c r="AP222" i="7"/>
  <c r="AR222" i="7"/>
  <c r="AS222" i="7"/>
  <c r="AT222" i="7"/>
  <c r="AU222" i="7"/>
  <c r="AW222" i="7"/>
  <c r="AY222" i="7"/>
  <c r="A223" i="7"/>
  <c r="B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Q223" i="7"/>
  <c r="R223" i="7"/>
  <c r="S223" i="7"/>
  <c r="U223" i="7"/>
  <c r="V223" i="7"/>
  <c r="W223" i="7"/>
  <c r="X223" i="7"/>
  <c r="Y223" i="7"/>
  <c r="Z223" i="7"/>
  <c r="AA223" i="7"/>
  <c r="AC223" i="7"/>
  <c r="AD223" i="7"/>
  <c r="AE223" i="7"/>
  <c r="AF223" i="7"/>
  <c r="AG223" i="7"/>
  <c r="AH223" i="7"/>
  <c r="AI223" i="7"/>
  <c r="AJ223" i="7"/>
  <c r="AK223" i="7"/>
  <c r="AM223" i="7"/>
  <c r="AN223" i="7"/>
  <c r="AO223" i="7"/>
  <c r="AP223" i="7"/>
  <c r="AR223" i="7"/>
  <c r="AS223" i="7"/>
  <c r="AT223" i="7"/>
  <c r="AU223" i="7"/>
  <c r="AW223" i="7"/>
  <c r="AY223" i="7"/>
  <c r="A224" i="7"/>
  <c r="B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Q224" i="7"/>
  <c r="R224" i="7"/>
  <c r="S224" i="7"/>
  <c r="U224" i="7"/>
  <c r="V224" i="7"/>
  <c r="W224" i="7"/>
  <c r="X224" i="7"/>
  <c r="Y224" i="7"/>
  <c r="Z224" i="7"/>
  <c r="AA224" i="7"/>
  <c r="AC224" i="7"/>
  <c r="AD224" i="7"/>
  <c r="AE224" i="7"/>
  <c r="AF224" i="7"/>
  <c r="AG224" i="7"/>
  <c r="AH224" i="7"/>
  <c r="AI224" i="7"/>
  <c r="AJ224" i="7"/>
  <c r="AK224" i="7"/>
  <c r="AM224" i="7"/>
  <c r="AN224" i="7"/>
  <c r="AO224" i="7"/>
  <c r="AP224" i="7"/>
  <c r="AR224" i="7"/>
  <c r="AS224" i="7"/>
  <c r="AT224" i="7"/>
  <c r="AU224" i="7"/>
  <c r="AW224" i="7"/>
  <c r="AY224" i="7"/>
  <c r="A225" i="7"/>
  <c r="B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Q225" i="7"/>
  <c r="R225" i="7"/>
  <c r="S225" i="7"/>
  <c r="U225" i="7"/>
  <c r="V225" i="7"/>
  <c r="W225" i="7"/>
  <c r="X225" i="7"/>
  <c r="Y225" i="7"/>
  <c r="Z225" i="7"/>
  <c r="AA225" i="7"/>
  <c r="AC225" i="7"/>
  <c r="AD225" i="7"/>
  <c r="AE225" i="7"/>
  <c r="AF225" i="7"/>
  <c r="AG225" i="7"/>
  <c r="AH225" i="7"/>
  <c r="AI225" i="7"/>
  <c r="AJ225" i="7"/>
  <c r="AK225" i="7"/>
  <c r="AM225" i="7"/>
  <c r="AN225" i="7"/>
  <c r="AO225" i="7"/>
  <c r="AP225" i="7"/>
  <c r="AR225" i="7"/>
  <c r="AS225" i="7"/>
  <c r="AT225" i="7"/>
  <c r="AU225" i="7"/>
  <c r="AW225" i="7"/>
  <c r="AY225" i="7"/>
  <c r="A226" i="7"/>
  <c r="B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Q226" i="7"/>
  <c r="R226" i="7"/>
  <c r="S226" i="7"/>
  <c r="U226" i="7"/>
  <c r="V226" i="7"/>
  <c r="W226" i="7"/>
  <c r="X226" i="7"/>
  <c r="Y226" i="7"/>
  <c r="Z226" i="7"/>
  <c r="AA226" i="7"/>
  <c r="AC226" i="7"/>
  <c r="AD226" i="7"/>
  <c r="AE226" i="7"/>
  <c r="AF226" i="7"/>
  <c r="AG226" i="7"/>
  <c r="AH226" i="7"/>
  <c r="AI226" i="7"/>
  <c r="AJ226" i="7"/>
  <c r="AK226" i="7"/>
  <c r="AM226" i="7"/>
  <c r="AN226" i="7"/>
  <c r="AO226" i="7"/>
  <c r="AP226" i="7"/>
  <c r="AR226" i="7"/>
  <c r="AS226" i="7"/>
  <c r="AT226" i="7"/>
  <c r="AU226" i="7"/>
  <c r="AW226" i="7"/>
  <c r="AY226" i="7"/>
  <c r="A227" i="7"/>
  <c r="B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Q227" i="7"/>
  <c r="R227" i="7"/>
  <c r="S227" i="7"/>
  <c r="U227" i="7"/>
  <c r="V227" i="7"/>
  <c r="W227" i="7"/>
  <c r="X227" i="7"/>
  <c r="Y227" i="7"/>
  <c r="Z227" i="7"/>
  <c r="AA227" i="7"/>
  <c r="AC227" i="7"/>
  <c r="AD227" i="7"/>
  <c r="AE227" i="7"/>
  <c r="AF227" i="7"/>
  <c r="AG227" i="7"/>
  <c r="AH227" i="7"/>
  <c r="AI227" i="7"/>
  <c r="AJ227" i="7"/>
  <c r="AK227" i="7"/>
  <c r="AM227" i="7"/>
  <c r="AN227" i="7"/>
  <c r="AO227" i="7"/>
  <c r="AP227" i="7"/>
  <c r="AR227" i="7"/>
  <c r="AS227" i="7"/>
  <c r="AT227" i="7"/>
  <c r="AU227" i="7"/>
  <c r="AW227" i="7"/>
  <c r="AY227" i="7"/>
  <c r="A228" i="7"/>
  <c r="B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Q228" i="7"/>
  <c r="R228" i="7"/>
  <c r="S228" i="7"/>
  <c r="U228" i="7"/>
  <c r="V228" i="7"/>
  <c r="W228" i="7"/>
  <c r="X228" i="7"/>
  <c r="Y228" i="7"/>
  <c r="Z228" i="7"/>
  <c r="AA228" i="7"/>
  <c r="AC228" i="7"/>
  <c r="AD228" i="7"/>
  <c r="AE228" i="7"/>
  <c r="AF228" i="7"/>
  <c r="AG228" i="7"/>
  <c r="AH228" i="7"/>
  <c r="AI228" i="7"/>
  <c r="AJ228" i="7"/>
  <c r="AK228" i="7"/>
  <c r="AM228" i="7"/>
  <c r="AN228" i="7"/>
  <c r="AO228" i="7"/>
  <c r="AP228" i="7"/>
  <c r="AR228" i="7"/>
  <c r="AS228" i="7"/>
  <c r="AT228" i="7"/>
  <c r="AU228" i="7"/>
  <c r="AW228" i="7"/>
  <c r="AY228" i="7"/>
  <c r="A229" i="7"/>
  <c r="B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Q229" i="7"/>
  <c r="R229" i="7"/>
  <c r="S229" i="7"/>
  <c r="U229" i="7"/>
  <c r="V229" i="7"/>
  <c r="W229" i="7"/>
  <c r="X229" i="7"/>
  <c r="Y229" i="7"/>
  <c r="Z229" i="7"/>
  <c r="AA229" i="7"/>
  <c r="AC229" i="7"/>
  <c r="AD229" i="7"/>
  <c r="AE229" i="7"/>
  <c r="AF229" i="7"/>
  <c r="AG229" i="7"/>
  <c r="AH229" i="7"/>
  <c r="AI229" i="7"/>
  <c r="AJ229" i="7"/>
  <c r="AK229" i="7"/>
  <c r="AM229" i="7"/>
  <c r="AN229" i="7"/>
  <c r="AO229" i="7"/>
  <c r="AP229" i="7"/>
  <c r="AR229" i="7"/>
  <c r="AS229" i="7"/>
  <c r="AT229" i="7"/>
  <c r="AU229" i="7"/>
  <c r="AW229" i="7"/>
  <c r="AY229" i="7"/>
  <c r="A230" i="7"/>
  <c r="B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Q230" i="7"/>
  <c r="R230" i="7"/>
  <c r="S230" i="7"/>
  <c r="U230" i="7"/>
  <c r="V230" i="7"/>
  <c r="W230" i="7"/>
  <c r="X230" i="7"/>
  <c r="Y230" i="7"/>
  <c r="Z230" i="7"/>
  <c r="AA230" i="7"/>
  <c r="AC230" i="7"/>
  <c r="AD230" i="7"/>
  <c r="AE230" i="7"/>
  <c r="AF230" i="7"/>
  <c r="AG230" i="7"/>
  <c r="AH230" i="7"/>
  <c r="AI230" i="7"/>
  <c r="AJ230" i="7"/>
  <c r="AK230" i="7"/>
  <c r="AM230" i="7"/>
  <c r="AN230" i="7"/>
  <c r="AO230" i="7"/>
  <c r="AP230" i="7"/>
  <c r="AR230" i="7"/>
  <c r="AS230" i="7"/>
  <c r="AT230" i="7"/>
  <c r="AU230" i="7"/>
  <c r="AW230" i="7"/>
  <c r="AY230" i="7"/>
  <c r="A231" i="7"/>
  <c r="B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Q231" i="7"/>
  <c r="R231" i="7"/>
  <c r="S231" i="7"/>
  <c r="U231" i="7"/>
  <c r="V231" i="7"/>
  <c r="W231" i="7"/>
  <c r="X231" i="7"/>
  <c r="Y231" i="7"/>
  <c r="Z231" i="7"/>
  <c r="AA231" i="7"/>
  <c r="AC231" i="7"/>
  <c r="AD231" i="7"/>
  <c r="AE231" i="7"/>
  <c r="AF231" i="7"/>
  <c r="AG231" i="7"/>
  <c r="AH231" i="7"/>
  <c r="AI231" i="7"/>
  <c r="AJ231" i="7"/>
  <c r="AK231" i="7"/>
  <c r="AM231" i="7"/>
  <c r="AN231" i="7"/>
  <c r="AO231" i="7"/>
  <c r="AP231" i="7"/>
  <c r="AR231" i="7"/>
  <c r="AS231" i="7"/>
  <c r="AT231" i="7"/>
  <c r="AU231" i="7"/>
  <c r="AW231" i="7"/>
  <c r="AY231" i="7"/>
  <c r="A232" i="7"/>
  <c r="B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Q232" i="7"/>
  <c r="R232" i="7"/>
  <c r="S232" i="7"/>
  <c r="U232" i="7"/>
  <c r="V232" i="7"/>
  <c r="W232" i="7"/>
  <c r="X232" i="7"/>
  <c r="Y232" i="7"/>
  <c r="Z232" i="7"/>
  <c r="AA232" i="7"/>
  <c r="AC232" i="7"/>
  <c r="AD232" i="7"/>
  <c r="AE232" i="7"/>
  <c r="AF232" i="7"/>
  <c r="AG232" i="7"/>
  <c r="AH232" i="7"/>
  <c r="AI232" i="7"/>
  <c r="AJ232" i="7"/>
  <c r="AK232" i="7"/>
  <c r="AM232" i="7"/>
  <c r="AN232" i="7"/>
  <c r="AO232" i="7"/>
  <c r="AP232" i="7"/>
  <c r="AR232" i="7"/>
  <c r="AS232" i="7"/>
  <c r="AT232" i="7"/>
  <c r="AU232" i="7"/>
  <c r="AW232" i="7"/>
  <c r="AY232" i="7"/>
  <c r="A233" i="7"/>
  <c r="B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Q233" i="7"/>
  <c r="R233" i="7"/>
  <c r="S233" i="7"/>
  <c r="U233" i="7"/>
  <c r="V233" i="7"/>
  <c r="W233" i="7"/>
  <c r="X233" i="7"/>
  <c r="Y233" i="7"/>
  <c r="Z233" i="7"/>
  <c r="AA233" i="7"/>
  <c r="AC233" i="7"/>
  <c r="AD233" i="7"/>
  <c r="AE233" i="7"/>
  <c r="AF233" i="7"/>
  <c r="AG233" i="7"/>
  <c r="AH233" i="7"/>
  <c r="AI233" i="7"/>
  <c r="AJ233" i="7"/>
  <c r="AK233" i="7"/>
  <c r="AM233" i="7"/>
  <c r="AN233" i="7"/>
  <c r="AO233" i="7"/>
  <c r="AP233" i="7"/>
  <c r="AR233" i="7"/>
  <c r="AS233" i="7"/>
  <c r="AT233" i="7"/>
  <c r="AU233" i="7"/>
  <c r="AW233" i="7"/>
  <c r="AY233" i="7"/>
  <c r="A234" i="7"/>
  <c r="B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Q234" i="7"/>
  <c r="R234" i="7"/>
  <c r="S234" i="7"/>
  <c r="U234" i="7"/>
  <c r="V234" i="7"/>
  <c r="W234" i="7"/>
  <c r="X234" i="7"/>
  <c r="Y234" i="7"/>
  <c r="Z234" i="7"/>
  <c r="AA234" i="7"/>
  <c r="AC234" i="7"/>
  <c r="AD234" i="7"/>
  <c r="AE234" i="7"/>
  <c r="AF234" i="7"/>
  <c r="AG234" i="7"/>
  <c r="AH234" i="7"/>
  <c r="AI234" i="7"/>
  <c r="AJ234" i="7"/>
  <c r="AK234" i="7"/>
  <c r="AM234" i="7"/>
  <c r="AN234" i="7"/>
  <c r="AO234" i="7"/>
  <c r="AP234" i="7"/>
  <c r="AR234" i="7"/>
  <c r="AS234" i="7"/>
  <c r="AT234" i="7"/>
  <c r="AU234" i="7"/>
  <c r="AW234" i="7"/>
  <c r="AY234" i="7"/>
  <c r="A235" i="7"/>
  <c r="B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Q235" i="7"/>
  <c r="R235" i="7"/>
  <c r="S235" i="7"/>
  <c r="U235" i="7"/>
  <c r="V235" i="7"/>
  <c r="W235" i="7"/>
  <c r="X235" i="7"/>
  <c r="Y235" i="7"/>
  <c r="Z235" i="7"/>
  <c r="AA235" i="7"/>
  <c r="AC235" i="7"/>
  <c r="AD235" i="7"/>
  <c r="AE235" i="7"/>
  <c r="AF235" i="7"/>
  <c r="AG235" i="7"/>
  <c r="AH235" i="7"/>
  <c r="AI235" i="7"/>
  <c r="AJ235" i="7"/>
  <c r="AK235" i="7"/>
  <c r="AM235" i="7"/>
  <c r="AN235" i="7"/>
  <c r="AO235" i="7"/>
  <c r="AP235" i="7"/>
  <c r="AR235" i="7"/>
  <c r="AS235" i="7"/>
  <c r="AT235" i="7"/>
  <c r="AU235" i="7"/>
  <c r="AW235" i="7"/>
  <c r="AY235" i="7"/>
  <c r="A236" i="7"/>
  <c r="B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Q236" i="7"/>
  <c r="R236" i="7"/>
  <c r="S236" i="7"/>
  <c r="U236" i="7"/>
  <c r="V236" i="7"/>
  <c r="W236" i="7"/>
  <c r="X236" i="7"/>
  <c r="Y236" i="7"/>
  <c r="Z236" i="7"/>
  <c r="AA236" i="7"/>
  <c r="AC236" i="7"/>
  <c r="AD236" i="7"/>
  <c r="AE236" i="7"/>
  <c r="AF236" i="7"/>
  <c r="AG236" i="7"/>
  <c r="AH236" i="7"/>
  <c r="AI236" i="7"/>
  <c r="AJ236" i="7"/>
  <c r="AK236" i="7"/>
  <c r="AM236" i="7"/>
  <c r="AN236" i="7"/>
  <c r="AO236" i="7"/>
  <c r="AP236" i="7"/>
  <c r="AR236" i="7"/>
  <c r="AS236" i="7"/>
  <c r="AT236" i="7"/>
  <c r="AU236" i="7"/>
  <c r="AW236" i="7"/>
  <c r="AY236" i="7"/>
  <c r="A237" i="7"/>
  <c r="B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Q237" i="7"/>
  <c r="R237" i="7"/>
  <c r="S237" i="7"/>
  <c r="U237" i="7"/>
  <c r="V237" i="7"/>
  <c r="W237" i="7"/>
  <c r="X237" i="7"/>
  <c r="Y237" i="7"/>
  <c r="Z237" i="7"/>
  <c r="AA237" i="7"/>
  <c r="AC237" i="7"/>
  <c r="AD237" i="7"/>
  <c r="AE237" i="7"/>
  <c r="AF237" i="7"/>
  <c r="AG237" i="7"/>
  <c r="AH237" i="7"/>
  <c r="AI237" i="7"/>
  <c r="AJ237" i="7"/>
  <c r="AK237" i="7"/>
  <c r="AM237" i="7"/>
  <c r="AN237" i="7"/>
  <c r="AO237" i="7"/>
  <c r="AP237" i="7"/>
  <c r="AR237" i="7"/>
  <c r="AS237" i="7"/>
  <c r="AT237" i="7"/>
  <c r="AU237" i="7"/>
  <c r="AW237" i="7"/>
  <c r="AY237" i="7"/>
  <c r="A238" i="7"/>
  <c r="B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Q238" i="7"/>
  <c r="R238" i="7"/>
  <c r="S238" i="7"/>
  <c r="U238" i="7"/>
  <c r="V238" i="7"/>
  <c r="W238" i="7"/>
  <c r="X238" i="7"/>
  <c r="Y238" i="7"/>
  <c r="Z238" i="7"/>
  <c r="AA238" i="7"/>
  <c r="AC238" i="7"/>
  <c r="AD238" i="7"/>
  <c r="AE238" i="7"/>
  <c r="AF238" i="7"/>
  <c r="AG238" i="7"/>
  <c r="AH238" i="7"/>
  <c r="AI238" i="7"/>
  <c r="AJ238" i="7"/>
  <c r="AK238" i="7"/>
  <c r="AM238" i="7"/>
  <c r="AN238" i="7"/>
  <c r="AO238" i="7"/>
  <c r="AP238" i="7"/>
  <c r="AR238" i="7"/>
  <c r="AS238" i="7"/>
  <c r="AT238" i="7"/>
  <c r="AU238" i="7"/>
  <c r="AW238" i="7"/>
  <c r="AY238" i="7"/>
  <c r="A239" i="7"/>
  <c r="B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Q239" i="7"/>
  <c r="R239" i="7"/>
  <c r="S239" i="7"/>
  <c r="U239" i="7"/>
  <c r="V239" i="7"/>
  <c r="W239" i="7"/>
  <c r="X239" i="7"/>
  <c r="Y239" i="7"/>
  <c r="Z239" i="7"/>
  <c r="AA239" i="7"/>
  <c r="AC239" i="7"/>
  <c r="AD239" i="7"/>
  <c r="AE239" i="7"/>
  <c r="AF239" i="7"/>
  <c r="AG239" i="7"/>
  <c r="AH239" i="7"/>
  <c r="AI239" i="7"/>
  <c r="AJ239" i="7"/>
  <c r="AK239" i="7"/>
  <c r="AM239" i="7"/>
  <c r="AN239" i="7"/>
  <c r="AO239" i="7"/>
  <c r="AP239" i="7"/>
  <c r="AR239" i="7"/>
  <c r="AS239" i="7"/>
  <c r="AT239" i="7"/>
  <c r="AU239" i="7"/>
  <c r="AW239" i="7"/>
  <c r="AY239" i="7"/>
  <c r="A240" i="7"/>
  <c r="B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Q240" i="7"/>
  <c r="R240" i="7"/>
  <c r="S240" i="7"/>
  <c r="U240" i="7"/>
  <c r="V240" i="7"/>
  <c r="W240" i="7"/>
  <c r="X240" i="7"/>
  <c r="Y240" i="7"/>
  <c r="Z240" i="7"/>
  <c r="AA240" i="7"/>
  <c r="AC240" i="7"/>
  <c r="AD240" i="7"/>
  <c r="AE240" i="7"/>
  <c r="AF240" i="7"/>
  <c r="AG240" i="7"/>
  <c r="AH240" i="7"/>
  <c r="AI240" i="7"/>
  <c r="AJ240" i="7"/>
  <c r="AK240" i="7"/>
  <c r="AM240" i="7"/>
  <c r="AN240" i="7"/>
  <c r="AO240" i="7"/>
  <c r="AP240" i="7"/>
  <c r="AR240" i="7"/>
  <c r="AS240" i="7"/>
  <c r="AT240" i="7"/>
  <c r="AU240" i="7"/>
  <c r="AW240" i="7"/>
  <c r="AY240" i="7"/>
  <c r="A241" i="7"/>
  <c r="B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Q241" i="7"/>
  <c r="R241" i="7"/>
  <c r="S241" i="7"/>
  <c r="U241" i="7"/>
  <c r="V241" i="7"/>
  <c r="W241" i="7"/>
  <c r="X241" i="7"/>
  <c r="Y241" i="7"/>
  <c r="Z241" i="7"/>
  <c r="AA241" i="7"/>
  <c r="AC241" i="7"/>
  <c r="AD241" i="7"/>
  <c r="AE241" i="7"/>
  <c r="AF241" i="7"/>
  <c r="AG241" i="7"/>
  <c r="AH241" i="7"/>
  <c r="AI241" i="7"/>
  <c r="AJ241" i="7"/>
  <c r="AK241" i="7"/>
  <c r="AM241" i="7"/>
  <c r="AN241" i="7"/>
  <c r="AO241" i="7"/>
  <c r="AP241" i="7"/>
  <c r="AR241" i="7"/>
  <c r="AS241" i="7"/>
  <c r="AT241" i="7"/>
  <c r="AU241" i="7"/>
  <c r="AW241" i="7"/>
  <c r="AY241" i="7"/>
  <c r="A242" i="7"/>
  <c r="B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Q242" i="7"/>
  <c r="R242" i="7"/>
  <c r="S242" i="7"/>
  <c r="U242" i="7"/>
  <c r="V242" i="7"/>
  <c r="W242" i="7"/>
  <c r="X242" i="7"/>
  <c r="Y242" i="7"/>
  <c r="Z242" i="7"/>
  <c r="AA242" i="7"/>
  <c r="AC242" i="7"/>
  <c r="AD242" i="7"/>
  <c r="AE242" i="7"/>
  <c r="AF242" i="7"/>
  <c r="AG242" i="7"/>
  <c r="AH242" i="7"/>
  <c r="AI242" i="7"/>
  <c r="AJ242" i="7"/>
  <c r="AK242" i="7"/>
  <c r="AM242" i="7"/>
  <c r="AN242" i="7"/>
  <c r="AO242" i="7"/>
  <c r="AP242" i="7"/>
  <c r="AR242" i="7"/>
  <c r="AS242" i="7"/>
  <c r="AT242" i="7"/>
  <c r="AU242" i="7"/>
  <c r="AW242" i="7"/>
  <c r="AY242" i="7"/>
  <c r="A243" i="7"/>
  <c r="B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Q243" i="7"/>
  <c r="R243" i="7"/>
  <c r="S243" i="7"/>
  <c r="U243" i="7"/>
  <c r="V243" i="7"/>
  <c r="W243" i="7"/>
  <c r="X243" i="7"/>
  <c r="Y243" i="7"/>
  <c r="Z243" i="7"/>
  <c r="AA243" i="7"/>
  <c r="AC243" i="7"/>
  <c r="AD243" i="7"/>
  <c r="AE243" i="7"/>
  <c r="AF243" i="7"/>
  <c r="AG243" i="7"/>
  <c r="AH243" i="7"/>
  <c r="AI243" i="7"/>
  <c r="AJ243" i="7"/>
  <c r="AK243" i="7"/>
  <c r="AM243" i="7"/>
  <c r="AN243" i="7"/>
  <c r="AO243" i="7"/>
  <c r="AP243" i="7"/>
  <c r="AR243" i="7"/>
  <c r="AS243" i="7"/>
  <c r="AT243" i="7"/>
  <c r="AU243" i="7"/>
  <c r="AW243" i="7"/>
  <c r="AY243" i="7"/>
  <c r="A244" i="7"/>
  <c r="B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Q244" i="7"/>
  <c r="R244" i="7"/>
  <c r="S244" i="7"/>
  <c r="U244" i="7"/>
  <c r="V244" i="7"/>
  <c r="W244" i="7"/>
  <c r="X244" i="7"/>
  <c r="Y244" i="7"/>
  <c r="Z244" i="7"/>
  <c r="AA244" i="7"/>
  <c r="AC244" i="7"/>
  <c r="AD244" i="7"/>
  <c r="AE244" i="7"/>
  <c r="AF244" i="7"/>
  <c r="AG244" i="7"/>
  <c r="AH244" i="7"/>
  <c r="AI244" i="7"/>
  <c r="AJ244" i="7"/>
  <c r="AK244" i="7"/>
  <c r="AM244" i="7"/>
  <c r="AN244" i="7"/>
  <c r="AO244" i="7"/>
  <c r="AP244" i="7"/>
  <c r="AR244" i="7"/>
  <c r="AS244" i="7"/>
  <c r="AT244" i="7"/>
  <c r="AU244" i="7"/>
  <c r="AW244" i="7"/>
  <c r="AY244" i="7"/>
  <c r="A245" i="7"/>
  <c r="B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Q245" i="7"/>
  <c r="R245" i="7"/>
  <c r="S245" i="7"/>
  <c r="U245" i="7"/>
  <c r="V245" i="7"/>
  <c r="W245" i="7"/>
  <c r="X245" i="7"/>
  <c r="Y245" i="7"/>
  <c r="Z245" i="7"/>
  <c r="AA245" i="7"/>
  <c r="AC245" i="7"/>
  <c r="AD245" i="7"/>
  <c r="AE245" i="7"/>
  <c r="AF245" i="7"/>
  <c r="AG245" i="7"/>
  <c r="AH245" i="7"/>
  <c r="AI245" i="7"/>
  <c r="AJ245" i="7"/>
  <c r="AK245" i="7"/>
  <c r="AM245" i="7"/>
  <c r="AN245" i="7"/>
  <c r="AO245" i="7"/>
  <c r="AP245" i="7"/>
  <c r="AR245" i="7"/>
  <c r="AS245" i="7"/>
  <c r="AT245" i="7"/>
  <c r="AU245" i="7"/>
  <c r="AW245" i="7"/>
  <c r="AY245" i="7"/>
  <c r="A246" i="7"/>
  <c r="B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Q246" i="7"/>
  <c r="R246" i="7"/>
  <c r="S246" i="7"/>
  <c r="U246" i="7"/>
  <c r="V246" i="7"/>
  <c r="W246" i="7"/>
  <c r="X246" i="7"/>
  <c r="Y246" i="7"/>
  <c r="Z246" i="7"/>
  <c r="AA246" i="7"/>
  <c r="AC246" i="7"/>
  <c r="AD246" i="7"/>
  <c r="AE246" i="7"/>
  <c r="AF246" i="7"/>
  <c r="AG246" i="7"/>
  <c r="AH246" i="7"/>
  <c r="AI246" i="7"/>
  <c r="AJ246" i="7"/>
  <c r="AK246" i="7"/>
  <c r="AM246" i="7"/>
  <c r="AN246" i="7"/>
  <c r="AO246" i="7"/>
  <c r="AP246" i="7"/>
  <c r="AR246" i="7"/>
  <c r="AS246" i="7"/>
  <c r="AT246" i="7"/>
  <c r="AU246" i="7"/>
  <c r="AW246" i="7"/>
  <c r="AY246" i="7"/>
  <c r="A247" i="7"/>
  <c r="B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Q247" i="7"/>
  <c r="R247" i="7"/>
  <c r="S247" i="7"/>
  <c r="U247" i="7"/>
  <c r="V247" i="7"/>
  <c r="W247" i="7"/>
  <c r="X247" i="7"/>
  <c r="Y247" i="7"/>
  <c r="Z247" i="7"/>
  <c r="AA247" i="7"/>
  <c r="AC247" i="7"/>
  <c r="AD247" i="7"/>
  <c r="AE247" i="7"/>
  <c r="AF247" i="7"/>
  <c r="AG247" i="7"/>
  <c r="AH247" i="7"/>
  <c r="AI247" i="7"/>
  <c r="AJ247" i="7"/>
  <c r="AK247" i="7"/>
  <c r="AM247" i="7"/>
  <c r="AN247" i="7"/>
  <c r="AO247" i="7"/>
  <c r="AP247" i="7"/>
  <c r="AR247" i="7"/>
  <c r="AS247" i="7"/>
  <c r="AT247" i="7"/>
  <c r="AU247" i="7"/>
  <c r="AW247" i="7"/>
  <c r="AY247" i="7"/>
  <c r="A248" i="7"/>
  <c r="B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Q248" i="7"/>
  <c r="R248" i="7"/>
  <c r="S248" i="7"/>
  <c r="U248" i="7"/>
  <c r="V248" i="7"/>
  <c r="W248" i="7"/>
  <c r="X248" i="7"/>
  <c r="Y248" i="7"/>
  <c r="Z248" i="7"/>
  <c r="AA248" i="7"/>
  <c r="AC248" i="7"/>
  <c r="AD248" i="7"/>
  <c r="AE248" i="7"/>
  <c r="AF248" i="7"/>
  <c r="AG248" i="7"/>
  <c r="AH248" i="7"/>
  <c r="AI248" i="7"/>
  <c r="AJ248" i="7"/>
  <c r="AK248" i="7"/>
  <c r="AM248" i="7"/>
  <c r="AN248" i="7"/>
  <c r="AO248" i="7"/>
  <c r="AP248" i="7"/>
  <c r="AR248" i="7"/>
  <c r="AS248" i="7"/>
  <c r="AT248" i="7"/>
  <c r="AU248" i="7"/>
  <c r="AW248" i="7"/>
  <c r="AY248" i="7"/>
  <c r="A249" i="7"/>
  <c r="B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Q249" i="7"/>
  <c r="R249" i="7"/>
  <c r="S249" i="7"/>
  <c r="U249" i="7"/>
  <c r="V249" i="7"/>
  <c r="W249" i="7"/>
  <c r="X249" i="7"/>
  <c r="Y249" i="7"/>
  <c r="Z249" i="7"/>
  <c r="AA249" i="7"/>
  <c r="AC249" i="7"/>
  <c r="AD249" i="7"/>
  <c r="AE249" i="7"/>
  <c r="AF249" i="7"/>
  <c r="AG249" i="7"/>
  <c r="AH249" i="7"/>
  <c r="AI249" i="7"/>
  <c r="AJ249" i="7"/>
  <c r="AK249" i="7"/>
  <c r="AM249" i="7"/>
  <c r="AN249" i="7"/>
  <c r="AO249" i="7"/>
  <c r="AP249" i="7"/>
  <c r="AR249" i="7"/>
  <c r="AS249" i="7"/>
  <c r="AT249" i="7"/>
  <c r="AU249" i="7"/>
  <c r="AW249" i="7"/>
  <c r="AY249" i="7"/>
  <c r="A250" i="7"/>
  <c r="B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Q250" i="7"/>
  <c r="R250" i="7"/>
  <c r="S250" i="7"/>
  <c r="U250" i="7"/>
  <c r="V250" i="7"/>
  <c r="W250" i="7"/>
  <c r="X250" i="7"/>
  <c r="Y250" i="7"/>
  <c r="Z250" i="7"/>
  <c r="AA250" i="7"/>
  <c r="AC250" i="7"/>
  <c r="AD250" i="7"/>
  <c r="AE250" i="7"/>
  <c r="AF250" i="7"/>
  <c r="AG250" i="7"/>
  <c r="AH250" i="7"/>
  <c r="AI250" i="7"/>
  <c r="AJ250" i="7"/>
  <c r="AK250" i="7"/>
  <c r="AM250" i="7"/>
  <c r="AN250" i="7"/>
  <c r="AO250" i="7"/>
  <c r="AP250" i="7"/>
  <c r="AR250" i="7"/>
  <c r="AS250" i="7"/>
  <c r="AT250" i="7"/>
  <c r="AU250" i="7"/>
  <c r="AW250" i="7"/>
  <c r="AY250" i="7"/>
  <c r="A251" i="7"/>
  <c r="B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Q251" i="7"/>
  <c r="R251" i="7"/>
  <c r="S251" i="7"/>
  <c r="U251" i="7"/>
  <c r="V251" i="7"/>
  <c r="W251" i="7"/>
  <c r="X251" i="7"/>
  <c r="Y251" i="7"/>
  <c r="Z251" i="7"/>
  <c r="AA251" i="7"/>
  <c r="AC251" i="7"/>
  <c r="AD251" i="7"/>
  <c r="AE251" i="7"/>
  <c r="AF251" i="7"/>
  <c r="AG251" i="7"/>
  <c r="AH251" i="7"/>
  <c r="AI251" i="7"/>
  <c r="AJ251" i="7"/>
  <c r="AK251" i="7"/>
  <c r="AM251" i="7"/>
  <c r="AN251" i="7"/>
  <c r="AO251" i="7"/>
  <c r="AP251" i="7"/>
  <c r="AR251" i="7"/>
  <c r="AS251" i="7"/>
  <c r="AT251" i="7"/>
  <c r="AU251" i="7"/>
  <c r="AW251" i="7"/>
  <c r="AY251" i="7"/>
  <c r="A252" i="7"/>
  <c r="B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Q252" i="7"/>
  <c r="R252" i="7"/>
  <c r="S252" i="7"/>
  <c r="U252" i="7"/>
  <c r="V252" i="7"/>
  <c r="W252" i="7"/>
  <c r="X252" i="7"/>
  <c r="Y252" i="7"/>
  <c r="Z252" i="7"/>
  <c r="AA252" i="7"/>
  <c r="AC252" i="7"/>
  <c r="AD252" i="7"/>
  <c r="AE252" i="7"/>
  <c r="AF252" i="7"/>
  <c r="AG252" i="7"/>
  <c r="AH252" i="7"/>
  <c r="AI252" i="7"/>
  <c r="AJ252" i="7"/>
  <c r="AK252" i="7"/>
  <c r="AM252" i="7"/>
  <c r="AN252" i="7"/>
  <c r="AO252" i="7"/>
  <c r="AP252" i="7"/>
  <c r="AR252" i="7"/>
  <c r="AS252" i="7"/>
  <c r="AT252" i="7"/>
  <c r="AU252" i="7"/>
  <c r="AW252" i="7"/>
  <c r="AY252" i="7"/>
  <c r="A253" i="7"/>
  <c r="B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Q253" i="7"/>
  <c r="R253" i="7"/>
  <c r="S253" i="7"/>
  <c r="U253" i="7"/>
  <c r="V253" i="7"/>
  <c r="W253" i="7"/>
  <c r="X253" i="7"/>
  <c r="Y253" i="7"/>
  <c r="Z253" i="7"/>
  <c r="AA253" i="7"/>
  <c r="AC253" i="7"/>
  <c r="AD253" i="7"/>
  <c r="AE253" i="7"/>
  <c r="AF253" i="7"/>
  <c r="AG253" i="7"/>
  <c r="AH253" i="7"/>
  <c r="AI253" i="7"/>
  <c r="AJ253" i="7"/>
  <c r="AK253" i="7"/>
  <c r="AM253" i="7"/>
  <c r="AN253" i="7"/>
  <c r="AO253" i="7"/>
  <c r="AP253" i="7"/>
  <c r="AR253" i="7"/>
  <c r="AS253" i="7"/>
  <c r="AT253" i="7"/>
  <c r="AU253" i="7"/>
  <c r="AW253" i="7"/>
  <c r="AY253" i="7"/>
  <c r="A254" i="7"/>
  <c r="B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Q254" i="7"/>
  <c r="R254" i="7"/>
  <c r="S254" i="7"/>
  <c r="U254" i="7"/>
  <c r="V254" i="7"/>
  <c r="W254" i="7"/>
  <c r="X254" i="7"/>
  <c r="Y254" i="7"/>
  <c r="Z254" i="7"/>
  <c r="AA254" i="7"/>
  <c r="AC254" i="7"/>
  <c r="AD254" i="7"/>
  <c r="AE254" i="7"/>
  <c r="AF254" i="7"/>
  <c r="AG254" i="7"/>
  <c r="AH254" i="7"/>
  <c r="AI254" i="7"/>
  <c r="AJ254" i="7"/>
  <c r="AK254" i="7"/>
  <c r="AM254" i="7"/>
  <c r="AN254" i="7"/>
  <c r="AO254" i="7"/>
  <c r="AP254" i="7"/>
  <c r="AR254" i="7"/>
  <c r="AS254" i="7"/>
  <c r="AT254" i="7"/>
  <c r="AU254" i="7"/>
  <c r="AW254" i="7"/>
  <c r="AY254" i="7"/>
  <c r="A255" i="7"/>
  <c r="B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Q255" i="7"/>
  <c r="R255" i="7"/>
  <c r="S255" i="7"/>
  <c r="U255" i="7"/>
  <c r="V255" i="7"/>
  <c r="W255" i="7"/>
  <c r="X255" i="7"/>
  <c r="Y255" i="7"/>
  <c r="Z255" i="7"/>
  <c r="AA255" i="7"/>
  <c r="AC255" i="7"/>
  <c r="AD255" i="7"/>
  <c r="AE255" i="7"/>
  <c r="AF255" i="7"/>
  <c r="AG255" i="7"/>
  <c r="AH255" i="7"/>
  <c r="AI255" i="7"/>
  <c r="AJ255" i="7"/>
  <c r="AK255" i="7"/>
  <c r="AM255" i="7"/>
  <c r="AN255" i="7"/>
  <c r="AO255" i="7"/>
  <c r="AP255" i="7"/>
  <c r="AR255" i="7"/>
  <c r="AS255" i="7"/>
  <c r="AT255" i="7"/>
  <c r="AU255" i="7"/>
  <c r="AW255" i="7"/>
  <c r="AY255" i="7"/>
  <c r="A256" i="7"/>
  <c r="B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Q256" i="7"/>
  <c r="R256" i="7"/>
  <c r="S256" i="7"/>
  <c r="U256" i="7"/>
  <c r="V256" i="7"/>
  <c r="W256" i="7"/>
  <c r="X256" i="7"/>
  <c r="Y256" i="7"/>
  <c r="Z256" i="7"/>
  <c r="AA256" i="7"/>
  <c r="AC256" i="7"/>
  <c r="AD256" i="7"/>
  <c r="AE256" i="7"/>
  <c r="AF256" i="7"/>
  <c r="AG256" i="7"/>
  <c r="AH256" i="7"/>
  <c r="AI256" i="7"/>
  <c r="AJ256" i="7"/>
  <c r="AK256" i="7"/>
  <c r="AM256" i="7"/>
  <c r="AN256" i="7"/>
  <c r="AO256" i="7"/>
  <c r="AP256" i="7"/>
  <c r="AR256" i="7"/>
  <c r="AS256" i="7"/>
  <c r="AT256" i="7"/>
  <c r="AU256" i="7"/>
  <c r="AW256" i="7"/>
  <c r="AY256" i="7"/>
  <c r="A257" i="7"/>
  <c r="B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Q257" i="7"/>
  <c r="R257" i="7"/>
  <c r="S257" i="7"/>
  <c r="U257" i="7"/>
  <c r="V257" i="7"/>
  <c r="W257" i="7"/>
  <c r="X257" i="7"/>
  <c r="Y257" i="7"/>
  <c r="Z257" i="7"/>
  <c r="AA257" i="7"/>
  <c r="AC257" i="7"/>
  <c r="AD257" i="7"/>
  <c r="AE257" i="7"/>
  <c r="AF257" i="7"/>
  <c r="AG257" i="7"/>
  <c r="AH257" i="7"/>
  <c r="AI257" i="7"/>
  <c r="AJ257" i="7"/>
  <c r="AK257" i="7"/>
  <c r="AM257" i="7"/>
  <c r="AN257" i="7"/>
  <c r="AO257" i="7"/>
  <c r="AP257" i="7"/>
  <c r="AR257" i="7"/>
  <c r="AS257" i="7"/>
  <c r="AT257" i="7"/>
  <c r="AU257" i="7"/>
  <c r="AW257" i="7"/>
  <c r="AY257" i="7"/>
  <c r="A258" i="7"/>
  <c r="B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Q258" i="7"/>
  <c r="R258" i="7"/>
  <c r="S258" i="7"/>
  <c r="U258" i="7"/>
  <c r="V258" i="7"/>
  <c r="W258" i="7"/>
  <c r="X258" i="7"/>
  <c r="Y258" i="7"/>
  <c r="Z258" i="7"/>
  <c r="AA258" i="7"/>
  <c r="AC258" i="7"/>
  <c r="AD258" i="7"/>
  <c r="AE258" i="7"/>
  <c r="AF258" i="7"/>
  <c r="AG258" i="7"/>
  <c r="AH258" i="7"/>
  <c r="AI258" i="7"/>
  <c r="AJ258" i="7"/>
  <c r="AK258" i="7"/>
  <c r="AM258" i="7"/>
  <c r="AN258" i="7"/>
  <c r="AO258" i="7"/>
  <c r="AP258" i="7"/>
  <c r="AR258" i="7"/>
  <c r="AS258" i="7"/>
  <c r="AT258" i="7"/>
  <c r="AU258" i="7"/>
  <c r="AW258" i="7"/>
  <c r="AY258" i="7"/>
  <c r="A259" i="7"/>
  <c r="B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Q259" i="7"/>
  <c r="R259" i="7"/>
  <c r="S259" i="7"/>
  <c r="U259" i="7"/>
  <c r="V259" i="7"/>
  <c r="W259" i="7"/>
  <c r="X259" i="7"/>
  <c r="Y259" i="7"/>
  <c r="Z259" i="7"/>
  <c r="AA259" i="7"/>
  <c r="AC259" i="7"/>
  <c r="AD259" i="7"/>
  <c r="AE259" i="7"/>
  <c r="AF259" i="7"/>
  <c r="AG259" i="7"/>
  <c r="AH259" i="7"/>
  <c r="AI259" i="7"/>
  <c r="AJ259" i="7"/>
  <c r="AK259" i="7"/>
  <c r="AM259" i="7"/>
  <c r="AN259" i="7"/>
  <c r="AO259" i="7"/>
  <c r="AP259" i="7"/>
  <c r="AR259" i="7"/>
  <c r="AS259" i="7"/>
  <c r="AT259" i="7"/>
  <c r="AU259" i="7"/>
  <c r="AW259" i="7"/>
  <c r="AY259" i="7"/>
  <c r="A260" i="7"/>
  <c r="B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Q260" i="7"/>
  <c r="R260" i="7"/>
  <c r="S260" i="7"/>
  <c r="U260" i="7"/>
  <c r="V260" i="7"/>
  <c r="W260" i="7"/>
  <c r="X260" i="7"/>
  <c r="Y260" i="7"/>
  <c r="Z260" i="7"/>
  <c r="AA260" i="7"/>
  <c r="AC260" i="7"/>
  <c r="AD260" i="7"/>
  <c r="AE260" i="7"/>
  <c r="AF260" i="7"/>
  <c r="AG260" i="7"/>
  <c r="AH260" i="7"/>
  <c r="AI260" i="7"/>
  <c r="AJ260" i="7"/>
  <c r="AK260" i="7"/>
  <c r="AM260" i="7"/>
  <c r="AN260" i="7"/>
  <c r="AO260" i="7"/>
  <c r="AP260" i="7"/>
  <c r="AR260" i="7"/>
  <c r="AS260" i="7"/>
  <c r="AT260" i="7"/>
  <c r="AU260" i="7"/>
  <c r="AW260" i="7"/>
  <c r="AY260" i="7"/>
  <c r="A261" i="7"/>
  <c r="B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Q261" i="7"/>
  <c r="R261" i="7"/>
  <c r="S261" i="7"/>
  <c r="U261" i="7"/>
  <c r="V261" i="7"/>
  <c r="W261" i="7"/>
  <c r="X261" i="7"/>
  <c r="Y261" i="7"/>
  <c r="Z261" i="7"/>
  <c r="AA261" i="7"/>
  <c r="AC261" i="7"/>
  <c r="AD261" i="7"/>
  <c r="AE261" i="7"/>
  <c r="AF261" i="7"/>
  <c r="AG261" i="7"/>
  <c r="AH261" i="7"/>
  <c r="AI261" i="7"/>
  <c r="AJ261" i="7"/>
  <c r="AK261" i="7"/>
  <c r="AM261" i="7"/>
  <c r="AN261" i="7"/>
  <c r="AO261" i="7"/>
  <c r="AP261" i="7"/>
  <c r="AR261" i="7"/>
  <c r="AS261" i="7"/>
  <c r="AT261" i="7"/>
  <c r="AU261" i="7"/>
  <c r="AW261" i="7"/>
  <c r="AY261" i="7"/>
  <c r="A262" i="7"/>
  <c r="B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Q262" i="7"/>
  <c r="R262" i="7"/>
  <c r="S262" i="7"/>
  <c r="U262" i="7"/>
  <c r="V262" i="7"/>
  <c r="W262" i="7"/>
  <c r="X262" i="7"/>
  <c r="Y262" i="7"/>
  <c r="Z262" i="7"/>
  <c r="AA262" i="7"/>
  <c r="AC262" i="7"/>
  <c r="AD262" i="7"/>
  <c r="AE262" i="7"/>
  <c r="AF262" i="7"/>
  <c r="AG262" i="7"/>
  <c r="AH262" i="7"/>
  <c r="AI262" i="7"/>
  <c r="AJ262" i="7"/>
  <c r="AK262" i="7"/>
  <c r="AM262" i="7"/>
  <c r="AN262" i="7"/>
  <c r="AO262" i="7"/>
  <c r="AP262" i="7"/>
  <c r="AR262" i="7"/>
  <c r="AS262" i="7"/>
  <c r="AT262" i="7"/>
  <c r="AU262" i="7"/>
  <c r="AW262" i="7"/>
  <c r="AY262" i="7"/>
  <c r="A263" i="7"/>
  <c r="B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Q263" i="7"/>
  <c r="R263" i="7"/>
  <c r="S263" i="7"/>
  <c r="U263" i="7"/>
  <c r="V263" i="7"/>
  <c r="W263" i="7"/>
  <c r="X263" i="7"/>
  <c r="Y263" i="7"/>
  <c r="Z263" i="7"/>
  <c r="AA263" i="7"/>
  <c r="AC263" i="7"/>
  <c r="AD263" i="7"/>
  <c r="AE263" i="7"/>
  <c r="AF263" i="7"/>
  <c r="AG263" i="7"/>
  <c r="AH263" i="7"/>
  <c r="AI263" i="7"/>
  <c r="AJ263" i="7"/>
  <c r="AK263" i="7"/>
  <c r="AM263" i="7"/>
  <c r="AN263" i="7"/>
  <c r="AO263" i="7"/>
  <c r="AP263" i="7"/>
  <c r="AR263" i="7"/>
  <c r="AS263" i="7"/>
  <c r="AT263" i="7"/>
  <c r="AU263" i="7"/>
  <c r="AW263" i="7"/>
  <c r="AY263" i="7"/>
  <c r="A264" i="7"/>
  <c r="B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Q264" i="7"/>
  <c r="R264" i="7"/>
  <c r="S264" i="7"/>
  <c r="U264" i="7"/>
  <c r="V264" i="7"/>
  <c r="W264" i="7"/>
  <c r="X264" i="7"/>
  <c r="Y264" i="7"/>
  <c r="Z264" i="7"/>
  <c r="AA264" i="7"/>
  <c r="AC264" i="7"/>
  <c r="AD264" i="7"/>
  <c r="AE264" i="7"/>
  <c r="AF264" i="7"/>
  <c r="AG264" i="7"/>
  <c r="AH264" i="7"/>
  <c r="AI264" i="7"/>
  <c r="AJ264" i="7"/>
  <c r="AK264" i="7"/>
  <c r="AM264" i="7"/>
  <c r="AN264" i="7"/>
  <c r="AO264" i="7"/>
  <c r="AP264" i="7"/>
  <c r="AR264" i="7"/>
  <c r="AS264" i="7"/>
  <c r="AT264" i="7"/>
  <c r="AU264" i="7"/>
  <c r="AW264" i="7"/>
  <c r="AY264" i="7"/>
  <c r="A265" i="7"/>
  <c r="B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Q265" i="7"/>
  <c r="R265" i="7"/>
  <c r="S265" i="7"/>
  <c r="U265" i="7"/>
  <c r="V265" i="7"/>
  <c r="W265" i="7"/>
  <c r="X265" i="7"/>
  <c r="Y265" i="7"/>
  <c r="Z265" i="7"/>
  <c r="AA265" i="7"/>
  <c r="AC265" i="7"/>
  <c r="AD265" i="7"/>
  <c r="AE265" i="7"/>
  <c r="AF265" i="7"/>
  <c r="AG265" i="7"/>
  <c r="AH265" i="7"/>
  <c r="AI265" i="7"/>
  <c r="AJ265" i="7"/>
  <c r="AK265" i="7"/>
  <c r="AM265" i="7"/>
  <c r="AN265" i="7"/>
  <c r="AO265" i="7"/>
  <c r="AP265" i="7"/>
  <c r="AR265" i="7"/>
  <c r="AS265" i="7"/>
  <c r="AT265" i="7"/>
  <c r="AU265" i="7"/>
  <c r="AW265" i="7"/>
  <c r="AY265" i="7"/>
  <c r="A266" i="7"/>
  <c r="B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Q266" i="7"/>
  <c r="R266" i="7"/>
  <c r="S266" i="7"/>
  <c r="U266" i="7"/>
  <c r="V266" i="7"/>
  <c r="W266" i="7"/>
  <c r="X266" i="7"/>
  <c r="Y266" i="7"/>
  <c r="Z266" i="7"/>
  <c r="AA266" i="7"/>
  <c r="AC266" i="7"/>
  <c r="AD266" i="7"/>
  <c r="AE266" i="7"/>
  <c r="AF266" i="7"/>
  <c r="AG266" i="7"/>
  <c r="AH266" i="7"/>
  <c r="AI266" i="7"/>
  <c r="AJ266" i="7"/>
  <c r="AK266" i="7"/>
  <c r="AM266" i="7"/>
  <c r="AN266" i="7"/>
  <c r="AO266" i="7"/>
  <c r="AP266" i="7"/>
  <c r="AR266" i="7"/>
  <c r="AS266" i="7"/>
  <c r="AT266" i="7"/>
  <c r="AU266" i="7"/>
  <c r="AW266" i="7"/>
  <c r="AY266" i="7"/>
  <c r="A267" i="7"/>
  <c r="B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Q267" i="7"/>
  <c r="R267" i="7"/>
  <c r="S267" i="7"/>
  <c r="U267" i="7"/>
  <c r="V267" i="7"/>
  <c r="W267" i="7"/>
  <c r="X267" i="7"/>
  <c r="Y267" i="7"/>
  <c r="Z267" i="7"/>
  <c r="AA267" i="7"/>
  <c r="AC267" i="7"/>
  <c r="AD267" i="7"/>
  <c r="AE267" i="7"/>
  <c r="AF267" i="7"/>
  <c r="AG267" i="7"/>
  <c r="AH267" i="7"/>
  <c r="AI267" i="7"/>
  <c r="AJ267" i="7"/>
  <c r="AK267" i="7"/>
  <c r="AM267" i="7"/>
  <c r="AN267" i="7"/>
  <c r="AO267" i="7"/>
  <c r="AP267" i="7"/>
  <c r="AR267" i="7"/>
  <c r="AS267" i="7"/>
  <c r="AT267" i="7"/>
  <c r="AU267" i="7"/>
  <c r="AW267" i="7"/>
  <c r="AY267" i="7"/>
  <c r="A268" i="7"/>
  <c r="B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Q268" i="7"/>
  <c r="R268" i="7"/>
  <c r="S268" i="7"/>
  <c r="U268" i="7"/>
  <c r="V268" i="7"/>
  <c r="W268" i="7"/>
  <c r="X268" i="7"/>
  <c r="Y268" i="7"/>
  <c r="Z268" i="7"/>
  <c r="AA268" i="7"/>
  <c r="AC268" i="7"/>
  <c r="AD268" i="7"/>
  <c r="AE268" i="7"/>
  <c r="AF268" i="7"/>
  <c r="AG268" i="7"/>
  <c r="AH268" i="7"/>
  <c r="AI268" i="7"/>
  <c r="AJ268" i="7"/>
  <c r="AK268" i="7"/>
  <c r="AM268" i="7"/>
  <c r="AN268" i="7"/>
  <c r="AO268" i="7"/>
  <c r="AP268" i="7"/>
  <c r="AR268" i="7"/>
  <c r="AS268" i="7"/>
  <c r="AT268" i="7"/>
  <c r="AU268" i="7"/>
  <c r="AW268" i="7"/>
  <c r="AY268" i="7"/>
  <c r="A269" i="7"/>
  <c r="B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Q269" i="7"/>
  <c r="R269" i="7"/>
  <c r="S269" i="7"/>
  <c r="U269" i="7"/>
  <c r="V269" i="7"/>
  <c r="W269" i="7"/>
  <c r="X269" i="7"/>
  <c r="Y269" i="7"/>
  <c r="Z269" i="7"/>
  <c r="AA269" i="7"/>
  <c r="AC269" i="7"/>
  <c r="AD269" i="7"/>
  <c r="AE269" i="7"/>
  <c r="AF269" i="7"/>
  <c r="AG269" i="7"/>
  <c r="AH269" i="7"/>
  <c r="AI269" i="7"/>
  <c r="AJ269" i="7"/>
  <c r="AK269" i="7"/>
  <c r="AM269" i="7"/>
  <c r="AN269" i="7"/>
  <c r="AO269" i="7"/>
  <c r="AP269" i="7"/>
  <c r="AR269" i="7"/>
  <c r="AS269" i="7"/>
  <c r="AT269" i="7"/>
  <c r="AU269" i="7"/>
  <c r="AW269" i="7"/>
  <c r="AY269" i="7"/>
  <c r="A270" i="7"/>
  <c r="B270" i="7"/>
  <c r="D270" i="7"/>
  <c r="E270" i="7"/>
  <c r="F270" i="7"/>
  <c r="G270" i="7"/>
  <c r="H270" i="7"/>
  <c r="I270" i="7"/>
  <c r="J270" i="7"/>
  <c r="K270" i="7"/>
  <c r="L270" i="7"/>
  <c r="M270" i="7"/>
  <c r="N270" i="7"/>
  <c r="O270" i="7"/>
  <c r="Q270" i="7"/>
  <c r="R270" i="7"/>
  <c r="S270" i="7"/>
  <c r="U270" i="7"/>
  <c r="V270" i="7"/>
  <c r="W270" i="7"/>
  <c r="X270" i="7"/>
  <c r="Y270" i="7"/>
  <c r="Z270" i="7"/>
  <c r="AA270" i="7"/>
  <c r="AC270" i="7"/>
  <c r="AD270" i="7"/>
  <c r="AE270" i="7"/>
  <c r="AF270" i="7"/>
  <c r="AG270" i="7"/>
  <c r="AH270" i="7"/>
  <c r="AI270" i="7"/>
  <c r="AJ270" i="7"/>
  <c r="AK270" i="7"/>
  <c r="AM270" i="7"/>
  <c r="AN270" i="7"/>
  <c r="AO270" i="7"/>
  <c r="AP270" i="7"/>
  <c r="AR270" i="7"/>
  <c r="AS270" i="7"/>
  <c r="AT270" i="7"/>
  <c r="AU270" i="7"/>
  <c r="AW270" i="7"/>
  <c r="AY270" i="7"/>
  <c r="A271" i="7"/>
  <c r="B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Q271" i="7"/>
  <c r="R271" i="7"/>
  <c r="S271" i="7"/>
  <c r="U271" i="7"/>
  <c r="V271" i="7"/>
  <c r="W271" i="7"/>
  <c r="X271" i="7"/>
  <c r="Y271" i="7"/>
  <c r="Z271" i="7"/>
  <c r="AA271" i="7"/>
  <c r="AC271" i="7"/>
  <c r="AD271" i="7"/>
  <c r="AE271" i="7"/>
  <c r="AF271" i="7"/>
  <c r="AG271" i="7"/>
  <c r="AH271" i="7"/>
  <c r="AI271" i="7"/>
  <c r="AJ271" i="7"/>
  <c r="AK271" i="7"/>
  <c r="AM271" i="7"/>
  <c r="AN271" i="7"/>
  <c r="AO271" i="7"/>
  <c r="AP271" i="7"/>
  <c r="AR271" i="7"/>
  <c r="AS271" i="7"/>
  <c r="AT271" i="7"/>
  <c r="AU271" i="7"/>
  <c r="AW271" i="7"/>
  <c r="AY271" i="7"/>
  <c r="A272" i="7"/>
  <c r="B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Q272" i="7"/>
  <c r="R272" i="7"/>
  <c r="S272" i="7"/>
  <c r="U272" i="7"/>
  <c r="V272" i="7"/>
  <c r="W272" i="7"/>
  <c r="X272" i="7"/>
  <c r="Y272" i="7"/>
  <c r="Z272" i="7"/>
  <c r="AA272" i="7"/>
  <c r="AC272" i="7"/>
  <c r="AD272" i="7"/>
  <c r="AE272" i="7"/>
  <c r="AF272" i="7"/>
  <c r="AG272" i="7"/>
  <c r="AH272" i="7"/>
  <c r="AI272" i="7"/>
  <c r="AJ272" i="7"/>
  <c r="AK272" i="7"/>
  <c r="AM272" i="7"/>
  <c r="AN272" i="7"/>
  <c r="AO272" i="7"/>
  <c r="AP272" i="7"/>
  <c r="AR272" i="7"/>
  <c r="AS272" i="7"/>
  <c r="AT272" i="7"/>
  <c r="AU272" i="7"/>
  <c r="AW272" i="7"/>
  <c r="AY272" i="7"/>
  <c r="A273" i="7"/>
  <c r="B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Q273" i="7"/>
  <c r="R273" i="7"/>
  <c r="S273" i="7"/>
  <c r="U273" i="7"/>
  <c r="V273" i="7"/>
  <c r="W273" i="7"/>
  <c r="X273" i="7"/>
  <c r="Y273" i="7"/>
  <c r="Z273" i="7"/>
  <c r="AA273" i="7"/>
  <c r="AC273" i="7"/>
  <c r="AD273" i="7"/>
  <c r="AE273" i="7"/>
  <c r="AF273" i="7"/>
  <c r="AG273" i="7"/>
  <c r="AH273" i="7"/>
  <c r="AI273" i="7"/>
  <c r="AJ273" i="7"/>
  <c r="AK273" i="7"/>
  <c r="AM273" i="7"/>
  <c r="AN273" i="7"/>
  <c r="AO273" i="7"/>
  <c r="AP273" i="7"/>
  <c r="AR273" i="7"/>
  <c r="AS273" i="7"/>
  <c r="AT273" i="7"/>
  <c r="AU273" i="7"/>
  <c r="AW273" i="7"/>
  <c r="AY273" i="7"/>
  <c r="A274" i="7"/>
  <c r="B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Q274" i="7"/>
  <c r="R274" i="7"/>
  <c r="S274" i="7"/>
  <c r="U274" i="7"/>
  <c r="V274" i="7"/>
  <c r="W274" i="7"/>
  <c r="X274" i="7"/>
  <c r="Y274" i="7"/>
  <c r="Z274" i="7"/>
  <c r="AA274" i="7"/>
  <c r="AC274" i="7"/>
  <c r="AD274" i="7"/>
  <c r="AE274" i="7"/>
  <c r="AF274" i="7"/>
  <c r="AG274" i="7"/>
  <c r="AH274" i="7"/>
  <c r="AI274" i="7"/>
  <c r="AJ274" i="7"/>
  <c r="AK274" i="7"/>
  <c r="AM274" i="7"/>
  <c r="AN274" i="7"/>
  <c r="AO274" i="7"/>
  <c r="AP274" i="7"/>
  <c r="AR274" i="7"/>
  <c r="AS274" i="7"/>
  <c r="AT274" i="7"/>
  <c r="AU274" i="7"/>
  <c r="AW274" i="7"/>
  <c r="AY274" i="7"/>
  <c r="A275" i="7"/>
  <c r="B275" i="7"/>
  <c r="D275" i="7"/>
  <c r="E275" i="7"/>
  <c r="F275" i="7"/>
  <c r="G275" i="7"/>
  <c r="H275" i="7"/>
  <c r="I275" i="7"/>
  <c r="J275" i="7"/>
  <c r="K275" i="7"/>
  <c r="L275" i="7"/>
  <c r="M275" i="7"/>
  <c r="N275" i="7"/>
  <c r="O275" i="7"/>
  <c r="Q275" i="7"/>
  <c r="R275" i="7"/>
  <c r="S275" i="7"/>
  <c r="U275" i="7"/>
  <c r="V275" i="7"/>
  <c r="W275" i="7"/>
  <c r="X275" i="7"/>
  <c r="Y275" i="7"/>
  <c r="Z275" i="7"/>
  <c r="AA275" i="7"/>
  <c r="AC275" i="7"/>
  <c r="AD275" i="7"/>
  <c r="AE275" i="7"/>
  <c r="AF275" i="7"/>
  <c r="AG275" i="7"/>
  <c r="AH275" i="7"/>
  <c r="AI275" i="7"/>
  <c r="AJ275" i="7"/>
  <c r="AK275" i="7"/>
  <c r="AM275" i="7"/>
  <c r="AN275" i="7"/>
  <c r="AO275" i="7"/>
  <c r="AP275" i="7"/>
  <c r="AR275" i="7"/>
  <c r="AS275" i="7"/>
  <c r="AT275" i="7"/>
  <c r="AU275" i="7"/>
  <c r="AW275" i="7"/>
  <c r="AY275" i="7"/>
  <c r="A276" i="7"/>
  <c r="B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Q276" i="7"/>
  <c r="R276" i="7"/>
  <c r="S276" i="7"/>
  <c r="U276" i="7"/>
  <c r="V276" i="7"/>
  <c r="W276" i="7"/>
  <c r="X276" i="7"/>
  <c r="Y276" i="7"/>
  <c r="Z276" i="7"/>
  <c r="AA276" i="7"/>
  <c r="AC276" i="7"/>
  <c r="AD276" i="7"/>
  <c r="AE276" i="7"/>
  <c r="AF276" i="7"/>
  <c r="AG276" i="7"/>
  <c r="AH276" i="7"/>
  <c r="AI276" i="7"/>
  <c r="AJ276" i="7"/>
  <c r="AK276" i="7"/>
  <c r="AM276" i="7"/>
  <c r="AN276" i="7"/>
  <c r="AO276" i="7"/>
  <c r="AP276" i="7"/>
  <c r="AR276" i="7"/>
  <c r="AS276" i="7"/>
  <c r="AT276" i="7"/>
  <c r="AU276" i="7"/>
  <c r="AW276" i="7"/>
  <c r="AY276" i="7"/>
  <c r="A277" i="7"/>
  <c r="B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Q277" i="7"/>
  <c r="R277" i="7"/>
  <c r="S277" i="7"/>
  <c r="U277" i="7"/>
  <c r="V277" i="7"/>
  <c r="W277" i="7"/>
  <c r="X277" i="7"/>
  <c r="Y277" i="7"/>
  <c r="Z277" i="7"/>
  <c r="AA277" i="7"/>
  <c r="AC277" i="7"/>
  <c r="AD277" i="7"/>
  <c r="AE277" i="7"/>
  <c r="AF277" i="7"/>
  <c r="AG277" i="7"/>
  <c r="AH277" i="7"/>
  <c r="AI277" i="7"/>
  <c r="AJ277" i="7"/>
  <c r="AK277" i="7"/>
  <c r="AM277" i="7"/>
  <c r="AN277" i="7"/>
  <c r="AO277" i="7"/>
  <c r="AP277" i="7"/>
  <c r="AR277" i="7"/>
  <c r="AS277" i="7"/>
  <c r="AT277" i="7"/>
  <c r="AU277" i="7"/>
  <c r="AW277" i="7"/>
  <c r="AY277" i="7"/>
  <c r="A278" i="7"/>
  <c r="B278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Q278" i="7"/>
  <c r="R278" i="7"/>
  <c r="S278" i="7"/>
  <c r="U278" i="7"/>
  <c r="V278" i="7"/>
  <c r="W278" i="7"/>
  <c r="X278" i="7"/>
  <c r="Y278" i="7"/>
  <c r="Z278" i="7"/>
  <c r="AA278" i="7"/>
  <c r="AC278" i="7"/>
  <c r="AD278" i="7"/>
  <c r="AE278" i="7"/>
  <c r="AF278" i="7"/>
  <c r="AG278" i="7"/>
  <c r="AH278" i="7"/>
  <c r="AI278" i="7"/>
  <c r="AJ278" i="7"/>
  <c r="AK278" i="7"/>
  <c r="AM278" i="7"/>
  <c r="AN278" i="7"/>
  <c r="AO278" i="7"/>
  <c r="AP278" i="7"/>
  <c r="AR278" i="7"/>
  <c r="AS278" i="7"/>
  <c r="AT278" i="7"/>
  <c r="AU278" i="7"/>
  <c r="AW278" i="7"/>
  <c r="AY278" i="7"/>
  <c r="A279" i="7"/>
  <c r="B279" i="7"/>
  <c r="D279" i="7"/>
  <c r="E279" i="7"/>
  <c r="F279" i="7"/>
  <c r="G279" i="7"/>
  <c r="H279" i="7"/>
  <c r="I279" i="7"/>
  <c r="J279" i="7"/>
  <c r="K279" i="7"/>
  <c r="L279" i="7"/>
  <c r="M279" i="7"/>
  <c r="N279" i="7"/>
  <c r="O279" i="7"/>
  <c r="Q279" i="7"/>
  <c r="R279" i="7"/>
  <c r="S279" i="7"/>
  <c r="U279" i="7"/>
  <c r="V279" i="7"/>
  <c r="W279" i="7"/>
  <c r="X279" i="7"/>
  <c r="Y279" i="7"/>
  <c r="Z279" i="7"/>
  <c r="AA279" i="7"/>
  <c r="AC279" i="7"/>
  <c r="AD279" i="7"/>
  <c r="AE279" i="7"/>
  <c r="AF279" i="7"/>
  <c r="AG279" i="7"/>
  <c r="AH279" i="7"/>
  <c r="AI279" i="7"/>
  <c r="AJ279" i="7"/>
  <c r="AK279" i="7"/>
  <c r="AM279" i="7"/>
  <c r="AN279" i="7"/>
  <c r="AO279" i="7"/>
  <c r="AP279" i="7"/>
  <c r="AR279" i="7"/>
  <c r="AS279" i="7"/>
  <c r="AT279" i="7"/>
  <c r="AU279" i="7"/>
  <c r="AW279" i="7"/>
  <c r="AY279" i="7"/>
  <c r="A280" i="7"/>
  <c r="B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Q280" i="7"/>
  <c r="R280" i="7"/>
  <c r="S280" i="7"/>
  <c r="U280" i="7"/>
  <c r="V280" i="7"/>
  <c r="W280" i="7"/>
  <c r="X280" i="7"/>
  <c r="Y280" i="7"/>
  <c r="Z280" i="7"/>
  <c r="AA280" i="7"/>
  <c r="AC280" i="7"/>
  <c r="AD280" i="7"/>
  <c r="AE280" i="7"/>
  <c r="AF280" i="7"/>
  <c r="AG280" i="7"/>
  <c r="AH280" i="7"/>
  <c r="AI280" i="7"/>
  <c r="AJ280" i="7"/>
  <c r="AK280" i="7"/>
  <c r="AM280" i="7"/>
  <c r="AN280" i="7"/>
  <c r="AO280" i="7"/>
  <c r="AP280" i="7"/>
  <c r="AR280" i="7"/>
  <c r="AS280" i="7"/>
  <c r="AT280" i="7"/>
  <c r="AU280" i="7"/>
  <c r="AW280" i="7"/>
  <c r="AY280" i="7"/>
  <c r="A281" i="7"/>
  <c r="B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Q281" i="7"/>
  <c r="R281" i="7"/>
  <c r="S281" i="7"/>
  <c r="U281" i="7"/>
  <c r="V281" i="7"/>
  <c r="W281" i="7"/>
  <c r="X281" i="7"/>
  <c r="Y281" i="7"/>
  <c r="Z281" i="7"/>
  <c r="AA281" i="7"/>
  <c r="AC281" i="7"/>
  <c r="AD281" i="7"/>
  <c r="AE281" i="7"/>
  <c r="AF281" i="7"/>
  <c r="AG281" i="7"/>
  <c r="AH281" i="7"/>
  <c r="AI281" i="7"/>
  <c r="AJ281" i="7"/>
  <c r="AK281" i="7"/>
  <c r="AM281" i="7"/>
  <c r="AN281" i="7"/>
  <c r="AO281" i="7"/>
  <c r="AP281" i="7"/>
  <c r="AR281" i="7"/>
  <c r="AS281" i="7"/>
  <c r="AT281" i="7"/>
  <c r="AU281" i="7"/>
  <c r="AW281" i="7"/>
  <c r="AY281" i="7"/>
  <c r="A282" i="7"/>
  <c r="B282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Q282" i="7"/>
  <c r="R282" i="7"/>
  <c r="S282" i="7"/>
  <c r="U282" i="7"/>
  <c r="V282" i="7"/>
  <c r="W282" i="7"/>
  <c r="X282" i="7"/>
  <c r="Y282" i="7"/>
  <c r="Z282" i="7"/>
  <c r="AA282" i="7"/>
  <c r="AC282" i="7"/>
  <c r="AD282" i="7"/>
  <c r="AE282" i="7"/>
  <c r="AF282" i="7"/>
  <c r="AG282" i="7"/>
  <c r="AH282" i="7"/>
  <c r="AI282" i="7"/>
  <c r="AJ282" i="7"/>
  <c r="AK282" i="7"/>
  <c r="AM282" i="7"/>
  <c r="AN282" i="7"/>
  <c r="AO282" i="7"/>
  <c r="AP282" i="7"/>
  <c r="AR282" i="7"/>
  <c r="AS282" i="7"/>
  <c r="AT282" i="7"/>
  <c r="AU282" i="7"/>
  <c r="AW282" i="7"/>
  <c r="AY282" i="7"/>
  <c r="A283" i="7"/>
  <c r="B283" i="7"/>
  <c r="D283" i="7"/>
  <c r="E283" i="7"/>
  <c r="F283" i="7"/>
  <c r="G283" i="7"/>
  <c r="H283" i="7"/>
  <c r="I283" i="7"/>
  <c r="J283" i="7"/>
  <c r="K283" i="7"/>
  <c r="L283" i="7"/>
  <c r="M283" i="7"/>
  <c r="N283" i="7"/>
  <c r="O283" i="7"/>
  <c r="Q283" i="7"/>
  <c r="R283" i="7"/>
  <c r="S283" i="7"/>
  <c r="U283" i="7"/>
  <c r="V283" i="7"/>
  <c r="W283" i="7"/>
  <c r="X283" i="7"/>
  <c r="Y283" i="7"/>
  <c r="Z283" i="7"/>
  <c r="AA283" i="7"/>
  <c r="AC283" i="7"/>
  <c r="AD283" i="7"/>
  <c r="AE283" i="7"/>
  <c r="AF283" i="7"/>
  <c r="AG283" i="7"/>
  <c r="AH283" i="7"/>
  <c r="AI283" i="7"/>
  <c r="AJ283" i="7"/>
  <c r="AK283" i="7"/>
  <c r="AM283" i="7"/>
  <c r="AN283" i="7"/>
  <c r="AO283" i="7"/>
  <c r="AP283" i="7"/>
  <c r="AR283" i="7"/>
  <c r="AS283" i="7"/>
  <c r="AT283" i="7"/>
  <c r="AU283" i="7"/>
  <c r="AW283" i="7"/>
  <c r="AY283" i="7"/>
  <c r="A284" i="7"/>
  <c r="B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Q284" i="7"/>
  <c r="R284" i="7"/>
  <c r="S284" i="7"/>
  <c r="U284" i="7"/>
  <c r="V284" i="7"/>
  <c r="W284" i="7"/>
  <c r="X284" i="7"/>
  <c r="Y284" i="7"/>
  <c r="Z284" i="7"/>
  <c r="AA284" i="7"/>
  <c r="AC284" i="7"/>
  <c r="AD284" i="7"/>
  <c r="AE284" i="7"/>
  <c r="AF284" i="7"/>
  <c r="AG284" i="7"/>
  <c r="AH284" i="7"/>
  <c r="AI284" i="7"/>
  <c r="AJ284" i="7"/>
  <c r="AK284" i="7"/>
  <c r="AM284" i="7"/>
  <c r="AN284" i="7"/>
  <c r="AO284" i="7"/>
  <c r="AP284" i="7"/>
  <c r="AR284" i="7"/>
  <c r="AS284" i="7"/>
  <c r="AT284" i="7"/>
  <c r="AU284" i="7"/>
  <c r="AW284" i="7"/>
  <c r="AY284" i="7"/>
  <c r="A285" i="7"/>
  <c r="B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Q285" i="7"/>
  <c r="R285" i="7"/>
  <c r="S285" i="7"/>
  <c r="U285" i="7"/>
  <c r="V285" i="7"/>
  <c r="W285" i="7"/>
  <c r="X285" i="7"/>
  <c r="Y285" i="7"/>
  <c r="Z285" i="7"/>
  <c r="AA285" i="7"/>
  <c r="AC285" i="7"/>
  <c r="AD285" i="7"/>
  <c r="AE285" i="7"/>
  <c r="AF285" i="7"/>
  <c r="AG285" i="7"/>
  <c r="AH285" i="7"/>
  <c r="AI285" i="7"/>
  <c r="AJ285" i="7"/>
  <c r="AK285" i="7"/>
  <c r="AM285" i="7"/>
  <c r="AN285" i="7"/>
  <c r="AO285" i="7"/>
  <c r="AP285" i="7"/>
  <c r="AR285" i="7"/>
  <c r="AS285" i="7"/>
  <c r="AT285" i="7"/>
  <c r="AU285" i="7"/>
  <c r="AW285" i="7"/>
  <c r="AY285" i="7"/>
  <c r="A286" i="7"/>
  <c r="B286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Q286" i="7"/>
  <c r="R286" i="7"/>
  <c r="S286" i="7"/>
  <c r="U286" i="7"/>
  <c r="V286" i="7"/>
  <c r="W286" i="7"/>
  <c r="X286" i="7"/>
  <c r="Y286" i="7"/>
  <c r="Z286" i="7"/>
  <c r="AA286" i="7"/>
  <c r="AC286" i="7"/>
  <c r="AD286" i="7"/>
  <c r="AE286" i="7"/>
  <c r="AF286" i="7"/>
  <c r="AG286" i="7"/>
  <c r="AH286" i="7"/>
  <c r="AI286" i="7"/>
  <c r="AJ286" i="7"/>
  <c r="AK286" i="7"/>
  <c r="AM286" i="7"/>
  <c r="AN286" i="7"/>
  <c r="AO286" i="7"/>
  <c r="AP286" i="7"/>
  <c r="AR286" i="7"/>
  <c r="AS286" i="7"/>
  <c r="AT286" i="7"/>
  <c r="AU286" i="7"/>
  <c r="AW286" i="7"/>
  <c r="AY286" i="7"/>
  <c r="A287" i="7"/>
  <c r="B287" i="7"/>
  <c r="D287" i="7"/>
  <c r="E287" i="7"/>
  <c r="F287" i="7"/>
  <c r="G287" i="7"/>
  <c r="H287" i="7"/>
  <c r="I287" i="7"/>
  <c r="J287" i="7"/>
  <c r="K287" i="7"/>
  <c r="L287" i="7"/>
  <c r="M287" i="7"/>
  <c r="N287" i="7"/>
  <c r="O287" i="7"/>
  <c r="Q287" i="7"/>
  <c r="R287" i="7"/>
  <c r="S287" i="7"/>
  <c r="U287" i="7"/>
  <c r="V287" i="7"/>
  <c r="W287" i="7"/>
  <c r="X287" i="7"/>
  <c r="Y287" i="7"/>
  <c r="Z287" i="7"/>
  <c r="AA287" i="7"/>
  <c r="AC287" i="7"/>
  <c r="AD287" i="7"/>
  <c r="AE287" i="7"/>
  <c r="AF287" i="7"/>
  <c r="AG287" i="7"/>
  <c r="AH287" i="7"/>
  <c r="AI287" i="7"/>
  <c r="AJ287" i="7"/>
  <c r="AK287" i="7"/>
  <c r="AM287" i="7"/>
  <c r="AN287" i="7"/>
  <c r="AO287" i="7"/>
  <c r="AP287" i="7"/>
  <c r="AR287" i="7"/>
  <c r="AS287" i="7"/>
  <c r="AT287" i="7"/>
  <c r="AU287" i="7"/>
  <c r="AW287" i="7"/>
  <c r="AY287" i="7"/>
  <c r="A288" i="7"/>
  <c r="B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Q288" i="7"/>
  <c r="R288" i="7"/>
  <c r="S288" i="7"/>
  <c r="U288" i="7"/>
  <c r="V288" i="7"/>
  <c r="W288" i="7"/>
  <c r="X288" i="7"/>
  <c r="Y288" i="7"/>
  <c r="Z288" i="7"/>
  <c r="AA288" i="7"/>
  <c r="AC288" i="7"/>
  <c r="AD288" i="7"/>
  <c r="AE288" i="7"/>
  <c r="AF288" i="7"/>
  <c r="AG288" i="7"/>
  <c r="AH288" i="7"/>
  <c r="AI288" i="7"/>
  <c r="AJ288" i="7"/>
  <c r="AK288" i="7"/>
  <c r="AM288" i="7"/>
  <c r="AN288" i="7"/>
  <c r="AO288" i="7"/>
  <c r="AP288" i="7"/>
  <c r="AR288" i="7"/>
  <c r="AS288" i="7"/>
  <c r="AT288" i="7"/>
  <c r="AU288" i="7"/>
  <c r="AW288" i="7"/>
  <c r="AY288" i="7"/>
  <c r="A289" i="7"/>
  <c r="B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Q289" i="7"/>
  <c r="R289" i="7"/>
  <c r="S289" i="7"/>
  <c r="U289" i="7"/>
  <c r="V289" i="7"/>
  <c r="W289" i="7"/>
  <c r="X289" i="7"/>
  <c r="Y289" i="7"/>
  <c r="Z289" i="7"/>
  <c r="AA289" i="7"/>
  <c r="AC289" i="7"/>
  <c r="AD289" i="7"/>
  <c r="AE289" i="7"/>
  <c r="AF289" i="7"/>
  <c r="AG289" i="7"/>
  <c r="AH289" i="7"/>
  <c r="AI289" i="7"/>
  <c r="AJ289" i="7"/>
  <c r="AK289" i="7"/>
  <c r="AM289" i="7"/>
  <c r="AN289" i="7"/>
  <c r="AO289" i="7"/>
  <c r="AP289" i="7"/>
  <c r="AR289" i="7"/>
  <c r="AS289" i="7"/>
  <c r="AT289" i="7"/>
  <c r="AU289" i="7"/>
  <c r="AW289" i="7"/>
  <c r="AY289" i="7"/>
  <c r="A290" i="7"/>
  <c r="B290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Q290" i="7"/>
  <c r="R290" i="7"/>
  <c r="S290" i="7"/>
  <c r="U290" i="7"/>
  <c r="V290" i="7"/>
  <c r="W290" i="7"/>
  <c r="X290" i="7"/>
  <c r="Y290" i="7"/>
  <c r="Z290" i="7"/>
  <c r="AA290" i="7"/>
  <c r="AC290" i="7"/>
  <c r="AD290" i="7"/>
  <c r="AE290" i="7"/>
  <c r="AF290" i="7"/>
  <c r="AG290" i="7"/>
  <c r="AH290" i="7"/>
  <c r="AI290" i="7"/>
  <c r="AJ290" i="7"/>
  <c r="AK290" i="7"/>
  <c r="AM290" i="7"/>
  <c r="AN290" i="7"/>
  <c r="AO290" i="7"/>
  <c r="AP290" i="7"/>
  <c r="AR290" i="7"/>
  <c r="AS290" i="7"/>
  <c r="AT290" i="7"/>
  <c r="AU290" i="7"/>
  <c r="AW290" i="7"/>
  <c r="AY290" i="7"/>
  <c r="A291" i="7"/>
  <c r="B291" i="7"/>
  <c r="D291" i="7"/>
  <c r="E291" i="7"/>
  <c r="F291" i="7"/>
  <c r="G291" i="7"/>
  <c r="H291" i="7"/>
  <c r="I291" i="7"/>
  <c r="J291" i="7"/>
  <c r="K291" i="7"/>
  <c r="L291" i="7"/>
  <c r="M291" i="7"/>
  <c r="N291" i="7"/>
  <c r="O291" i="7"/>
  <c r="Q291" i="7"/>
  <c r="R291" i="7"/>
  <c r="S291" i="7"/>
  <c r="U291" i="7"/>
  <c r="V291" i="7"/>
  <c r="W291" i="7"/>
  <c r="X291" i="7"/>
  <c r="Y291" i="7"/>
  <c r="Z291" i="7"/>
  <c r="AA291" i="7"/>
  <c r="AC291" i="7"/>
  <c r="AD291" i="7"/>
  <c r="AE291" i="7"/>
  <c r="AF291" i="7"/>
  <c r="AG291" i="7"/>
  <c r="AH291" i="7"/>
  <c r="AI291" i="7"/>
  <c r="AJ291" i="7"/>
  <c r="AK291" i="7"/>
  <c r="AM291" i="7"/>
  <c r="AN291" i="7"/>
  <c r="AO291" i="7"/>
  <c r="AP291" i="7"/>
  <c r="AR291" i="7"/>
  <c r="AS291" i="7"/>
  <c r="AT291" i="7"/>
  <c r="AU291" i="7"/>
  <c r="AW291" i="7"/>
  <c r="AY291" i="7"/>
  <c r="A292" i="7"/>
  <c r="B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Q292" i="7"/>
  <c r="R292" i="7"/>
  <c r="S292" i="7"/>
  <c r="U292" i="7"/>
  <c r="V292" i="7"/>
  <c r="W292" i="7"/>
  <c r="X292" i="7"/>
  <c r="Y292" i="7"/>
  <c r="Z292" i="7"/>
  <c r="AA292" i="7"/>
  <c r="AC292" i="7"/>
  <c r="AD292" i="7"/>
  <c r="AE292" i="7"/>
  <c r="AF292" i="7"/>
  <c r="AG292" i="7"/>
  <c r="AH292" i="7"/>
  <c r="AI292" i="7"/>
  <c r="AJ292" i="7"/>
  <c r="AK292" i="7"/>
  <c r="AM292" i="7"/>
  <c r="AN292" i="7"/>
  <c r="AO292" i="7"/>
  <c r="AP292" i="7"/>
  <c r="AR292" i="7"/>
  <c r="AS292" i="7"/>
  <c r="AT292" i="7"/>
  <c r="AU292" i="7"/>
  <c r="AW292" i="7"/>
  <c r="AY292" i="7"/>
  <c r="A293" i="7"/>
  <c r="B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Q293" i="7"/>
  <c r="R293" i="7"/>
  <c r="S293" i="7"/>
  <c r="U293" i="7"/>
  <c r="V293" i="7"/>
  <c r="W293" i="7"/>
  <c r="X293" i="7"/>
  <c r="Y293" i="7"/>
  <c r="Z293" i="7"/>
  <c r="AA293" i="7"/>
  <c r="AC293" i="7"/>
  <c r="AD293" i="7"/>
  <c r="AE293" i="7"/>
  <c r="AF293" i="7"/>
  <c r="AG293" i="7"/>
  <c r="AH293" i="7"/>
  <c r="AI293" i="7"/>
  <c r="AJ293" i="7"/>
  <c r="AK293" i="7"/>
  <c r="AM293" i="7"/>
  <c r="AN293" i="7"/>
  <c r="AO293" i="7"/>
  <c r="AP293" i="7"/>
  <c r="AR293" i="7"/>
  <c r="AS293" i="7"/>
  <c r="AT293" i="7"/>
  <c r="AU293" i="7"/>
  <c r="AW293" i="7"/>
  <c r="AY293" i="7"/>
  <c r="A294" i="7"/>
  <c r="B294" i="7"/>
  <c r="D294" i="7"/>
  <c r="E294" i="7"/>
  <c r="F294" i="7"/>
  <c r="G294" i="7"/>
  <c r="H294" i="7"/>
  <c r="I294" i="7"/>
  <c r="J294" i="7"/>
  <c r="K294" i="7"/>
  <c r="L294" i="7"/>
  <c r="M294" i="7"/>
  <c r="N294" i="7"/>
  <c r="O294" i="7"/>
  <c r="Q294" i="7"/>
  <c r="R294" i="7"/>
  <c r="S294" i="7"/>
  <c r="U294" i="7"/>
  <c r="V294" i="7"/>
  <c r="W294" i="7"/>
  <c r="X294" i="7"/>
  <c r="Y294" i="7"/>
  <c r="Z294" i="7"/>
  <c r="AA294" i="7"/>
  <c r="AC294" i="7"/>
  <c r="AD294" i="7"/>
  <c r="AE294" i="7"/>
  <c r="AF294" i="7"/>
  <c r="AG294" i="7"/>
  <c r="AH294" i="7"/>
  <c r="AI294" i="7"/>
  <c r="AJ294" i="7"/>
  <c r="AK294" i="7"/>
  <c r="AM294" i="7"/>
  <c r="AN294" i="7"/>
  <c r="AO294" i="7"/>
  <c r="AP294" i="7"/>
  <c r="AR294" i="7"/>
  <c r="AS294" i="7"/>
  <c r="AT294" i="7"/>
  <c r="AU294" i="7"/>
  <c r="AW294" i="7"/>
  <c r="AY294" i="7"/>
  <c r="A295" i="7"/>
  <c r="B295" i="7"/>
  <c r="D295" i="7"/>
  <c r="E295" i="7"/>
  <c r="F295" i="7"/>
  <c r="G295" i="7"/>
  <c r="H295" i="7"/>
  <c r="I295" i="7"/>
  <c r="J295" i="7"/>
  <c r="K295" i="7"/>
  <c r="L295" i="7"/>
  <c r="M295" i="7"/>
  <c r="N295" i="7"/>
  <c r="O295" i="7"/>
  <c r="Q295" i="7"/>
  <c r="R295" i="7"/>
  <c r="S295" i="7"/>
  <c r="U295" i="7"/>
  <c r="V295" i="7"/>
  <c r="W295" i="7"/>
  <c r="X295" i="7"/>
  <c r="Y295" i="7"/>
  <c r="Z295" i="7"/>
  <c r="AA295" i="7"/>
  <c r="AC295" i="7"/>
  <c r="AD295" i="7"/>
  <c r="AE295" i="7"/>
  <c r="AF295" i="7"/>
  <c r="AG295" i="7"/>
  <c r="AH295" i="7"/>
  <c r="AI295" i="7"/>
  <c r="AJ295" i="7"/>
  <c r="AK295" i="7"/>
  <c r="AM295" i="7"/>
  <c r="AN295" i="7"/>
  <c r="AO295" i="7"/>
  <c r="AP295" i="7"/>
  <c r="AR295" i="7"/>
  <c r="AS295" i="7"/>
  <c r="AT295" i="7"/>
  <c r="AU295" i="7"/>
  <c r="AW295" i="7"/>
  <c r="AY295" i="7"/>
  <c r="A296" i="7"/>
  <c r="B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Q296" i="7"/>
  <c r="R296" i="7"/>
  <c r="S296" i="7"/>
  <c r="U296" i="7"/>
  <c r="V296" i="7"/>
  <c r="W296" i="7"/>
  <c r="X296" i="7"/>
  <c r="Y296" i="7"/>
  <c r="Z296" i="7"/>
  <c r="AA296" i="7"/>
  <c r="AC296" i="7"/>
  <c r="AD296" i="7"/>
  <c r="AE296" i="7"/>
  <c r="AF296" i="7"/>
  <c r="AG296" i="7"/>
  <c r="AH296" i="7"/>
  <c r="AI296" i="7"/>
  <c r="AJ296" i="7"/>
  <c r="AK296" i="7"/>
  <c r="AM296" i="7"/>
  <c r="AN296" i="7"/>
  <c r="AO296" i="7"/>
  <c r="AP296" i="7"/>
  <c r="AR296" i="7"/>
  <c r="AS296" i="7"/>
  <c r="AT296" i="7"/>
  <c r="AU296" i="7"/>
  <c r="AW296" i="7"/>
  <c r="AY296" i="7"/>
  <c r="A297" i="7"/>
  <c r="B297" i="7"/>
  <c r="D297" i="7"/>
  <c r="E297" i="7"/>
  <c r="F297" i="7"/>
  <c r="G297" i="7"/>
  <c r="H297" i="7"/>
  <c r="I297" i="7"/>
  <c r="J297" i="7"/>
  <c r="K297" i="7"/>
  <c r="L297" i="7"/>
  <c r="M297" i="7"/>
  <c r="N297" i="7"/>
  <c r="O297" i="7"/>
  <c r="Q297" i="7"/>
  <c r="R297" i="7"/>
  <c r="S297" i="7"/>
  <c r="U297" i="7"/>
  <c r="V297" i="7"/>
  <c r="W297" i="7"/>
  <c r="X297" i="7"/>
  <c r="Y297" i="7"/>
  <c r="Z297" i="7"/>
  <c r="AA297" i="7"/>
  <c r="AC297" i="7"/>
  <c r="AD297" i="7"/>
  <c r="AE297" i="7"/>
  <c r="AF297" i="7"/>
  <c r="AG297" i="7"/>
  <c r="AH297" i="7"/>
  <c r="AI297" i="7"/>
  <c r="AJ297" i="7"/>
  <c r="AK297" i="7"/>
  <c r="AM297" i="7"/>
  <c r="AN297" i="7"/>
  <c r="AO297" i="7"/>
  <c r="AP297" i="7"/>
  <c r="AR297" i="7"/>
  <c r="AS297" i="7"/>
  <c r="AT297" i="7"/>
  <c r="AU297" i="7"/>
  <c r="AW297" i="7"/>
  <c r="AY297" i="7"/>
  <c r="A298" i="7"/>
  <c r="B298" i="7"/>
  <c r="D298" i="7"/>
  <c r="E298" i="7"/>
  <c r="F298" i="7"/>
  <c r="G298" i="7"/>
  <c r="H298" i="7"/>
  <c r="I298" i="7"/>
  <c r="J298" i="7"/>
  <c r="K298" i="7"/>
  <c r="L298" i="7"/>
  <c r="M298" i="7"/>
  <c r="N298" i="7"/>
  <c r="O298" i="7"/>
  <c r="Q298" i="7"/>
  <c r="R298" i="7"/>
  <c r="S298" i="7"/>
  <c r="U298" i="7"/>
  <c r="V298" i="7"/>
  <c r="W298" i="7"/>
  <c r="X298" i="7"/>
  <c r="Y298" i="7"/>
  <c r="Z298" i="7"/>
  <c r="AA298" i="7"/>
  <c r="AC298" i="7"/>
  <c r="AD298" i="7"/>
  <c r="AE298" i="7"/>
  <c r="AF298" i="7"/>
  <c r="AG298" i="7"/>
  <c r="AH298" i="7"/>
  <c r="AI298" i="7"/>
  <c r="AJ298" i="7"/>
  <c r="AK298" i="7"/>
  <c r="AM298" i="7"/>
  <c r="AN298" i="7"/>
  <c r="AO298" i="7"/>
  <c r="AP298" i="7"/>
  <c r="AR298" i="7"/>
  <c r="AS298" i="7"/>
  <c r="AT298" i="7"/>
  <c r="AU298" i="7"/>
  <c r="AW298" i="7"/>
  <c r="AY298" i="7"/>
  <c r="A299" i="7"/>
  <c r="B299" i="7"/>
  <c r="D299" i="7"/>
  <c r="E299" i="7"/>
  <c r="F299" i="7"/>
  <c r="G299" i="7"/>
  <c r="H299" i="7"/>
  <c r="I299" i="7"/>
  <c r="J299" i="7"/>
  <c r="K299" i="7"/>
  <c r="L299" i="7"/>
  <c r="M299" i="7"/>
  <c r="N299" i="7"/>
  <c r="O299" i="7"/>
  <c r="Q299" i="7"/>
  <c r="R299" i="7"/>
  <c r="S299" i="7"/>
  <c r="U299" i="7"/>
  <c r="V299" i="7"/>
  <c r="W299" i="7"/>
  <c r="X299" i="7"/>
  <c r="Y299" i="7"/>
  <c r="Z299" i="7"/>
  <c r="AA299" i="7"/>
  <c r="AC299" i="7"/>
  <c r="AD299" i="7"/>
  <c r="AE299" i="7"/>
  <c r="AF299" i="7"/>
  <c r="AG299" i="7"/>
  <c r="AH299" i="7"/>
  <c r="AI299" i="7"/>
  <c r="AJ299" i="7"/>
  <c r="AK299" i="7"/>
  <c r="AM299" i="7"/>
  <c r="AN299" i="7"/>
  <c r="AO299" i="7"/>
  <c r="AP299" i="7"/>
  <c r="AR299" i="7"/>
  <c r="AS299" i="7"/>
  <c r="AT299" i="7"/>
  <c r="AU299" i="7"/>
  <c r="AW299" i="7"/>
  <c r="AY299" i="7"/>
  <c r="A300" i="7"/>
  <c r="B300" i="7"/>
  <c r="D300" i="7"/>
  <c r="E300" i="7"/>
  <c r="F300" i="7"/>
  <c r="G300" i="7"/>
  <c r="H300" i="7"/>
  <c r="I300" i="7"/>
  <c r="J300" i="7"/>
  <c r="K300" i="7"/>
  <c r="L300" i="7"/>
  <c r="M300" i="7"/>
  <c r="N300" i="7"/>
  <c r="O300" i="7"/>
  <c r="Q300" i="7"/>
  <c r="R300" i="7"/>
  <c r="S300" i="7"/>
  <c r="U300" i="7"/>
  <c r="V300" i="7"/>
  <c r="W300" i="7"/>
  <c r="X300" i="7"/>
  <c r="Y300" i="7"/>
  <c r="Z300" i="7"/>
  <c r="AA300" i="7"/>
  <c r="AC300" i="7"/>
  <c r="AD300" i="7"/>
  <c r="AE300" i="7"/>
  <c r="AF300" i="7"/>
  <c r="AG300" i="7"/>
  <c r="AH300" i="7"/>
  <c r="AI300" i="7"/>
  <c r="AJ300" i="7"/>
  <c r="AK300" i="7"/>
  <c r="AM300" i="7"/>
  <c r="AN300" i="7"/>
  <c r="AO300" i="7"/>
  <c r="AP300" i="7"/>
  <c r="AR300" i="7"/>
  <c r="AS300" i="7"/>
  <c r="AT300" i="7"/>
  <c r="AU300" i="7"/>
  <c r="AW300" i="7"/>
  <c r="AY300" i="7"/>
  <c r="A301" i="7"/>
  <c r="B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Q301" i="7"/>
  <c r="R301" i="7"/>
  <c r="S301" i="7"/>
  <c r="U301" i="7"/>
  <c r="V301" i="7"/>
  <c r="W301" i="7"/>
  <c r="X301" i="7"/>
  <c r="Y301" i="7"/>
  <c r="Z301" i="7"/>
  <c r="AA301" i="7"/>
  <c r="AC301" i="7"/>
  <c r="AD301" i="7"/>
  <c r="AE301" i="7"/>
  <c r="AF301" i="7"/>
  <c r="AG301" i="7"/>
  <c r="AH301" i="7"/>
  <c r="AI301" i="7"/>
  <c r="AJ301" i="7"/>
  <c r="AK301" i="7"/>
  <c r="AM301" i="7"/>
  <c r="AN301" i="7"/>
  <c r="AO301" i="7"/>
  <c r="AP301" i="7"/>
  <c r="AR301" i="7"/>
  <c r="AS301" i="7"/>
  <c r="AT301" i="7"/>
  <c r="AU301" i="7"/>
  <c r="AW301" i="7"/>
  <c r="AY301" i="7"/>
  <c r="A302" i="7"/>
  <c r="B302" i="7"/>
  <c r="D302" i="7"/>
  <c r="E302" i="7"/>
  <c r="F302" i="7"/>
  <c r="G302" i="7"/>
  <c r="H302" i="7"/>
  <c r="I302" i="7"/>
  <c r="J302" i="7"/>
  <c r="K302" i="7"/>
  <c r="L302" i="7"/>
  <c r="M302" i="7"/>
  <c r="N302" i="7"/>
  <c r="O302" i="7"/>
  <c r="Q302" i="7"/>
  <c r="R302" i="7"/>
  <c r="S302" i="7"/>
  <c r="U302" i="7"/>
  <c r="V302" i="7"/>
  <c r="W302" i="7"/>
  <c r="X302" i="7"/>
  <c r="Y302" i="7"/>
  <c r="Z302" i="7"/>
  <c r="AA302" i="7"/>
  <c r="AC302" i="7"/>
  <c r="AD302" i="7"/>
  <c r="AE302" i="7"/>
  <c r="AF302" i="7"/>
  <c r="AG302" i="7"/>
  <c r="AH302" i="7"/>
  <c r="AI302" i="7"/>
  <c r="AJ302" i="7"/>
  <c r="AK302" i="7"/>
  <c r="AM302" i="7"/>
  <c r="AN302" i="7"/>
  <c r="AO302" i="7"/>
  <c r="AP302" i="7"/>
  <c r="AR302" i="7"/>
  <c r="AS302" i="7"/>
  <c r="AT302" i="7"/>
  <c r="AU302" i="7"/>
  <c r="AW302" i="7"/>
  <c r="AY302" i="7"/>
  <c r="A303" i="7"/>
  <c r="B303" i="7"/>
  <c r="D303" i="7"/>
  <c r="E303" i="7"/>
  <c r="F303" i="7"/>
  <c r="G303" i="7"/>
  <c r="H303" i="7"/>
  <c r="I303" i="7"/>
  <c r="J303" i="7"/>
  <c r="K303" i="7"/>
  <c r="L303" i="7"/>
  <c r="M303" i="7"/>
  <c r="N303" i="7"/>
  <c r="O303" i="7"/>
  <c r="Q303" i="7"/>
  <c r="R303" i="7"/>
  <c r="S303" i="7"/>
  <c r="U303" i="7"/>
  <c r="V303" i="7"/>
  <c r="W303" i="7"/>
  <c r="X303" i="7"/>
  <c r="Y303" i="7"/>
  <c r="Z303" i="7"/>
  <c r="AA303" i="7"/>
  <c r="AC303" i="7"/>
  <c r="AD303" i="7"/>
  <c r="AE303" i="7"/>
  <c r="AF303" i="7"/>
  <c r="AG303" i="7"/>
  <c r="AH303" i="7"/>
  <c r="AI303" i="7"/>
  <c r="AJ303" i="7"/>
  <c r="AK303" i="7"/>
  <c r="AM303" i="7"/>
  <c r="AN303" i="7"/>
  <c r="AO303" i="7"/>
  <c r="AP303" i="7"/>
  <c r="AR303" i="7"/>
  <c r="AS303" i="7"/>
  <c r="AT303" i="7"/>
  <c r="AU303" i="7"/>
  <c r="AW303" i="7"/>
  <c r="AY303" i="7"/>
  <c r="A304" i="7"/>
  <c r="B304" i="7"/>
  <c r="D304" i="7"/>
  <c r="E304" i="7"/>
  <c r="F304" i="7"/>
  <c r="G304" i="7"/>
  <c r="H304" i="7"/>
  <c r="I304" i="7"/>
  <c r="J304" i="7"/>
  <c r="K304" i="7"/>
  <c r="L304" i="7"/>
  <c r="M304" i="7"/>
  <c r="N304" i="7"/>
  <c r="O304" i="7"/>
  <c r="Q304" i="7"/>
  <c r="R304" i="7"/>
  <c r="S304" i="7"/>
  <c r="U304" i="7"/>
  <c r="V304" i="7"/>
  <c r="W304" i="7"/>
  <c r="X304" i="7"/>
  <c r="Y304" i="7"/>
  <c r="Z304" i="7"/>
  <c r="AA304" i="7"/>
  <c r="AC304" i="7"/>
  <c r="AD304" i="7"/>
  <c r="AE304" i="7"/>
  <c r="AF304" i="7"/>
  <c r="AG304" i="7"/>
  <c r="AH304" i="7"/>
  <c r="AI304" i="7"/>
  <c r="AJ304" i="7"/>
  <c r="AK304" i="7"/>
  <c r="AM304" i="7"/>
  <c r="AN304" i="7"/>
  <c r="AO304" i="7"/>
  <c r="AP304" i="7"/>
  <c r="AR304" i="7"/>
  <c r="AS304" i="7"/>
  <c r="AT304" i="7"/>
  <c r="AU304" i="7"/>
  <c r="AW304" i="7"/>
  <c r="AY304" i="7"/>
  <c r="A305" i="7"/>
  <c r="B305" i="7"/>
  <c r="D305" i="7"/>
  <c r="E305" i="7"/>
  <c r="F305" i="7"/>
  <c r="G305" i="7"/>
  <c r="H305" i="7"/>
  <c r="I305" i="7"/>
  <c r="J305" i="7"/>
  <c r="K305" i="7"/>
  <c r="L305" i="7"/>
  <c r="M305" i="7"/>
  <c r="N305" i="7"/>
  <c r="O305" i="7"/>
  <c r="Q305" i="7"/>
  <c r="R305" i="7"/>
  <c r="S305" i="7"/>
  <c r="U305" i="7"/>
  <c r="V305" i="7"/>
  <c r="W305" i="7"/>
  <c r="X305" i="7"/>
  <c r="Y305" i="7"/>
  <c r="Z305" i="7"/>
  <c r="AA305" i="7"/>
  <c r="AC305" i="7"/>
  <c r="AD305" i="7"/>
  <c r="AE305" i="7"/>
  <c r="AF305" i="7"/>
  <c r="AG305" i="7"/>
  <c r="AH305" i="7"/>
  <c r="AI305" i="7"/>
  <c r="AJ305" i="7"/>
  <c r="AK305" i="7"/>
  <c r="AM305" i="7"/>
  <c r="AN305" i="7"/>
  <c r="AO305" i="7"/>
  <c r="AP305" i="7"/>
  <c r="AR305" i="7"/>
  <c r="AS305" i="7"/>
  <c r="AT305" i="7"/>
  <c r="AU305" i="7"/>
  <c r="AW305" i="7"/>
  <c r="AY305" i="7"/>
  <c r="A306" i="7"/>
  <c r="B306" i="7"/>
  <c r="D306" i="7"/>
  <c r="E306" i="7"/>
  <c r="F306" i="7"/>
  <c r="G306" i="7"/>
  <c r="H306" i="7"/>
  <c r="I306" i="7"/>
  <c r="J306" i="7"/>
  <c r="K306" i="7"/>
  <c r="L306" i="7"/>
  <c r="M306" i="7"/>
  <c r="N306" i="7"/>
  <c r="O306" i="7"/>
  <c r="Q306" i="7"/>
  <c r="R306" i="7"/>
  <c r="S306" i="7"/>
  <c r="U306" i="7"/>
  <c r="V306" i="7"/>
  <c r="W306" i="7"/>
  <c r="X306" i="7"/>
  <c r="Y306" i="7"/>
  <c r="Z306" i="7"/>
  <c r="AA306" i="7"/>
  <c r="AC306" i="7"/>
  <c r="AD306" i="7"/>
  <c r="AE306" i="7"/>
  <c r="AF306" i="7"/>
  <c r="AG306" i="7"/>
  <c r="AH306" i="7"/>
  <c r="AI306" i="7"/>
  <c r="AJ306" i="7"/>
  <c r="AK306" i="7"/>
  <c r="AM306" i="7"/>
  <c r="AN306" i="7"/>
  <c r="AO306" i="7"/>
  <c r="AP306" i="7"/>
  <c r="AR306" i="7"/>
  <c r="AS306" i="7"/>
  <c r="AT306" i="7"/>
  <c r="AU306" i="7"/>
  <c r="AW306" i="7"/>
  <c r="AY306" i="7"/>
  <c r="A307" i="7"/>
  <c r="B307" i="7"/>
  <c r="D307" i="7"/>
  <c r="E307" i="7"/>
  <c r="F307" i="7"/>
  <c r="G307" i="7"/>
  <c r="H307" i="7"/>
  <c r="I307" i="7"/>
  <c r="J307" i="7"/>
  <c r="K307" i="7"/>
  <c r="L307" i="7"/>
  <c r="M307" i="7"/>
  <c r="N307" i="7"/>
  <c r="O307" i="7"/>
  <c r="Q307" i="7"/>
  <c r="R307" i="7"/>
  <c r="S307" i="7"/>
  <c r="U307" i="7"/>
  <c r="V307" i="7"/>
  <c r="W307" i="7"/>
  <c r="X307" i="7"/>
  <c r="Y307" i="7"/>
  <c r="Z307" i="7"/>
  <c r="AA307" i="7"/>
  <c r="AC307" i="7"/>
  <c r="AD307" i="7"/>
  <c r="AE307" i="7"/>
  <c r="AF307" i="7"/>
  <c r="AG307" i="7"/>
  <c r="AH307" i="7"/>
  <c r="AI307" i="7"/>
  <c r="AJ307" i="7"/>
  <c r="AK307" i="7"/>
  <c r="AM307" i="7"/>
  <c r="AN307" i="7"/>
  <c r="AO307" i="7"/>
  <c r="AP307" i="7"/>
  <c r="AR307" i="7"/>
  <c r="AS307" i="7"/>
  <c r="AT307" i="7"/>
  <c r="AU307" i="7"/>
  <c r="AW307" i="7"/>
  <c r="AY307" i="7"/>
  <c r="A308" i="7"/>
  <c r="B308" i="7"/>
  <c r="D308" i="7"/>
  <c r="E308" i="7"/>
  <c r="F308" i="7"/>
  <c r="G308" i="7"/>
  <c r="H308" i="7"/>
  <c r="I308" i="7"/>
  <c r="J308" i="7"/>
  <c r="K308" i="7"/>
  <c r="L308" i="7"/>
  <c r="M308" i="7"/>
  <c r="N308" i="7"/>
  <c r="O308" i="7"/>
  <c r="Q308" i="7"/>
  <c r="R308" i="7"/>
  <c r="S308" i="7"/>
  <c r="U308" i="7"/>
  <c r="V308" i="7"/>
  <c r="W308" i="7"/>
  <c r="X308" i="7"/>
  <c r="Y308" i="7"/>
  <c r="Z308" i="7"/>
  <c r="AA308" i="7"/>
  <c r="AC308" i="7"/>
  <c r="AD308" i="7"/>
  <c r="AE308" i="7"/>
  <c r="AF308" i="7"/>
  <c r="AG308" i="7"/>
  <c r="AH308" i="7"/>
  <c r="AI308" i="7"/>
  <c r="AJ308" i="7"/>
  <c r="AK308" i="7"/>
  <c r="AM308" i="7"/>
  <c r="AN308" i="7"/>
  <c r="AO308" i="7"/>
  <c r="AP308" i="7"/>
  <c r="AR308" i="7"/>
  <c r="AS308" i="7"/>
  <c r="AT308" i="7"/>
  <c r="AU308" i="7"/>
  <c r="AW308" i="7"/>
  <c r="AY308" i="7"/>
  <c r="A309" i="7"/>
  <c r="B309" i="7"/>
  <c r="D309" i="7"/>
  <c r="E309" i="7"/>
  <c r="F309" i="7"/>
  <c r="G309" i="7"/>
  <c r="H309" i="7"/>
  <c r="I309" i="7"/>
  <c r="J309" i="7"/>
  <c r="K309" i="7"/>
  <c r="L309" i="7"/>
  <c r="M309" i="7"/>
  <c r="N309" i="7"/>
  <c r="O309" i="7"/>
  <c r="Q309" i="7"/>
  <c r="R309" i="7"/>
  <c r="S309" i="7"/>
  <c r="U309" i="7"/>
  <c r="V309" i="7"/>
  <c r="W309" i="7"/>
  <c r="X309" i="7"/>
  <c r="Y309" i="7"/>
  <c r="Z309" i="7"/>
  <c r="AA309" i="7"/>
  <c r="AC309" i="7"/>
  <c r="AD309" i="7"/>
  <c r="AE309" i="7"/>
  <c r="AF309" i="7"/>
  <c r="AG309" i="7"/>
  <c r="AH309" i="7"/>
  <c r="AI309" i="7"/>
  <c r="AJ309" i="7"/>
  <c r="AK309" i="7"/>
  <c r="AM309" i="7"/>
  <c r="AN309" i="7"/>
  <c r="AO309" i="7"/>
  <c r="AP309" i="7"/>
  <c r="AR309" i="7"/>
  <c r="AS309" i="7"/>
  <c r="AT309" i="7"/>
  <c r="AU309" i="7"/>
  <c r="AW309" i="7"/>
  <c r="AY309" i="7"/>
  <c r="A310" i="7"/>
  <c r="B310" i="7"/>
  <c r="D310" i="7"/>
  <c r="E310" i="7"/>
  <c r="F310" i="7"/>
  <c r="G310" i="7"/>
  <c r="H310" i="7"/>
  <c r="I310" i="7"/>
  <c r="J310" i="7"/>
  <c r="K310" i="7"/>
  <c r="L310" i="7"/>
  <c r="M310" i="7"/>
  <c r="N310" i="7"/>
  <c r="O310" i="7"/>
  <c r="Q310" i="7"/>
  <c r="R310" i="7"/>
  <c r="S310" i="7"/>
  <c r="U310" i="7"/>
  <c r="V310" i="7"/>
  <c r="W310" i="7"/>
  <c r="X310" i="7"/>
  <c r="Y310" i="7"/>
  <c r="Z310" i="7"/>
  <c r="AA310" i="7"/>
  <c r="AC310" i="7"/>
  <c r="AD310" i="7"/>
  <c r="AE310" i="7"/>
  <c r="AF310" i="7"/>
  <c r="AG310" i="7"/>
  <c r="AH310" i="7"/>
  <c r="AI310" i="7"/>
  <c r="AJ310" i="7"/>
  <c r="AK310" i="7"/>
  <c r="AM310" i="7"/>
  <c r="AN310" i="7"/>
  <c r="AO310" i="7"/>
  <c r="AP310" i="7"/>
  <c r="AR310" i="7"/>
  <c r="AS310" i="7"/>
  <c r="AT310" i="7"/>
  <c r="AU310" i="7"/>
  <c r="AW310" i="7"/>
  <c r="AY310" i="7"/>
  <c r="A311" i="7"/>
  <c r="B311" i="7"/>
  <c r="D311" i="7"/>
  <c r="E311" i="7"/>
  <c r="F311" i="7"/>
  <c r="G311" i="7"/>
  <c r="H311" i="7"/>
  <c r="I311" i="7"/>
  <c r="J311" i="7"/>
  <c r="K311" i="7"/>
  <c r="L311" i="7"/>
  <c r="M311" i="7"/>
  <c r="N311" i="7"/>
  <c r="O311" i="7"/>
  <c r="Q311" i="7"/>
  <c r="R311" i="7"/>
  <c r="S311" i="7"/>
  <c r="U311" i="7"/>
  <c r="V311" i="7"/>
  <c r="W311" i="7"/>
  <c r="X311" i="7"/>
  <c r="Y311" i="7"/>
  <c r="Z311" i="7"/>
  <c r="AA311" i="7"/>
  <c r="AC311" i="7"/>
  <c r="AD311" i="7"/>
  <c r="AE311" i="7"/>
  <c r="AF311" i="7"/>
  <c r="AG311" i="7"/>
  <c r="AH311" i="7"/>
  <c r="AI311" i="7"/>
  <c r="AJ311" i="7"/>
  <c r="AK311" i="7"/>
  <c r="AM311" i="7"/>
  <c r="AN311" i="7"/>
  <c r="AO311" i="7"/>
  <c r="AP311" i="7"/>
  <c r="AR311" i="7"/>
  <c r="AS311" i="7"/>
  <c r="AT311" i="7"/>
  <c r="AU311" i="7"/>
  <c r="AW311" i="7"/>
  <c r="AY311" i="7"/>
  <c r="A312" i="7"/>
  <c r="B312" i="7"/>
  <c r="D312" i="7"/>
  <c r="E312" i="7"/>
  <c r="F312" i="7"/>
  <c r="G312" i="7"/>
  <c r="H312" i="7"/>
  <c r="I312" i="7"/>
  <c r="J312" i="7"/>
  <c r="K312" i="7"/>
  <c r="L312" i="7"/>
  <c r="M312" i="7"/>
  <c r="N312" i="7"/>
  <c r="O312" i="7"/>
  <c r="Q312" i="7"/>
  <c r="R312" i="7"/>
  <c r="S312" i="7"/>
  <c r="U312" i="7"/>
  <c r="V312" i="7"/>
  <c r="W312" i="7"/>
  <c r="X312" i="7"/>
  <c r="Y312" i="7"/>
  <c r="Z312" i="7"/>
  <c r="AA312" i="7"/>
  <c r="AC312" i="7"/>
  <c r="AD312" i="7"/>
  <c r="AE312" i="7"/>
  <c r="AF312" i="7"/>
  <c r="AG312" i="7"/>
  <c r="AH312" i="7"/>
  <c r="AI312" i="7"/>
  <c r="AJ312" i="7"/>
  <c r="AK312" i="7"/>
  <c r="AM312" i="7"/>
  <c r="AN312" i="7"/>
  <c r="AO312" i="7"/>
  <c r="AP312" i="7"/>
  <c r="AR312" i="7"/>
  <c r="AS312" i="7"/>
  <c r="AT312" i="7"/>
  <c r="AU312" i="7"/>
  <c r="AW312" i="7"/>
  <c r="AY312" i="7"/>
  <c r="A313" i="7"/>
  <c r="B313" i="7"/>
  <c r="D313" i="7"/>
  <c r="E313" i="7"/>
  <c r="F313" i="7"/>
  <c r="G313" i="7"/>
  <c r="H313" i="7"/>
  <c r="I313" i="7"/>
  <c r="J313" i="7"/>
  <c r="K313" i="7"/>
  <c r="L313" i="7"/>
  <c r="M313" i="7"/>
  <c r="N313" i="7"/>
  <c r="O313" i="7"/>
  <c r="Q313" i="7"/>
  <c r="R313" i="7"/>
  <c r="S313" i="7"/>
  <c r="U313" i="7"/>
  <c r="V313" i="7"/>
  <c r="W313" i="7"/>
  <c r="X313" i="7"/>
  <c r="Y313" i="7"/>
  <c r="Z313" i="7"/>
  <c r="AA313" i="7"/>
  <c r="AC313" i="7"/>
  <c r="AD313" i="7"/>
  <c r="AE313" i="7"/>
  <c r="AF313" i="7"/>
  <c r="AG313" i="7"/>
  <c r="AH313" i="7"/>
  <c r="AI313" i="7"/>
  <c r="AJ313" i="7"/>
  <c r="AK313" i="7"/>
  <c r="AM313" i="7"/>
  <c r="AN313" i="7"/>
  <c r="AO313" i="7"/>
  <c r="AP313" i="7"/>
  <c r="AR313" i="7"/>
  <c r="AS313" i="7"/>
  <c r="AT313" i="7"/>
  <c r="AU313" i="7"/>
  <c r="AW313" i="7"/>
  <c r="AY313" i="7"/>
  <c r="A314" i="7"/>
  <c r="B314" i="7"/>
  <c r="D314" i="7"/>
  <c r="E314" i="7"/>
  <c r="F314" i="7"/>
  <c r="G314" i="7"/>
  <c r="H314" i="7"/>
  <c r="I314" i="7"/>
  <c r="J314" i="7"/>
  <c r="K314" i="7"/>
  <c r="L314" i="7"/>
  <c r="M314" i="7"/>
  <c r="N314" i="7"/>
  <c r="O314" i="7"/>
  <c r="Q314" i="7"/>
  <c r="R314" i="7"/>
  <c r="S314" i="7"/>
  <c r="U314" i="7"/>
  <c r="V314" i="7"/>
  <c r="W314" i="7"/>
  <c r="X314" i="7"/>
  <c r="Y314" i="7"/>
  <c r="Z314" i="7"/>
  <c r="AA314" i="7"/>
  <c r="AC314" i="7"/>
  <c r="AD314" i="7"/>
  <c r="AE314" i="7"/>
  <c r="AF314" i="7"/>
  <c r="AG314" i="7"/>
  <c r="AH314" i="7"/>
  <c r="AI314" i="7"/>
  <c r="AJ314" i="7"/>
  <c r="AK314" i="7"/>
  <c r="AM314" i="7"/>
  <c r="AN314" i="7"/>
  <c r="AO314" i="7"/>
  <c r="AP314" i="7"/>
  <c r="AR314" i="7"/>
  <c r="AS314" i="7"/>
  <c r="AT314" i="7"/>
  <c r="AU314" i="7"/>
  <c r="AW314" i="7"/>
  <c r="AY314" i="7"/>
  <c r="A315" i="7"/>
  <c r="B315" i="7"/>
  <c r="D315" i="7"/>
  <c r="E315" i="7"/>
  <c r="F315" i="7"/>
  <c r="G315" i="7"/>
  <c r="H315" i="7"/>
  <c r="I315" i="7"/>
  <c r="J315" i="7"/>
  <c r="K315" i="7"/>
  <c r="L315" i="7"/>
  <c r="M315" i="7"/>
  <c r="N315" i="7"/>
  <c r="O315" i="7"/>
  <c r="Q315" i="7"/>
  <c r="R315" i="7"/>
  <c r="S315" i="7"/>
  <c r="U315" i="7"/>
  <c r="V315" i="7"/>
  <c r="W315" i="7"/>
  <c r="X315" i="7"/>
  <c r="Y315" i="7"/>
  <c r="Z315" i="7"/>
  <c r="AA315" i="7"/>
  <c r="AC315" i="7"/>
  <c r="AD315" i="7"/>
  <c r="AE315" i="7"/>
  <c r="AF315" i="7"/>
  <c r="AG315" i="7"/>
  <c r="AH315" i="7"/>
  <c r="AI315" i="7"/>
  <c r="AJ315" i="7"/>
  <c r="AK315" i="7"/>
  <c r="AM315" i="7"/>
  <c r="AN315" i="7"/>
  <c r="AO315" i="7"/>
  <c r="AP315" i="7"/>
  <c r="AR315" i="7"/>
  <c r="AS315" i="7"/>
  <c r="AT315" i="7"/>
  <c r="AU315" i="7"/>
  <c r="AW315" i="7"/>
  <c r="AY315" i="7"/>
  <c r="A316" i="7"/>
  <c r="B316" i="7"/>
  <c r="D316" i="7"/>
  <c r="E316" i="7"/>
  <c r="F316" i="7"/>
  <c r="G316" i="7"/>
  <c r="H316" i="7"/>
  <c r="I316" i="7"/>
  <c r="J316" i="7"/>
  <c r="K316" i="7"/>
  <c r="L316" i="7"/>
  <c r="M316" i="7"/>
  <c r="N316" i="7"/>
  <c r="O316" i="7"/>
  <c r="Q316" i="7"/>
  <c r="R316" i="7"/>
  <c r="S316" i="7"/>
  <c r="U316" i="7"/>
  <c r="V316" i="7"/>
  <c r="W316" i="7"/>
  <c r="X316" i="7"/>
  <c r="Y316" i="7"/>
  <c r="Z316" i="7"/>
  <c r="AA316" i="7"/>
  <c r="AC316" i="7"/>
  <c r="AD316" i="7"/>
  <c r="AE316" i="7"/>
  <c r="AF316" i="7"/>
  <c r="AG316" i="7"/>
  <c r="AH316" i="7"/>
  <c r="AI316" i="7"/>
  <c r="AJ316" i="7"/>
  <c r="AK316" i="7"/>
  <c r="AM316" i="7"/>
  <c r="AN316" i="7"/>
  <c r="AO316" i="7"/>
  <c r="AP316" i="7"/>
  <c r="AR316" i="7"/>
  <c r="AS316" i="7"/>
  <c r="AT316" i="7"/>
  <c r="AU316" i="7"/>
  <c r="AW316" i="7"/>
  <c r="AY316" i="7"/>
  <c r="A317" i="7"/>
  <c r="B317" i="7"/>
  <c r="D317" i="7"/>
  <c r="E317" i="7"/>
  <c r="F317" i="7"/>
  <c r="G317" i="7"/>
  <c r="H317" i="7"/>
  <c r="I317" i="7"/>
  <c r="J317" i="7"/>
  <c r="K317" i="7"/>
  <c r="L317" i="7"/>
  <c r="M317" i="7"/>
  <c r="N317" i="7"/>
  <c r="O317" i="7"/>
  <c r="Q317" i="7"/>
  <c r="R317" i="7"/>
  <c r="S317" i="7"/>
  <c r="U317" i="7"/>
  <c r="V317" i="7"/>
  <c r="W317" i="7"/>
  <c r="X317" i="7"/>
  <c r="Y317" i="7"/>
  <c r="Z317" i="7"/>
  <c r="AA317" i="7"/>
  <c r="AC317" i="7"/>
  <c r="AD317" i="7"/>
  <c r="AE317" i="7"/>
  <c r="AF317" i="7"/>
  <c r="AG317" i="7"/>
  <c r="AH317" i="7"/>
  <c r="AI317" i="7"/>
  <c r="AJ317" i="7"/>
  <c r="AK317" i="7"/>
  <c r="AM317" i="7"/>
  <c r="AN317" i="7"/>
  <c r="AO317" i="7"/>
  <c r="AP317" i="7"/>
  <c r="AR317" i="7"/>
  <c r="AS317" i="7"/>
  <c r="AT317" i="7"/>
  <c r="AU317" i="7"/>
  <c r="AW317" i="7"/>
  <c r="AY317" i="7"/>
  <c r="A318" i="7"/>
  <c r="B318" i="7"/>
  <c r="D318" i="7"/>
  <c r="E318" i="7"/>
  <c r="F318" i="7"/>
  <c r="G318" i="7"/>
  <c r="H318" i="7"/>
  <c r="I318" i="7"/>
  <c r="J318" i="7"/>
  <c r="K318" i="7"/>
  <c r="L318" i="7"/>
  <c r="M318" i="7"/>
  <c r="N318" i="7"/>
  <c r="O318" i="7"/>
  <c r="Q318" i="7"/>
  <c r="R318" i="7"/>
  <c r="S318" i="7"/>
  <c r="U318" i="7"/>
  <c r="V318" i="7"/>
  <c r="W318" i="7"/>
  <c r="X318" i="7"/>
  <c r="Y318" i="7"/>
  <c r="Z318" i="7"/>
  <c r="AA318" i="7"/>
  <c r="AC318" i="7"/>
  <c r="AD318" i="7"/>
  <c r="AE318" i="7"/>
  <c r="AF318" i="7"/>
  <c r="AG318" i="7"/>
  <c r="AH318" i="7"/>
  <c r="AI318" i="7"/>
  <c r="AJ318" i="7"/>
  <c r="AK318" i="7"/>
  <c r="AM318" i="7"/>
  <c r="AN318" i="7"/>
  <c r="AO318" i="7"/>
  <c r="AP318" i="7"/>
  <c r="AR318" i="7"/>
  <c r="AS318" i="7"/>
  <c r="AT318" i="7"/>
  <c r="AU318" i="7"/>
  <c r="AW318" i="7"/>
  <c r="AY318" i="7"/>
  <c r="A319" i="7"/>
  <c r="B319" i="7"/>
  <c r="D319" i="7"/>
  <c r="E319" i="7"/>
  <c r="F319" i="7"/>
  <c r="G319" i="7"/>
  <c r="H319" i="7"/>
  <c r="I319" i="7"/>
  <c r="J319" i="7"/>
  <c r="K319" i="7"/>
  <c r="L319" i="7"/>
  <c r="M319" i="7"/>
  <c r="N319" i="7"/>
  <c r="O319" i="7"/>
  <c r="Q319" i="7"/>
  <c r="R319" i="7"/>
  <c r="S319" i="7"/>
  <c r="U319" i="7"/>
  <c r="V319" i="7"/>
  <c r="W319" i="7"/>
  <c r="X319" i="7"/>
  <c r="Y319" i="7"/>
  <c r="Z319" i="7"/>
  <c r="AA319" i="7"/>
  <c r="AC319" i="7"/>
  <c r="AD319" i="7"/>
  <c r="AE319" i="7"/>
  <c r="AF319" i="7"/>
  <c r="AG319" i="7"/>
  <c r="AH319" i="7"/>
  <c r="AI319" i="7"/>
  <c r="AJ319" i="7"/>
  <c r="AK319" i="7"/>
  <c r="AM319" i="7"/>
  <c r="AN319" i="7"/>
  <c r="AO319" i="7"/>
  <c r="AP319" i="7"/>
  <c r="AR319" i="7"/>
  <c r="AS319" i="7"/>
  <c r="AT319" i="7"/>
  <c r="AU319" i="7"/>
  <c r="AW319" i="7"/>
  <c r="AY319" i="7"/>
  <c r="A320" i="7"/>
  <c r="B320" i="7"/>
  <c r="D320" i="7"/>
  <c r="E320" i="7"/>
  <c r="F320" i="7"/>
  <c r="G320" i="7"/>
  <c r="H320" i="7"/>
  <c r="I320" i="7"/>
  <c r="J320" i="7"/>
  <c r="K320" i="7"/>
  <c r="L320" i="7"/>
  <c r="M320" i="7"/>
  <c r="N320" i="7"/>
  <c r="O320" i="7"/>
  <c r="Q320" i="7"/>
  <c r="R320" i="7"/>
  <c r="S320" i="7"/>
  <c r="U320" i="7"/>
  <c r="V320" i="7"/>
  <c r="W320" i="7"/>
  <c r="X320" i="7"/>
  <c r="Y320" i="7"/>
  <c r="Z320" i="7"/>
  <c r="AA320" i="7"/>
  <c r="AC320" i="7"/>
  <c r="AD320" i="7"/>
  <c r="AE320" i="7"/>
  <c r="AF320" i="7"/>
  <c r="AG320" i="7"/>
  <c r="AH320" i="7"/>
  <c r="AI320" i="7"/>
  <c r="AJ320" i="7"/>
  <c r="AK320" i="7"/>
  <c r="AM320" i="7"/>
  <c r="AN320" i="7"/>
  <c r="AO320" i="7"/>
  <c r="AP320" i="7"/>
  <c r="AR320" i="7"/>
  <c r="AS320" i="7"/>
  <c r="AT320" i="7"/>
  <c r="AU320" i="7"/>
  <c r="AW320" i="7"/>
  <c r="AY320" i="7"/>
  <c r="A321" i="7"/>
  <c r="B321" i="7"/>
  <c r="D321" i="7"/>
  <c r="E321" i="7"/>
  <c r="F321" i="7"/>
  <c r="G321" i="7"/>
  <c r="H321" i="7"/>
  <c r="I321" i="7"/>
  <c r="J321" i="7"/>
  <c r="K321" i="7"/>
  <c r="L321" i="7"/>
  <c r="M321" i="7"/>
  <c r="N321" i="7"/>
  <c r="O321" i="7"/>
  <c r="Q321" i="7"/>
  <c r="R321" i="7"/>
  <c r="S321" i="7"/>
  <c r="U321" i="7"/>
  <c r="V321" i="7"/>
  <c r="W321" i="7"/>
  <c r="X321" i="7"/>
  <c r="Y321" i="7"/>
  <c r="Z321" i="7"/>
  <c r="AA321" i="7"/>
  <c r="AC321" i="7"/>
  <c r="AD321" i="7"/>
  <c r="AE321" i="7"/>
  <c r="AF321" i="7"/>
  <c r="AG321" i="7"/>
  <c r="AH321" i="7"/>
  <c r="AI321" i="7"/>
  <c r="AJ321" i="7"/>
  <c r="AK321" i="7"/>
  <c r="AM321" i="7"/>
  <c r="AN321" i="7"/>
  <c r="AO321" i="7"/>
  <c r="AP321" i="7"/>
  <c r="AR321" i="7"/>
  <c r="AS321" i="7"/>
  <c r="AT321" i="7"/>
  <c r="AU321" i="7"/>
  <c r="AW321" i="7"/>
  <c r="AY321" i="7"/>
  <c r="A322" i="7"/>
  <c r="B322" i="7"/>
  <c r="D322" i="7"/>
  <c r="E322" i="7"/>
  <c r="F322" i="7"/>
  <c r="G322" i="7"/>
  <c r="H322" i="7"/>
  <c r="I322" i="7"/>
  <c r="J322" i="7"/>
  <c r="K322" i="7"/>
  <c r="L322" i="7"/>
  <c r="M322" i="7"/>
  <c r="N322" i="7"/>
  <c r="O322" i="7"/>
  <c r="Q322" i="7"/>
  <c r="R322" i="7"/>
  <c r="S322" i="7"/>
  <c r="U322" i="7"/>
  <c r="V322" i="7"/>
  <c r="W322" i="7"/>
  <c r="X322" i="7"/>
  <c r="Y322" i="7"/>
  <c r="Z322" i="7"/>
  <c r="AA322" i="7"/>
  <c r="AC322" i="7"/>
  <c r="AD322" i="7"/>
  <c r="AE322" i="7"/>
  <c r="AF322" i="7"/>
  <c r="AG322" i="7"/>
  <c r="AH322" i="7"/>
  <c r="AI322" i="7"/>
  <c r="AJ322" i="7"/>
  <c r="AK322" i="7"/>
  <c r="AM322" i="7"/>
  <c r="AN322" i="7"/>
  <c r="AO322" i="7"/>
  <c r="AP322" i="7"/>
  <c r="AR322" i="7"/>
  <c r="AS322" i="7"/>
  <c r="AT322" i="7"/>
  <c r="AU322" i="7"/>
  <c r="AW322" i="7"/>
  <c r="AY322" i="7"/>
  <c r="A323" i="7"/>
  <c r="B323" i="7"/>
  <c r="D323" i="7"/>
  <c r="E323" i="7"/>
  <c r="F323" i="7"/>
  <c r="G323" i="7"/>
  <c r="H323" i="7"/>
  <c r="I323" i="7"/>
  <c r="J323" i="7"/>
  <c r="K323" i="7"/>
  <c r="L323" i="7"/>
  <c r="M323" i="7"/>
  <c r="N323" i="7"/>
  <c r="O323" i="7"/>
  <c r="Q323" i="7"/>
  <c r="R323" i="7"/>
  <c r="S323" i="7"/>
  <c r="U323" i="7"/>
  <c r="V323" i="7"/>
  <c r="W323" i="7"/>
  <c r="X323" i="7"/>
  <c r="Y323" i="7"/>
  <c r="Z323" i="7"/>
  <c r="AA323" i="7"/>
  <c r="AC323" i="7"/>
  <c r="AD323" i="7"/>
  <c r="AE323" i="7"/>
  <c r="AF323" i="7"/>
  <c r="AG323" i="7"/>
  <c r="AH323" i="7"/>
  <c r="AI323" i="7"/>
  <c r="AJ323" i="7"/>
  <c r="AK323" i="7"/>
  <c r="AM323" i="7"/>
  <c r="AN323" i="7"/>
  <c r="AO323" i="7"/>
  <c r="AP323" i="7"/>
  <c r="AR323" i="7"/>
  <c r="AS323" i="7"/>
  <c r="AT323" i="7"/>
  <c r="AU323" i="7"/>
  <c r="AW323" i="7"/>
  <c r="AY323" i="7"/>
  <c r="A324" i="7"/>
  <c r="B324" i="7"/>
  <c r="D324" i="7"/>
  <c r="E324" i="7"/>
  <c r="F324" i="7"/>
  <c r="G324" i="7"/>
  <c r="H324" i="7"/>
  <c r="I324" i="7"/>
  <c r="J324" i="7"/>
  <c r="K324" i="7"/>
  <c r="L324" i="7"/>
  <c r="M324" i="7"/>
  <c r="N324" i="7"/>
  <c r="O324" i="7"/>
  <c r="Q324" i="7"/>
  <c r="R324" i="7"/>
  <c r="S324" i="7"/>
  <c r="U324" i="7"/>
  <c r="V324" i="7"/>
  <c r="W324" i="7"/>
  <c r="X324" i="7"/>
  <c r="Y324" i="7"/>
  <c r="Z324" i="7"/>
  <c r="AA324" i="7"/>
  <c r="AC324" i="7"/>
  <c r="AD324" i="7"/>
  <c r="AE324" i="7"/>
  <c r="AF324" i="7"/>
  <c r="AG324" i="7"/>
  <c r="AH324" i="7"/>
  <c r="AI324" i="7"/>
  <c r="AJ324" i="7"/>
  <c r="AK324" i="7"/>
  <c r="AM324" i="7"/>
  <c r="AN324" i="7"/>
  <c r="AO324" i="7"/>
  <c r="AP324" i="7"/>
  <c r="AR324" i="7"/>
  <c r="AS324" i="7"/>
  <c r="AT324" i="7"/>
  <c r="AU324" i="7"/>
  <c r="AW324" i="7"/>
  <c r="AY324" i="7"/>
  <c r="A325" i="7"/>
  <c r="B325" i="7"/>
  <c r="D325" i="7"/>
  <c r="E325" i="7"/>
  <c r="F325" i="7"/>
  <c r="G325" i="7"/>
  <c r="H325" i="7"/>
  <c r="I325" i="7"/>
  <c r="J325" i="7"/>
  <c r="K325" i="7"/>
  <c r="L325" i="7"/>
  <c r="M325" i="7"/>
  <c r="N325" i="7"/>
  <c r="O325" i="7"/>
  <c r="Q325" i="7"/>
  <c r="R325" i="7"/>
  <c r="S325" i="7"/>
  <c r="U325" i="7"/>
  <c r="V325" i="7"/>
  <c r="W325" i="7"/>
  <c r="X325" i="7"/>
  <c r="Y325" i="7"/>
  <c r="Z325" i="7"/>
  <c r="AA325" i="7"/>
  <c r="AC325" i="7"/>
  <c r="AD325" i="7"/>
  <c r="AE325" i="7"/>
  <c r="AF325" i="7"/>
  <c r="AG325" i="7"/>
  <c r="AH325" i="7"/>
  <c r="AI325" i="7"/>
  <c r="AJ325" i="7"/>
  <c r="AK325" i="7"/>
  <c r="AM325" i="7"/>
  <c r="AN325" i="7"/>
  <c r="AO325" i="7"/>
  <c r="AP325" i="7"/>
  <c r="AR325" i="7"/>
  <c r="AS325" i="7"/>
  <c r="AT325" i="7"/>
  <c r="AU325" i="7"/>
  <c r="AW325" i="7"/>
  <c r="AY325" i="7"/>
  <c r="A326" i="7"/>
  <c r="B326" i="7"/>
  <c r="D326" i="7"/>
  <c r="E326" i="7"/>
  <c r="F326" i="7"/>
  <c r="G326" i="7"/>
  <c r="H326" i="7"/>
  <c r="I326" i="7"/>
  <c r="J326" i="7"/>
  <c r="K326" i="7"/>
  <c r="L326" i="7"/>
  <c r="M326" i="7"/>
  <c r="N326" i="7"/>
  <c r="O326" i="7"/>
  <c r="Q326" i="7"/>
  <c r="R326" i="7"/>
  <c r="S326" i="7"/>
  <c r="U326" i="7"/>
  <c r="V326" i="7"/>
  <c r="W326" i="7"/>
  <c r="X326" i="7"/>
  <c r="Y326" i="7"/>
  <c r="Z326" i="7"/>
  <c r="AA326" i="7"/>
  <c r="AC326" i="7"/>
  <c r="AD326" i="7"/>
  <c r="AE326" i="7"/>
  <c r="AF326" i="7"/>
  <c r="AG326" i="7"/>
  <c r="AH326" i="7"/>
  <c r="AI326" i="7"/>
  <c r="AJ326" i="7"/>
  <c r="AK326" i="7"/>
  <c r="AM326" i="7"/>
  <c r="AN326" i="7"/>
  <c r="AO326" i="7"/>
  <c r="AP326" i="7"/>
  <c r="AR326" i="7"/>
  <c r="AS326" i="7"/>
  <c r="AT326" i="7"/>
  <c r="AU326" i="7"/>
  <c r="AW326" i="7"/>
  <c r="AY326" i="7"/>
  <c r="A327" i="7"/>
  <c r="B327" i="7"/>
  <c r="D327" i="7"/>
  <c r="E327" i="7"/>
  <c r="F327" i="7"/>
  <c r="G327" i="7"/>
  <c r="H327" i="7"/>
  <c r="I327" i="7"/>
  <c r="J327" i="7"/>
  <c r="K327" i="7"/>
  <c r="L327" i="7"/>
  <c r="M327" i="7"/>
  <c r="N327" i="7"/>
  <c r="O327" i="7"/>
  <c r="Q327" i="7"/>
  <c r="R327" i="7"/>
  <c r="S327" i="7"/>
  <c r="U327" i="7"/>
  <c r="V327" i="7"/>
  <c r="W327" i="7"/>
  <c r="X327" i="7"/>
  <c r="Y327" i="7"/>
  <c r="Z327" i="7"/>
  <c r="AA327" i="7"/>
  <c r="AC327" i="7"/>
  <c r="AD327" i="7"/>
  <c r="AE327" i="7"/>
  <c r="AF327" i="7"/>
  <c r="AG327" i="7"/>
  <c r="AH327" i="7"/>
  <c r="AI327" i="7"/>
  <c r="AJ327" i="7"/>
  <c r="AK327" i="7"/>
  <c r="AM327" i="7"/>
  <c r="AN327" i="7"/>
  <c r="AO327" i="7"/>
  <c r="AP327" i="7"/>
  <c r="AR327" i="7"/>
  <c r="AS327" i="7"/>
  <c r="AT327" i="7"/>
  <c r="AU327" i="7"/>
  <c r="AW327" i="7"/>
  <c r="AY327" i="7"/>
  <c r="A328" i="7"/>
  <c r="B328" i="7"/>
  <c r="D328" i="7"/>
  <c r="E328" i="7"/>
  <c r="F328" i="7"/>
  <c r="G328" i="7"/>
  <c r="H328" i="7"/>
  <c r="I328" i="7"/>
  <c r="J328" i="7"/>
  <c r="K328" i="7"/>
  <c r="L328" i="7"/>
  <c r="M328" i="7"/>
  <c r="N328" i="7"/>
  <c r="O328" i="7"/>
  <c r="Q328" i="7"/>
  <c r="R328" i="7"/>
  <c r="S328" i="7"/>
  <c r="U328" i="7"/>
  <c r="V328" i="7"/>
  <c r="W328" i="7"/>
  <c r="X328" i="7"/>
  <c r="Y328" i="7"/>
  <c r="Z328" i="7"/>
  <c r="AA328" i="7"/>
  <c r="AC328" i="7"/>
  <c r="AD328" i="7"/>
  <c r="AE328" i="7"/>
  <c r="AF328" i="7"/>
  <c r="AG328" i="7"/>
  <c r="AH328" i="7"/>
  <c r="AI328" i="7"/>
  <c r="AJ328" i="7"/>
  <c r="AK328" i="7"/>
  <c r="AM328" i="7"/>
  <c r="AN328" i="7"/>
  <c r="AO328" i="7"/>
  <c r="AP328" i="7"/>
  <c r="AR328" i="7"/>
  <c r="AS328" i="7"/>
  <c r="AT328" i="7"/>
  <c r="AU328" i="7"/>
  <c r="AW328" i="7"/>
  <c r="AY328" i="7"/>
  <c r="A329" i="7"/>
  <c r="B329" i="7"/>
  <c r="D329" i="7"/>
  <c r="E329" i="7"/>
  <c r="F329" i="7"/>
  <c r="G329" i="7"/>
  <c r="H329" i="7"/>
  <c r="I329" i="7"/>
  <c r="J329" i="7"/>
  <c r="K329" i="7"/>
  <c r="L329" i="7"/>
  <c r="M329" i="7"/>
  <c r="N329" i="7"/>
  <c r="O329" i="7"/>
  <c r="Q329" i="7"/>
  <c r="R329" i="7"/>
  <c r="S329" i="7"/>
  <c r="U329" i="7"/>
  <c r="V329" i="7"/>
  <c r="W329" i="7"/>
  <c r="X329" i="7"/>
  <c r="Y329" i="7"/>
  <c r="Z329" i="7"/>
  <c r="AA329" i="7"/>
  <c r="AC329" i="7"/>
  <c r="AD329" i="7"/>
  <c r="AE329" i="7"/>
  <c r="AF329" i="7"/>
  <c r="AG329" i="7"/>
  <c r="AH329" i="7"/>
  <c r="AI329" i="7"/>
  <c r="AJ329" i="7"/>
  <c r="AK329" i="7"/>
  <c r="AM329" i="7"/>
  <c r="AN329" i="7"/>
  <c r="AO329" i="7"/>
  <c r="AP329" i="7"/>
  <c r="AR329" i="7"/>
  <c r="AS329" i="7"/>
  <c r="AT329" i="7"/>
  <c r="AU329" i="7"/>
  <c r="AW329" i="7"/>
  <c r="AY329" i="7"/>
  <c r="A330" i="7"/>
  <c r="B330" i="7"/>
  <c r="D330" i="7"/>
  <c r="E330" i="7"/>
  <c r="F330" i="7"/>
  <c r="G330" i="7"/>
  <c r="H330" i="7"/>
  <c r="I330" i="7"/>
  <c r="J330" i="7"/>
  <c r="K330" i="7"/>
  <c r="L330" i="7"/>
  <c r="M330" i="7"/>
  <c r="N330" i="7"/>
  <c r="O330" i="7"/>
  <c r="Q330" i="7"/>
  <c r="R330" i="7"/>
  <c r="S330" i="7"/>
  <c r="U330" i="7"/>
  <c r="V330" i="7"/>
  <c r="W330" i="7"/>
  <c r="X330" i="7"/>
  <c r="Y330" i="7"/>
  <c r="Z330" i="7"/>
  <c r="AA330" i="7"/>
  <c r="AC330" i="7"/>
  <c r="AD330" i="7"/>
  <c r="AE330" i="7"/>
  <c r="AF330" i="7"/>
  <c r="AG330" i="7"/>
  <c r="AH330" i="7"/>
  <c r="AI330" i="7"/>
  <c r="AJ330" i="7"/>
  <c r="AK330" i="7"/>
  <c r="AM330" i="7"/>
  <c r="AN330" i="7"/>
  <c r="AO330" i="7"/>
  <c r="AP330" i="7"/>
  <c r="AR330" i="7"/>
  <c r="AS330" i="7"/>
  <c r="AT330" i="7"/>
  <c r="AU330" i="7"/>
  <c r="AW330" i="7"/>
  <c r="AY330" i="7"/>
  <c r="A331" i="7"/>
  <c r="B331" i="7"/>
  <c r="D331" i="7"/>
  <c r="E331" i="7"/>
  <c r="F331" i="7"/>
  <c r="G331" i="7"/>
  <c r="H331" i="7"/>
  <c r="I331" i="7"/>
  <c r="J331" i="7"/>
  <c r="K331" i="7"/>
  <c r="L331" i="7"/>
  <c r="M331" i="7"/>
  <c r="N331" i="7"/>
  <c r="O331" i="7"/>
  <c r="Q331" i="7"/>
  <c r="R331" i="7"/>
  <c r="S331" i="7"/>
  <c r="U331" i="7"/>
  <c r="V331" i="7"/>
  <c r="W331" i="7"/>
  <c r="X331" i="7"/>
  <c r="Y331" i="7"/>
  <c r="Z331" i="7"/>
  <c r="AA331" i="7"/>
  <c r="AC331" i="7"/>
  <c r="AD331" i="7"/>
  <c r="AE331" i="7"/>
  <c r="AF331" i="7"/>
  <c r="AG331" i="7"/>
  <c r="AH331" i="7"/>
  <c r="AI331" i="7"/>
  <c r="AJ331" i="7"/>
  <c r="AK331" i="7"/>
  <c r="AM331" i="7"/>
  <c r="AN331" i="7"/>
  <c r="AO331" i="7"/>
  <c r="AP331" i="7"/>
  <c r="AR331" i="7"/>
  <c r="AS331" i="7"/>
  <c r="AT331" i="7"/>
  <c r="AU331" i="7"/>
  <c r="AW331" i="7"/>
  <c r="AY331" i="7"/>
  <c r="A332" i="7"/>
  <c r="B332" i="7"/>
  <c r="D332" i="7"/>
  <c r="E332" i="7"/>
  <c r="F332" i="7"/>
  <c r="G332" i="7"/>
  <c r="H332" i="7"/>
  <c r="I332" i="7"/>
  <c r="J332" i="7"/>
  <c r="K332" i="7"/>
  <c r="L332" i="7"/>
  <c r="M332" i="7"/>
  <c r="N332" i="7"/>
  <c r="O332" i="7"/>
  <c r="Q332" i="7"/>
  <c r="R332" i="7"/>
  <c r="S332" i="7"/>
  <c r="U332" i="7"/>
  <c r="V332" i="7"/>
  <c r="W332" i="7"/>
  <c r="X332" i="7"/>
  <c r="Y332" i="7"/>
  <c r="Z332" i="7"/>
  <c r="AA332" i="7"/>
  <c r="AC332" i="7"/>
  <c r="AD332" i="7"/>
  <c r="AE332" i="7"/>
  <c r="AF332" i="7"/>
  <c r="AG332" i="7"/>
  <c r="AH332" i="7"/>
  <c r="AI332" i="7"/>
  <c r="AJ332" i="7"/>
  <c r="AK332" i="7"/>
  <c r="AM332" i="7"/>
  <c r="AN332" i="7"/>
  <c r="AO332" i="7"/>
  <c r="AP332" i="7"/>
  <c r="AR332" i="7"/>
  <c r="AS332" i="7"/>
  <c r="AT332" i="7"/>
  <c r="AU332" i="7"/>
  <c r="AW332" i="7"/>
  <c r="AY332" i="7"/>
  <c r="A333" i="7"/>
  <c r="B333" i="7"/>
  <c r="D333" i="7"/>
  <c r="E333" i="7"/>
  <c r="F333" i="7"/>
  <c r="G333" i="7"/>
  <c r="H333" i="7"/>
  <c r="I333" i="7"/>
  <c r="J333" i="7"/>
  <c r="K333" i="7"/>
  <c r="L333" i="7"/>
  <c r="M333" i="7"/>
  <c r="N333" i="7"/>
  <c r="O333" i="7"/>
  <c r="Q333" i="7"/>
  <c r="R333" i="7"/>
  <c r="S333" i="7"/>
  <c r="U333" i="7"/>
  <c r="V333" i="7"/>
  <c r="W333" i="7"/>
  <c r="X333" i="7"/>
  <c r="Y333" i="7"/>
  <c r="Z333" i="7"/>
  <c r="AA333" i="7"/>
  <c r="AC333" i="7"/>
  <c r="AD333" i="7"/>
  <c r="AE333" i="7"/>
  <c r="AF333" i="7"/>
  <c r="AG333" i="7"/>
  <c r="AH333" i="7"/>
  <c r="AI333" i="7"/>
  <c r="AJ333" i="7"/>
  <c r="AK333" i="7"/>
  <c r="AM333" i="7"/>
  <c r="AN333" i="7"/>
  <c r="AO333" i="7"/>
  <c r="AP333" i="7"/>
  <c r="AR333" i="7"/>
  <c r="AS333" i="7"/>
  <c r="AT333" i="7"/>
  <c r="AU333" i="7"/>
  <c r="AW333" i="7"/>
  <c r="AY333" i="7"/>
  <c r="A334" i="7"/>
  <c r="B334" i="7"/>
  <c r="D334" i="7"/>
  <c r="E334" i="7"/>
  <c r="F334" i="7"/>
  <c r="G334" i="7"/>
  <c r="H334" i="7"/>
  <c r="I334" i="7"/>
  <c r="J334" i="7"/>
  <c r="K334" i="7"/>
  <c r="L334" i="7"/>
  <c r="M334" i="7"/>
  <c r="N334" i="7"/>
  <c r="O334" i="7"/>
  <c r="Q334" i="7"/>
  <c r="R334" i="7"/>
  <c r="S334" i="7"/>
  <c r="U334" i="7"/>
  <c r="V334" i="7"/>
  <c r="W334" i="7"/>
  <c r="X334" i="7"/>
  <c r="Y334" i="7"/>
  <c r="Z334" i="7"/>
  <c r="AA334" i="7"/>
  <c r="AC334" i="7"/>
  <c r="AD334" i="7"/>
  <c r="AE334" i="7"/>
  <c r="AF334" i="7"/>
  <c r="AG334" i="7"/>
  <c r="AH334" i="7"/>
  <c r="AI334" i="7"/>
  <c r="AJ334" i="7"/>
  <c r="AK334" i="7"/>
  <c r="AM334" i="7"/>
  <c r="AN334" i="7"/>
  <c r="AO334" i="7"/>
  <c r="AP334" i="7"/>
  <c r="AR334" i="7"/>
  <c r="AS334" i="7"/>
  <c r="AT334" i="7"/>
  <c r="AU334" i="7"/>
  <c r="AW334" i="7"/>
  <c r="AY334" i="7"/>
  <c r="A335" i="7"/>
  <c r="B335" i="7"/>
  <c r="D335" i="7"/>
  <c r="E335" i="7"/>
  <c r="F335" i="7"/>
  <c r="G335" i="7"/>
  <c r="H335" i="7"/>
  <c r="I335" i="7"/>
  <c r="J335" i="7"/>
  <c r="K335" i="7"/>
  <c r="L335" i="7"/>
  <c r="M335" i="7"/>
  <c r="N335" i="7"/>
  <c r="O335" i="7"/>
  <c r="Q335" i="7"/>
  <c r="R335" i="7"/>
  <c r="S335" i="7"/>
  <c r="U335" i="7"/>
  <c r="V335" i="7"/>
  <c r="W335" i="7"/>
  <c r="X335" i="7"/>
  <c r="Y335" i="7"/>
  <c r="Z335" i="7"/>
  <c r="AA335" i="7"/>
  <c r="AC335" i="7"/>
  <c r="AD335" i="7"/>
  <c r="AE335" i="7"/>
  <c r="AF335" i="7"/>
  <c r="AG335" i="7"/>
  <c r="AH335" i="7"/>
  <c r="AI335" i="7"/>
  <c r="AJ335" i="7"/>
  <c r="AK335" i="7"/>
  <c r="AM335" i="7"/>
  <c r="AN335" i="7"/>
  <c r="AO335" i="7"/>
  <c r="AP335" i="7"/>
  <c r="AR335" i="7"/>
  <c r="AS335" i="7"/>
  <c r="AT335" i="7"/>
  <c r="AU335" i="7"/>
  <c r="AW335" i="7"/>
  <c r="AY335" i="7"/>
  <c r="A336" i="7"/>
  <c r="B336" i="7"/>
  <c r="D336" i="7"/>
  <c r="E336" i="7"/>
  <c r="F336" i="7"/>
  <c r="G336" i="7"/>
  <c r="H336" i="7"/>
  <c r="I336" i="7"/>
  <c r="J336" i="7"/>
  <c r="K336" i="7"/>
  <c r="L336" i="7"/>
  <c r="M336" i="7"/>
  <c r="N336" i="7"/>
  <c r="O336" i="7"/>
  <c r="Q336" i="7"/>
  <c r="R336" i="7"/>
  <c r="S336" i="7"/>
  <c r="U336" i="7"/>
  <c r="V336" i="7"/>
  <c r="W336" i="7"/>
  <c r="X336" i="7"/>
  <c r="Y336" i="7"/>
  <c r="Z336" i="7"/>
  <c r="AA336" i="7"/>
  <c r="AC336" i="7"/>
  <c r="AD336" i="7"/>
  <c r="AE336" i="7"/>
  <c r="AF336" i="7"/>
  <c r="AG336" i="7"/>
  <c r="AH336" i="7"/>
  <c r="AI336" i="7"/>
  <c r="AJ336" i="7"/>
  <c r="AK336" i="7"/>
  <c r="AM336" i="7"/>
  <c r="AN336" i="7"/>
  <c r="AO336" i="7"/>
  <c r="AP336" i="7"/>
  <c r="AR336" i="7"/>
  <c r="AS336" i="7"/>
  <c r="AT336" i="7"/>
  <c r="AU336" i="7"/>
  <c r="AW336" i="7"/>
  <c r="AY336" i="7"/>
  <c r="A337" i="7"/>
  <c r="B337" i="7"/>
  <c r="D337" i="7"/>
  <c r="E337" i="7"/>
  <c r="F337" i="7"/>
  <c r="G337" i="7"/>
  <c r="H337" i="7"/>
  <c r="I337" i="7"/>
  <c r="J337" i="7"/>
  <c r="K337" i="7"/>
  <c r="L337" i="7"/>
  <c r="M337" i="7"/>
  <c r="N337" i="7"/>
  <c r="O337" i="7"/>
  <c r="Q337" i="7"/>
  <c r="R337" i="7"/>
  <c r="S337" i="7"/>
  <c r="U337" i="7"/>
  <c r="V337" i="7"/>
  <c r="W337" i="7"/>
  <c r="X337" i="7"/>
  <c r="Y337" i="7"/>
  <c r="Z337" i="7"/>
  <c r="AA337" i="7"/>
  <c r="AC337" i="7"/>
  <c r="AD337" i="7"/>
  <c r="AE337" i="7"/>
  <c r="AF337" i="7"/>
  <c r="AG337" i="7"/>
  <c r="AH337" i="7"/>
  <c r="AI337" i="7"/>
  <c r="AJ337" i="7"/>
  <c r="AK337" i="7"/>
  <c r="AM337" i="7"/>
  <c r="AN337" i="7"/>
  <c r="AO337" i="7"/>
  <c r="AP337" i="7"/>
  <c r="AR337" i="7"/>
  <c r="AS337" i="7"/>
  <c r="AT337" i="7"/>
  <c r="AU337" i="7"/>
  <c r="AW337" i="7"/>
  <c r="AY337" i="7"/>
  <c r="A338" i="7"/>
  <c r="B338" i="7"/>
  <c r="D338" i="7"/>
  <c r="E338" i="7"/>
  <c r="F338" i="7"/>
  <c r="G338" i="7"/>
  <c r="H338" i="7"/>
  <c r="I338" i="7"/>
  <c r="J338" i="7"/>
  <c r="K338" i="7"/>
  <c r="L338" i="7"/>
  <c r="M338" i="7"/>
  <c r="N338" i="7"/>
  <c r="O338" i="7"/>
  <c r="Q338" i="7"/>
  <c r="R338" i="7"/>
  <c r="S338" i="7"/>
  <c r="U338" i="7"/>
  <c r="V338" i="7"/>
  <c r="W338" i="7"/>
  <c r="X338" i="7"/>
  <c r="Y338" i="7"/>
  <c r="Z338" i="7"/>
  <c r="AA338" i="7"/>
  <c r="AC338" i="7"/>
  <c r="AD338" i="7"/>
  <c r="AE338" i="7"/>
  <c r="AF338" i="7"/>
  <c r="AG338" i="7"/>
  <c r="AH338" i="7"/>
  <c r="AI338" i="7"/>
  <c r="AJ338" i="7"/>
  <c r="AK338" i="7"/>
  <c r="AM338" i="7"/>
  <c r="AN338" i="7"/>
  <c r="AO338" i="7"/>
  <c r="AP338" i="7"/>
  <c r="AR338" i="7"/>
  <c r="AS338" i="7"/>
  <c r="AT338" i="7"/>
  <c r="AU338" i="7"/>
  <c r="AW338" i="7"/>
  <c r="AY338" i="7"/>
  <c r="A339" i="7"/>
  <c r="B339" i="7"/>
  <c r="D339" i="7"/>
  <c r="E339" i="7"/>
  <c r="F339" i="7"/>
  <c r="G339" i="7"/>
  <c r="H339" i="7"/>
  <c r="I339" i="7"/>
  <c r="J339" i="7"/>
  <c r="K339" i="7"/>
  <c r="L339" i="7"/>
  <c r="M339" i="7"/>
  <c r="N339" i="7"/>
  <c r="O339" i="7"/>
  <c r="Q339" i="7"/>
  <c r="R339" i="7"/>
  <c r="S339" i="7"/>
  <c r="U339" i="7"/>
  <c r="V339" i="7"/>
  <c r="W339" i="7"/>
  <c r="X339" i="7"/>
  <c r="Y339" i="7"/>
  <c r="Z339" i="7"/>
  <c r="AA339" i="7"/>
  <c r="AC339" i="7"/>
  <c r="AD339" i="7"/>
  <c r="AE339" i="7"/>
  <c r="AF339" i="7"/>
  <c r="AG339" i="7"/>
  <c r="AH339" i="7"/>
  <c r="AI339" i="7"/>
  <c r="AJ339" i="7"/>
  <c r="AK339" i="7"/>
  <c r="AM339" i="7"/>
  <c r="AN339" i="7"/>
  <c r="AO339" i="7"/>
  <c r="AP339" i="7"/>
  <c r="AR339" i="7"/>
  <c r="AS339" i="7"/>
  <c r="AT339" i="7"/>
  <c r="AU339" i="7"/>
  <c r="AW339" i="7"/>
  <c r="AY339" i="7"/>
  <c r="A340" i="7"/>
  <c r="B340" i="7"/>
  <c r="D340" i="7"/>
  <c r="E340" i="7"/>
  <c r="F340" i="7"/>
  <c r="G340" i="7"/>
  <c r="H340" i="7"/>
  <c r="I340" i="7"/>
  <c r="J340" i="7"/>
  <c r="K340" i="7"/>
  <c r="L340" i="7"/>
  <c r="M340" i="7"/>
  <c r="N340" i="7"/>
  <c r="O340" i="7"/>
  <c r="Q340" i="7"/>
  <c r="R340" i="7"/>
  <c r="S340" i="7"/>
  <c r="U340" i="7"/>
  <c r="V340" i="7"/>
  <c r="W340" i="7"/>
  <c r="X340" i="7"/>
  <c r="Y340" i="7"/>
  <c r="Z340" i="7"/>
  <c r="AA340" i="7"/>
  <c r="AC340" i="7"/>
  <c r="AD340" i="7"/>
  <c r="AE340" i="7"/>
  <c r="AF340" i="7"/>
  <c r="AG340" i="7"/>
  <c r="AH340" i="7"/>
  <c r="AI340" i="7"/>
  <c r="AJ340" i="7"/>
  <c r="AK340" i="7"/>
  <c r="AM340" i="7"/>
  <c r="AN340" i="7"/>
  <c r="AO340" i="7"/>
  <c r="AP340" i="7"/>
  <c r="AR340" i="7"/>
  <c r="AS340" i="7"/>
  <c r="AT340" i="7"/>
  <c r="AU340" i="7"/>
  <c r="AW340" i="7"/>
  <c r="AY340" i="7"/>
  <c r="A341" i="7"/>
  <c r="B341" i="7"/>
  <c r="D341" i="7"/>
  <c r="E341" i="7"/>
  <c r="F341" i="7"/>
  <c r="G341" i="7"/>
  <c r="H341" i="7"/>
  <c r="I341" i="7"/>
  <c r="J341" i="7"/>
  <c r="K341" i="7"/>
  <c r="L341" i="7"/>
  <c r="M341" i="7"/>
  <c r="N341" i="7"/>
  <c r="O341" i="7"/>
  <c r="Q341" i="7"/>
  <c r="R341" i="7"/>
  <c r="S341" i="7"/>
  <c r="U341" i="7"/>
  <c r="V341" i="7"/>
  <c r="W341" i="7"/>
  <c r="X341" i="7"/>
  <c r="Y341" i="7"/>
  <c r="Z341" i="7"/>
  <c r="AA341" i="7"/>
  <c r="AC341" i="7"/>
  <c r="AD341" i="7"/>
  <c r="AE341" i="7"/>
  <c r="AF341" i="7"/>
  <c r="AG341" i="7"/>
  <c r="AH341" i="7"/>
  <c r="AI341" i="7"/>
  <c r="AJ341" i="7"/>
  <c r="AK341" i="7"/>
  <c r="AM341" i="7"/>
  <c r="AN341" i="7"/>
  <c r="AO341" i="7"/>
  <c r="AP341" i="7"/>
  <c r="AR341" i="7"/>
  <c r="AS341" i="7"/>
  <c r="AT341" i="7"/>
  <c r="AU341" i="7"/>
  <c r="AW341" i="7"/>
  <c r="AY341" i="7"/>
  <c r="A342" i="7"/>
  <c r="B342" i="7"/>
  <c r="D342" i="7"/>
  <c r="E342" i="7"/>
  <c r="F342" i="7"/>
  <c r="G342" i="7"/>
  <c r="H342" i="7"/>
  <c r="I342" i="7"/>
  <c r="J342" i="7"/>
  <c r="K342" i="7"/>
  <c r="L342" i="7"/>
  <c r="M342" i="7"/>
  <c r="N342" i="7"/>
  <c r="O342" i="7"/>
  <c r="Q342" i="7"/>
  <c r="R342" i="7"/>
  <c r="S342" i="7"/>
  <c r="U342" i="7"/>
  <c r="V342" i="7"/>
  <c r="W342" i="7"/>
  <c r="X342" i="7"/>
  <c r="Y342" i="7"/>
  <c r="Z342" i="7"/>
  <c r="AA342" i="7"/>
  <c r="AC342" i="7"/>
  <c r="AD342" i="7"/>
  <c r="AE342" i="7"/>
  <c r="AF342" i="7"/>
  <c r="AG342" i="7"/>
  <c r="AH342" i="7"/>
  <c r="AI342" i="7"/>
  <c r="AJ342" i="7"/>
  <c r="AK342" i="7"/>
  <c r="AM342" i="7"/>
  <c r="AN342" i="7"/>
  <c r="AO342" i="7"/>
  <c r="AP342" i="7"/>
  <c r="AR342" i="7"/>
  <c r="AS342" i="7"/>
  <c r="AT342" i="7"/>
  <c r="AU342" i="7"/>
  <c r="AW342" i="7"/>
  <c r="AY342" i="7"/>
  <c r="A343" i="7"/>
  <c r="B343" i="7"/>
  <c r="D343" i="7"/>
  <c r="E343" i="7"/>
  <c r="F343" i="7"/>
  <c r="G343" i="7"/>
  <c r="H343" i="7"/>
  <c r="I343" i="7"/>
  <c r="J343" i="7"/>
  <c r="K343" i="7"/>
  <c r="L343" i="7"/>
  <c r="M343" i="7"/>
  <c r="N343" i="7"/>
  <c r="O343" i="7"/>
  <c r="Q343" i="7"/>
  <c r="R343" i="7"/>
  <c r="S343" i="7"/>
  <c r="U343" i="7"/>
  <c r="V343" i="7"/>
  <c r="W343" i="7"/>
  <c r="X343" i="7"/>
  <c r="Y343" i="7"/>
  <c r="Z343" i="7"/>
  <c r="AA343" i="7"/>
  <c r="AC343" i="7"/>
  <c r="AD343" i="7"/>
  <c r="AE343" i="7"/>
  <c r="AF343" i="7"/>
  <c r="AG343" i="7"/>
  <c r="AH343" i="7"/>
  <c r="AI343" i="7"/>
  <c r="AJ343" i="7"/>
  <c r="AK343" i="7"/>
  <c r="AM343" i="7"/>
  <c r="AN343" i="7"/>
  <c r="AO343" i="7"/>
  <c r="AP343" i="7"/>
  <c r="AR343" i="7"/>
  <c r="AS343" i="7"/>
  <c r="AT343" i="7"/>
  <c r="AU343" i="7"/>
  <c r="AW343" i="7"/>
  <c r="AY343" i="7"/>
  <c r="A344" i="7"/>
  <c r="B344" i="7"/>
  <c r="D344" i="7"/>
  <c r="E344" i="7"/>
  <c r="F344" i="7"/>
  <c r="G344" i="7"/>
  <c r="H344" i="7"/>
  <c r="I344" i="7"/>
  <c r="J344" i="7"/>
  <c r="K344" i="7"/>
  <c r="L344" i="7"/>
  <c r="M344" i="7"/>
  <c r="N344" i="7"/>
  <c r="O344" i="7"/>
  <c r="Q344" i="7"/>
  <c r="R344" i="7"/>
  <c r="S344" i="7"/>
  <c r="U344" i="7"/>
  <c r="V344" i="7"/>
  <c r="W344" i="7"/>
  <c r="X344" i="7"/>
  <c r="Y344" i="7"/>
  <c r="Z344" i="7"/>
  <c r="AA344" i="7"/>
  <c r="AC344" i="7"/>
  <c r="AD344" i="7"/>
  <c r="AE344" i="7"/>
  <c r="AF344" i="7"/>
  <c r="AG344" i="7"/>
  <c r="AH344" i="7"/>
  <c r="AI344" i="7"/>
  <c r="AJ344" i="7"/>
  <c r="AK344" i="7"/>
  <c r="AM344" i="7"/>
  <c r="AN344" i="7"/>
  <c r="AO344" i="7"/>
  <c r="AP344" i="7"/>
  <c r="AR344" i="7"/>
  <c r="AS344" i="7"/>
  <c r="AT344" i="7"/>
  <c r="AU344" i="7"/>
  <c r="AW344" i="7"/>
  <c r="AY344" i="7"/>
  <c r="A345" i="7"/>
  <c r="B345" i="7"/>
  <c r="D345" i="7"/>
  <c r="E345" i="7"/>
  <c r="F345" i="7"/>
  <c r="G345" i="7"/>
  <c r="H345" i="7"/>
  <c r="I345" i="7"/>
  <c r="J345" i="7"/>
  <c r="K345" i="7"/>
  <c r="L345" i="7"/>
  <c r="M345" i="7"/>
  <c r="N345" i="7"/>
  <c r="O345" i="7"/>
  <c r="Q345" i="7"/>
  <c r="R345" i="7"/>
  <c r="S345" i="7"/>
  <c r="U345" i="7"/>
  <c r="V345" i="7"/>
  <c r="W345" i="7"/>
  <c r="X345" i="7"/>
  <c r="Y345" i="7"/>
  <c r="Z345" i="7"/>
  <c r="AA345" i="7"/>
  <c r="AC345" i="7"/>
  <c r="AD345" i="7"/>
  <c r="AE345" i="7"/>
  <c r="AF345" i="7"/>
  <c r="AG345" i="7"/>
  <c r="AH345" i="7"/>
  <c r="AI345" i="7"/>
  <c r="AJ345" i="7"/>
  <c r="AK345" i="7"/>
  <c r="AM345" i="7"/>
  <c r="AN345" i="7"/>
  <c r="AO345" i="7"/>
  <c r="AP345" i="7"/>
  <c r="AR345" i="7"/>
  <c r="AS345" i="7"/>
  <c r="AT345" i="7"/>
  <c r="AU345" i="7"/>
  <c r="AW345" i="7"/>
  <c r="AY345" i="7"/>
  <c r="A346" i="7"/>
  <c r="B346" i="7"/>
  <c r="D346" i="7"/>
  <c r="E346" i="7"/>
  <c r="F346" i="7"/>
  <c r="G346" i="7"/>
  <c r="H346" i="7"/>
  <c r="I346" i="7"/>
  <c r="J346" i="7"/>
  <c r="K346" i="7"/>
  <c r="L346" i="7"/>
  <c r="M346" i="7"/>
  <c r="N346" i="7"/>
  <c r="O346" i="7"/>
  <c r="Q346" i="7"/>
  <c r="R346" i="7"/>
  <c r="S346" i="7"/>
  <c r="U346" i="7"/>
  <c r="V346" i="7"/>
  <c r="W346" i="7"/>
  <c r="X346" i="7"/>
  <c r="Y346" i="7"/>
  <c r="Z346" i="7"/>
  <c r="AA346" i="7"/>
  <c r="AC346" i="7"/>
  <c r="AD346" i="7"/>
  <c r="AE346" i="7"/>
  <c r="AF346" i="7"/>
  <c r="AG346" i="7"/>
  <c r="AH346" i="7"/>
  <c r="AI346" i="7"/>
  <c r="AJ346" i="7"/>
  <c r="AK346" i="7"/>
  <c r="AM346" i="7"/>
  <c r="AN346" i="7"/>
  <c r="AO346" i="7"/>
  <c r="AP346" i="7"/>
  <c r="AR346" i="7"/>
  <c r="AS346" i="7"/>
  <c r="AT346" i="7"/>
  <c r="AU346" i="7"/>
  <c r="AW346" i="7"/>
  <c r="AY346" i="7"/>
  <c r="A347" i="7"/>
  <c r="B347" i="7"/>
  <c r="D347" i="7"/>
  <c r="E347" i="7"/>
  <c r="F347" i="7"/>
  <c r="G347" i="7"/>
  <c r="H347" i="7"/>
  <c r="I347" i="7"/>
  <c r="J347" i="7"/>
  <c r="K347" i="7"/>
  <c r="L347" i="7"/>
  <c r="M347" i="7"/>
  <c r="N347" i="7"/>
  <c r="O347" i="7"/>
  <c r="Q347" i="7"/>
  <c r="R347" i="7"/>
  <c r="S347" i="7"/>
  <c r="U347" i="7"/>
  <c r="V347" i="7"/>
  <c r="W347" i="7"/>
  <c r="X347" i="7"/>
  <c r="Y347" i="7"/>
  <c r="Z347" i="7"/>
  <c r="AA347" i="7"/>
  <c r="AC347" i="7"/>
  <c r="AD347" i="7"/>
  <c r="AE347" i="7"/>
  <c r="AF347" i="7"/>
  <c r="AG347" i="7"/>
  <c r="AH347" i="7"/>
  <c r="AI347" i="7"/>
  <c r="AJ347" i="7"/>
  <c r="AK347" i="7"/>
  <c r="AM347" i="7"/>
  <c r="AN347" i="7"/>
  <c r="AO347" i="7"/>
  <c r="AP347" i="7"/>
  <c r="AR347" i="7"/>
  <c r="AS347" i="7"/>
  <c r="AT347" i="7"/>
  <c r="AU347" i="7"/>
  <c r="AW347" i="7"/>
  <c r="AY347" i="7"/>
  <c r="A348" i="7"/>
  <c r="B348" i="7"/>
  <c r="D348" i="7"/>
  <c r="E348" i="7"/>
  <c r="F348" i="7"/>
  <c r="G348" i="7"/>
  <c r="H348" i="7"/>
  <c r="I348" i="7"/>
  <c r="J348" i="7"/>
  <c r="K348" i="7"/>
  <c r="L348" i="7"/>
  <c r="M348" i="7"/>
  <c r="N348" i="7"/>
  <c r="O348" i="7"/>
  <c r="Q348" i="7"/>
  <c r="R348" i="7"/>
  <c r="S348" i="7"/>
  <c r="U348" i="7"/>
  <c r="V348" i="7"/>
  <c r="W348" i="7"/>
  <c r="X348" i="7"/>
  <c r="Y348" i="7"/>
  <c r="Z348" i="7"/>
  <c r="AA348" i="7"/>
  <c r="AC348" i="7"/>
  <c r="AD348" i="7"/>
  <c r="AE348" i="7"/>
  <c r="AF348" i="7"/>
  <c r="AG348" i="7"/>
  <c r="AH348" i="7"/>
  <c r="AI348" i="7"/>
  <c r="AJ348" i="7"/>
  <c r="AK348" i="7"/>
  <c r="AM348" i="7"/>
  <c r="AN348" i="7"/>
  <c r="AO348" i="7"/>
  <c r="AP348" i="7"/>
  <c r="AR348" i="7"/>
  <c r="AS348" i="7"/>
  <c r="AT348" i="7"/>
  <c r="AU348" i="7"/>
  <c r="AW348" i="7"/>
  <c r="AY348" i="7"/>
  <c r="A349" i="7"/>
  <c r="B349" i="7"/>
  <c r="D349" i="7"/>
  <c r="E349" i="7"/>
  <c r="F349" i="7"/>
  <c r="G349" i="7"/>
  <c r="H349" i="7"/>
  <c r="I349" i="7"/>
  <c r="J349" i="7"/>
  <c r="K349" i="7"/>
  <c r="L349" i="7"/>
  <c r="M349" i="7"/>
  <c r="N349" i="7"/>
  <c r="O349" i="7"/>
  <c r="Q349" i="7"/>
  <c r="R349" i="7"/>
  <c r="S349" i="7"/>
  <c r="U349" i="7"/>
  <c r="V349" i="7"/>
  <c r="W349" i="7"/>
  <c r="X349" i="7"/>
  <c r="Y349" i="7"/>
  <c r="Z349" i="7"/>
  <c r="AA349" i="7"/>
  <c r="AC349" i="7"/>
  <c r="AD349" i="7"/>
  <c r="AE349" i="7"/>
  <c r="AF349" i="7"/>
  <c r="AG349" i="7"/>
  <c r="AH349" i="7"/>
  <c r="AI349" i="7"/>
  <c r="AJ349" i="7"/>
  <c r="AK349" i="7"/>
  <c r="AM349" i="7"/>
  <c r="AN349" i="7"/>
  <c r="AO349" i="7"/>
  <c r="AP349" i="7"/>
  <c r="AR349" i="7"/>
  <c r="AS349" i="7"/>
  <c r="AT349" i="7"/>
  <c r="AU349" i="7"/>
  <c r="AW349" i="7"/>
  <c r="AY349" i="7"/>
  <c r="A350" i="7"/>
  <c r="B350" i="7"/>
  <c r="D350" i="7"/>
  <c r="E350" i="7"/>
  <c r="F350" i="7"/>
  <c r="G350" i="7"/>
  <c r="H350" i="7"/>
  <c r="I350" i="7"/>
  <c r="J350" i="7"/>
  <c r="K350" i="7"/>
  <c r="L350" i="7"/>
  <c r="M350" i="7"/>
  <c r="N350" i="7"/>
  <c r="O350" i="7"/>
  <c r="Q350" i="7"/>
  <c r="R350" i="7"/>
  <c r="S350" i="7"/>
  <c r="U350" i="7"/>
  <c r="V350" i="7"/>
  <c r="W350" i="7"/>
  <c r="X350" i="7"/>
  <c r="Y350" i="7"/>
  <c r="Z350" i="7"/>
  <c r="AA350" i="7"/>
  <c r="AC350" i="7"/>
  <c r="AD350" i="7"/>
  <c r="AE350" i="7"/>
  <c r="AF350" i="7"/>
  <c r="AG350" i="7"/>
  <c r="AH350" i="7"/>
  <c r="AI350" i="7"/>
  <c r="AJ350" i="7"/>
  <c r="AK350" i="7"/>
  <c r="AM350" i="7"/>
  <c r="AN350" i="7"/>
  <c r="AO350" i="7"/>
  <c r="AP350" i="7"/>
  <c r="AR350" i="7"/>
  <c r="AS350" i="7"/>
  <c r="AT350" i="7"/>
  <c r="AU350" i="7"/>
  <c r="AW350" i="7"/>
  <c r="AY350" i="7"/>
  <c r="A351" i="7"/>
  <c r="B351" i="7"/>
  <c r="D351" i="7"/>
  <c r="E351" i="7"/>
  <c r="F351" i="7"/>
  <c r="G351" i="7"/>
  <c r="H351" i="7"/>
  <c r="I351" i="7"/>
  <c r="J351" i="7"/>
  <c r="K351" i="7"/>
  <c r="L351" i="7"/>
  <c r="M351" i="7"/>
  <c r="N351" i="7"/>
  <c r="O351" i="7"/>
  <c r="Q351" i="7"/>
  <c r="R351" i="7"/>
  <c r="S351" i="7"/>
  <c r="U351" i="7"/>
  <c r="V351" i="7"/>
  <c r="W351" i="7"/>
  <c r="X351" i="7"/>
  <c r="Y351" i="7"/>
  <c r="Z351" i="7"/>
  <c r="AA351" i="7"/>
  <c r="AC351" i="7"/>
  <c r="AD351" i="7"/>
  <c r="AE351" i="7"/>
  <c r="AF351" i="7"/>
  <c r="AG351" i="7"/>
  <c r="AH351" i="7"/>
  <c r="AI351" i="7"/>
  <c r="AJ351" i="7"/>
  <c r="AK351" i="7"/>
  <c r="AM351" i="7"/>
  <c r="AN351" i="7"/>
  <c r="AO351" i="7"/>
  <c r="AP351" i="7"/>
  <c r="AR351" i="7"/>
  <c r="AS351" i="7"/>
  <c r="AT351" i="7"/>
  <c r="AU351" i="7"/>
  <c r="AW351" i="7"/>
  <c r="AY351" i="7"/>
  <c r="A352" i="7"/>
  <c r="B352" i="7"/>
  <c r="D352" i="7"/>
  <c r="E352" i="7"/>
  <c r="F352" i="7"/>
  <c r="G352" i="7"/>
  <c r="H352" i="7"/>
  <c r="I352" i="7"/>
  <c r="J352" i="7"/>
  <c r="K352" i="7"/>
  <c r="L352" i="7"/>
  <c r="M352" i="7"/>
  <c r="N352" i="7"/>
  <c r="O352" i="7"/>
  <c r="Q352" i="7"/>
  <c r="R352" i="7"/>
  <c r="S352" i="7"/>
  <c r="U352" i="7"/>
  <c r="V352" i="7"/>
  <c r="W352" i="7"/>
  <c r="X352" i="7"/>
  <c r="Y352" i="7"/>
  <c r="Z352" i="7"/>
  <c r="AA352" i="7"/>
  <c r="AC352" i="7"/>
  <c r="AD352" i="7"/>
  <c r="AE352" i="7"/>
  <c r="AF352" i="7"/>
  <c r="AG352" i="7"/>
  <c r="AH352" i="7"/>
  <c r="AI352" i="7"/>
  <c r="AJ352" i="7"/>
  <c r="AK352" i="7"/>
  <c r="AM352" i="7"/>
  <c r="AN352" i="7"/>
  <c r="AO352" i="7"/>
  <c r="AP352" i="7"/>
  <c r="AR352" i="7"/>
  <c r="AS352" i="7"/>
  <c r="AT352" i="7"/>
  <c r="AU352" i="7"/>
  <c r="AW352" i="7"/>
  <c r="AY352" i="7"/>
  <c r="A353" i="7"/>
  <c r="B353" i="7"/>
  <c r="D353" i="7"/>
  <c r="E353" i="7"/>
  <c r="F353" i="7"/>
  <c r="G353" i="7"/>
  <c r="H353" i="7"/>
  <c r="I353" i="7"/>
  <c r="J353" i="7"/>
  <c r="K353" i="7"/>
  <c r="L353" i="7"/>
  <c r="M353" i="7"/>
  <c r="N353" i="7"/>
  <c r="O353" i="7"/>
  <c r="Q353" i="7"/>
  <c r="R353" i="7"/>
  <c r="S353" i="7"/>
  <c r="U353" i="7"/>
  <c r="V353" i="7"/>
  <c r="W353" i="7"/>
  <c r="X353" i="7"/>
  <c r="Y353" i="7"/>
  <c r="Z353" i="7"/>
  <c r="AA353" i="7"/>
  <c r="AC353" i="7"/>
  <c r="AD353" i="7"/>
  <c r="AE353" i="7"/>
  <c r="AF353" i="7"/>
  <c r="AG353" i="7"/>
  <c r="AH353" i="7"/>
  <c r="AI353" i="7"/>
  <c r="AJ353" i="7"/>
  <c r="AK353" i="7"/>
  <c r="AM353" i="7"/>
  <c r="AN353" i="7"/>
  <c r="AO353" i="7"/>
  <c r="AP353" i="7"/>
  <c r="AR353" i="7"/>
  <c r="AS353" i="7"/>
  <c r="AT353" i="7"/>
  <c r="AU353" i="7"/>
  <c r="AW353" i="7"/>
  <c r="AY353" i="7"/>
  <c r="A354" i="7"/>
  <c r="B354" i="7"/>
  <c r="D354" i="7"/>
  <c r="E354" i="7"/>
  <c r="F354" i="7"/>
  <c r="G354" i="7"/>
  <c r="H354" i="7"/>
  <c r="I354" i="7"/>
  <c r="J354" i="7"/>
  <c r="K354" i="7"/>
  <c r="L354" i="7"/>
  <c r="M354" i="7"/>
  <c r="N354" i="7"/>
  <c r="O354" i="7"/>
  <c r="Q354" i="7"/>
  <c r="R354" i="7"/>
  <c r="S354" i="7"/>
  <c r="U354" i="7"/>
  <c r="V354" i="7"/>
  <c r="W354" i="7"/>
  <c r="X354" i="7"/>
  <c r="Y354" i="7"/>
  <c r="Z354" i="7"/>
  <c r="AA354" i="7"/>
  <c r="AC354" i="7"/>
  <c r="AD354" i="7"/>
  <c r="AE354" i="7"/>
  <c r="AF354" i="7"/>
  <c r="AG354" i="7"/>
  <c r="AH354" i="7"/>
  <c r="AI354" i="7"/>
  <c r="AJ354" i="7"/>
  <c r="AK354" i="7"/>
  <c r="AM354" i="7"/>
  <c r="AN354" i="7"/>
  <c r="AO354" i="7"/>
  <c r="AP354" i="7"/>
  <c r="AR354" i="7"/>
  <c r="AS354" i="7"/>
  <c r="AT354" i="7"/>
  <c r="AU354" i="7"/>
  <c r="AW354" i="7"/>
  <c r="AY354" i="7"/>
  <c r="A355" i="7"/>
  <c r="B355" i="7"/>
  <c r="D355" i="7"/>
  <c r="E355" i="7"/>
  <c r="F355" i="7"/>
  <c r="G355" i="7"/>
  <c r="H355" i="7"/>
  <c r="I355" i="7"/>
  <c r="J355" i="7"/>
  <c r="K355" i="7"/>
  <c r="L355" i="7"/>
  <c r="M355" i="7"/>
  <c r="N355" i="7"/>
  <c r="O355" i="7"/>
  <c r="Q355" i="7"/>
  <c r="R355" i="7"/>
  <c r="S355" i="7"/>
  <c r="U355" i="7"/>
  <c r="V355" i="7"/>
  <c r="W355" i="7"/>
  <c r="X355" i="7"/>
  <c r="Y355" i="7"/>
  <c r="Z355" i="7"/>
  <c r="AA355" i="7"/>
  <c r="AC355" i="7"/>
  <c r="AD355" i="7"/>
  <c r="AE355" i="7"/>
  <c r="AF355" i="7"/>
  <c r="AG355" i="7"/>
  <c r="AH355" i="7"/>
  <c r="AI355" i="7"/>
  <c r="AJ355" i="7"/>
  <c r="AK355" i="7"/>
  <c r="AM355" i="7"/>
  <c r="AN355" i="7"/>
  <c r="AO355" i="7"/>
  <c r="AP355" i="7"/>
  <c r="AR355" i="7"/>
  <c r="AS355" i="7"/>
  <c r="AT355" i="7"/>
  <c r="AU355" i="7"/>
  <c r="AW355" i="7"/>
  <c r="AY355" i="7"/>
  <c r="A356" i="7"/>
  <c r="B356" i="7"/>
  <c r="D356" i="7"/>
  <c r="E356" i="7"/>
  <c r="F356" i="7"/>
  <c r="G356" i="7"/>
  <c r="H356" i="7"/>
  <c r="I356" i="7"/>
  <c r="J356" i="7"/>
  <c r="K356" i="7"/>
  <c r="L356" i="7"/>
  <c r="M356" i="7"/>
  <c r="N356" i="7"/>
  <c r="O356" i="7"/>
  <c r="Q356" i="7"/>
  <c r="R356" i="7"/>
  <c r="S356" i="7"/>
  <c r="U356" i="7"/>
  <c r="V356" i="7"/>
  <c r="W356" i="7"/>
  <c r="X356" i="7"/>
  <c r="Y356" i="7"/>
  <c r="Z356" i="7"/>
  <c r="AA356" i="7"/>
  <c r="AC356" i="7"/>
  <c r="AD356" i="7"/>
  <c r="AE356" i="7"/>
  <c r="AF356" i="7"/>
  <c r="AG356" i="7"/>
  <c r="AH356" i="7"/>
  <c r="AI356" i="7"/>
  <c r="AJ356" i="7"/>
  <c r="AK356" i="7"/>
  <c r="AM356" i="7"/>
  <c r="AN356" i="7"/>
  <c r="AO356" i="7"/>
  <c r="AP356" i="7"/>
  <c r="AR356" i="7"/>
  <c r="AS356" i="7"/>
  <c r="AT356" i="7"/>
  <c r="AU356" i="7"/>
  <c r="AW356" i="7"/>
  <c r="AY356" i="7"/>
  <c r="A357" i="7"/>
  <c r="B357" i="7"/>
  <c r="D357" i="7"/>
  <c r="E357" i="7"/>
  <c r="F357" i="7"/>
  <c r="G357" i="7"/>
  <c r="H357" i="7"/>
  <c r="I357" i="7"/>
  <c r="J357" i="7"/>
  <c r="K357" i="7"/>
  <c r="L357" i="7"/>
  <c r="M357" i="7"/>
  <c r="N357" i="7"/>
  <c r="O357" i="7"/>
  <c r="Q357" i="7"/>
  <c r="R357" i="7"/>
  <c r="S357" i="7"/>
  <c r="U357" i="7"/>
  <c r="V357" i="7"/>
  <c r="W357" i="7"/>
  <c r="X357" i="7"/>
  <c r="Y357" i="7"/>
  <c r="Z357" i="7"/>
  <c r="AA357" i="7"/>
  <c r="AC357" i="7"/>
  <c r="AD357" i="7"/>
  <c r="AE357" i="7"/>
  <c r="AF357" i="7"/>
  <c r="AG357" i="7"/>
  <c r="AH357" i="7"/>
  <c r="AI357" i="7"/>
  <c r="AJ357" i="7"/>
  <c r="AK357" i="7"/>
  <c r="AM357" i="7"/>
  <c r="AN357" i="7"/>
  <c r="AO357" i="7"/>
  <c r="AP357" i="7"/>
  <c r="AR357" i="7"/>
  <c r="AS357" i="7"/>
  <c r="AT357" i="7"/>
  <c r="AU357" i="7"/>
  <c r="AW357" i="7"/>
  <c r="AY357" i="7"/>
  <c r="A358" i="7"/>
  <c r="B358" i="7"/>
  <c r="D358" i="7"/>
  <c r="E358" i="7"/>
  <c r="F358" i="7"/>
  <c r="G358" i="7"/>
  <c r="H358" i="7"/>
  <c r="I358" i="7"/>
  <c r="J358" i="7"/>
  <c r="K358" i="7"/>
  <c r="L358" i="7"/>
  <c r="M358" i="7"/>
  <c r="N358" i="7"/>
  <c r="O358" i="7"/>
  <c r="Q358" i="7"/>
  <c r="R358" i="7"/>
  <c r="S358" i="7"/>
  <c r="U358" i="7"/>
  <c r="V358" i="7"/>
  <c r="W358" i="7"/>
  <c r="X358" i="7"/>
  <c r="Y358" i="7"/>
  <c r="Z358" i="7"/>
  <c r="AA358" i="7"/>
  <c r="AC358" i="7"/>
  <c r="AD358" i="7"/>
  <c r="AE358" i="7"/>
  <c r="AF358" i="7"/>
  <c r="AG358" i="7"/>
  <c r="AH358" i="7"/>
  <c r="AI358" i="7"/>
  <c r="AJ358" i="7"/>
  <c r="AK358" i="7"/>
  <c r="AM358" i="7"/>
  <c r="AN358" i="7"/>
  <c r="AO358" i="7"/>
  <c r="AP358" i="7"/>
  <c r="AR358" i="7"/>
  <c r="AS358" i="7"/>
  <c r="AT358" i="7"/>
  <c r="AU358" i="7"/>
  <c r="AW358" i="7"/>
  <c r="AY358" i="7"/>
  <c r="A359" i="7"/>
  <c r="B359" i="7"/>
  <c r="D359" i="7"/>
  <c r="E359" i="7"/>
  <c r="F359" i="7"/>
  <c r="G359" i="7"/>
  <c r="H359" i="7"/>
  <c r="I359" i="7"/>
  <c r="J359" i="7"/>
  <c r="K359" i="7"/>
  <c r="L359" i="7"/>
  <c r="M359" i="7"/>
  <c r="N359" i="7"/>
  <c r="O359" i="7"/>
  <c r="Q359" i="7"/>
  <c r="R359" i="7"/>
  <c r="S359" i="7"/>
  <c r="U359" i="7"/>
  <c r="V359" i="7"/>
  <c r="W359" i="7"/>
  <c r="X359" i="7"/>
  <c r="Y359" i="7"/>
  <c r="Z359" i="7"/>
  <c r="AA359" i="7"/>
  <c r="AC359" i="7"/>
  <c r="AD359" i="7"/>
  <c r="AE359" i="7"/>
  <c r="AF359" i="7"/>
  <c r="AG359" i="7"/>
  <c r="AH359" i="7"/>
  <c r="AI359" i="7"/>
  <c r="AJ359" i="7"/>
  <c r="AK359" i="7"/>
  <c r="AM359" i="7"/>
  <c r="AN359" i="7"/>
  <c r="AO359" i="7"/>
  <c r="AP359" i="7"/>
  <c r="AR359" i="7"/>
  <c r="AS359" i="7"/>
  <c r="AT359" i="7"/>
  <c r="AU359" i="7"/>
  <c r="AW359" i="7"/>
  <c r="AY359" i="7"/>
  <c r="A360" i="7"/>
  <c r="B360" i="7"/>
  <c r="D360" i="7"/>
  <c r="E360" i="7"/>
  <c r="F360" i="7"/>
  <c r="G360" i="7"/>
  <c r="H360" i="7"/>
  <c r="I360" i="7"/>
  <c r="J360" i="7"/>
  <c r="K360" i="7"/>
  <c r="L360" i="7"/>
  <c r="M360" i="7"/>
  <c r="N360" i="7"/>
  <c r="O360" i="7"/>
  <c r="Q360" i="7"/>
  <c r="R360" i="7"/>
  <c r="S360" i="7"/>
  <c r="U360" i="7"/>
  <c r="V360" i="7"/>
  <c r="W360" i="7"/>
  <c r="X360" i="7"/>
  <c r="Y360" i="7"/>
  <c r="Z360" i="7"/>
  <c r="AA360" i="7"/>
  <c r="AC360" i="7"/>
  <c r="AD360" i="7"/>
  <c r="AE360" i="7"/>
  <c r="AF360" i="7"/>
  <c r="AG360" i="7"/>
  <c r="AH360" i="7"/>
  <c r="AI360" i="7"/>
  <c r="AJ360" i="7"/>
  <c r="AK360" i="7"/>
  <c r="AM360" i="7"/>
  <c r="AN360" i="7"/>
  <c r="AO360" i="7"/>
  <c r="AP360" i="7"/>
  <c r="AR360" i="7"/>
  <c r="AS360" i="7"/>
  <c r="AT360" i="7"/>
  <c r="AU360" i="7"/>
  <c r="AW360" i="7"/>
  <c r="AY360" i="7"/>
  <c r="A361" i="7"/>
  <c r="B361" i="7"/>
  <c r="D361" i="7"/>
  <c r="E361" i="7"/>
  <c r="F361" i="7"/>
  <c r="G361" i="7"/>
  <c r="H361" i="7"/>
  <c r="I361" i="7"/>
  <c r="J361" i="7"/>
  <c r="K361" i="7"/>
  <c r="L361" i="7"/>
  <c r="M361" i="7"/>
  <c r="N361" i="7"/>
  <c r="O361" i="7"/>
  <c r="Q361" i="7"/>
  <c r="R361" i="7"/>
  <c r="S361" i="7"/>
  <c r="U361" i="7"/>
  <c r="V361" i="7"/>
  <c r="W361" i="7"/>
  <c r="X361" i="7"/>
  <c r="Y361" i="7"/>
  <c r="Z361" i="7"/>
  <c r="AA361" i="7"/>
  <c r="AC361" i="7"/>
  <c r="AD361" i="7"/>
  <c r="AE361" i="7"/>
  <c r="AF361" i="7"/>
  <c r="AG361" i="7"/>
  <c r="AH361" i="7"/>
  <c r="AI361" i="7"/>
  <c r="AJ361" i="7"/>
  <c r="AK361" i="7"/>
  <c r="AM361" i="7"/>
  <c r="AN361" i="7"/>
  <c r="AO361" i="7"/>
  <c r="AP361" i="7"/>
  <c r="AR361" i="7"/>
  <c r="AS361" i="7"/>
  <c r="AT361" i="7"/>
  <c r="AU361" i="7"/>
  <c r="AW361" i="7"/>
  <c r="AY361" i="7"/>
  <c r="A362" i="7"/>
  <c r="B362" i="7"/>
  <c r="D362" i="7"/>
  <c r="E362" i="7"/>
  <c r="F362" i="7"/>
  <c r="G362" i="7"/>
  <c r="H362" i="7"/>
  <c r="I362" i="7"/>
  <c r="J362" i="7"/>
  <c r="K362" i="7"/>
  <c r="L362" i="7"/>
  <c r="M362" i="7"/>
  <c r="N362" i="7"/>
  <c r="O362" i="7"/>
  <c r="Q362" i="7"/>
  <c r="R362" i="7"/>
  <c r="S362" i="7"/>
  <c r="U362" i="7"/>
  <c r="V362" i="7"/>
  <c r="W362" i="7"/>
  <c r="X362" i="7"/>
  <c r="Y362" i="7"/>
  <c r="Z362" i="7"/>
  <c r="AA362" i="7"/>
  <c r="AC362" i="7"/>
  <c r="AD362" i="7"/>
  <c r="AE362" i="7"/>
  <c r="AF362" i="7"/>
  <c r="AG362" i="7"/>
  <c r="AH362" i="7"/>
  <c r="AI362" i="7"/>
  <c r="AJ362" i="7"/>
  <c r="AK362" i="7"/>
  <c r="AM362" i="7"/>
  <c r="AN362" i="7"/>
  <c r="AO362" i="7"/>
  <c r="AP362" i="7"/>
  <c r="AR362" i="7"/>
  <c r="AS362" i="7"/>
  <c r="AT362" i="7"/>
  <c r="AU362" i="7"/>
  <c r="AW362" i="7"/>
  <c r="AY362" i="7"/>
  <c r="A363" i="7"/>
  <c r="B363" i="7"/>
  <c r="D363" i="7"/>
  <c r="E363" i="7"/>
  <c r="F363" i="7"/>
  <c r="G363" i="7"/>
  <c r="H363" i="7"/>
  <c r="I363" i="7"/>
  <c r="J363" i="7"/>
  <c r="K363" i="7"/>
  <c r="L363" i="7"/>
  <c r="M363" i="7"/>
  <c r="N363" i="7"/>
  <c r="O363" i="7"/>
  <c r="Q363" i="7"/>
  <c r="R363" i="7"/>
  <c r="S363" i="7"/>
  <c r="U363" i="7"/>
  <c r="V363" i="7"/>
  <c r="W363" i="7"/>
  <c r="X363" i="7"/>
  <c r="Y363" i="7"/>
  <c r="Z363" i="7"/>
  <c r="AA363" i="7"/>
  <c r="AC363" i="7"/>
  <c r="AD363" i="7"/>
  <c r="AE363" i="7"/>
  <c r="AF363" i="7"/>
  <c r="AG363" i="7"/>
  <c r="AH363" i="7"/>
  <c r="AI363" i="7"/>
  <c r="AJ363" i="7"/>
  <c r="AK363" i="7"/>
  <c r="AM363" i="7"/>
  <c r="AN363" i="7"/>
  <c r="AO363" i="7"/>
  <c r="AP363" i="7"/>
  <c r="AR363" i="7"/>
  <c r="AS363" i="7"/>
  <c r="AT363" i="7"/>
  <c r="AU363" i="7"/>
  <c r="AW363" i="7"/>
  <c r="AY363" i="7"/>
  <c r="A364" i="7"/>
  <c r="B364" i="7"/>
  <c r="D364" i="7"/>
  <c r="E364" i="7"/>
  <c r="F364" i="7"/>
  <c r="G364" i="7"/>
  <c r="H364" i="7"/>
  <c r="I364" i="7"/>
  <c r="J364" i="7"/>
  <c r="K364" i="7"/>
  <c r="L364" i="7"/>
  <c r="M364" i="7"/>
  <c r="N364" i="7"/>
  <c r="O364" i="7"/>
  <c r="Q364" i="7"/>
  <c r="R364" i="7"/>
  <c r="S364" i="7"/>
  <c r="U364" i="7"/>
  <c r="V364" i="7"/>
  <c r="W364" i="7"/>
  <c r="X364" i="7"/>
  <c r="Y364" i="7"/>
  <c r="Z364" i="7"/>
  <c r="AA364" i="7"/>
  <c r="AC364" i="7"/>
  <c r="AD364" i="7"/>
  <c r="AE364" i="7"/>
  <c r="AF364" i="7"/>
  <c r="AG364" i="7"/>
  <c r="AH364" i="7"/>
  <c r="AI364" i="7"/>
  <c r="AJ364" i="7"/>
  <c r="AK364" i="7"/>
  <c r="AM364" i="7"/>
  <c r="AN364" i="7"/>
  <c r="AO364" i="7"/>
  <c r="AP364" i="7"/>
  <c r="AR364" i="7"/>
  <c r="AS364" i="7"/>
  <c r="AT364" i="7"/>
  <c r="AU364" i="7"/>
  <c r="AW364" i="7"/>
  <c r="AY364" i="7"/>
  <c r="A365" i="7"/>
  <c r="B365" i="7"/>
  <c r="D365" i="7"/>
  <c r="E365" i="7"/>
  <c r="F365" i="7"/>
  <c r="G365" i="7"/>
  <c r="H365" i="7"/>
  <c r="I365" i="7"/>
  <c r="J365" i="7"/>
  <c r="K365" i="7"/>
  <c r="L365" i="7"/>
  <c r="M365" i="7"/>
  <c r="N365" i="7"/>
  <c r="O365" i="7"/>
  <c r="Q365" i="7"/>
  <c r="R365" i="7"/>
  <c r="S365" i="7"/>
  <c r="U365" i="7"/>
  <c r="V365" i="7"/>
  <c r="W365" i="7"/>
  <c r="X365" i="7"/>
  <c r="Y365" i="7"/>
  <c r="Z365" i="7"/>
  <c r="AA365" i="7"/>
  <c r="AC365" i="7"/>
  <c r="AD365" i="7"/>
  <c r="AE365" i="7"/>
  <c r="AF365" i="7"/>
  <c r="AG365" i="7"/>
  <c r="AH365" i="7"/>
  <c r="AI365" i="7"/>
  <c r="AJ365" i="7"/>
  <c r="AK365" i="7"/>
  <c r="AM365" i="7"/>
  <c r="AN365" i="7"/>
  <c r="AO365" i="7"/>
  <c r="AP365" i="7"/>
  <c r="AR365" i="7"/>
  <c r="AS365" i="7"/>
  <c r="AT365" i="7"/>
  <c r="AU365" i="7"/>
  <c r="AW365" i="7"/>
  <c r="AY365" i="7"/>
  <c r="A366" i="7"/>
  <c r="B366" i="7"/>
  <c r="D366" i="7"/>
  <c r="E366" i="7"/>
  <c r="F366" i="7"/>
  <c r="G366" i="7"/>
  <c r="H366" i="7"/>
  <c r="I366" i="7"/>
  <c r="J366" i="7"/>
  <c r="K366" i="7"/>
  <c r="L366" i="7"/>
  <c r="M366" i="7"/>
  <c r="N366" i="7"/>
  <c r="O366" i="7"/>
  <c r="Q366" i="7"/>
  <c r="R366" i="7"/>
  <c r="S366" i="7"/>
  <c r="U366" i="7"/>
  <c r="V366" i="7"/>
  <c r="W366" i="7"/>
  <c r="X366" i="7"/>
  <c r="Y366" i="7"/>
  <c r="Z366" i="7"/>
  <c r="AA366" i="7"/>
  <c r="AC366" i="7"/>
  <c r="AD366" i="7"/>
  <c r="AE366" i="7"/>
  <c r="AF366" i="7"/>
  <c r="AG366" i="7"/>
  <c r="AH366" i="7"/>
  <c r="AI366" i="7"/>
  <c r="AJ366" i="7"/>
  <c r="AK366" i="7"/>
  <c r="AM366" i="7"/>
  <c r="AN366" i="7"/>
  <c r="AO366" i="7"/>
  <c r="AP366" i="7"/>
  <c r="AR366" i="7"/>
  <c r="AS366" i="7"/>
  <c r="AT366" i="7"/>
  <c r="AU366" i="7"/>
  <c r="AW366" i="7"/>
  <c r="AY366" i="7"/>
  <c r="A367" i="7"/>
  <c r="B367" i="7"/>
  <c r="D367" i="7"/>
  <c r="E367" i="7"/>
  <c r="F367" i="7"/>
  <c r="G367" i="7"/>
  <c r="H367" i="7"/>
  <c r="I367" i="7"/>
  <c r="J367" i="7"/>
  <c r="K367" i="7"/>
  <c r="L367" i="7"/>
  <c r="M367" i="7"/>
  <c r="N367" i="7"/>
  <c r="O367" i="7"/>
  <c r="Q367" i="7"/>
  <c r="R367" i="7"/>
  <c r="S367" i="7"/>
  <c r="U367" i="7"/>
  <c r="V367" i="7"/>
  <c r="W367" i="7"/>
  <c r="X367" i="7"/>
  <c r="Y367" i="7"/>
  <c r="Z367" i="7"/>
  <c r="AA367" i="7"/>
  <c r="AC367" i="7"/>
  <c r="AD367" i="7"/>
  <c r="AE367" i="7"/>
  <c r="AF367" i="7"/>
  <c r="AG367" i="7"/>
  <c r="AH367" i="7"/>
  <c r="AI367" i="7"/>
  <c r="AJ367" i="7"/>
  <c r="AK367" i="7"/>
  <c r="AM367" i="7"/>
  <c r="AN367" i="7"/>
  <c r="AO367" i="7"/>
  <c r="AP367" i="7"/>
  <c r="AR367" i="7"/>
  <c r="AS367" i="7"/>
  <c r="AT367" i="7"/>
  <c r="AU367" i="7"/>
  <c r="AW367" i="7"/>
  <c r="AY367" i="7"/>
  <c r="A368" i="7"/>
  <c r="B368" i="7"/>
  <c r="D368" i="7"/>
  <c r="E368" i="7"/>
  <c r="F368" i="7"/>
  <c r="G368" i="7"/>
  <c r="H368" i="7"/>
  <c r="I368" i="7"/>
  <c r="J368" i="7"/>
  <c r="K368" i="7"/>
  <c r="L368" i="7"/>
  <c r="M368" i="7"/>
  <c r="N368" i="7"/>
  <c r="O368" i="7"/>
  <c r="Q368" i="7"/>
  <c r="R368" i="7"/>
  <c r="S368" i="7"/>
  <c r="U368" i="7"/>
  <c r="V368" i="7"/>
  <c r="W368" i="7"/>
  <c r="X368" i="7"/>
  <c r="Y368" i="7"/>
  <c r="Z368" i="7"/>
  <c r="AA368" i="7"/>
  <c r="AC368" i="7"/>
  <c r="AD368" i="7"/>
  <c r="AE368" i="7"/>
  <c r="AF368" i="7"/>
  <c r="AG368" i="7"/>
  <c r="AH368" i="7"/>
  <c r="AI368" i="7"/>
  <c r="AJ368" i="7"/>
  <c r="AK368" i="7"/>
  <c r="AM368" i="7"/>
  <c r="AN368" i="7"/>
  <c r="AO368" i="7"/>
  <c r="AP368" i="7"/>
  <c r="AR368" i="7"/>
  <c r="AS368" i="7"/>
  <c r="AT368" i="7"/>
  <c r="AU368" i="7"/>
  <c r="AW368" i="7"/>
  <c r="AY368" i="7"/>
  <c r="A369" i="7"/>
  <c r="B369" i="7"/>
  <c r="D369" i="7"/>
  <c r="E369" i="7"/>
  <c r="F369" i="7"/>
  <c r="G369" i="7"/>
  <c r="H369" i="7"/>
  <c r="I369" i="7"/>
  <c r="J369" i="7"/>
  <c r="K369" i="7"/>
  <c r="L369" i="7"/>
  <c r="M369" i="7"/>
  <c r="N369" i="7"/>
  <c r="O369" i="7"/>
  <c r="Q369" i="7"/>
  <c r="R369" i="7"/>
  <c r="S369" i="7"/>
  <c r="U369" i="7"/>
  <c r="V369" i="7"/>
  <c r="W369" i="7"/>
  <c r="X369" i="7"/>
  <c r="Y369" i="7"/>
  <c r="Z369" i="7"/>
  <c r="AA369" i="7"/>
  <c r="AC369" i="7"/>
  <c r="AD369" i="7"/>
  <c r="AE369" i="7"/>
  <c r="AF369" i="7"/>
  <c r="AG369" i="7"/>
  <c r="AH369" i="7"/>
  <c r="AI369" i="7"/>
  <c r="AJ369" i="7"/>
  <c r="AK369" i="7"/>
  <c r="AM369" i="7"/>
  <c r="AN369" i="7"/>
  <c r="AO369" i="7"/>
  <c r="AP369" i="7"/>
  <c r="AR369" i="7"/>
  <c r="AS369" i="7"/>
  <c r="AT369" i="7"/>
  <c r="AU369" i="7"/>
  <c r="AW369" i="7"/>
  <c r="AY369" i="7"/>
  <c r="A370" i="7"/>
  <c r="X370" i="7"/>
</calcChain>
</file>

<file path=xl/comments1.xml><?xml version="1.0" encoding="utf-8"?>
<comments xmlns="http://schemas.openxmlformats.org/spreadsheetml/2006/main">
  <authors>
    <author>vweldon</author>
  </authors>
  <commentList>
    <comment ref="A16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E16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I16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M16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A17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E17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I17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M17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A18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E18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I18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M18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</commentList>
</comments>
</file>

<file path=xl/sharedStrings.xml><?xml version="1.0" encoding="utf-8"?>
<sst xmlns="http://schemas.openxmlformats.org/spreadsheetml/2006/main" count="853" uniqueCount="399">
  <si>
    <t>User ID:</t>
  </si>
  <si>
    <t>Please enter a valid User ID for ERMS/RUNM</t>
  </si>
  <si>
    <t>Password:</t>
  </si>
  <si>
    <t>Please enter the Password for the User ID</t>
  </si>
  <si>
    <t>Database:</t>
  </si>
  <si>
    <t>egsprod</t>
  </si>
  <si>
    <t>Database into which the curves will be loaded (ex: egsprod = ERMS Prod, egstest = ERMS Test, etc.)</t>
  </si>
  <si>
    <t>OFFSET(K4,0,0,1,COUNT(4:4))</t>
  </si>
  <si>
    <t>Effective Date</t>
  </si>
  <si>
    <t>Prompt Month</t>
  </si>
  <si>
    <t>Curve Code</t>
  </si>
  <si>
    <t>INTNS</t>
  </si>
  <si>
    <t>NG</t>
  </si>
  <si>
    <t>Curve Type</t>
  </si>
  <si>
    <t>AA</t>
  </si>
  <si>
    <t>PR</t>
  </si>
  <si>
    <t>Book Code 1</t>
  </si>
  <si>
    <t>R</t>
  </si>
  <si>
    <t>P</t>
  </si>
  <si>
    <t>D</t>
  </si>
  <si>
    <t>I</t>
  </si>
  <si>
    <t>Publisher</t>
  </si>
  <si>
    <t>NG-P</t>
  </si>
  <si>
    <t>LIBOR-AA</t>
  </si>
  <si>
    <t>VO</t>
  </si>
  <si>
    <t>VO-P</t>
  </si>
  <si>
    <t>Gas Swap Model</t>
  </si>
  <si>
    <t>MMBtu/day 1</t>
  </si>
  <si>
    <t>Basis</t>
  </si>
  <si>
    <t>Index</t>
  </si>
  <si>
    <t>Cost of Funds</t>
  </si>
  <si>
    <t>INPUT</t>
  </si>
  <si>
    <t>Start Date</t>
  </si>
  <si>
    <t>Stop Date</t>
  </si>
  <si>
    <t>Mark Date</t>
  </si>
  <si>
    <t>Curve Date</t>
  </si>
  <si>
    <t>Term</t>
  </si>
  <si>
    <t>Phy1 Fin2</t>
  </si>
  <si>
    <t>Buy1 Sell2</t>
  </si>
  <si>
    <t>MMBtu/month 2</t>
  </si>
  <si>
    <t>Delivery Pt.</t>
  </si>
  <si>
    <t>Adjustment (bp)</t>
  </si>
  <si>
    <t>Origination Value</t>
  </si>
  <si>
    <t>Desk Value</t>
  </si>
  <si>
    <t>IF-HPL/SHPCHAN</t>
  </si>
  <si>
    <t>TOTAL</t>
  </si>
  <si>
    <t>Real</t>
  </si>
  <si>
    <t>PV</t>
  </si>
  <si>
    <t>Accum</t>
  </si>
  <si>
    <t>NYMEX</t>
  </si>
  <si>
    <t>BASIS</t>
  </si>
  <si>
    <t>INDEX</t>
  </si>
  <si>
    <t>Delivery</t>
  </si>
  <si>
    <t>Monthly</t>
  </si>
  <si>
    <t>Nymex</t>
  </si>
  <si>
    <t>Total</t>
  </si>
  <si>
    <t>Calendar</t>
  </si>
  <si>
    <t>Discount</t>
  </si>
  <si>
    <t>Libor</t>
  </si>
  <si>
    <t>Active</t>
  </si>
  <si>
    <t>Month</t>
  </si>
  <si>
    <t>MMBtu</t>
  </si>
  <si>
    <t>MMbtu</t>
  </si>
  <si>
    <t>Mid</t>
  </si>
  <si>
    <t>Contract</t>
  </si>
  <si>
    <t>Days</t>
  </si>
  <si>
    <t>Date</t>
  </si>
  <si>
    <t>Factor</t>
  </si>
  <si>
    <t>Months</t>
  </si>
  <si>
    <t>Value</t>
  </si>
  <si>
    <t>VALUE</t>
  </si>
  <si>
    <t>SWAP PRICE</t>
  </si>
  <si>
    <t>IF-HEHUB</t>
  </si>
  <si>
    <t>mbennet_pc</t>
  </si>
  <si>
    <t>NGI/CHI. GATE</t>
  </si>
  <si>
    <t>NGI-SOCAL</t>
  </si>
  <si>
    <t>ATEST_PC</t>
  </si>
  <si>
    <t>DQUIGLE</t>
  </si>
  <si>
    <t>IF-NWPL_ROCKY_M</t>
  </si>
  <si>
    <t>End Date</t>
  </si>
  <si>
    <t>Volume</t>
  </si>
  <si>
    <t>Basis Curve Code</t>
  </si>
  <si>
    <t>Index Curve Code</t>
  </si>
  <si>
    <t>Nymex Mid Spread</t>
  </si>
  <si>
    <t>Index Mid Spread</t>
  </si>
  <si>
    <t>Basis Mid Spread</t>
  </si>
  <si>
    <t>Desk Buy=1/Sell=2</t>
  </si>
  <si>
    <t>Daily=1/Monthly=2</t>
  </si>
  <si>
    <t>Physical=1/Financial=2</t>
  </si>
  <si>
    <t>Table 1 - Book Codes</t>
  </si>
  <si>
    <t>P - Price</t>
  </si>
  <si>
    <t>D - Basis</t>
  </si>
  <si>
    <t>I - Index</t>
  </si>
  <si>
    <t>R - Rate</t>
  </si>
  <si>
    <t>F</t>
  </si>
  <si>
    <t>F - Foreign Exchange</t>
  </si>
  <si>
    <t>Open</t>
  </si>
  <si>
    <t>Table 2 - Curve Types</t>
  </si>
  <si>
    <t>PR - Mid Price</t>
  </si>
  <si>
    <t>BP</t>
  </si>
  <si>
    <t>BP - Bid Price</t>
  </si>
  <si>
    <t>AP</t>
  </si>
  <si>
    <t>AP - Ask Price</t>
  </si>
  <si>
    <t>AA - Libor AA</t>
  </si>
  <si>
    <t>VO - Mid Volatility</t>
  </si>
  <si>
    <t>BV</t>
  </si>
  <si>
    <t>BV - Bid Volatility</t>
  </si>
  <si>
    <t>AV</t>
  </si>
  <si>
    <t>AV - Ask Volatility</t>
  </si>
  <si>
    <t>FX</t>
  </si>
  <si>
    <t>FX - Foreign Exchange</t>
  </si>
  <si>
    <t>IR</t>
  </si>
  <si>
    <t>IR - Interest Rate</t>
  </si>
  <si>
    <t>Table 3 - Curve Codes</t>
  </si>
  <si>
    <t>Nymex Natural Gas</t>
  </si>
  <si>
    <t>INT</t>
  </si>
  <si>
    <t>Libor AA Interest Rate</t>
  </si>
  <si>
    <t>IF-AGUA DULCE</t>
  </si>
  <si>
    <t>IF Agua Dulce</t>
  </si>
  <si>
    <t>IF-ANR/LA</t>
  </si>
  <si>
    <t>IF ANR Louisiana</t>
  </si>
  <si>
    <t>IF-ANR/OK</t>
  </si>
  <si>
    <t>IF ANR Oklahoma</t>
  </si>
  <si>
    <t>IF-ARKLA/ARK-OK</t>
  </si>
  <si>
    <t>IF Arkla/Ark,OK-50%</t>
  </si>
  <si>
    <t>IF-CARTHAGE</t>
  </si>
  <si>
    <t>IF Carthage</t>
  </si>
  <si>
    <t>IF-CNG/APPALACH</t>
  </si>
  <si>
    <t>IF CNG Appalachia</t>
  </si>
  <si>
    <t>IF-CIG/RKYMTN</t>
  </si>
  <si>
    <t>IF CIG Rocky Mountains</t>
  </si>
  <si>
    <t>IF-CGT/APPALAC</t>
  </si>
  <si>
    <t>IF Columbia Gas Appalachia</t>
  </si>
  <si>
    <t>IF-COLGULF/LA</t>
  </si>
  <si>
    <t>IF Columbia Gulf Louisiana</t>
  </si>
  <si>
    <t>IF-ELPO/PERMIAN</t>
  </si>
  <si>
    <t>IF EL Paso Permian</t>
  </si>
  <si>
    <t>IF-ELPO/SJ</t>
  </si>
  <si>
    <t>IF EL Paso San Juan</t>
  </si>
  <si>
    <t>IF-FGT/Z1</t>
  </si>
  <si>
    <t>IF FGT Zone 1</t>
  </si>
  <si>
    <t>IF-FGT/Z2</t>
  </si>
  <si>
    <t>IF FGT Zone 2</t>
  </si>
  <si>
    <t>IF-FGT/Z3</t>
  </si>
  <si>
    <t>IF FGT Zone 3</t>
  </si>
  <si>
    <t>IF-FGT/MKTAREA</t>
  </si>
  <si>
    <t>FGT Market Area Transport Cost</t>
  </si>
  <si>
    <t>IF Henry Hub</t>
  </si>
  <si>
    <t>IF HPL Ship Channel</t>
  </si>
  <si>
    <t>IF-KATY</t>
  </si>
  <si>
    <t>IF KATY Hub East Texas</t>
  </si>
  <si>
    <t>IF-KERN/RIVER</t>
  </si>
  <si>
    <t>IF Kern River Wyoming</t>
  </si>
  <si>
    <t>IF-KOCH/LA</t>
  </si>
  <si>
    <t>IF Koch Louisiana</t>
  </si>
  <si>
    <t>IF-KOCH/TX</t>
  </si>
  <si>
    <t>IF Koch Texas</t>
  </si>
  <si>
    <t>IF-NGPL/MIDCON</t>
  </si>
  <si>
    <t>IF NGPL Mid Continent</t>
  </si>
  <si>
    <t>IF-NGPL/LA</t>
  </si>
  <si>
    <t>IF NGPL Louisiana</t>
  </si>
  <si>
    <t>IF-NGPLTXOK</t>
  </si>
  <si>
    <t>IF NGPL TX-OK</t>
  </si>
  <si>
    <t>IF-NGPL/TX</t>
  </si>
  <si>
    <t>IF NGPL South Texas</t>
  </si>
  <si>
    <t>IF-NORAM/EAST</t>
  </si>
  <si>
    <t>IF NorAm East</t>
  </si>
  <si>
    <t>IF-NORAM/WEST</t>
  </si>
  <si>
    <t>IF NorAm West</t>
  </si>
  <si>
    <t>IF-NNG/TOK</t>
  </si>
  <si>
    <t>IF NNG TX-OK-KS</t>
  </si>
  <si>
    <t>IF-NNG/DEMARCAT</t>
  </si>
  <si>
    <t>IF NNG Demarcation</t>
  </si>
  <si>
    <t>IF-NNG/VENT</t>
  </si>
  <si>
    <t>IF NNG Ventura</t>
  </si>
  <si>
    <t>IF NWPL Rocky Mountains</t>
  </si>
  <si>
    <t>IF-NTHWST/CANBR</t>
  </si>
  <si>
    <t>IF NWPL Canadian Border</t>
  </si>
  <si>
    <t>IF-ONG/OKLAHOMA</t>
  </si>
  <si>
    <t>IF ONG Oklahoma</t>
  </si>
  <si>
    <t>IF-PAN/TX/OK</t>
  </si>
  <si>
    <t>IF PEPL TX-OK</t>
  </si>
  <si>
    <t>IF-QUESTAR</t>
  </si>
  <si>
    <t>IF Questar Rocky Mountains</t>
  </si>
  <si>
    <t>IF-SONAT/LA</t>
  </si>
  <si>
    <t>IF Sonat Louisiana</t>
  </si>
  <si>
    <t>IF-TENN/LA</t>
  </si>
  <si>
    <t>IF Tenn LA Zone 1 (500 Line)</t>
  </si>
  <si>
    <t>IF-TENN/LA_OFF</t>
  </si>
  <si>
    <t>IF Tenn LA Zone 1 (800 Line)</t>
  </si>
  <si>
    <t>IF-TENN/TX</t>
  </si>
  <si>
    <t>IF Tenn TX Zone 0 (100 Line)</t>
  </si>
  <si>
    <t>IF-TENN/Z5</t>
  </si>
  <si>
    <t>IF-TENN/Z6</t>
  </si>
  <si>
    <t>IF-TETCO/ELA</t>
  </si>
  <si>
    <t>IF TETCO East Louisiana</t>
  </si>
  <si>
    <t>IF-TETCO/WLA</t>
  </si>
  <si>
    <t>IF TETCO West Louisiana</t>
  </si>
  <si>
    <t>IF-TETCO/ETX</t>
  </si>
  <si>
    <t>IF TETCO East Texas</t>
  </si>
  <si>
    <t>IF-TETCO/STX</t>
  </si>
  <si>
    <t>IF TETCO South Texas</t>
  </si>
  <si>
    <t>IF-TETCO/M1</t>
  </si>
  <si>
    <t>IF TETCO Zone M1</t>
  </si>
  <si>
    <t>IF-TETCO/M3</t>
  </si>
  <si>
    <t>IF TETCO Zone M3 (Market)</t>
  </si>
  <si>
    <t>IF-TGT/Z1</t>
  </si>
  <si>
    <t>IF TGT Zone 1</t>
  </si>
  <si>
    <t>IF-TGT/ZSL</t>
  </si>
  <si>
    <t>IF TGT South Louisiana</t>
  </si>
  <si>
    <t>IF-TRANSCO/Z1</t>
  </si>
  <si>
    <t>IF Transco Zone 1  (30)</t>
  </si>
  <si>
    <t>IF-TRANSCO/Z2</t>
  </si>
  <si>
    <t>IF Transco Zone 2  (45)</t>
  </si>
  <si>
    <t>IF-TRANSCO/Z3</t>
  </si>
  <si>
    <t>IF Transco Zone 3  (50,62,65)</t>
  </si>
  <si>
    <t>IF-TRANSCO/Z4</t>
  </si>
  <si>
    <t>IF Transco Miss/Ala  (85)</t>
  </si>
  <si>
    <t>IF-TRANSCO/Z5</t>
  </si>
  <si>
    <t>IF-TRANSCO/Z6</t>
  </si>
  <si>
    <t>IF Transco Zone 6 (Market)</t>
  </si>
  <si>
    <t>TRANSCO/Z6NONNY</t>
  </si>
  <si>
    <t>Transco Zone 6 - Non-NY</t>
  </si>
  <si>
    <t>IF-TW/PERMIAN</t>
  </si>
  <si>
    <t>IF TW Permian</t>
  </si>
  <si>
    <t>IF-TRUNKL/LA</t>
  </si>
  <si>
    <t>IF Trunkline Louisiana</t>
  </si>
  <si>
    <t>IF-TRUNKL/TX</t>
  </si>
  <si>
    <t>IF Trunkline Texas</t>
  </si>
  <si>
    <t>IF-VALERO/TX</t>
  </si>
  <si>
    <t>IF Valero Texas</t>
  </si>
  <si>
    <t>IF-WNG/TOK</t>
  </si>
  <si>
    <t>IF Williams TX-OK-KS</t>
  </si>
  <si>
    <t>IF-WAHA-TX</t>
  </si>
  <si>
    <t>IF WAHA</t>
  </si>
  <si>
    <t>CGPR-CHIPPAWA</t>
  </si>
  <si>
    <t>CGPR-Chippawa</t>
  </si>
  <si>
    <t>CGPR-CORNWALL</t>
  </si>
  <si>
    <t>CGPR-Cornwall</t>
  </si>
  <si>
    <t>CGPR-DAWN</t>
  </si>
  <si>
    <t>CGPR-Dawn</t>
  </si>
  <si>
    <t>CGPR-EMPRESS-US</t>
  </si>
  <si>
    <t>CGPR-Empress</t>
  </si>
  <si>
    <t>CGPR-NIAGARA</t>
  </si>
  <si>
    <t>CGPR-Niagara</t>
  </si>
  <si>
    <t>CGPR-OJIBWAY</t>
  </si>
  <si>
    <t>CGPR-Ojibway</t>
  </si>
  <si>
    <t>ML7/CG</t>
  </si>
  <si>
    <t>ML7 CITYGATE (CRYSTAL FALLS)</t>
  </si>
  <si>
    <t>MICH/CONS</t>
  </si>
  <si>
    <t>MichCon Consumers</t>
  </si>
  <si>
    <t>NAT/FUEL/LEIDY</t>
  </si>
  <si>
    <t>CNG LEIDY</t>
  </si>
  <si>
    <t>NGI Chicago City Gate</t>
  </si>
  <si>
    <t>NGI-MICH_CG</t>
  </si>
  <si>
    <t>NGI Michigan ConsoIidated</t>
  </si>
  <si>
    <t>NGI-MALIN</t>
  </si>
  <si>
    <t>NGI Malin (North Cal Border)</t>
  </si>
  <si>
    <t>NGI Socal (South Cal Border)</t>
  </si>
  <si>
    <t>NGI-PGE/TOPOCK</t>
  </si>
  <si>
    <t>NGI-PGE-Topock</t>
  </si>
  <si>
    <t>NGI-PGE/CG</t>
  </si>
  <si>
    <t>NGI-PGE-Citygate</t>
  </si>
  <si>
    <t>NGW-ALGO/CITY</t>
  </si>
  <si>
    <t>NGW Algonquin City Gate</t>
  </si>
  <si>
    <t>CGPR-AECO/BASIS</t>
  </si>
  <si>
    <t>Alberta Aeco Basis</t>
  </si>
  <si>
    <t>TRUNKL/WLA-GD</t>
  </si>
  <si>
    <t>Trunkline WLA</t>
  </si>
  <si>
    <t>NIAGARA-GDM</t>
  </si>
  <si>
    <t>GD Niagara (1st of Month)</t>
  </si>
  <si>
    <t>IF-FGT/MKT</t>
  </si>
  <si>
    <t>FGT City Gate</t>
  </si>
  <si>
    <t>C2GC</t>
  </si>
  <si>
    <t>MB Ethane</t>
  </si>
  <si>
    <t>EPMX</t>
  </si>
  <si>
    <t>MB Ethane/Propane Mix</t>
  </si>
  <si>
    <t>C2CN</t>
  </si>
  <si>
    <t>Conway Ethane</t>
  </si>
  <si>
    <t>C3GC</t>
  </si>
  <si>
    <t>MB TET Propane</t>
  </si>
  <si>
    <t>C3XT</t>
  </si>
  <si>
    <t>MB NTET Propane</t>
  </si>
  <si>
    <t>C3CN</t>
  </si>
  <si>
    <t>Conway Propane</t>
  </si>
  <si>
    <t>NC4</t>
  </si>
  <si>
    <t>MB TET N-Butane</t>
  </si>
  <si>
    <t>NBXT</t>
  </si>
  <si>
    <t>MB NTET N-Butane</t>
  </si>
  <si>
    <t>NBCN</t>
  </si>
  <si>
    <t>Conway N-Butane</t>
  </si>
  <si>
    <t>IC4</t>
  </si>
  <si>
    <t>MB TET Iso-Butane</t>
  </si>
  <si>
    <t>IBXT</t>
  </si>
  <si>
    <t>MB NTET Iso-Butane</t>
  </si>
  <si>
    <t>IBCN</t>
  </si>
  <si>
    <t>Conway Iso-Butane</t>
  </si>
  <si>
    <t>C5+</t>
  </si>
  <si>
    <t>MB TET Nat Gasoline</t>
  </si>
  <si>
    <t>C5XT</t>
  </si>
  <si>
    <t>MB NTET Nat Gasoline</t>
  </si>
  <si>
    <t>C5CN</t>
  </si>
  <si>
    <t>Conway Nat Gasoline</t>
  </si>
  <si>
    <t>WTI</t>
  </si>
  <si>
    <t>WTI Crude Oil</t>
  </si>
  <si>
    <t>61NY</t>
  </si>
  <si>
    <t>#6 Oil 1%S New York</t>
  </si>
  <si>
    <t>62NY</t>
  </si>
  <si>
    <t>#6 Oil 2%S New York</t>
  </si>
  <si>
    <t>61GC</t>
  </si>
  <si>
    <t>#6 Oil 1%S Gulf coast</t>
  </si>
  <si>
    <t>63GC</t>
  </si>
  <si>
    <t>#6 Oil 3%S Gulf coast</t>
  </si>
  <si>
    <t>NXHO</t>
  </si>
  <si>
    <t>#2 Oil New York</t>
  </si>
  <si>
    <t>GCHO</t>
  </si>
  <si>
    <t>#2 Oil Gulf Coast</t>
  </si>
  <si>
    <t>HU</t>
  </si>
  <si>
    <t>Unleaded Gasoline</t>
  </si>
  <si>
    <t>MEOH</t>
  </si>
  <si>
    <t>Methanol Gulf Coast</t>
  </si>
  <si>
    <t>MTBE</t>
  </si>
  <si>
    <t>MTBE Gulf coast</t>
  </si>
  <si>
    <t>NG_OMICRON_1</t>
  </si>
  <si>
    <t>Omi Vol - LA/Offshore South</t>
  </si>
  <si>
    <t>NG_OMICRON_2</t>
  </si>
  <si>
    <t>Omi Vol - HSC/Katy/ETX</t>
  </si>
  <si>
    <t>NG_OMICRON_3</t>
  </si>
  <si>
    <t>Omi Vol - OK/Mid Continent</t>
  </si>
  <si>
    <t>NG_OMICRON_4</t>
  </si>
  <si>
    <t>Omi Vol - Permian/San Juan</t>
  </si>
  <si>
    <t>NG_OMICRON_5</t>
  </si>
  <si>
    <t>Omi Vol - NNG Demrc/Vent</t>
  </si>
  <si>
    <t>NG_OMICRON_6</t>
  </si>
  <si>
    <t>Omi Vol - NE Market Area</t>
  </si>
  <si>
    <t>NG_OMICRON_7</t>
  </si>
  <si>
    <t>Omi Vol - Appalachia</t>
  </si>
  <si>
    <t>NG_OMICRON_8</t>
  </si>
  <si>
    <t>Omi Vol - Rocky Mountains</t>
  </si>
  <si>
    <t>NG_OMICRON_9</t>
  </si>
  <si>
    <t>Omi Vol - Alberta/Sumas</t>
  </si>
  <si>
    <t>NG_OMICRON_10</t>
  </si>
  <si>
    <t>Omi Vol - Sithe (ANR/LA)</t>
  </si>
  <si>
    <t>NG_OMICRON_11</t>
  </si>
  <si>
    <t>Omi Vol - Market Area-Chicago</t>
  </si>
  <si>
    <t>NG_OMICRON_12</t>
  </si>
  <si>
    <t>Omi Vol - FGT</t>
  </si>
  <si>
    <t>NG_OMICRON_13</t>
  </si>
  <si>
    <t>Omi Vol - Transco/Z6</t>
  </si>
  <si>
    <t>NG_OMICRON_14</t>
  </si>
  <si>
    <t>Omi Vol - Michcons</t>
  </si>
  <si>
    <t>NG_OMICRON_15</t>
  </si>
  <si>
    <t>Omi Vol - Socal</t>
  </si>
  <si>
    <t>NG_OMICRON_51</t>
  </si>
  <si>
    <t>Omi Vol - Sumas</t>
  </si>
  <si>
    <t>CAD/USD</t>
  </si>
  <si>
    <t>Canada/US Dollar</t>
  </si>
  <si>
    <t>IF-CNG/NORTH</t>
  </si>
  <si>
    <t>IF-CNG/N_CITYGA</t>
  </si>
  <si>
    <t>IF-CNG/NORTH CITYGATE</t>
  </si>
  <si>
    <t>DJ/BASIN/CIG</t>
  </si>
  <si>
    <t xml:space="preserve">DJ BASIN </t>
  </si>
  <si>
    <t>IF-NGPL/HARPER</t>
  </si>
  <si>
    <t>IF NGPL Harper</t>
  </si>
  <si>
    <t>IF-NGPL/OK-NW</t>
  </si>
  <si>
    <t>IF NGPL OK NW ( GAGE)</t>
  </si>
  <si>
    <t>KERO-NYPHY</t>
  </si>
  <si>
    <t>Omi-Vol - Chicago City Gate</t>
  </si>
  <si>
    <t>CFRANK2</t>
  </si>
  <si>
    <t>JROYED</t>
  </si>
  <si>
    <t>Transport Leg #1</t>
  </si>
  <si>
    <t>Opal to Stanfield</t>
  </si>
  <si>
    <t>Fuel Leg #1</t>
  </si>
  <si>
    <t>Delivered Cost to Stanfield</t>
  </si>
  <si>
    <t>Receipt Offer</t>
  </si>
  <si>
    <t>NWPL Rockies</t>
  </si>
  <si>
    <t>Transport Leg #2</t>
  </si>
  <si>
    <t>Fuel Leg #2</t>
  </si>
  <si>
    <t>Stanfield to Cascade</t>
  </si>
  <si>
    <t>Delivered Cost to Cascade</t>
  </si>
  <si>
    <t>GGREENA</t>
  </si>
  <si>
    <t>AECO to ABC</t>
  </si>
  <si>
    <t>ABC to Kingsgate</t>
  </si>
  <si>
    <t>Kingsgate to Stanfield</t>
  </si>
  <si>
    <t>Transport Leg #3</t>
  </si>
  <si>
    <t>Fuel Leg #3</t>
  </si>
  <si>
    <t>Delivered Cost to ABC</t>
  </si>
  <si>
    <t>Delivered Cost to Kingsgate</t>
  </si>
  <si>
    <t>Transport Leg #4</t>
  </si>
  <si>
    <t>Fuel Leg #4</t>
  </si>
  <si>
    <t>Kingsgate Option #1</t>
  </si>
  <si>
    <t>Rockies Option</t>
  </si>
  <si>
    <t>Kingsgate Option #2</t>
  </si>
  <si>
    <t>Sumas Option</t>
  </si>
  <si>
    <t>Aeco Hub</t>
  </si>
  <si>
    <t>Sumas</t>
  </si>
  <si>
    <t>Sumas to Longview</t>
  </si>
  <si>
    <t>Existing Capacity</t>
  </si>
  <si>
    <t>PGT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</si>
</sst>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164" formatCode="0.000"/>
    <numFmt numFmtId="165" formatCode="0.0000000"/>
    <numFmt numFmtId="166" formatCode="0.0000"/>
    <numFmt numFmtId="167" formatCode="mm/dd/yy"/>
    <numFmt numFmtId="168" formatCode="&quot;$&quot;#,##0.0000_);[Red]\(&quot;$&quot;#,##0.0000\)"/>
    <numFmt numFmtId="169" formatCode="&quot;$&quot;#,##0.0000"/>
    <numFmt numFmtId="171" formatCode="mm/yy"/>
    <numFmt numFmtId="172" formatCode="0.0000_);\(0.0000\)"/>
    <numFmt numFmtId="181" formatCode="m/d/yy"/>
    <numFmt numFmtId="184" formatCode="0.0%"/>
  </numFmts>
  <fonts count="30">
    <font>
      <sz val="10"/>
      <name val="Arial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1"/>
      <name val="Arial"/>
    </font>
    <font>
      <sz val="10"/>
      <name val="Arial"/>
      <family val="2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0"/>
      <name val="Times New Roman"/>
      <family val="1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name val="Times New Roman"/>
      <family val="1"/>
    </font>
    <font>
      <b/>
      <sz val="8"/>
      <color indexed="81"/>
      <name val="Tahoma"/>
    </font>
    <font>
      <b/>
      <sz val="10"/>
      <color indexed="21"/>
      <name val="Arial"/>
      <family val="2"/>
    </font>
    <font>
      <b/>
      <sz val="10"/>
      <color indexed="57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u/>
      <sz val="10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1">
    <xf numFmtId="0" fontId="0" fillId="0" borderId="0"/>
    <xf numFmtId="1" fontId="7" fillId="0" borderId="0"/>
    <xf numFmtId="0" fontId="8" fillId="2" borderId="1">
      <alignment horizontal="center" vertical="center"/>
    </xf>
    <xf numFmtId="0" fontId="9" fillId="0" borderId="2">
      <alignment horizontal="center"/>
    </xf>
    <xf numFmtId="6" fontId="6" fillId="0" borderId="0">
      <protection locked="0"/>
    </xf>
    <xf numFmtId="0" fontId="1" fillId="0" borderId="0">
      <protection locked="0"/>
    </xf>
    <xf numFmtId="38" fontId="11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13" fillId="0" borderId="3" applyNumberFormat="0" applyFill="0" applyAlignment="0" applyProtection="0"/>
    <xf numFmtId="10" fontId="11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4" fillId="0" borderId="0"/>
    <xf numFmtId="0" fontId="15" fillId="0" borderId="0"/>
    <xf numFmtId="0" fontId="4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5"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7" fontId="11" fillId="5" borderId="0" applyNumberFormat="0" applyBorder="0" applyAlignment="0" applyProtection="0"/>
    <xf numFmtId="37" fontId="16" fillId="0" borderId="0"/>
    <xf numFmtId="3" fontId="17" fillId="0" borderId="3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</cellStyleXfs>
  <cellXfs count="16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1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167" fontId="2" fillId="2" borderId="0" xfId="0" applyNumberFormat="1" applyFont="1" applyFill="1"/>
    <xf numFmtId="17" fontId="3" fillId="0" borderId="0" xfId="0" applyNumberFormat="1" applyFont="1" applyAlignment="1">
      <alignment horizontal="left"/>
    </xf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center"/>
    </xf>
    <xf numFmtId="17" fontId="2" fillId="0" borderId="0" xfId="20" applyNumberFormat="1" applyFont="1" applyBorder="1" applyAlignment="1" applyProtection="1">
      <alignment horizontal="center"/>
    </xf>
    <xf numFmtId="0" fontId="2" fillId="0" borderId="0" xfId="20" applyFont="1" applyBorder="1" applyAlignment="1" applyProtection="1">
      <alignment horizontal="center"/>
    </xf>
    <xf numFmtId="167" fontId="2" fillId="0" borderId="0" xfId="0" applyNumberFormat="1" applyFont="1" applyFill="1"/>
    <xf numFmtId="0" fontId="5" fillId="0" borderId="0" xfId="0" quotePrefix="1" applyNumberFormat="1" applyFont="1" applyAlignment="1">
      <alignment horizontal="left"/>
    </xf>
    <xf numFmtId="0" fontId="18" fillId="5" borderId="0" xfId="0" applyFont="1" applyFill="1" applyAlignment="1"/>
    <xf numFmtId="0" fontId="5" fillId="5" borderId="0" xfId="0" applyFont="1" applyFill="1"/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9" fillId="6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1" fontId="18" fillId="0" borderId="0" xfId="0" applyNumberFormat="1" applyFont="1" applyBorder="1"/>
    <xf numFmtId="168" fontId="18" fillId="0" borderId="0" xfId="0" applyNumberFormat="1" applyFont="1" applyBorder="1" applyAlignment="1">
      <alignment horizontal="center"/>
    </xf>
    <xf numFmtId="0" fontId="5" fillId="0" borderId="0" xfId="0" applyFont="1" applyFill="1" applyBorder="1"/>
    <xf numFmtId="0" fontId="5" fillId="0" borderId="6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7" fontId="19" fillId="6" borderId="12" xfId="0" applyNumberFormat="1" applyFont="1" applyFill="1" applyBorder="1" applyAlignment="1">
      <alignment horizontal="center"/>
    </xf>
    <xf numFmtId="17" fontId="19" fillId="6" borderId="13" xfId="0" applyNumberFormat="1" applyFont="1" applyFill="1" applyBorder="1" applyAlignment="1">
      <alignment horizontal="center"/>
    </xf>
    <xf numFmtId="167" fontId="5" fillId="0" borderId="13" xfId="0" applyNumberFormat="1" applyFont="1" applyBorder="1" applyAlignment="1">
      <alignment horizontal="center"/>
    </xf>
    <xf numFmtId="0" fontId="5" fillId="0" borderId="13" xfId="19" quotePrefix="1" applyFont="1" applyBorder="1" applyAlignment="1">
      <alignment horizontal="center"/>
    </xf>
    <xf numFmtId="0" fontId="19" fillId="6" borderId="13" xfId="0" applyFont="1" applyFill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9" fillId="6" borderId="14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8" fillId="7" borderId="0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20" fillId="8" borderId="15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8" fillId="9" borderId="1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9" borderId="7" xfId="0" applyFont="1" applyFill="1" applyBorder="1" applyAlignment="1">
      <alignment horizontal="center"/>
    </xf>
    <xf numFmtId="0" fontId="20" fillId="8" borderId="0" xfId="0" applyFont="1" applyFill="1" applyBorder="1" applyAlignment="1">
      <alignment horizontal="center"/>
    </xf>
    <xf numFmtId="0" fontId="13" fillId="8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8" fillId="9" borderId="0" xfId="0" applyFont="1" applyFill="1" applyBorder="1" applyAlignment="1">
      <alignment horizontal="center"/>
    </xf>
    <xf numFmtId="0" fontId="18" fillId="9" borderId="11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6" xfId="0" quotePrefix="1" applyFont="1" applyFill="1" applyBorder="1" applyAlignment="1">
      <alignment horizontal="center"/>
    </xf>
    <xf numFmtId="0" fontId="20" fillId="8" borderId="16" xfId="0" applyFont="1" applyFill="1" applyBorder="1" applyAlignment="1">
      <alignment horizontal="center"/>
    </xf>
    <xf numFmtId="0" fontId="13" fillId="8" borderId="16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18" fillId="9" borderId="16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0" fontId="5" fillId="0" borderId="11" xfId="0" applyFont="1" applyBorder="1"/>
    <xf numFmtId="0" fontId="18" fillId="0" borderId="8" xfId="0" applyFont="1" applyBorder="1"/>
    <xf numFmtId="38" fontId="5" fillId="0" borderId="0" xfId="0" applyNumberFormat="1" applyFont="1" applyAlignment="1">
      <alignment horizontal="center"/>
    </xf>
    <xf numFmtId="169" fontId="5" fillId="0" borderId="0" xfId="0" applyNumberFormat="1" applyFont="1" applyAlignment="1">
      <alignment horizontal="center"/>
    </xf>
    <xf numFmtId="9" fontId="21" fillId="0" borderId="0" xfId="21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1" fontId="5" fillId="0" borderId="0" xfId="0" applyNumberFormat="1" applyFont="1" applyAlignment="1">
      <alignment horizontal="center"/>
    </xf>
    <xf numFmtId="6" fontId="5" fillId="0" borderId="0" xfId="0" applyNumberFormat="1" applyFont="1" applyAlignment="1">
      <alignment horizontal="center"/>
    </xf>
    <xf numFmtId="6" fontId="18" fillId="0" borderId="11" xfId="0" applyNumberFormat="1" applyFont="1" applyBorder="1" applyAlignment="1">
      <alignment horizontal="center"/>
    </xf>
    <xf numFmtId="38" fontId="5" fillId="0" borderId="0" xfId="0" applyNumberFormat="1" applyFont="1"/>
    <xf numFmtId="166" fontId="5" fillId="0" borderId="0" xfId="0" applyNumberFormat="1" applyFont="1"/>
    <xf numFmtId="6" fontId="5" fillId="0" borderId="0" xfId="0" applyNumberFormat="1" applyFont="1" applyFill="1" applyBorder="1" applyAlignment="1">
      <alignment horizontal="center"/>
    </xf>
    <xf numFmtId="171" fontId="13" fillId="0" borderId="0" xfId="0" applyNumberFormat="1" applyFont="1" applyAlignment="1">
      <alignment horizontal="center"/>
    </xf>
    <xf numFmtId="38" fontId="19" fillId="6" borderId="0" xfId="0" applyNumberFormat="1" applyFont="1" applyFill="1" applyAlignment="1">
      <alignment horizontal="center"/>
    </xf>
    <xf numFmtId="38" fontId="13" fillId="0" borderId="0" xfId="0" applyNumberFormat="1" applyFont="1" applyFill="1" applyBorder="1" applyAlignment="1">
      <alignment horizontal="center"/>
    </xf>
    <xf numFmtId="172" fontId="13" fillId="0" borderId="0" xfId="0" applyNumberFormat="1" applyFont="1" applyAlignment="1">
      <alignment horizontal="center"/>
    </xf>
    <xf numFmtId="169" fontId="19" fillId="6" borderId="0" xfId="0" applyNumberFormat="1" applyFont="1" applyFill="1" applyAlignment="1">
      <alignment horizontal="center"/>
    </xf>
    <xf numFmtId="1" fontId="5" fillId="0" borderId="0" xfId="0" applyNumberFormat="1" applyFont="1"/>
    <xf numFmtId="167" fontId="5" fillId="0" borderId="0" xfId="0" applyNumberFormat="1" applyFont="1" applyAlignment="1">
      <alignment horizontal="center"/>
    </xf>
    <xf numFmtId="165" fontId="5" fillId="0" borderId="0" xfId="0" quotePrefix="1" applyNumberFormat="1" applyFont="1" applyAlignment="1">
      <alignment horizontal="center"/>
    </xf>
    <xf numFmtId="6" fontId="18" fillId="0" borderId="0" xfId="0" applyNumberFormat="1" applyFont="1" applyAlignment="1">
      <alignment horizontal="center"/>
    </xf>
    <xf numFmtId="6" fontId="5" fillId="0" borderId="0" xfId="0" applyNumberFormat="1" applyFont="1"/>
    <xf numFmtId="1" fontId="0" fillId="0" borderId="0" xfId="0" applyNumberFormat="1" applyAlignment="1">
      <alignment horizontal="center"/>
    </xf>
    <xf numFmtId="6" fontId="18" fillId="0" borderId="1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" fontId="5" fillId="5" borderId="0" xfId="0" applyNumberFormat="1" applyFont="1" applyFill="1" applyBorder="1" applyAlignment="1">
      <alignment horizontal="center"/>
    </xf>
    <xf numFmtId="167" fontId="22" fillId="2" borderId="0" xfId="0" applyNumberFormat="1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17" fontId="2" fillId="5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166" fontId="5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81" fontId="0" fillId="0" borderId="0" xfId="0" applyNumberFormat="1" applyAlignment="1">
      <alignment horizontal="center"/>
    </xf>
    <xf numFmtId="0" fontId="24" fillId="5" borderId="4" xfId="0" applyFont="1" applyFill="1" applyBorder="1" applyAlignment="1">
      <alignment horizontal="center"/>
    </xf>
    <xf numFmtId="0" fontId="27" fillId="0" borderId="0" xfId="0" applyFont="1"/>
    <xf numFmtId="0" fontId="18" fillId="5" borderId="17" xfId="0" applyFont="1" applyFill="1" applyBorder="1" applyAlignment="1">
      <alignment horizontal="centerContinuous"/>
    </xf>
    <xf numFmtId="0" fontId="18" fillId="5" borderId="18" xfId="0" applyFont="1" applyFill="1" applyBorder="1" applyAlignment="1">
      <alignment horizontal="centerContinuous"/>
    </xf>
    <xf numFmtId="0" fontId="18" fillId="5" borderId="19" xfId="0" applyFont="1" applyFill="1" applyBorder="1" applyAlignment="1">
      <alignment horizontal="centerContinuous"/>
    </xf>
    <xf numFmtId="0" fontId="5" fillId="0" borderId="10" xfId="0" applyFont="1" applyBorder="1"/>
    <xf numFmtId="0" fontId="5" fillId="0" borderId="20" xfId="0" applyFont="1" applyBorder="1"/>
    <xf numFmtId="0" fontId="5" fillId="0" borderId="10" xfId="18" applyFont="1" applyBorder="1" applyAlignment="1">
      <alignment horizontal="center"/>
    </xf>
    <xf numFmtId="0" fontId="5" fillId="0" borderId="0" xfId="18" applyFont="1" applyBorder="1"/>
    <xf numFmtId="0" fontId="5" fillId="0" borderId="20" xfId="18" quotePrefix="1" applyFont="1" applyBorder="1" applyAlignment="1">
      <alignment horizontal="left"/>
    </xf>
    <xf numFmtId="0" fontId="5" fillId="0" borderId="0" xfId="18" applyFont="1"/>
    <xf numFmtId="0" fontId="5" fillId="0" borderId="20" xfId="18" applyFont="1" applyBorder="1" applyAlignment="1">
      <alignment horizontal="left"/>
    </xf>
    <xf numFmtId="0" fontId="5" fillId="0" borderId="12" xfId="18" applyFont="1" applyBorder="1" applyAlignment="1">
      <alignment horizontal="center"/>
    </xf>
    <xf numFmtId="0" fontId="5" fillId="0" borderId="13" xfId="18" applyFont="1" applyBorder="1"/>
    <xf numFmtId="0" fontId="5" fillId="0" borderId="21" xfId="18" quotePrefix="1" applyFont="1" applyBorder="1" applyAlignment="1">
      <alignment horizontal="left"/>
    </xf>
    <xf numFmtId="0" fontId="18" fillId="10" borderId="17" xfId="0" applyFont="1" applyFill="1" applyBorder="1" applyAlignment="1">
      <alignment horizontal="centerContinuous"/>
    </xf>
    <xf numFmtId="0" fontId="18" fillId="10" borderId="18" xfId="0" applyFont="1" applyFill="1" applyBorder="1" applyAlignment="1">
      <alignment horizontal="centerContinuous"/>
    </xf>
    <xf numFmtId="0" fontId="18" fillId="10" borderId="19" xfId="0" applyFont="1" applyFill="1" applyBorder="1" applyAlignment="1">
      <alignment horizontal="centerContinuous"/>
    </xf>
    <xf numFmtId="0" fontId="5" fillId="0" borderId="20" xfId="0" quotePrefix="1" applyFont="1" applyBorder="1" applyAlignment="1">
      <alignment horizontal="left"/>
    </xf>
    <xf numFmtId="0" fontId="5" fillId="0" borderId="12" xfId="0" applyFont="1" applyBorder="1"/>
    <xf numFmtId="0" fontId="5" fillId="0" borderId="13" xfId="0" applyFont="1" applyBorder="1"/>
    <xf numFmtId="0" fontId="5" fillId="0" borderId="21" xfId="0" applyFont="1" applyBorder="1"/>
    <xf numFmtId="0" fontId="18" fillId="11" borderId="17" xfId="0" applyFont="1" applyFill="1" applyBorder="1" applyAlignment="1">
      <alignment horizontal="centerContinuous"/>
    </xf>
    <xf numFmtId="0" fontId="18" fillId="11" borderId="18" xfId="0" applyFont="1" applyFill="1" applyBorder="1" applyAlignment="1">
      <alignment horizontal="centerContinuous"/>
    </xf>
    <xf numFmtId="0" fontId="18" fillId="11" borderId="19" xfId="0" applyFont="1" applyFill="1" applyBorder="1" applyAlignment="1">
      <alignment horizontal="centerContinuous"/>
    </xf>
    <xf numFmtId="0" fontId="5" fillId="0" borderId="6" xfId="0" applyFont="1" applyBorder="1"/>
    <xf numFmtId="0" fontId="5" fillId="0" borderId="22" xfId="0" applyFont="1" applyBorder="1"/>
    <xf numFmtId="17" fontId="5" fillId="0" borderId="0" xfId="0" applyNumberFormat="1" applyFont="1"/>
    <xf numFmtId="0" fontId="5" fillId="0" borderId="20" xfId="0" applyFont="1" applyBorder="1" applyAlignment="1">
      <alignment horizontal="left"/>
    </xf>
    <xf numFmtId="0" fontId="5" fillId="0" borderId="0" xfId="18" quotePrefix="1" applyFont="1" applyBorder="1" applyAlignment="1">
      <alignment horizontal="left"/>
    </xf>
    <xf numFmtId="0" fontId="5" fillId="0" borderId="0" xfId="18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164" fontId="0" fillId="0" borderId="0" xfId="0" applyNumberFormat="1"/>
    <xf numFmtId="0" fontId="0" fillId="0" borderId="0" xfId="0" applyBorder="1"/>
    <xf numFmtId="2" fontId="0" fillId="0" borderId="0" xfId="0" applyNumberFormat="1" applyAlignment="1">
      <alignment horizontal="center"/>
    </xf>
    <xf numFmtId="0" fontId="0" fillId="0" borderId="16" xfId="0" applyBorder="1"/>
    <xf numFmtId="0" fontId="29" fillId="0" borderId="23" xfId="0" applyFont="1" applyBorder="1" applyAlignment="1">
      <alignment horizontal="center"/>
    </xf>
    <xf numFmtId="181" fontId="0" fillId="0" borderId="15" xfId="0" applyNumberFormat="1" applyBorder="1" applyAlignment="1">
      <alignment horizontal="center"/>
    </xf>
    <xf numFmtId="0" fontId="0" fillId="0" borderId="24" xfId="0" applyBorder="1"/>
    <xf numFmtId="0" fontId="18" fillId="0" borderId="25" xfId="0" applyFont="1" applyBorder="1" applyAlignment="1">
      <alignment horizontal="center"/>
    </xf>
    <xf numFmtId="181" fontId="0" fillId="0" borderId="0" xfId="0" applyNumberFormat="1" applyBorder="1" applyAlignment="1">
      <alignment horizontal="center"/>
    </xf>
    <xf numFmtId="0" fontId="28" fillId="0" borderId="26" xfId="0" applyFont="1" applyBorder="1" applyAlignment="1">
      <alignment horizontal="center"/>
    </xf>
    <xf numFmtId="181" fontId="19" fillId="0" borderId="0" xfId="0" applyNumberFormat="1" applyFont="1" applyBorder="1" applyAlignment="1">
      <alignment horizontal="center"/>
    </xf>
    <xf numFmtId="0" fontId="25" fillId="0" borderId="26" xfId="0" applyFont="1" applyBorder="1" applyAlignment="1">
      <alignment horizontal="center"/>
    </xf>
    <xf numFmtId="0" fontId="0" fillId="0" borderId="26" xfId="0" applyBorder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164" fontId="25" fillId="0" borderId="26" xfId="0" applyNumberFormat="1" applyFont="1" applyBorder="1" applyAlignment="1">
      <alignment horizontal="center"/>
    </xf>
    <xf numFmtId="164" fontId="25" fillId="0" borderId="27" xfId="0" applyNumberFormat="1" applyFont="1" applyBorder="1" applyAlignment="1">
      <alignment horizontal="center"/>
    </xf>
    <xf numFmtId="181" fontId="18" fillId="0" borderId="25" xfId="0" applyNumberFormat="1" applyFont="1" applyBorder="1" applyAlignment="1">
      <alignment horizontal="right"/>
    </xf>
    <xf numFmtId="0" fontId="18" fillId="0" borderId="25" xfId="0" applyFont="1" applyBorder="1" applyAlignment="1">
      <alignment horizontal="right"/>
    </xf>
    <xf numFmtId="2" fontId="19" fillId="0" borderId="26" xfId="0" applyNumberFormat="1" applyFont="1" applyBorder="1" applyAlignment="1">
      <alignment horizontal="center"/>
    </xf>
    <xf numFmtId="184" fontId="19" fillId="0" borderId="0" xfId="21" applyNumberFormat="1" applyFon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18" fillId="0" borderId="28" xfId="0" applyFont="1" applyBorder="1" applyAlignment="1">
      <alignment horizontal="right"/>
    </xf>
    <xf numFmtId="181" fontId="0" fillId="0" borderId="16" xfId="0" applyNumberFormat="1" applyBorder="1" applyAlignment="1">
      <alignment horizontal="center"/>
    </xf>
    <xf numFmtId="0" fontId="0" fillId="0" borderId="15" xfId="0" applyBorder="1"/>
    <xf numFmtId="0" fontId="0" fillId="0" borderId="25" xfId="0" applyBorder="1"/>
    <xf numFmtId="0" fontId="0" fillId="0" borderId="0" xfId="0" applyBorder="1" applyAlignment="1">
      <alignment horizontal="center"/>
    </xf>
    <xf numFmtId="164" fontId="19" fillId="0" borderId="26" xfId="0" applyNumberFormat="1" applyFont="1" applyBorder="1" applyAlignment="1">
      <alignment horizontal="center"/>
    </xf>
    <xf numFmtId="2" fontId="18" fillId="0" borderId="8" xfId="0" applyNumberFormat="1" applyFont="1" applyBorder="1" applyAlignment="1">
      <alignment horizontal="center"/>
    </xf>
    <xf numFmtId="164" fontId="18" fillId="0" borderId="8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31">
    <cellStyle name="0" xfId="1"/>
    <cellStyle name="Actual Date" xfId="2"/>
    <cellStyle name="Column_Title" xfId="3"/>
    <cellStyle name="Date" xfId="4"/>
    <cellStyle name="Fixed" xfId="5"/>
    <cellStyle name="Grey" xfId="6"/>
    <cellStyle name="HEADER" xfId="7"/>
    <cellStyle name="Heading1" xfId="8"/>
    <cellStyle name="Heading2" xfId="9"/>
    <cellStyle name="HIGHLIGHT" xfId="10"/>
    <cellStyle name="Input [yellow]" xfId="11"/>
    <cellStyle name="Milliers [0]_laroux" xfId="12"/>
    <cellStyle name="Milliers_laroux" xfId="13"/>
    <cellStyle name="Monétaire [0]_laroux" xfId="14"/>
    <cellStyle name="Monétaire_laroux" xfId="15"/>
    <cellStyle name="no dec" xfId="16"/>
    <cellStyle name="Normal" xfId="0" builtinId="0"/>
    <cellStyle name="Normal - Style1" xfId="17"/>
    <cellStyle name="Normal_Codes2" xfId="18"/>
    <cellStyle name="Normal_Curves" xfId="19"/>
    <cellStyle name="Normal_June Options 97" xfId="20"/>
    <cellStyle name="Percent" xfId="21" builtinId="5"/>
    <cellStyle name="Percent [2]" xfId="22"/>
    <cellStyle name="Total" xfId="23" builtinId="25" customBuiltin="1"/>
    <cellStyle name="Tusental (0)_laroux" xfId="24"/>
    <cellStyle name="Tusental_laroux" xfId="25"/>
    <cellStyle name="Unprot" xfId="26"/>
    <cellStyle name="Unprot$" xfId="27"/>
    <cellStyle name="Unprotect" xfId="28"/>
    <cellStyle name="Valuta (0)_laroux" xfId="29"/>
    <cellStyle name="Valuta_laroux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638175</xdr:colOff>
          <xdr:row>10</xdr:row>
          <xdr:rowOff>9525</xdr:rowOff>
        </xdr:from>
        <xdr:to>
          <xdr:col>1</xdr:col>
          <xdr:colOff>923925</xdr:colOff>
          <xdr:row>14</xdr:row>
          <xdr:rowOff>76200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4D2ED37-ABDD-DBF7-3453-82668EA77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tabSelected="1" zoomScale="75" workbookViewId="0">
      <selection activeCell="A3" sqref="A3"/>
    </sheetView>
  </sheetViews>
  <sheetFormatPr defaultRowHeight="12.75"/>
  <cols>
    <col min="1" max="1" width="26.42578125" style="34" customWidth="1"/>
    <col min="2" max="2" width="22.140625" style="100" customWidth="1"/>
    <col min="3" max="3" width="11.42578125" customWidth="1"/>
    <col min="5" max="5" width="26.42578125" style="34" customWidth="1"/>
    <col min="6" max="6" width="20.42578125" style="100" customWidth="1"/>
    <col min="7" max="7" width="11.42578125" customWidth="1"/>
    <col min="8" max="8" width="6.28515625" customWidth="1"/>
    <col min="9" max="9" width="28.28515625" customWidth="1"/>
    <col min="10" max="10" width="20.28515625" customWidth="1"/>
    <col min="12" max="12" width="6.28515625" customWidth="1"/>
    <col min="13" max="13" width="29.28515625" bestFit="1" customWidth="1"/>
    <col min="14" max="14" width="20.28515625" bestFit="1" customWidth="1"/>
    <col min="15" max="15" width="8.140625" customWidth="1"/>
  </cols>
  <sheetData>
    <row r="1" spans="1:15" ht="16.5" thickBot="1">
      <c r="A1" s="137" t="s">
        <v>393</v>
      </c>
      <c r="B1" s="138"/>
      <c r="C1" s="139"/>
      <c r="E1" s="137" t="s">
        <v>391</v>
      </c>
      <c r="F1" s="138"/>
      <c r="G1" s="139"/>
      <c r="I1" s="137" t="s">
        <v>390</v>
      </c>
      <c r="J1" s="160" t="s">
        <v>397</v>
      </c>
      <c r="K1" s="139"/>
      <c r="M1" s="137" t="s">
        <v>392</v>
      </c>
      <c r="N1" s="160" t="s">
        <v>398</v>
      </c>
      <c r="O1" s="139"/>
    </row>
    <row r="2" spans="1:15">
      <c r="A2" s="140"/>
      <c r="B2" s="141"/>
      <c r="C2" s="142"/>
      <c r="E2" s="140"/>
      <c r="F2" s="141"/>
      <c r="G2" s="142" t="s">
        <v>36</v>
      </c>
      <c r="I2" s="161"/>
      <c r="J2" s="134"/>
      <c r="K2" s="145"/>
      <c r="M2" s="161"/>
      <c r="N2" s="134"/>
      <c r="O2" s="145"/>
    </row>
    <row r="3" spans="1:15">
      <c r="A3" s="140" t="s">
        <v>32</v>
      </c>
      <c r="B3" s="143">
        <v>37742</v>
      </c>
      <c r="C3" s="144"/>
      <c r="E3" s="140" t="s">
        <v>32</v>
      </c>
      <c r="F3" s="143">
        <v>37926</v>
      </c>
      <c r="G3" s="144" t="str">
        <f>Rockies!E3</f>
        <v>15 Y - 0 M</v>
      </c>
      <c r="I3" s="140" t="s">
        <v>32</v>
      </c>
      <c r="J3" s="143">
        <v>37926</v>
      </c>
      <c r="K3" s="144"/>
      <c r="M3" s="140" t="s">
        <v>32</v>
      </c>
      <c r="N3" s="143">
        <v>37926</v>
      </c>
      <c r="O3" s="144"/>
    </row>
    <row r="4" spans="1:15">
      <c r="A4" s="140" t="s">
        <v>79</v>
      </c>
      <c r="B4" s="143">
        <v>37925</v>
      </c>
      <c r="C4" s="145"/>
      <c r="E4" s="140" t="s">
        <v>79</v>
      </c>
      <c r="F4" s="143">
        <v>43404</v>
      </c>
      <c r="G4" s="145"/>
      <c r="I4" s="140" t="s">
        <v>79</v>
      </c>
      <c r="J4" s="143">
        <v>43404</v>
      </c>
      <c r="K4" s="145"/>
      <c r="M4" s="140" t="s">
        <v>79</v>
      </c>
      <c r="N4" s="143">
        <v>43404</v>
      </c>
      <c r="O4" s="145"/>
    </row>
    <row r="5" spans="1:15">
      <c r="A5" s="140" t="s">
        <v>35</v>
      </c>
      <c r="B5" s="143">
        <v>37047</v>
      </c>
      <c r="C5" s="145"/>
      <c r="E5" s="140" t="s">
        <v>35</v>
      </c>
      <c r="F5" s="143">
        <v>37047</v>
      </c>
      <c r="G5" s="145"/>
      <c r="I5" s="140" t="s">
        <v>35</v>
      </c>
      <c r="J5" s="143">
        <v>37047</v>
      </c>
      <c r="K5" s="145"/>
      <c r="M5" s="140" t="s">
        <v>35</v>
      </c>
      <c r="N5" s="143">
        <v>37047</v>
      </c>
      <c r="O5" s="145"/>
    </row>
    <row r="6" spans="1:15">
      <c r="A6" s="140"/>
      <c r="B6" s="143"/>
      <c r="C6" s="145"/>
      <c r="E6" s="140"/>
      <c r="F6" s="143"/>
      <c r="G6" s="145"/>
      <c r="I6" s="140"/>
      <c r="J6" s="143"/>
      <c r="K6" s="145"/>
      <c r="M6" s="140"/>
      <c r="N6" s="143"/>
      <c r="O6" s="145"/>
    </row>
    <row r="7" spans="1:15">
      <c r="A7" s="140" t="s">
        <v>80</v>
      </c>
      <c r="B7" s="146">
        <v>50000</v>
      </c>
      <c r="C7" s="145"/>
      <c r="E7" s="140" t="s">
        <v>80</v>
      </c>
      <c r="F7" s="146">
        <v>50000</v>
      </c>
      <c r="G7" s="145"/>
      <c r="I7" s="140" t="s">
        <v>80</v>
      </c>
      <c r="J7" s="146">
        <v>10000</v>
      </c>
      <c r="K7" s="145"/>
      <c r="M7" s="140" t="s">
        <v>80</v>
      </c>
      <c r="N7" s="146">
        <v>10000</v>
      </c>
      <c r="O7" s="145"/>
    </row>
    <row r="8" spans="1:15">
      <c r="A8" s="140" t="s">
        <v>87</v>
      </c>
      <c r="B8" s="147">
        <v>1</v>
      </c>
      <c r="C8" s="145"/>
      <c r="E8" s="140" t="s">
        <v>87</v>
      </c>
      <c r="F8" s="147">
        <v>1</v>
      </c>
      <c r="G8" s="145"/>
      <c r="I8" s="140" t="s">
        <v>87</v>
      </c>
      <c r="J8" s="147">
        <v>1</v>
      </c>
      <c r="K8" s="145"/>
      <c r="M8" s="140" t="s">
        <v>87</v>
      </c>
      <c r="N8" s="147">
        <v>1</v>
      </c>
      <c r="O8" s="145"/>
    </row>
    <row r="9" spans="1:15">
      <c r="A9" s="140" t="s">
        <v>86</v>
      </c>
      <c r="B9" s="147">
        <v>2</v>
      </c>
      <c r="C9" s="145"/>
      <c r="E9" s="140" t="s">
        <v>86</v>
      </c>
      <c r="F9" s="147">
        <v>2</v>
      </c>
      <c r="G9" s="145"/>
      <c r="I9" s="140" t="s">
        <v>86</v>
      </c>
      <c r="J9" s="147">
        <v>2</v>
      </c>
      <c r="K9" s="145"/>
      <c r="M9" s="140" t="s">
        <v>86</v>
      </c>
      <c r="N9" s="147">
        <v>2</v>
      </c>
      <c r="O9" s="145"/>
    </row>
    <row r="10" spans="1:15">
      <c r="A10" s="140" t="s">
        <v>88</v>
      </c>
      <c r="B10" s="147">
        <v>1</v>
      </c>
      <c r="C10" s="145"/>
      <c r="E10" s="140" t="s">
        <v>88</v>
      </c>
      <c r="F10" s="147">
        <v>1</v>
      </c>
      <c r="G10" s="145"/>
      <c r="I10" s="140" t="s">
        <v>88</v>
      </c>
      <c r="J10" s="147">
        <v>1</v>
      </c>
      <c r="K10" s="145"/>
      <c r="M10" s="140" t="s">
        <v>88</v>
      </c>
      <c r="N10" s="147">
        <v>1</v>
      </c>
      <c r="O10" s="145"/>
    </row>
    <row r="11" spans="1:15">
      <c r="A11" s="140"/>
      <c r="B11" s="141"/>
      <c r="C11" s="145"/>
      <c r="E11" s="140"/>
      <c r="F11" s="141"/>
      <c r="G11" s="145"/>
      <c r="I11" s="161"/>
      <c r="J11" s="134"/>
      <c r="K11" s="145"/>
      <c r="M11" s="161"/>
      <c r="N11" s="134"/>
      <c r="O11" s="145"/>
    </row>
    <row r="12" spans="1:15">
      <c r="A12" s="140" t="s">
        <v>81</v>
      </c>
      <c r="B12" s="143" t="s">
        <v>176</v>
      </c>
      <c r="C12" s="145"/>
      <c r="E12" s="140" t="s">
        <v>81</v>
      </c>
      <c r="F12" s="143" t="s">
        <v>78</v>
      </c>
      <c r="G12" s="145"/>
      <c r="I12" s="161"/>
      <c r="J12" s="143" t="s">
        <v>265</v>
      </c>
      <c r="K12" s="145"/>
      <c r="M12" s="161"/>
      <c r="N12" s="143" t="s">
        <v>265</v>
      </c>
      <c r="O12" s="145"/>
    </row>
    <row r="13" spans="1:15">
      <c r="A13" s="140" t="s">
        <v>82</v>
      </c>
      <c r="B13" s="143" t="str">
        <f>B12</f>
        <v>IF-NTHWST/CANBR</v>
      </c>
      <c r="C13" s="145"/>
      <c r="E13" s="140" t="s">
        <v>82</v>
      </c>
      <c r="F13" s="143" t="str">
        <f>F12</f>
        <v>IF-NWPL_ROCKY_M</v>
      </c>
      <c r="G13" s="145"/>
      <c r="I13" s="161"/>
      <c r="J13" s="143" t="str">
        <f>J12</f>
        <v>CGPR-AECO/BASIS</v>
      </c>
      <c r="K13" s="145"/>
      <c r="M13" s="161"/>
      <c r="N13" s="143" t="str">
        <f>N12</f>
        <v>CGPR-AECO/BASIS</v>
      </c>
      <c r="O13" s="145"/>
    </row>
    <row r="14" spans="1:15">
      <c r="A14" s="140"/>
      <c r="B14" s="141"/>
      <c r="C14" s="145"/>
      <c r="E14" s="140"/>
      <c r="F14" s="141"/>
      <c r="G14" s="145"/>
      <c r="I14" s="161"/>
      <c r="J14" s="134"/>
      <c r="K14" s="145"/>
      <c r="M14" s="161"/>
      <c r="N14" s="134"/>
      <c r="O14" s="145"/>
    </row>
    <row r="15" spans="1:15">
      <c r="A15" s="140"/>
      <c r="B15" s="141"/>
      <c r="C15" s="148" t="str">
        <f>IF(B9=1,"Bid","Offer")</f>
        <v>Offer</v>
      </c>
      <c r="E15" s="140"/>
      <c r="F15" s="141"/>
      <c r="G15" s="148" t="str">
        <f>IF(F9=1,"Bid","Offer")</f>
        <v>Offer</v>
      </c>
      <c r="I15" s="161"/>
      <c r="J15" s="134"/>
      <c r="K15" s="148" t="str">
        <f>IF(J10=1,"Bid","Offer")</f>
        <v>Bid</v>
      </c>
      <c r="M15" s="161"/>
      <c r="N15" s="134"/>
      <c r="O15" s="148" t="str">
        <f>IF(N10=1,"Bid","Offer")</f>
        <v>Bid</v>
      </c>
    </row>
    <row r="16" spans="1:15">
      <c r="A16" s="140" t="s">
        <v>83</v>
      </c>
      <c r="B16" s="147">
        <v>0</v>
      </c>
      <c r="C16" s="149">
        <f ca="1">Sumas!$H8</f>
        <v>3.7824243848823591</v>
      </c>
      <c r="E16" s="140" t="s">
        <v>83</v>
      </c>
      <c r="F16" s="147">
        <v>0</v>
      </c>
      <c r="G16" s="149">
        <f ca="1">Rockies!$H8</f>
        <v>4.2457469586697938</v>
      </c>
      <c r="H16" s="102" t="str">
        <f>IF(OR(AND(F$9=1,F16&gt;0),AND(F$9=2,F16&lt;0)),"Check Spread","")</f>
        <v/>
      </c>
      <c r="I16" s="140" t="s">
        <v>83</v>
      </c>
      <c r="J16" s="147">
        <v>0</v>
      </c>
      <c r="K16" s="149">
        <f ca="1">'Kingsgate #1'!$H8</f>
        <v>4.2457469586697938</v>
      </c>
      <c r="M16" s="140" t="s">
        <v>83</v>
      </c>
      <c r="N16" s="147">
        <v>0</v>
      </c>
      <c r="O16" s="149">
        <f ca="1">'Kingsgate #2'!$H8</f>
        <v>4.2457469586697938</v>
      </c>
    </row>
    <row r="17" spans="1:15">
      <c r="A17" s="140" t="s">
        <v>85</v>
      </c>
      <c r="B17" s="147">
        <v>0</v>
      </c>
      <c r="C17" s="149">
        <f ca="1">Sumas!$K8</f>
        <v>-0.13</v>
      </c>
      <c r="E17" s="140" t="s">
        <v>85</v>
      </c>
      <c r="F17" s="147">
        <v>0</v>
      </c>
      <c r="G17" s="149">
        <f ca="1">Rockies!$K8</f>
        <v>-0.22145363267452475</v>
      </c>
      <c r="H17" s="102" t="str">
        <f>IF(OR(AND(F$9=1,F17&gt;0),AND(F$9=2,F17&lt;0)),"Check Spread","")</f>
        <v/>
      </c>
      <c r="I17" s="140" t="s">
        <v>85</v>
      </c>
      <c r="J17" s="147">
        <v>0</v>
      </c>
      <c r="K17" s="149">
        <f ca="1">'Kingsgate #1'!$K8</f>
        <v>-0.45986543112709755</v>
      </c>
      <c r="M17" s="140" t="s">
        <v>85</v>
      </c>
      <c r="N17" s="147">
        <v>0</v>
      </c>
      <c r="O17" s="149">
        <f ca="1">'Kingsgate #2'!$K8</f>
        <v>-0.45986543112709755</v>
      </c>
    </row>
    <row r="18" spans="1:15">
      <c r="A18" s="140" t="s">
        <v>84</v>
      </c>
      <c r="B18" s="147">
        <v>0</v>
      </c>
      <c r="C18" s="150">
        <f ca="1">IF(B10&lt;&gt;1,"N/A",Sumas!$N8)</f>
        <v>1.9999999999999997E-2</v>
      </c>
      <c r="E18" s="140" t="s">
        <v>84</v>
      </c>
      <c r="F18" s="147">
        <v>0</v>
      </c>
      <c r="G18" s="150">
        <f ca="1">IF(F10&lt;&gt;1,"N/A",Rockies!$N8)</f>
        <v>9.7154875135204224E-3</v>
      </c>
      <c r="H18" s="102" t="str">
        <f>IF(OR(AND(F$9=1,F18&gt;0),AND(F$9=2,F18&lt;0)),"Check Spread","")</f>
        <v/>
      </c>
      <c r="I18" s="140" t="s">
        <v>84</v>
      </c>
      <c r="J18" s="147">
        <v>0</v>
      </c>
      <c r="K18" s="150">
        <f ca="1">IF(F10&lt;&gt;1,"N/A",'Kingsgate #1'!$N8)</f>
        <v>2.8745561246288041E-3</v>
      </c>
      <c r="M18" s="140" t="s">
        <v>84</v>
      </c>
      <c r="N18" s="147">
        <v>0</v>
      </c>
      <c r="O18" s="150">
        <f ca="1">IF(F10&lt;&gt;1,"N/A",'Kingsgate #2'!$N8)</f>
        <v>2.8745561246288041E-3</v>
      </c>
    </row>
    <row r="19" spans="1:15">
      <c r="A19" s="140"/>
      <c r="B19" s="141"/>
      <c r="C19" s="145"/>
      <c r="E19" s="140"/>
      <c r="F19" s="141"/>
      <c r="G19" s="145"/>
      <c r="I19" s="161"/>
      <c r="J19" s="134"/>
      <c r="K19" s="145"/>
      <c r="M19" s="161"/>
      <c r="N19" s="134"/>
      <c r="O19" s="145"/>
    </row>
    <row r="20" spans="1:15">
      <c r="A20" s="151" t="s">
        <v>374</v>
      </c>
      <c r="B20" s="141" t="s">
        <v>395</v>
      </c>
      <c r="C20" s="149">
        <f ca="1">Sumas!R8</f>
        <v>3.6724243848823592</v>
      </c>
      <c r="E20" s="151" t="s">
        <v>374</v>
      </c>
      <c r="F20" s="141" t="s">
        <v>375</v>
      </c>
      <c r="G20" s="149">
        <f ca="1">Rockies!R8</f>
        <v>4.034008813508791</v>
      </c>
      <c r="I20" s="151" t="s">
        <v>374</v>
      </c>
      <c r="J20" s="162" t="s">
        <v>394</v>
      </c>
      <c r="K20" s="149">
        <f ca="1">'Kingsgate #1'!R8</f>
        <v>3.7887560836673271</v>
      </c>
      <c r="M20" s="151" t="s">
        <v>374</v>
      </c>
      <c r="N20" s="162" t="s">
        <v>394</v>
      </c>
      <c r="O20" s="149">
        <f ca="1">'Kingsgate #2'!R8</f>
        <v>3.7887560836673271</v>
      </c>
    </row>
    <row r="21" spans="1:15">
      <c r="A21" s="152" t="s">
        <v>370</v>
      </c>
      <c r="B21" s="141" t="s">
        <v>396</v>
      </c>
      <c r="C21" s="153">
        <v>0.1</v>
      </c>
      <c r="E21" s="152" t="s">
        <v>370</v>
      </c>
      <c r="F21" s="141" t="s">
        <v>371</v>
      </c>
      <c r="G21" s="153">
        <f>0.5*(1/(1-F26))</f>
        <v>0.51282051282051289</v>
      </c>
      <c r="I21" s="152" t="s">
        <v>370</v>
      </c>
      <c r="J21" s="162" t="s">
        <v>381</v>
      </c>
      <c r="K21" s="163">
        <f>0.109*(1/(1-J26))*(1/(1-J30))*(1/(1-J34))</f>
        <v>0.11688888960380568</v>
      </c>
      <c r="M21" s="152" t="s">
        <v>370</v>
      </c>
      <c r="N21" s="162" t="s">
        <v>381</v>
      </c>
      <c r="O21" s="163">
        <f>0.109*(1/(1-N26))*(1/(1-N30))*(1/(1-N34))</f>
        <v>0.11510885575197105</v>
      </c>
    </row>
    <row r="22" spans="1:15" ht="13.5" thickBot="1">
      <c r="A22" s="152" t="s">
        <v>372</v>
      </c>
      <c r="B22" s="154">
        <v>1.4999999999999999E-2</v>
      </c>
      <c r="C22" s="156">
        <f ca="1">C20*((1/(1-B22))-1)</f>
        <v>5.5925244439832641E-2</v>
      </c>
      <c r="E22" s="152" t="s">
        <v>372</v>
      </c>
      <c r="F22" s="154">
        <v>2.5000000000000001E-2</v>
      </c>
      <c r="G22" s="155">
        <f ca="1">G20*((1/(1-F22))-1)</f>
        <v>0.10343612342330286</v>
      </c>
      <c r="I22" s="152" t="s">
        <v>372</v>
      </c>
      <c r="J22" s="154">
        <v>0</v>
      </c>
      <c r="K22" s="155">
        <f ca="1">K20*((1/(1-J22))-1)</f>
        <v>0</v>
      </c>
      <c r="M22" s="152" t="s">
        <v>372</v>
      </c>
      <c r="N22" s="154">
        <v>0</v>
      </c>
      <c r="O22" s="155">
        <f ca="1">O20*((1/(1-N22))-1)</f>
        <v>0</v>
      </c>
    </row>
    <row r="23" spans="1:15" ht="13.5" thickBot="1">
      <c r="A23" s="158" t="s">
        <v>373</v>
      </c>
      <c r="B23" s="159"/>
      <c r="C23" s="165">
        <f ca="1">SUM(C20:C22)</f>
        <v>3.8283496293221919</v>
      </c>
      <c r="E23" s="152" t="s">
        <v>373</v>
      </c>
      <c r="F23" s="141"/>
      <c r="G23" s="156">
        <f ca="1">SUM(G20:G22)</f>
        <v>4.6502654497526068</v>
      </c>
      <c r="I23" s="152" t="s">
        <v>386</v>
      </c>
      <c r="J23" s="162"/>
      <c r="K23" s="156">
        <f ca="1">SUM(K20:K22)</f>
        <v>3.9056449732711327</v>
      </c>
      <c r="M23" s="152" t="s">
        <v>386</v>
      </c>
      <c r="N23" s="162"/>
      <c r="O23" s="156">
        <f ca="1">SUM(O20:O22)</f>
        <v>3.9038649394192984</v>
      </c>
    </row>
    <row r="24" spans="1:15">
      <c r="A24" s="140"/>
      <c r="B24" s="141"/>
      <c r="C24" s="166"/>
      <c r="E24" s="140"/>
      <c r="F24" s="141"/>
      <c r="G24" s="157"/>
      <c r="I24" s="140"/>
      <c r="J24" s="162"/>
      <c r="K24" s="145"/>
      <c r="M24" s="140"/>
      <c r="N24" s="162"/>
      <c r="O24" s="145"/>
    </row>
    <row r="25" spans="1:15">
      <c r="A25" s="100"/>
      <c r="C25" s="100"/>
      <c r="E25" s="152" t="s">
        <v>376</v>
      </c>
      <c r="F25" s="141" t="s">
        <v>378</v>
      </c>
      <c r="G25" s="153">
        <v>0.4</v>
      </c>
      <c r="I25" s="152" t="s">
        <v>376</v>
      </c>
      <c r="J25" s="162" t="s">
        <v>382</v>
      </c>
      <c r="K25" s="163">
        <f>0.056*(1/(1-J30))*(1/(1-J34))</f>
        <v>5.9212265397832427E-2</v>
      </c>
      <c r="M25" s="152" t="s">
        <v>376</v>
      </c>
      <c r="N25" s="162" t="s">
        <v>382</v>
      </c>
      <c r="O25" s="163">
        <f>0.056*(1/(1-N30))*(1/(1-N34))</f>
        <v>5.8310555772484708E-2</v>
      </c>
    </row>
    <row r="26" spans="1:15" ht="13.5" thickBot="1">
      <c r="A26" s="100"/>
      <c r="C26" s="100"/>
      <c r="E26" s="152" t="s">
        <v>377</v>
      </c>
      <c r="F26" s="154">
        <v>2.5000000000000001E-2</v>
      </c>
      <c r="G26" s="156">
        <f ca="1">G23*((1/(1-F26))-1)</f>
        <v>0.11923757563468283</v>
      </c>
      <c r="I26" s="152" t="s">
        <v>377</v>
      </c>
      <c r="J26" s="154">
        <v>1.4E-2</v>
      </c>
      <c r="K26" s="155">
        <f ca="1">K23*((1/(1-J26))-1)</f>
        <v>5.5455405299995958E-2</v>
      </c>
      <c r="M26" s="152" t="s">
        <v>377</v>
      </c>
      <c r="N26" s="154">
        <v>1.4E-2</v>
      </c>
      <c r="O26" s="155">
        <f ca="1">O23*((1/(1-N26))-1)</f>
        <v>5.5430130985669714E-2</v>
      </c>
    </row>
    <row r="27" spans="1:15" ht="13.5" thickBot="1">
      <c r="A27" s="100"/>
      <c r="C27" s="100"/>
      <c r="E27" s="158" t="s">
        <v>379</v>
      </c>
      <c r="F27" s="159"/>
      <c r="G27" s="164">
        <f ca="1">G23+G25+G26</f>
        <v>5.1695030253872902</v>
      </c>
      <c r="I27" s="152" t="s">
        <v>387</v>
      </c>
      <c r="J27" s="134"/>
      <c r="K27" s="156">
        <f ca="1">K23+K25+K26</f>
        <v>4.0203126439689614</v>
      </c>
      <c r="M27" s="152" t="s">
        <v>387</v>
      </c>
      <c r="N27" s="134"/>
      <c r="O27" s="156">
        <f ca="1">O23+O25+O26</f>
        <v>4.0176056261774526</v>
      </c>
    </row>
    <row r="28" spans="1:15">
      <c r="A28" s="100"/>
      <c r="C28" s="100"/>
      <c r="G28" s="135"/>
      <c r="I28" s="161"/>
      <c r="J28" s="134"/>
      <c r="K28" s="145"/>
      <c r="M28" s="161"/>
      <c r="N28" s="134"/>
      <c r="O28" s="145"/>
    </row>
    <row r="29" spans="1:15">
      <c r="C29" s="135"/>
      <c r="G29" s="135"/>
      <c r="I29" s="152" t="s">
        <v>384</v>
      </c>
      <c r="J29" s="134" t="s">
        <v>383</v>
      </c>
      <c r="K29" s="153">
        <f>0.34*(1/(1-J34))</f>
        <v>0.34871794871794881</v>
      </c>
      <c r="M29" s="152" t="s">
        <v>384</v>
      </c>
      <c r="N29" s="134" t="s">
        <v>383</v>
      </c>
      <c r="O29" s="153">
        <f>0.21*(1/(1-N34))</f>
        <v>0.2153846153846154</v>
      </c>
    </row>
    <row r="30" spans="1:15">
      <c r="C30" s="135"/>
      <c r="G30" s="135"/>
      <c r="I30" s="152" t="s">
        <v>385</v>
      </c>
      <c r="J30" s="154">
        <v>0.03</v>
      </c>
      <c r="K30" s="155">
        <f ca="1">K27*((1/(1-J30))-1)</f>
        <v>0.12433956630831884</v>
      </c>
      <c r="M30" s="152" t="s">
        <v>385</v>
      </c>
      <c r="N30" s="154">
        <v>1.4999999999999999E-2</v>
      </c>
      <c r="O30" s="155">
        <f ca="1">O27*((1/(1-N30))-1)</f>
        <v>6.1181811566153842E-2</v>
      </c>
    </row>
    <row r="31" spans="1:15">
      <c r="C31" s="135"/>
      <c r="G31" s="135"/>
      <c r="I31" s="152" t="s">
        <v>373</v>
      </c>
      <c r="J31" s="134"/>
      <c r="K31" s="156">
        <f ca="1">K27+K29+K30</f>
        <v>4.4933701589952282</v>
      </c>
      <c r="M31" s="152" t="s">
        <v>373</v>
      </c>
      <c r="N31" s="134"/>
      <c r="O31" s="156">
        <f ca="1">O27+O29+O30</f>
        <v>4.2941720531282224</v>
      </c>
    </row>
    <row r="32" spans="1:15">
      <c r="C32" s="135"/>
      <c r="G32" s="135"/>
      <c r="I32" s="161"/>
      <c r="J32" s="134"/>
      <c r="K32" s="145"/>
      <c r="M32" s="161"/>
      <c r="N32" s="134"/>
      <c r="O32" s="145"/>
    </row>
    <row r="33" spans="9:15">
      <c r="I33" s="152" t="s">
        <v>388</v>
      </c>
      <c r="J33" s="162" t="s">
        <v>378</v>
      </c>
      <c r="K33" s="153">
        <v>0.4</v>
      </c>
      <c r="M33" s="152" t="s">
        <v>388</v>
      </c>
      <c r="N33" s="162" t="s">
        <v>378</v>
      </c>
      <c r="O33" s="153">
        <v>0.4</v>
      </c>
    </row>
    <row r="34" spans="9:15" ht="13.5" thickBot="1">
      <c r="I34" s="152" t="s">
        <v>389</v>
      </c>
      <c r="J34" s="154">
        <v>2.5000000000000001E-2</v>
      </c>
      <c r="K34" s="156">
        <f ca="1">K31*((1/(1-J34))-1)</f>
        <v>0.1152146194614167</v>
      </c>
      <c r="M34" s="152" t="s">
        <v>389</v>
      </c>
      <c r="N34" s="154">
        <v>2.5000000000000001E-2</v>
      </c>
      <c r="O34" s="156">
        <f ca="1">O31*((1/(1-N34))-1)</f>
        <v>0.11010697572123704</v>
      </c>
    </row>
    <row r="35" spans="9:15" ht="13.5" thickBot="1">
      <c r="I35" s="158" t="s">
        <v>379</v>
      </c>
      <c r="J35" s="136"/>
      <c r="K35" s="165">
        <f ca="1">K31+K33+K34</f>
        <v>5.0085847784566448</v>
      </c>
      <c r="M35" s="158" t="s">
        <v>379</v>
      </c>
      <c r="N35" s="136"/>
      <c r="O35" s="165">
        <f ca="1">O31+O33+O34</f>
        <v>4.8042790288494599</v>
      </c>
    </row>
    <row r="37" spans="9:15">
      <c r="O37" s="133"/>
    </row>
  </sheetData>
  <phoneticPr fontId="16" type="noConversion"/>
  <pageMargins left="0.75" right="0.75" top="1" bottom="1" header="0.5" footer="0.5"/>
  <pageSetup scale="48" orientation="landscape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Z370"/>
  <sheetViews>
    <sheetView zoomScale="75" workbookViewId="0">
      <pane xSplit="1" ySplit="6" topLeftCell="C7" activePane="bottomRight" state="frozenSplit"/>
      <selection pane="topRight" activeCell="B1" sqref="B1"/>
      <selection pane="bottomLeft" activeCell="A7" sqref="A7"/>
      <selection pane="bottomRight" activeCell="I3" sqref="I3"/>
    </sheetView>
  </sheetViews>
  <sheetFormatPr defaultRowHeight="12.75"/>
  <cols>
    <col min="1" max="1" width="14.140625" style="18" customWidth="1"/>
    <col min="2" max="2" width="14.5703125" style="18" customWidth="1"/>
    <col min="3" max="4" width="16.42578125" style="18" customWidth="1"/>
    <col min="5" max="5" width="14.85546875" style="18" bestFit="1" customWidth="1"/>
    <col min="6" max="6" width="13.85546875" style="18" bestFit="1" customWidth="1"/>
    <col min="7" max="7" width="10.7109375" style="18" customWidth="1"/>
    <col min="8" max="8" width="18.140625" style="18" customWidth="1"/>
    <col min="9" max="9" width="22.5703125" style="18" bestFit="1" customWidth="1"/>
    <col min="10" max="10" width="25.85546875" style="18" customWidth="1"/>
    <col min="11" max="12" width="19.28515625" style="22" bestFit="1" customWidth="1"/>
    <col min="13" max="13" width="25" style="22" customWidth="1"/>
    <col min="14" max="15" width="19.28515625" style="22" bestFit="1" customWidth="1"/>
    <col min="16" max="16" width="3.140625" style="22" customWidth="1"/>
    <col min="17" max="17" width="16.7109375" style="22" bestFit="1" customWidth="1"/>
    <col min="18" max="18" width="18.5703125" style="22" bestFit="1" customWidth="1"/>
    <col min="19" max="19" width="16.7109375" style="22" bestFit="1" customWidth="1"/>
    <col min="20" max="20" width="3.140625" style="18" customWidth="1"/>
    <col min="21" max="27" width="10.7109375" style="22" customWidth="1"/>
    <col min="28" max="28" width="4.28515625" style="18" customWidth="1"/>
    <col min="29" max="29" width="12.28515625" style="18" customWidth="1"/>
    <col min="30" max="30" width="18.85546875" style="18" customWidth="1"/>
    <col min="31" max="31" width="15.85546875" style="18" customWidth="1"/>
    <col min="32" max="32" width="17.140625" style="18" customWidth="1"/>
    <col min="33" max="33" width="20.5703125" style="18" customWidth="1"/>
    <col min="34" max="34" width="20.7109375" style="18" customWidth="1"/>
    <col min="35" max="35" width="14.28515625" style="18" customWidth="1"/>
    <col min="36" max="36" width="16.42578125" style="18" customWidth="1"/>
    <col min="37" max="37" width="15.140625" style="18" customWidth="1"/>
    <col min="38" max="38" width="6.5703125" style="26" customWidth="1"/>
    <col min="39" max="40" width="15.140625" style="18" customWidth="1"/>
    <col min="41" max="41" width="16.85546875" style="18" customWidth="1"/>
    <col min="42" max="42" width="16" style="18" customWidth="1"/>
    <col min="43" max="43" width="5.85546875" customWidth="1"/>
    <col min="44" max="45" width="15.140625" style="18" customWidth="1"/>
    <col min="46" max="46" width="16.85546875" style="18" customWidth="1"/>
    <col min="47" max="47" width="16" style="18" customWidth="1"/>
    <col min="48" max="48" width="6.28515625" style="18" customWidth="1"/>
    <col min="49" max="49" width="18.42578125" style="18" customWidth="1"/>
    <col min="50" max="50" width="3.85546875" style="18" customWidth="1"/>
    <col min="51" max="51" width="18.42578125" style="18" customWidth="1"/>
    <col min="52" max="16384" width="9.140625" style="18"/>
  </cols>
  <sheetData>
    <row r="1" spans="1:52" ht="13.5" thickBot="1">
      <c r="A1" s="15"/>
      <c r="B1" s="16" t="s">
        <v>26</v>
      </c>
      <c r="C1" s="17"/>
      <c r="D1" s="17"/>
      <c r="E1"/>
      <c r="H1" s="19" t="s">
        <v>27</v>
      </c>
      <c r="I1" s="22" t="s">
        <v>28</v>
      </c>
      <c r="J1" s="22" t="s">
        <v>29</v>
      </c>
      <c r="K1" s="20" t="s">
        <v>30</v>
      </c>
      <c r="L1" s="21" t="s">
        <v>31</v>
      </c>
      <c r="M1" s="97"/>
      <c r="AC1" s="23"/>
      <c r="AD1" s="24"/>
      <c r="AE1" s="23"/>
      <c r="AF1" s="23"/>
      <c r="AG1" s="24"/>
      <c r="AH1" s="23"/>
      <c r="AI1" s="25"/>
    </row>
    <row r="2" spans="1:52">
      <c r="A2" s="27" t="s">
        <v>32</v>
      </c>
      <c r="B2" s="28" t="s">
        <v>33</v>
      </c>
      <c r="C2" s="29" t="s">
        <v>34</v>
      </c>
      <c r="D2" s="30" t="s">
        <v>35</v>
      </c>
      <c r="E2" s="28" t="s">
        <v>36</v>
      </c>
      <c r="F2" s="29" t="s">
        <v>37</v>
      </c>
      <c r="G2" s="28" t="s">
        <v>38</v>
      </c>
      <c r="H2" s="31" t="s">
        <v>39</v>
      </c>
      <c r="I2" s="28" t="s">
        <v>40</v>
      </c>
      <c r="J2" s="28" t="s">
        <v>40</v>
      </c>
      <c r="K2" s="32" t="s">
        <v>41</v>
      </c>
      <c r="L2" s="33"/>
      <c r="AC2" s="23"/>
      <c r="AD2" s="23"/>
      <c r="AE2" s="23"/>
      <c r="AF2" s="23"/>
      <c r="AG2" s="23"/>
      <c r="AH2" s="23"/>
      <c r="AI2" s="23"/>
      <c r="AP2" s="34" t="s">
        <v>42</v>
      </c>
      <c r="AU2" s="34" t="s">
        <v>43</v>
      </c>
    </row>
    <row r="3" spans="1:52" ht="13.5" thickBot="1">
      <c r="A3" s="35">
        <f>'Inputs-Summary'!B3</f>
        <v>37742</v>
      </c>
      <c r="B3" s="36">
        <f>'Inputs-Summary'!B4</f>
        <v>37925</v>
      </c>
      <c r="C3" s="37">
        <f ca="1">IF(WEEKDAY(TODAY())=2,TODAY()-3,TODAY()-1)+1</f>
        <v>37049</v>
      </c>
      <c r="D3" s="37">
        <f>'Inputs-Summary'!F5</f>
        <v>37047</v>
      </c>
      <c r="E3" s="38" t="str">
        <f>CONCATENATE(INT(Z8/12)," Y - ",Z8-INT(Z8/12)*12," M")</f>
        <v>0 Y - 6 M</v>
      </c>
      <c r="F3" s="39">
        <f>'Inputs-Summary'!B10</f>
        <v>1</v>
      </c>
      <c r="G3" s="39">
        <f>'Inputs-Summary'!B9</f>
        <v>2</v>
      </c>
      <c r="H3" s="40">
        <f>'Inputs-Summary'!B8</f>
        <v>1</v>
      </c>
      <c r="I3" s="39" t="str">
        <f>'Inputs-Summary'!B12</f>
        <v>IF-NTHWST/CANBR</v>
      </c>
      <c r="J3" s="39" t="str">
        <f>'Inputs-Summary'!B13</f>
        <v>IF-NTHWST/CANBR</v>
      </c>
      <c r="K3" s="41">
        <v>0</v>
      </c>
      <c r="L3" s="42"/>
      <c r="AC3" s="23"/>
      <c r="AF3" s="23"/>
    </row>
    <row r="4" spans="1:52">
      <c r="A4" s="90"/>
      <c r="B4" s="90"/>
      <c r="C4" s="43"/>
      <c r="D4" s="43" t="s">
        <v>45</v>
      </c>
      <c r="E4" s="43" t="s">
        <v>46</v>
      </c>
      <c r="F4" s="43" t="s">
        <v>47</v>
      </c>
      <c r="G4" s="44" t="s">
        <v>22</v>
      </c>
      <c r="H4" s="45"/>
      <c r="I4" s="45"/>
      <c r="J4" s="44" t="str">
        <f>CONCATENATE(I3,"-","D")</f>
        <v>IF-NTHWST/CANBR-D</v>
      </c>
      <c r="K4" s="45" t="str">
        <f>I3</f>
        <v>IF-NTHWST/CANBR</v>
      </c>
      <c r="L4" s="45" t="str">
        <f>I3</f>
        <v>IF-NTHWST/CANBR</v>
      </c>
      <c r="M4" s="44" t="str">
        <f>CONCATENATE(J3,"-","I")</f>
        <v>IF-NTHWST/CANBR-I</v>
      </c>
      <c r="N4" s="45" t="str">
        <f>J3</f>
        <v>IF-NTHWST/CANBR</v>
      </c>
      <c r="O4" s="45" t="str">
        <f>J3</f>
        <v>IF-NTHWST/CANBR</v>
      </c>
      <c r="Q4" s="45" t="str">
        <f>K4</f>
        <v>IF-NTHWST/CANBR</v>
      </c>
      <c r="R4" s="45" t="str">
        <f>J4</f>
        <v>IF-NTHWST/CANBR-D</v>
      </c>
      <c r="S4" s="45" t="str">
        <f>K4</f>
        <v>IF-NTHWST/CANBR</v>
      </c>
      <c r="U4" s="46"/>
      <c r="V4" s="46"/>
      <c r="W4" s="46" t="s">
        <v>48</v>
      </c>
      <c r="X4" s="44" t="s">
        <v>23</v>
      </c>
      <c r="Y4" s="46"/>
      <c r="Z4" s="46"/>
      <c r="AA4" s="46"/>
      <c r="AC4" s="47"/>
      <c r="AD4" s="47"/>
      <c r="AE4" s="47"/>
      <c r="AF4" s="47" t="str">
        <f>K4</f>
        <v>IF-NTHWST/CANBR</v>
      </c>
      <c r="AG4" s="47" t="str">
        <f>AF4</f>
        <v>IF-NTHWST/CANBR</v>
      </c>
      <c r="AH4" s="47" t="str">
        <f>AG4</f>
        <v>IF-NTHWST/CANBR</v>
      </c>
      <c r="AI4" s="47" t="str">
        <f>AH4</f>
        <v>IF-NTHWST/CANBR</v>
      </c>
      <c r="AJ4" s="47" t="str">
        <f>AI4</f>
        <v>IF-NTHWST/CANBR</v>
      </c>
      <c r="AK4" s="47" t="str">
        <f>AJ4</f>
        <v>IF-NTHWST/CANBR</v>
      </c>
      <c r="AL4" s="48"/>
      <c r="AM4" s="49" t="s">
        <v>49</v>
      </c>
      <c r="AN4" s="49" t="s">
        <v>50</v>
      </c>
      <c r="AO4" s="49" t="s">
        <v>51</v>
      </c>
      <c r="AP4" s="49" t="s">
        <v>45</v>
      </c>
      <c r="AR4" s="49" t="s">
        <v>49</v>
      </c>
      <c r="AS4" s="49" t="s">
        <v>28</v>
      </c>
      <c r="AT4" s="49" t="s">
        <v>51</v>
      </c>
      <c r="AU4" s="49" t="s">
        <v>45</v>
      </c>
      <c r="AV4" s="50"/>
      <c r="AW4" s="51"/>
      <c r="AY4" s="51"/>
    </row>
    <row r="5" spans="1:52">
      <c r="A5" s="43" t="s">
        <v>52</v>
      </c>
      <c r="B5" s="43" t="str">
        <f>IF($H$3=1,"Daily","Monthly")</f>
        <v>Daily</v>
      </c>
      <c r="C5" s="43"/>
      <c r="D5" s="43" t="str">
        <f>IF($H$3=1,"Daily","Monthly")</f>
        <v>Daily</v>
      </c>
      <c r="E5" s="43" t="s">
        <v>53</v>
      </c>
      <c r="F5" s="43" t="s">
        <v>53</v>
      </c>
      <c r="G5" s="43" t="s">
        <v>54</v>
      </c>
      <c r="H5" s="43" t="s">
        <v>54</v>
      </c>
      <c r="I5" s="43" t="s">
        <v>54</v>
      </c>
      <c r="J5" s="43" t="s">
        <v>28</v>
      </c>
      <c r="K5" s="43" t="s">
        <v>28</v>
      </c>
      <c r="L5" s="43" t="s">
        <v>28</v>
      </c>
      <c r="M5" s="43" t="s">
        <v>29</v>
      </c>
      <c r="N5" s="43" t="s">
        <v>29</v>
      </c>
      <c r="O5" s="43" t="s">
        <v>29</v>
      </c>
      <c r="Q5" s="43" t="s">
        <v>55</v>
      </c>
      <c r="R5" s="43" t="s">
        <v>55</v>
      </c>
      <c r="S5" s="43" t="s">
        <v>55</v>
      </c>
      <c r="U5" s="52" t="s">
        <v>56</v>
      </c>
      <c r="V5" s="52" t="s">
        <v>57</v>
      </c>
      <c r="W5" s="52" t="s">
        <v>57</v>
      </c>
      <c r="X5" s="53" t="s">
        <v>58</v>
      </c>
      <c r="Y5" s="52" t="s">
        <v>57</v>
      </c>
      <c r="Z5" s="52" t="s">
        <v>59</v>
      </c>
      <c r="AA5" s="52" t="s">
        <v>59</v>
      </c>
      <c r="AC5" s="54" t="str">
        <f t="shared" ref="AC5:AK6" si="0">G5</f>
        <v>Nymex</v>
      </c>
      <c r="AD5" s="54" t="str">
        <f t="shared" si="0"/>
        <v>Nymex</v>
      </c>
      <c r="AE5" s="54" t="str">
        <f t="shared" si="0"/>
        <v>Nymex</v>
      </c>
      <c r="AF5" s="54" t="str">
        <f t="shared" si="0"/>
        <v>Basis</v>
      </c>
      <c r="AG5" s="54" t="str">
        <f t="shared" si="0"/>
        <v>Basis</v>
      </c>
      <c r="AH5" s="54" t="str">
        <f t="shared" si="0"/>
        <v>Basis</v>
      </c>
      <c r="AI5" s="54" t="str">
        <f t="shared" si="0"/>
        <v>Index</v>
      </c>
      <c r="AJ5" s="54" t="str">
        <f t="shared" si="0"/>
        <v>Index</v>
      </c>
      <c r="AK5" s="54" t="str">
        <f t="shared" si="0"/>
        <v>Index</v>
      </c>
      <c r="AL5" s="48"/>
      <c r="AM5" s="55" t="str">
        <f>CHOOSE(G3,"Bid-Contract","Contract-Offer")</f>
        <v>Contract-Offer</v>
      </c>
      <c r="AN5" s="55" t="str">
        <f>AM5</f>
        <v>Contract-Offer</v>
      </c>
      <c r="AO5" s="55" t="str">
        <f>AM5</f>
        <v>Contract-Offer</v>
      </c>
      <c r="AP5" s="55" t="str">
        <f>AM5</f>
        <v>Contract-Offer</v>
      </c>
      <c r="AR5" s="55" t="str">
        <f>CHOOSE(G3,"Mid-Bid","Offer-Mid")</f>
        <v>Offer-Mid</v>
      </c>
      <c r="AS5" s="55" t="str">
        <f>AR5</f>
        <v>Offer-Mid</v>
      </c>
      <c r="AT5" s="55" t="str">
        <f>AR5</f>
        <v>Offer-Mid</v>
      </c>
      <c r="AU5" s="55" t="str">
        <f>AR5</f>
        <v>Offer-Mid</v>
      </c>
      <c r="AV5" s="50"/>
      <c r="AW5" s="56" t="s">
        <v>45</v>
      </c>
      <c r="AY5" s="56" t="s">
        <v>45</v>
      </c>
    </row>
    <row r="6" spans="1:52">
      <c r="A6" s="57" t="s">
        <v>60</v>
      </c>
      <c r="B6" s="58" t="s">
        <v>61</v>
      </c>
      <c r="C6" s="58"/>
      <c r="D6" s="57" t="s">
        <v>61</v>
      </c>
      <c r="E6" s="58" t="s">
        <v>62</v>
      </c>
      <c r="F6" s="58" t="s">
        <v>62</v>
      </c>
      <c r="G6" s="57" t="s">
        <v>63</v>
      </c>
      <c r="H6" s="57" t="str">
        <f>CHOOSE(G3,"Bid","Offer")</f>
        <v>Offer</v>
      </c>
      <c r="I6" s="57" t="s">
        <v>64</v>
      </c>
      <c r="J6" s="57" t="s">
        <v>63</v>
      </c>
      <c r="K6" s="57" t="str">
        <f>H6</f>
        <v>Offer</v>
      </c>
      <c r="L6" s="57" t="s">
        <v>64</v>
      </c>
      <c r="M6" s="57" t="s">
        <v>63</v>
      </c>
      <c r="N6" s="57" t="str">
        <f>K6</f>
        <v>Offer</v>
      </c>
      <c r="O6" s="57" t="s">
        <v>64</v>
      </c>
      <c r="Q6" s="57" t="s">
        <v>63</v>
      </c>
      <c r="R6" s="57" t="str">
        <f>K6</f>
        <v>Offer</v>
      </c>
      <c r="S6" s="57" t="s">
        <v>64</v>
      </c>
      <c r="U6" s="59" t="s">
        <v>65</v>
      </c>
      <c r="V6" s="59" t="s">
        <v>66</v>
      </c>
      <c r="W6" s="59" t="s">
        <v>65</v>
      </c>
      <c r="X6" s="60" t="s">
        <v>14</v>
      </c>
      <c r="Y6" s="59" t="s">
        <v>67</v>
      </c>
      <c r="Z6" s="59" t="s">
        <v>68</v>
      </c>
      <c r="AA6" s="59" t="s">
        <v>65</v>
      </c>
      <c r="AC6" s="61" t="str">
        <f t="shared" si="0"/>
        <v>Mid</v>
      </c>
      <c r="AD6" s="61" t="str">
        <f t="shared" si="0"/>
        <v>Offer</v>
      </c>
      <c r="AE6" s="61" t="str">
        <f t="shared" si="0"/>
        <v>Contract</v>
      </c>
      <c r="AF6" s="61" t="str">
        <f t="shared" si="0"/>
        <v>Mid</v>
      </c>
      <c r="AG6" s="61" t="str">
        <f t="shared" si="0"/>
        <v>Offer</v>
      </c>
      <c r="AH6" s="61" t="str">
        <f t="shared" si="0"/>
        <v>Contract</v>
      </c>
      <c r="AI6" s="61" t="str">
        <f t="shared" si="0"/>
        <v>Mid</v>
      </c>
      <c r="AJ6" s="61" t="str">
        <f t="shared" si="0"/>
        <v>Offer</v>
      </c>
      <c r="AK6" s="61" t="str">
        <f t="shared" si="0"/>
        <v>Contract</v>
      </c>
      <c r="AL6" s="48"/>
      <c r="AM6" s="62" t="s">
        <v>69</v>
      </c>
      <c r="AN6" s="62" t="s">
        <v>69</v>
      </c>
      <c r="AO6" s="62" t="s">
        <v>69</v>
      </c>
      <c r="AP6" s="62" t="s">
        <v>69</v>
      </c>
      <c r="AR6" s="62" t="s">
        <v>69</v>
      </c>
      <c r="AS6" s="62" t="s">
        <v>69</v>
      </c>
      <c r="AT6" s="62" t="s">
        <v>69</v>
      </c>
      <c r="AU6" s="62" t="s">
        <v>69</v>
      </c>
      <c r="AV6" s="50"/>
      <c r="AW6" s="56" t="s">
        <v>70</v>
      </c>
      <c r="AY6" s="56" t="s">
        <v>64</v>
      </c>
    </row>
    <row r="7" spans="1:52" ht="13.5" thickBot="1">
      <c r="A7" s="63"/>
      <c r="B7" s="63"/>
      <c r="C7" s="63"/>
      <c r="D7" s="63"/>
      <c r="H7" s="101">
        <f>'Inputs-Summary'!B16</f>
        <v>0</v>
      </c>
      <c r="K7" s="101">
        <f>'Inputs-Summary'!B17</f>
        <v>0</v>
      </c>
      <c r="N7" s="101">
        <f>'Inputs-Summary'!B18</f>
        <v>0</v>
      </c>
      <c r="W7" s="64"/>
      <c r="AW7" s="65"/>
      <c r="AY7" s="65"/>
    </row>
    <row r="8" spans="1:52" ht="13.5" thickBot="1">
      <c r="A8" s="66" t="s">
        <v>71</v>
      </c>
      <c r="B8" s="67"/>
      <c r="C8" s="67"/>
      <c r="D8" s="67">
        <f>SUM(D10:D370)</f>
        <v>18000000</v>
      </c>
      <c r="E8" s="67">
        <f>SUM(E10:E370)</f>
        <v>9200000</v>
      </c>
      <c r="F8" s="67">
        <f ca="1">SUM(F10:F370)</f>
        <v>8265359.3228333415</v>
      </c>
      <c r="G8" s="68">
        <f t="shared" ref="G8:O8" ca="1" si="1">SUMPRODUCT($F10:$F370,G10:G370)/SUM($F10:$F370)</f>
        <v>3.7824243848823591</v>
      </c>
      <c r="H8" s="68">
        <f t="shared" ca="1" si="1"/>
        <v>3.7824243848823591</v>
      </c>
      <c r="I8" s="68">
        <f t="shared" ca="1" si="1"/>
        <v>3.7824243848823591</v>
      </c>
      <c r="J8" s="68">
        <f t="shared" ca="1" si="1"/>
        <v>-0.13</v>
      </c>
      <c r="K8" s="68">
        <f t="shared" ca="1" si="1"/>
        <v>-0.13</v>
      </c>
      <c r="L8" s="68">
        <f t="shared" ca="1" si="1"/>
        <v>-0.13</v>
      </c>
      <c r="M8" s="68">
        <f t="shared" ca="1" si="1"/>
        <v>1.9999999999999997E-2</v>
      </c>
      <c r="N8" s="68">
        <f t="shared" ca="1" si="1"/>
        <v>1.9999999999999997E-2</v>
      </c>
      <c r="O8" s="68">
        <f t="shared" ca="1" si="1"/>
        <v>1.9999999999999997E-2</v>
      </c>
      <c r="P8" s="68"/>
      <c r="Q8" s="68">
        <f ca="1">SUMPRODUCT($F10:$F370,Q10:Q370)/SUM($F10:$F370)</f>
        <v>3.6724243848823592</v>
      </c>
      <c r="R8" s="68">
        <f ca="1">SUMPRODUCT($F10:$F370,R10:R370)/SUM($F10:$F370)</f>
        <v>3.6724243848823592</v>
      </c>
      <c r="S8" s="68">
        <f ca="1">SUMPRODUCT($F10:$F370,S10:S370)/SUM($F10:$F370)</f>
        <v>3.6724243848823592</v>
      </c>
      <c r="X8" s="69"/>
      <c r="Y8" s="70"/>
      <c r="Z8" s="71">
        <f>SUM(Z10:Z370)</f>
        <v>6</v>
      </c>
      <c r="AA8" s="71">
        <f>SUM(AA10:AA370)</f>
        <v>184</v>
      </c>
      <c r="AC8" s="72">
        <f t="shared" ref="AC8:AK8" ca="1" si="2">SUM(AC10:AC370)</f>
        <v>31263096.652499575</v>
      </c>
      <c r="AD8" s="72">
        <f t="shared" ca="1" si="2"/>
        <v>31263096.652499575</v>
      </c>
      <c r="AE8" s="72">
        <f t="shared" ca="1" si="2"/>
        <v>31263096.652499575</v>
      </c>
      <c r="AF8" s="72">
        <f t="shared" ca="1" si="2"/>
        <v>-1074496.7119683344</v>
      </c>
      <c r="AG8" s="72">
        <f t="shared" ca="1" si="2"/>
        <v>-1074496.7119683344</v>
      </c>
      <c r="AH8" s="72">
        <f t="shared" ca="1" si="2"/>
        <v>-1074496.7119683344</v>
      </c>
      <c r="AI8" s="72">
        <f t="shared" ca="1" si="2"/>
        <v>165307.18645666679</v>
      </c>
      <c r="AJ8" s="72">
        <f t="shared" ca="1" si="2"/>
        <v>165307.18645666679</v>
      </c>
      <c r="AK8" s="72">
        <f t="shared" ca="1" si="2"/>
        <v>165307.18645666679</v>
      </c>
      <c r="AL8" s="72"/>
      <c r="AM8" s="72">
        <f ca="1">SUM(AM10:AM370)</f>
        <v>0</v>
      </c>
      <c r="AN8" s="72">
        <f ca="1">SUM(AN10:AN370)</f>
        <v>0</v>
      </c>
      <c r="AO8" s="72">
        <f ca="1">SUM(AO10:AO370)</f>
        <v>0</v>
      </c>
      <c r="AP8" s="72">
        <f ca="1">SUM(AP10:AP370)</f>
        <v>0</v>
      </c>
      <c r="AR8" s="72">
        <f ca="1">SUM(AR10:AR370)</f>
        <v>0</v>
      </c>
      <c r="AS8" s="72">
        <f ca="1">SUM(AS10:AS370)</f>
        <v>0</v>
      </c>
      <c r="AT8" s="72">
        <f ca="1">SUM(AT10:AT370)</f>
        <v>0</v>
      </c>
      <c r="AU8" s="72">
        <f ca="1">SUM(AU10:AU370)</f>
        <v>0</v>
      </c>
      <c r="AV8" s="72"/>
      <c r="AW8" s="73">
        <f ca="1">SUM(AW10:AW370)</f>
        <v>0</v>
      </c>
      <c r="AY8" s="73">
        <f ca="1">SUM(AY10:AY370)</f>
        <v>30353907.126987908</v>
      </c>
    </row>
    <row r="9" spans="1:52">
      <c r="B9" s="74"/>
      <c r="C9" s="74"/>
      <c r="D9" s="74"/>
      <c r="E9" s="74"/>
      <c r="F9" s="74"/>
      <c r="H9" s="75"/>
      <c r="I9" s="75"/>
      <c r="J9" s="75"/>
      <c r="K9" s="98"/>
      <c r="L9" s="98"/>
      <c r="M9" s="98"/>
      <c r="N9" s="98"/>
      <c r="O9" s="98"/>
      <c r="Q9" s="98"/>
      <c r="R9" s="98"/>
      <c r="S9" s="98"/>
      <c r="Y9" s="70"/>
      <c r="AC9" s="72"/>
      <c r="AD9" s="72"/>
      <c r="AE9" s="72"/>
      <c r="AF9" s="72"/>
      <c r="AG9" s="72"/>
      <c r="AH9" s="72"/>
      <c r="AI9" s="72"/>
      <c r="AJ9" s="72"/>
      <c r="AK9" s="72"/>
      <c r="AL9" s="76"/>
      <c r="AW9" s="65"/>
      <c r="AY9" s="65"/>
    </row>
    <row r="10" spans="1:52">
      <c r="A10" s="77">
        <f>A3</f>
        <v>37742</v>
      </c>
      <c r="B10" s="78">
        <f>'Inputs-Summary'!B7</f>
        <v>50000</v>
      </c>
      <c r="C10" s="87"/>
      <c r="D10" s="79">
        <f t="shared" ref="D10:D73" si="3">B10+C10</f>
        <v>50000</v>
      </c>
      <c r="E10" s="67">
        <f t="shared" ref="E10:E73" si="4">IF(Z10=0,0,IF(AND(Z10=1,$H$3=1),D10*U10,IF($H$3=2,D10,"N/A")))</f>
        <v>1550000</v>
      </c>
      <c r="F10" s="67">
        <f t="shared" ref="F10:F73" ca="1" si="5">E10*Y10</f>
        <v>1409403.3011096616</v>
      </c>
      <c r="G10" s="80">
        <f>VLOOKUP($A10,[0]!Table,MATCH(G$4,[0]!Curves,0))</f>
        <v>3.69</v>
      </c>
      <c r="H10" s="81">
        <f t="shared" ref="H10:H73" si="6">G10+$H$7</f>
        <v>3.69</v>
      </c>
      <c r="I10" s="80">
        <f t="shared" ref="I10:I73" si="7">H10</f>
        <v>3.69</v>
      </c>
      <c r="J10" s="80">
        <f>VLOOKUP($A10,[0]!Table,MATCH(J$4,[0]!Curves,0))</f>
        <v>-0.13</v>
      </c>
      <c r="K10" s="81">
        <f t="shared" ref="K10:K73" si="8">J10+$K$7</f>
        <v>-0.13</v>
      </c>
      <c r="L10" s="99">
        <f t="shared" ref="L10:L73" si="9">K10</f>
        <v>-0.13</v>
      </c>
      <c r="M10" s="80">
        <f>VLOOKUP($A10,[0]!Table,MATCH(M$4,[0]!Curves,0))</f>
        <v>0.02</v>
      </c>
      <c r="N10" s="81">
        <f t="shared" ref="N10:N73" si="10">M10+$N$7</f>
        <v>0.02</v>
      </c>
      <c r="O10" s="99">
        <f t="shared" ref="O10:O73" si="11">N10</f>
        <v>0.02</v>
      </c>
      <c r="P10" s="71"/>
      <c r="Q10" s="99">
        <f t="shared" ref="Q10:Q73" si="12">IF($F$3=1,M10+J10+G10,J10+G10)</f>
        <v>3.58</v>
      </c>
      <c r="R10" s="99">
        <f t="shared" ref="R10:R73" si="13">IF($F$3=1,N10+K10+H10,K10+H10)</f>
        <v>3.58</v>
      </c>
      <c r="S10" s="99">
        <f t="shared" ref="S10:S73" si="14">IF($F$3=1,O10+L10+I10,L10+I10)</f>
        <v>3.58</v>
      </c>
      <c r="T10" s="82"/>
      <c r="U10" s="22">
        <f t="shared" ref="U10:U73" si="15">A11-A10</f>
        <v>31</v>
      </c>
      <c r="V10" s="83">
        <f t="shared" ref="V10:V73" si="16">CHOOSE(F$3,A11+24,A10)</f>
        <v>37797</v>
      </c>
      <c r="W10" s="22">
        <f t="shared" ref="W10:W73" ca="1" si="17">V10-C$3</f>
        <v>748</v>
      </c>
      <c r="X10" s="80">
        <f>VLOOKUP($A10,[0]!Table,MATCH(X$4,[0]!Curves,0))</f>
        <v>4.6525957826702304E-2</v>
      </c>
      <c r="Y10" s="84">
        <f t="shared" ref="Y10:Y73" ca="1" si="18">1/(1+CHOOSE(F$3,(X11+($K$3/10000))/2,(X10+($K$3/10000))/2))^(2*W10/365.25)</f>
        <v>0.90929245232881395</v>
      </c>
      <c r="Z10" s="22">
        <f t="shared" ref="Z10:Z73" si="19">IF(AND(mthbeg&lt;=A10,mthend&gt;=A10),1,0)</f>
        <v>1</v>
      </c>
      <c r="AA10" s="22">
        <f t="shared" ref="AA10:AA73" si="20">U10*Z10</f>
        <v>31</v>
      </c>
      <c r="AC10" s="72">
        <f t="shared" ref="AC10:AC73" ca="1" si="21">F10*G10</f>
        <v>5200698.1810946511</v>
      </c>
      <c r="AD10" s="72">
        <f t="shared" ref="AD10:AD73" ca="1" si="22">$F10*H10</f>
        <v>5200698.1810946511</v>
      </c>
      <c r="AE10" s="72">
        <f t="shared" ref="AE10:AE73" ca="1" si="23">$F10*I10</f>
        <v>5200698.1810946511</v>
      </c>
      <c r="AF10" s="72">
        <f t="shared" ref="AF10:AF73" ca="1" si="24">$F10*J10</f>
        <v>-183222.42914425602</v>
      </c>
      <c r="AG10" s="72">
        <f t="shared" ref="AG10:AG73" ca="1" si="25">$F10*K10</f>
        <v>-183222.42914425602</v>
      </c>
      <c r="AH10" s="72">
        <f t="shared" ref="AH10:AH73" ca="1" si="26">$F10*L10</f>
        <v>-183222.42914425602</v>
      </c>
      <c r="AI10" s="72">
        <f t="shared" ref="AI10:AI73" ca="1" si="27">$F10*M10</f>
        <v>28188.066022193234</v>
      </c>
      <c r="AJ10" s="72">
        <f t="shared" ref="AJ10:AJ73" ca="1" si="28">$F10*N10</f>
        <v>28188.066022193234</v>
      </c>
      <c r="AK10" s="72">
        <f t="shared" ref="AK10:AK73" ca="1" si="29">F10*O10</f>
        <v>28188.066022193234</v>
      </c>
      <c r="AL10" s="76"/>
      <c r="AM10" s="72">
        <f t="shared" ref="AM10:AM73" ca="1" si="30">CHOOSE($G$3,AD10-AE10,AE10-AD10)</f>
        <v>0</v>
      </c>
      <c r="AN10" s="72">
        <f t="shared" ref="AN10:AN73" ca="1" si="31">CHOOSE($G$3,AG10-AH10,AH10-AG10)</f>
        <v>0</v>
      </c>
      <c r="AO10" s="72">
        <f t="shared" ref="AO10:AO73" ca="1" si="32">CHOOSE($G$3,AJ10-AK10,AK10-AJ10)</f>
        <v>0</v>
      </c>
      <c r="AP10" s="85">
        <f t="shared" ref="AP10:AP73" ca="1" si="33">SUM(AM10:AO10)</f>
        <v>0</v>
      </c>
      <c r="AR10" s="72">
        <f t="shared" ref="AR10:AR73" ca="1" si="34">CHOOSE($G$3,AC10-AD10,AD10-AC10)</f>
        <v>0</v>
      </c>
      <c r="AS10" s="72">
        <f t="shared" ref="AS10:AS73" ca="1" si="35">CHOOSE($G$3,AF10-AG10,AG10-AF10)</f>
        <v>0</v>
      </c>
      <c r="AT10" s="72">
        <f t="shared" ref="AT10:AT73" ca="1" si="36">CHOOSE($G$3,AI10-AJ10,AJ10-AI10)</f>
        <v>0</v>
      </c>
      <c r="AU10" s="85">
        <f t="shared" ref="AU10:AU73" ca="1" si="37">AR10+AS10+AT10</f>
        <v>0</v>
      </c>
      <c r="AV10" s="85"/>
      <c r="AW10" s="73">
        <f t="shared" ref="AW10:AW73" ca="1" si="38">AU10+AP10</f>
        <v>0</v>
      </c>
      <c r="AY10" s="73">
        <f t="shared" ref="AY10:AY73" ca="1" si="39">AK10+AH10+AE10</f>
        <v>5045663.8179725884</v>
      </c>
      <c r="AZ10" s="86"/>
    </row>
    <row r="11" spans="1:52">
      <c r="A11" s="77">
        <f t="shared" ref="A11:A74" si="40">EDATE(A10,1)</f>
        <v>37773</v>
      </c>
      <c r="B11" s="78">
        <f t="shared" ref="B11:B74" si="41">B10</f>
        <v>50000</v>
      </c>
      <c r="C11" s="87"/>
      <c r="D11" s="79">
        <f t="shared" si="3"/>
        <v>50000</v>
      </c>
      <c r="E11" s="67">
        <f t="shared" si="4"/>
        <v>1500000</v>
      </c>
      <c r="F11" s="67">
        <f t="shared" ca="1" si="5"/>
        <v>1357553.3604405844</v>
      </c>
      <c r="G11" s="80">
        <f>VLOOKUP($A11,[0]!Table,MATCH(G$4,[0]!Curves,0))</f>
        <v>3.73</v>
      </c>
      <c r="H11" s="81">
        <f t="shared" si="6"/>
        <v>3.73</v>
      </c>
      <c r="I11" s="80">
        <f t="shared" si="7"/>
        <v>3.73</v>
      </c>
      <c r="J11" s="80">
        <f>VLOOKUP($A11,[0]!Table,MATCH(J$4,[0]!Curves,0))</f>
        <v>-0.13</v>
      </c>
      <c r="K11" s="81">
        <f t="shared" si="8"/>
        <v>-0.13</v>
      </c>
      <c r="L11" s="99">
        <f t="shared" si="9"/>
        <v>-0.13</v>
      </c>
      <c r="M11" s="80">
        <f>VLOOKUP($A11,[0]!Table,MATCH(M$4,[0]!Curves,0))</f>
        <v>0.02</v>
      </c>
      <c r="N11" s="81">
        <f t="shared" si="10"/>
        <v>0.02</v>
      </c>
      <c r="O11" s="99">
        <f t="shared" si="11"/>
        <v>0.02</v>
      </c>
      <c r="P11" s="71"/>
      <c r="Q11" s="99">
        <f t="shared" si="12"/>
        <v>3.62</v>
      </c>
      <c r="R11" s="99">
        <f t="shared" si="13"/>
        <v>3.62</v>
      </c>
      <c r="S11" s="99">
        <f t="shared" si="14"/>
        <v>3.62</v>
      </c>
      <c r="T11" s="82"/>
      <c r="U11" s="22">
        <f t="shared" si="15"/>
        <v>30</v>
      </c>
      <c r="V11" s="83">
        <f t="shared" si="16"/>
        <v>37827</v>
      </c>
      <c r="W11" s="22">
        <f t="shared" ca="1" si="17"/>
        <v>778</v>
      </c>
      <c r="X11" s="80">
        <f>VLOOKUP($A11,[0]!Table,MATCH(X$4,[0]!Curves,0))</f>
        <v>4.6975097410528306E-2</v>
      </c>
      <c r="Y11" s="84">
        <f t="shared" ca="1" si="18"/>
        <v>0.90503557362705622</v>
      </c>
      <c r="Z11" s="22">
        <f t="shared" si="19"/>
        <v>1</v>
      </c>
      <c r="AA11" s="22">
        <f t="shared" si="20"/>
        <v>30</v>
      </c>
      <c r="AC11" s="72">
        <f t="shared" ca="1" si="21"/>
        <v>5063674.0344433794</v>
      </c>
      <c r="AD11" s="72">
        <f t="shared" ca="1" si="22"/>
        <v>5063674.0344433794</v>
      </c>
      <c r="AE11" s="72">
        <f t="shared" ca="1" si="23"/>
        <v>5063674.0344433794</v>
      </c>
      <c r="AF11" s="72">
        <f t="shared" ca="1" si="24"/>
        <v>-176481.93685727598</v>
      </c>
      <c r="AG11" s="72">
        <f t="shared" ca="1" si="25"/>
        <v>-176481.93685727598</v>
      </c>
      <c r="AH11" s="72">
        <f t="shared" ca="1" si="26"/>
        <v>-176481.93685727598</v>
      </c>
      <c r="AI11" s="72">
        <f t="shared" ca="1" si="27"/>
        <v>27151.067208811688</v>
      </c>
      <c r="AJ11" s="72">
        <f t="shared" ca="1" si="28"/>
        <v>27151.067208811688</v>
      </c>
      <c r="AK11" s="72">
        <f t="shared" ca="1" si="29"/>
        <v>27151.067208811688</v>
      </c>
      <c r="AL11" s="76"/>
      <c r="AM11" s="72">
        <f t="shared" ca="1" si="30"/>
        <v>0</v>
      </c>
      <c r="AN11" s="72">
        <f t="shared" ca="1" si="31"/>
        <v>0</v>
      </c>
      <c r="AO11" s="72">
        <f t="shared" ca="1" si="32"/>
        <v>0</v>
      </c>
      <c r="AP11" s="85">
        <f t="shared" ca="1" si="33"/>
        <v>0</v>
      </c>
      <c r="AR11" s="72">
        <f t="shared" ca="1" si="34"/>
        <v>0</v>
      </c>
      <c r="AS11" s="72">
        <f t="shared" ca="1" si="35"/>
        <v>0</v>
      </c>
      <c r="AT11" s="72">
        <f t="shared" ca="1" si="36"/>
        <v>0</v>
      </c>
      <c r="AU11" s="85">
        <f t="shared" ca="1" si="37"/>
        <v>0</v>
      </c>
      <c r="AV11" s="85"/>
      <c r="AW11" s="73">
        <f t="shared" ca="1" si="38"/>
        <v>0</v>
      </c>
      <c r="AY11" s="73">
        <f t="shared" ca="1" si="39"/>
        <v>4914343.1647949154</v>
      </c>
      <c r="AZ11" s="86"/>
    </row>
    <row r="12" spans="1:52">
      <c r="A12" s="77">
        <f t="shared" si="40"/>
        <v>37803</v>
      </c>
      <c r="B12" s="78">
        <f t="shared" si="41"/>
        <v>50000</v>
      </c>
      <c r="C12" s="87"/>
      <c r="D12" s="79">
        <f t="shared" si="3"/>
        <v>50000</v>
      </c>
      <c r="E12" s="67">
        <f t="shared" si="4"/>
        <v>1550000</v>
      </c>
      <c r="F12" s="67">
        <f t="shared" ca="1" si="5"/>
        <v>1395973.7841545236</v>
      </c>
      <c r="G12" s="80">
        <f>VLOOKUP($A12,[0]!Table,MATCH(G$4,[0]!Curves,0))</f>
        <v>3.7850000000000001</v>
      </c>
      <c r="H12" s="81">
        <f t="shared" si="6"/>
        <v>3.7850000000000001</v>
      </c>
      <c r="I12" s="80">
        <f t="shared" si="7"/>
        <v>3.7850000000000001</v>
      </c>
      <c r="J12" s="80">
        <f>VLOOKUP($A12,[0]!Table,MATCH(J$4,[0]!Curves,0))</f>
        <v>-0.13</v>
      </c>
      <c r="K12" s="81">
        <f t="shared" si="8"/>
        <v>-0.13</v>
      </c>
      <c r="L12" s="99">
        <f t="shared" si="9"/>
        <v>-0.13</v>
      </c>
      <c r="M12" s="80">
        <f>VLOOKUP($A12,[0]!Table,MATCH(M$4,[0]!Curves,0))</f>
        <v>0.02</v>
      </c>
      <c r="N12" s="81">
        <f t="shared" si="10"/>
        <v>0.02</v>
      </c>
      <c r="O12" s="99">
        <f t="shared" si="11"/>
        <v>0.02</v>
      </c>
      <c r="P12" s="71"/>
      <c r="Q12" s="99">
        <f t="shared" si="12"/>
        <v>3.6750000000000003</v>
      </c>
      <c r="R12" s="99">
        <f t="shared" si="13"/>
        <v>3.6750000000000003</v>
      </c>
      <c r="S12" s="99">
        <f t="shared" si="14"/>
        <v>3.6750000000000003</v>
      </c>
      <c r="T12" s="82"/>
      <c r="U12" s="22">
        <f t="shared" si="15"/>
        <v>31</v>
      </c>
      <c r="V12" s="83">
        <f t="shared" si="16"/>
        <v>37858</v>
      </c>
      <c r="W12" s="22">
        <f t="shared" ca="1" si="17"/>
        <v>809</v>
      </c>
      <c r="X12" s="80">
        <f>VLOOKUP($A12,[0]!Table,MATCH(X$4,[0]!Curves,0))</f>
        <v>4.7397409554257301E-2</v>
      </c>
      <c r="Y12" s="84">
        <f t="shared" ca="1" si="18"/>
        <v>0.9006282478416282</v>
      </c>
      <c r="Z12" s="22">
        <f t="shared" si="19"/>
        <v>1</v>
      </c>
      <c r="AA12" s="22">
        <f t="shared" si="20"/>
        <v>31</v>
      </c>
      <c r="AC12" s="72">
        <f t="shared" ca="1" si="21"/>
        <v>5283760.7730248719</v>
      </c>
      <c r="AD12" s="72">
        <f t="shared" ca="1" si="22"/>
        <v>5283760.7730248719</v>
      </c>
      <c r="AE12" s="72">
        <f t="shared" ca="1" si="23"/>
        <v>5283760.7730248719</v>
      </c>
      <c r="AF12" s="72">
        <f t="shared" ca="1" si="24"/>
        <v>-181476.59194008808</v>
      </c>
      <c r="AG12" s="72">
        <f t="shared" ca="1" si="25"/>
        <v>-181476.59194008808</v>
      </c>
      <c r="AH12" s="72">
        <f t="shared" ca="1" si="26"/>
        <v>-181476.59194008808</v>
      </c>
      <c r="AI12" s="72">
        <f t="shared" ca="1" si="27"/>
        <v>27919.475683090473</v>
      </c>
      <c r="AJ12" s="72">
        <f t="shared" ca="1" si="28"/>
        <v>27919.475683090473</v>
      </c>
      <c r="AK12" s="72">
        <f t="shared" ca="1" si="29"/>
        <v>27919.475683090473</v>
      </c>
      <c r="AL12" s="76"/>
      <c r="AM12" s="72">
        <f t="shared" ca="1" si="30"/>
        <v>0</v>
      </c>
      <c r="AN12" s="72">
        <f t="shared" ca="1" si="31"/>
        <v>0</v>
      </c>
      <c r="AO12" s="72">
        <f t="shared" ca="1" si="32"/>
        <v>0</v>
      </c>
      <c r="AP12" s="85">
        <f t="shared" ca="1" si="33"/>
        <v>0</v>
      </c>
      <c r="AR12" s="72">
        <f t="shared" ca="1" si="34"/>
        <v>0</v>
      </c>
      <c r="AS12" s="72">
        <f t="shared" ca="1" si="35"/>
        <v>0</v>
      </c>
      <c r="AT12" s="72">
        <f t="shared" ca="1" si="36"/>
        <v>0</v>
      </c>
      <c r="AU12" s="85">
        <f t="shared" ca="1" si="37"/>
        <v>0</v>
      </c>
      <c r="AV12" s="85"/>
      <c r="AW12" s="73">
        <f t="shared" ca="1" si="38"/>
        <v>0</v>
      </c>
      <c r="AY12" s="73">
        <f t="shared" ca="1" si="39"/>
        <v>5130203.656767874</v>
      </c>
      <c r="AZ12" s="86"/>
    </row>
    <row r="13" spans="1:52">
      <c r="A13" s="77">
        <f t="shared" si="40"/>
        <v>37834</v>
      </c>
      <c r="B13" s="78">
        <f t="shared" si="41"/>
        <v>50000</v>
      </c>
      <c r="C13" s="87"/>
      <c r="D13" s="79">
        <f t="shared" si="3"/>
        <v>50000</v>
      </c>
      <c r="E13" s="67">
        <f t="shared" si="4"/>
        <v>1550000</v>
      </c>
      <c r="F13" s="67">
        <f t="shared" ca="1" si="5"/>
        <v>1389079.5292215557</v>
      </c>
      <c r="G13" s="80">
        <f>VLOOKUP($A13,[0]!Table,MATCH(G$4,[0]!Curves,0))</f>
        <v>3.8149999999999999</v>
      </c>
      <c r="H13" s="81">
        <f t="shared" si="6"/>
        <v>3.8149999999999999</v>
      </c>
      <c r="I13" s="80">
        <f t="shared" si="7"/>
        <v>3.8149999999999999</v>
      </c>
      <c r="J13" s="80">
        <f>VLOOKUP($A13,[0]!Table,MATCH(J$4,[0]!Curves,0))</f>
        <v>-0.13</v>
      </c>
      <c r="K13" s="81">
        <f t="shared" si="8"/>
        <v>-0.13</v>
      </c>
      <c r="L13" s="99">
        <f t="shared" si="9"/>
        <v>-0.13</v>
      </c>
      <c r="M13" s="80">
        <f>VLOOKUP($A13,[0]!Table,MATCH(M$4,[0]!Curves,0))</f>
        <v>0.02</v>
      </c>
      <c r="N13" s="81">
        <f t="shared" si="10"/>
        <v>0.02</v>
      </c>
      <c r="O13" s="99">
        <f t="shared" si="11"/>
        <v>0.02</v>
      </c>
      <c r="P13" s="71"/>
      <c r="Q13" s="99">
        <f t="shared" si="12"/>
        <v>3.7050000000000001</v>
      </c>
      <c r="R13" s="99">
        <f t="shared" si="13"/>
        <v>3.7050000000000001</v>
      </c>
      <c r="S13" s="99">
        <f t="shared" si="14"/>
        <v>3.7050000000000001</v>
      </c>
      <c r="T13" s="82"/>
      <c r="U13" s="22">
        <f t="shared" si="15"/>
        <v>31</v>
      </c>
      <c r="V13" s="83">
        <f t="shared" si="16"/>
        <v>37889</v>
      </c>
      <c r="W13" s="22">
        <f t="shared" ca="1" si="17"/>
        <v>840</v>
      </c>
      <c r="X13" s="80">
        <f>VLOOKUP($A13,[0]!Table,MATCH(X$4,[0]!Curves,0))</f>
        <v>4.7816110145831599E-2</v>
      </c>
      <c r="Y13" s="84">
        <f t="shared" ca="1" si="18"/>
        <v>0.89618034143326175</v>
      </c>
      <c r="Z13" s="22">
        <f t="shared" si="19"/>
        <v>1</v>
      </c>
      <c r="AA13" s="22">
        <f t="shared" si="20"/>
        <v>31</v>
      </c>
      <c r="AC13" s="72">
        <f t="shared" ca="1" si="21"/>
        <v>5299338.4039802346</v>
      </c>
      <c r="AD13" s="72">
        <f t="shared" ca="1" si="22"/>
        <v>5299338.4039802346</v>
      </c>
      <c r="AE13" s="72">
        <f t="shared" ca="1" si="23"/>
        <v>5299338.4039802346</v>
      </c>
      <c r="AF13" s="72">
        <f t="shared" ca="1" si="24"/>
        <v>-180580.33879880226</v>
      </c>
      <c r="AG13" s="72">
        <f t="shared" ca="1" si="25"/>
        <v>-180580.33879880226</v>
      </c>
      <c r="AH13" s="72">
        <f t="shared" ca="1" si="26"/>
        <v>-180580.33879880226</v>
      </c>
      <c r="AI13" s="72">
        <f t="shared" ca="1" si="27"/>
        <v>27781.590584431113</v>
      </c>
      <c r="AJ13" s="72">
        <f t="shared" ca="1" si="28"/>
        <v>27781.590584431113</v>
      </c>
      <c r="AK13" s="72">
        <f t="shared" ca="1" si="29"/>
        <v>27781.590584431113</v>
      </c>
      <c r="AL13" s="76"/>
      <c r="AM13" s="72">
        <f t="shared" ca="1" si="30"/>
        <v>0</v>
      </c>
      <c r="AN13" s="72">
        <f t="shared" ca="1" si="31"/>
        <v>0</v>
      </c>
      <c r="AO13" s="72">
        <f t="shared" ca="1" si="32"/>
        <v>0</v>
      </c>
      <c r="AP13" s="85">
        <f t="shared" ca="1" si="33"/>
        <v>0</v>
      </c>
      <c r="AR13" s="72">
        <f t="shared" ca="1" si="34"/>
        <v>0</v>
      </c>
      <c r="AS13" s="72">
        <f t="shared" ca="1" si="35"/>
        <v>0</v>
      </c>
      <c r="AT13" s="72">
        <f t="shared" ca="1" si="36"/>
        <v>0</v>
      </c>
      <c r="AU13" s="85">
        <f t="shared" ca="1" si="37"/>
        <v>0</v>
      </c>
      <c r="AV13" s="85"/>
      <c r="AW13" s="73">
        <f t="shared" ca="1" si="38"/>
        <v>0</v>
      </c>
      <c r="AY13" s="73">
        <f t="shared" ca="1" si="39"/>
        <v>5146539.6557658631</v>
      </c>
      <c r="AZ13" s="86"/>
    </row>
    <row r="14" spans="1:52">
      <c r="A14" s="77">
        <f t="shared" si="40"/>
        <v>37865</v>
      </c>
      <c r="B14" s="78">
        <f t="shared" si="41"/>
        <v>50000</v>
      </c>
      <c r="C14" s="87"/>
      <c r="D14" s="79">
        <f t="shared" si="3"/>
        <v>50000</v>
      </c>
      <c r="E14" s="67">
        <f t="shared" si="4"/>
        <v>1500000</v>
      </c>
      <c r="F14" s="67">
        <f t="shared" ca="1" si="5"/>
        <v>1337814.3254597073</v>
      </c>
      <c r="G14" s="80">
        <f>VLOOKUP($A14,[0]!Table,MATCH(G$4,[0]!Curves,0))</f>
        <v>3.8270000000000004</v>
      </c>
      <c r="H14" s="81">
        <f t="shared" si="6"/>
        <v>3.8270000000000004</v>
      </c>
      <c r="I14" s="80">
        <f t="shared" si="7"/>
        <v>3.8270000000000004</v>
      </c>
      <c r="J14" s="80">
        <f>VLOOKUP($A14,[0]!Table,MATCH(J$4,[0]!Curves,0))</f>
        <v>-0.13</v>
      </c>
      <c r="K14" s="81">
        <f t="shared" si="8"/>
        <v>-0.13</v>
      </c>
      <c r="L14" s="99">
        <f t="shared" si="9"/>
        <v>-0.13</v>
      </c>
      <c r="M14" s="80">
        <f>VLOOKUP($A14,[0]!Table,MATCH(M$4,[0]!Curves,0))</f>
        <v>0.02</v>
      </c>
      <c r="N14" s="81">
        <f t="shared" si="10"/>
        <v>0.02</v>
      </c>
      <c r="O14" s="99">
        <f t="shared" si="11"/>
        <v>0.02</v>
      </c>
      <c r="P14" s="71"/>
      <c r="Q14" s="99">
        <f t="shared" si="12"/>
        <v>3.7170000000000005</v>
      </c>
      <c r="R14" s="99">
        <f t="shared" si="13"/>
        <v>3.7170000000000005</v>
      </c>
      <c r="S14" s="99">
        <f t="shared" si="14"/>
        <v>3.7170000000000005</v>
      </c>
      <c r="T14" s="82"/>
      <c r="U14" s="22">
        <f t="shared" si="15"/>
        <v>30</v>
      </c>
      <c r="V14" s="83">
        <f t="shared" si="16"/>
        <v>37919</v>
      </c>
      <c r="W14" s="22">
        <f t="shared" ca="1" si="17"/>
        <v>870</v>
      </c>
      <c r="X14" s="80">
        <f>VLOOKUP($A14,[0]!Table,MATCH(X$4,[0]!Curves,0))</f>
        <v>4.82348107960009E-2</v>
      </c>
      <c r="Y14" s="84">
        <f t="shared" ca="1" si="18"/>
        <v>0.89187621697313824</v>
      </c>
      <c r="Z14" s="22">
        <f t="shared" si="19"/>
        <v>1</v>
      </c>
      <c r="AA14" s="22">
        <f t="shared" si="20"/>
        <v>30</v>
      </c>
      <c r="AC14" s="72">
        <f t="shared" ca="1" si="21"/>
        <v>5119815.4235343002</v>
      </c>
      <c r="AD14" s="72">
        <f t="shared" ca="1" si="22"/>
        <v>5119815.4235343002</v>
      </c>
      <c r="AE14" s="72">
        <f t="shared" ca="1" si="23"/>
        <v>5119815.4235343002</v>
      </c>
      <c r="AF14" s="72">
        <f t="shared" ca="1" si="24"/>
        <v>-173915.86230976196</v>
      </c>
      <c r="AG14" s="72">
        <f t="shared" ca="1" si="25"/>
        <v>-173915.86230976196</v>
      </c>
      <c r="AH14" s="72">
        <f t="shared" ca="1" si="26"/>
        <v>-173915.86230976196</v>
      </c>
      <c r="AI14" s="72">
        <f t="shared" ca="1" si="27"/>
        <v>26756.286509194146</v>
      </c>
      <c r="AJ14" s="72">
        <f t="shared" ca="1" si="28"/>
        <v>26756.286509194146</v>
      </c>
      <c r="AK14" s="72">
        <f t="shared" ca="1" si="29"/>
        <v>26756.286509194146</v>
      </c>
      <c r="AL14" s="76"/>
      <c r="AM14" s="72">
        <f t="shared" ca="1" si="30"/>
        <v>0</v>
      </c>
      <c r="AN14" s="72">
        <f t="shared" ca="1" si="31"/>
        <v>0</v>
      </c>
      <c r="AO14" s="72">
        <f t="shared" ca="1" si="32"/>
        <v>0</v>
      </c>
      <c r="AP14" s="85">
        <f t="shared" ca="1" si="33"/>
        <v>0</v>
      </c>
      <c r="AR14" s="72">
        <f t="shared" ca="1" si="34"/>
        <v>0</v>
      </c>
      <c r="AS14" s="72">
        <f t="shared" ca="1" si="35"/>
        <v>0</v>
      </c>
      <c r="AT14" s="72">
        <f t="shared" ca="1" si="36"/>
        <v>0</v>
      </c>
      <c r="AU14" s="85">
        <f t="shared" ca="1" si="37"/>
        <v>0</v>
      </c>
      <c r="AV14" s="85"/>
      <c r="AW14" s="73">
        <f t="shared" ca="1" si="38"/>
        <v>0</v>
      </c>
      <c r="AY14" s="73">
        <f t="shared" ca="1" si="39"/>
        <v>4972655.8477337323</v>
      </c>
      <c r="AZ14" s="86"/>
    </row>
    <row r="15" spans="1:52">
      <c r="A15" s="77">
        <f t="shared" si="40"/>
        <v>37895</v>
      </c>
      <c r="B15" s="78">
        <f t="shared" si="41"/>
        <v>50000</v>
      </c>
      <c r="C15" s="87"/>
      <c r="D15" s="79">
        <f t="shared" si="3"/>
        <v>50000</v>
      </c>
      <c r="E15" s="67">
        <f t="shared" si="4"/>
        <v>1550000</v>
      </c>
      <c r="F15" s="67">
        <f t="shared" ca="1" si="5"/>
        <v>1375535.0224473083</v>
      </c>
      <c r="G15" s="80">
        <f>VLOOKUP($A15,[0]!Table,MATCH(G$4,[0]!Curves,0))</f>
        <v>3.85</v>
      </c>
      <c r="H15" s="81">
        <f t="shared" si="6"/>
        <v>3.85</v>
      </c>
      <c r="I15" s="80">
        <f t="shared" si="7"/>
        <v>3.85</v>
      </c>
      <c r="J15" s="80">
        <f>VLOOKUP($A15,[0]!Table,MATCH(J$4,[0]!Curves,0))</f>
        <v>-0.13</v>
      </c>
      <c r="K15" s="81">
        <f t="shared" si="8"/>
        <v>-0.13</v>
      </c>
      <c r="L15" s="99">
        <f t="shared" si="9"/>
        <v>-0.13</v>
      </c>
      <c r="M15" s="80">
        <f>VLOOKUP($A15,[0]!Table,MATCH(M$4,[0]!Curves,0))</f>
        <v>0.02</v>
      </c>
      <c r="N15" s="81">
        <f t="shared" si="10"/>
        <v>0.02</v>
      </c>
      <c r="O15" s="99">
        <f t="shared" si="11"/>
        <v>0.02</v>
      </c>
      <c r="P15" s="71"/>
      <c r="Q15" s="99">
        <f t="shared" si="12"/>
        <v>3.74</v>
      </c>
      <c r="R15" s="99">
        <f t="shared" si="13"/>
        <v>3.74</v>
      </c>
      <c r="S15" s="99">
        <f t="shared" si="14"/>
        <v>3.74</v>
      </c>
      <c r="T15" s="82"/>
      <c r="U15" s="22">
        <f t="shared" si="15"/>
        <v>31</v>
      </c>
      <c r="V15" s="83">
        <f t="shared" si="16"/>
        <v>37950</v>
      </c>
      <c r="W15" s="22">
        <f t="shared" ca="1" si="17"/>
        <v>901</v>
      </c>
      <c r="X15" s="80">
        <f>VLOOKUP($A15,[0]!Table,MATCH(X$4,[0]!Curves,0))</f>
        <v>4.8621607873799502E-2</v>
      </c>
      <c r="Y15" s="84">
        <f t="shared" ca="1" si="18"/>
        <v>0.88744194996600534</v>
      </c>
      <c r="Z15" s="22">
        <f t="shared" si="19"/>
        <v>1</v>
      </c>
      <c r="AA15" s="22">
        <f t="shared" si="20"/>
        <v>31</v>
      </c>
      <c r="AC15" s="72">
        <f t="shared" ca="1" si="21"/>
        <v>5295809.836422137</v>
      </c>
      <c r="AD15" s="72">
        <f t="shared" ca="1" si="22"/>
        <v>5295809.836422137</v>
      </c>
      <c r="AE15" s="72">
        <f t="shared" ca="1" si="23"/>
        <v>5295809.836422137</v>
      </c>
      <c r="AF15" s="72">
        <f t="shared" ca="1" si="24"/>
        <v>-178819.55291815009</v>
      </c>
      <c r="AG15" s="72">
        <f t="shared" ca="1" si="25"/>
        <v>-178819.55291815009</v>
      </c>
      <c r="AH15" s="72">
        <f t="shared" ca="1" si="26"/>
        <v>-178819.55291815009</v>
      </c>
      <c r="AI15" s="72">
        <f t="shared" ca="1" si="27"/>
        <v>27510.700448946165</v>
      </c>
      <c r="AJ15" s="72">
        <f t="shared" ca="1" si="28"/>
        <v>27510.700448946165</v>
      </c>
      <c r="AK15" s="72">
        <f t="shared" ca="1" si="29"/>
        <v>27510.700448946165</v>
      </c>
      <c r="AL15" s="76"/>
      <c r="AM15" s="72">
        <f t="shared" ca="1" si="30"/>
        <v>0</v>
      </c>
      <c r="AN15" s="72">
        <f t="shared" ca="1" si="31"/>
        <v>0</v>
      </c>
      <c r="AO15" s="72">
        <f t="shared" ca="1" si="32"/>
        <v>0</v>
      </c>
      <c r="AP15" s="85">
        <f t="shared" ca="1" si="33"/>
        <v>0</v>
      </c>
      <c r="AR15" s="72">
        <f t="shared" ca="1" si="34"/>
        <v>0</v>
      </c>
      <c r="AS15" s="72">
        <f t="shared" ca="1" si="35"/>
        <v>0</v>
      </c>
      <c r="AT15" s="72">
        <f t="shared" ca="1" si="36"/>
        <v>0</v>
      </c>
      <c r="AU15" s="85">
        <f t="shared" ca="1" si="37"/>
        <v>0</v>
      </c>
      <c r="AV15" s="85"/>
      <c r="AW15" s="73">
        <f t="shared" ca="1" si="38"/>
        <v>0</v>
      </c>
      <c r="AY15" s="73">
        <f t="shared" ca="1" si="39"/>
        <v>5144500.983952933</v>
      </c>
      <c r="AZ15" s="86"/>
    </row>
    <row r="16" spans="1:52">
      <c r="A16" s="77">
        <f t="shared" si="40"/>
        <v>37926</v>
      </c>
      <c r="B16" s="78">
        <f t="shared" si="41"/>
        <v>50000</v>
      </c>
      <c r="C16" s="87"/>
      <c r="D16" s="79">
        <f t="shared" si="3"/>
        <v>50000</v>
      </c>
      <c r="E16" s="67">
        <f t="shared" si="4"/>
        <v>0</v>
      </c>
      <c r="F16" s="67">
        <f t="shared" ca="1" si="5"/>
        <v>0</v>
      </c>
      <c r="G16" s="80">
        <f>VLOOKUP($A16,[0]!Table,MATCH(G$4,[0]!Curves,0))</f>
        <v>3.9849999999999999</v>
      </c>
      <c r="H16" s="81">
        <f t="shared" si="6"/>
        <v>3.9849999999999999</v>
      </c>
      <c r="I16" s="80">
        <f t="shared" si="7"/>
        <v>3.9849999999999999</v>
      </c>
      <c r="J16" s="80">
        <f>VLOOKUP($A16,[0]!Table,MATCH(J$4,[0]!Curves,0))</f>
        <v>0.58400000000000007</v>
      </c>
      <c r="K16" s="81">
        <f t="shared" si="8"/>
        <v>0.58400000000000007</v>
      </c>
      <c r="L16" s="99">
        <f t="shared" si="9"/>
        <v>0.58400000000000007</v>
      </c>
      <c r="M16" s="80">
        <f>VLOOKUP($A16,[0]!Table,MATCH(M$4,[0]!Curves,0))</f>
        <v>0.06</v>
      </c>
      <c r="N16" s="81">
        <f t="shared" si="10"/>
        <v>0.06</v>
      </c>
      <c r="O16" s="99">
        <f t="shared" si="11"/>
        <v>0.06</v>
      </c>
      <c r="P16" s="71"/>
      <c r="Q16" s="99">
        <f t="shared" si="12"/>
        <v>4.6289999999999996</v>
      </c>
      <c r="R16" s="99">
        <f t="shared" si="13"/>
        <v>4.6289999999999996</v>
      </c>
      <c r="S16" s="99">
        <f t="shared" si="14"/>
        <v>4.6289999999999996</v>
      </c>
      <c r="T16" s="82"/>
      <c r="U16" s="22">
        <f t="shared" si="15"/>
        <v>30</v>
      </c>
      <c r="V16" s="83">
        <f t="shared" si="16"/>
        <v>37980</v>
      </c>
      <c r="W16" s="22">
        <f t="shared" ca="1" si="17"/>
        <v>931</v>
      </c>
      <c r="X16" s="80">
        <f>VLOOKUP($A16,[0]!Table,MATCH(X$4,[0]!Curves,0))</f>
        <v>4.8998232340962601E-2</v>
      </c>
      <c r="Y16" s="84">
        <f t="shared" ca="1" si="18"/>
        <v>0.88311938394379141</v>
      </c>
      <c r="Z16" s="22">
        <f t="shared" si="19"/>
        <v>0</v>
      </c>
      <c r="AA16" s="22">
        <f t="shared" si="20"/>
        <v>0</v>
      </c>
      <c r="AC16" s="72">
        <f t="shared" ca="1" si="21"/>
        <v>0</v>
      </c>
      <c r="AD16" s="72">
        <f t="shared" ca="1" si="22"/>
        <v>0</v>
      </c>
      <c r="AE16" s="72">
        <f t="shared" ca="1" si="23"/>
        <v>0</v>
      </c>
      <c r="AF16" s="72">
        <f t="shared" ca="1" si="24"/>
        <v>0</v>
      </c>
      <c r="AG16" s="72">
        <f t="shared" ca="1" si="25"/>
        <v>0</v>
      </c>
      <c r="AH16" s="72">
        <f t="shared" ca="1" si="26"/>
        <v>0</v>
      </c>
      <c r="AI16" s="72">
        <f t="shared" ca="1" si="27"/>
        <v>0</v>
      </c>
      <c r="AJ16" s="72">
        <f t="shared" ca="1" si="28"/>
        <v>0</v>
      </c>
      <c r="AK16" s="72">
        <f t="shared" ca="1" si="29"/>
        <v>0</v>
      </c>
      <c r="AL16" s="76"/>
      <c r="AM16" s="72">
        <f t="shared" ca="1" si="30"/>
        <v>0</v>
      </c>
      <c r="AN16" s="72">
        <f t="shared" ca="1" si="31"/>
        <v>0</v>
      </c>
      <c r="AO16" s="72">
        <f t="shared" ca="1" si="32"/>
        <v>0</v>
      </c>
      <c r="AP16" s="85">
        <f t="shared" ca="1" si="33"/>
        <v>0</v>
      </c>
      <c r="AR16" s="72">
        <f t="shared" ca="1" si="34"/>
        <v>0</v>
      </c>
      <c r="AS16" s="72">
        <f t="shared" ca="1" si="35"/>
        <v>0</v>
      </c>
      <c r="AT16" s="72">
        <f t="shared" ca="1" si="36"/>
        <v>0</v>
      </c>
      <c r="AU16" s="85">
        <f t="shared" ca="1" si="37"/>
        <v>0</v>
      </c>
      <c r="AV16" s="85"/>
      <c r="AW16" s="73">
        <f t="shared" ca="1" si="38"/>
        <v>0</v>
      </c>
      <c r="AY16" s="73">
        <f t="shared" ca="1" si="39"/>
        <v>0</v>
      </c>
      <c r="AZ16" s="86"/>
    </row>
    <row r="17" spans="1:52">
      <c r="A17" s="77">
        <f t="shared" si="40"/>
        <v>37956</v>
      </c>
      <c r="B17" s="78">
        <f t="shared" si="41"/>
        <v>50000</v>
      </c>
      <c r="C17" s="87"/>
      <c r="D17" s="79">
        <f t="shared" si="3"/>
        <v>50000</v>
      </c>
      <c r="E17" s="67">
        <f t="shared" si="4"/>
        <v>0</v>
      </c>
      <c r="F17" s="67">
        <f t="shared" ca="1" si="5"/>
        <v>0</v>
      </c>
      <c r="G17" s="80">
        <f>VLOOKUP($A17,[0]!Table,MATCH(G$4,[0]!Curves,0))</f>
        <v>4.125</v>
      </c>
      <c r="H17" s="81">
        <f t="shared" si="6"/>
        <v>4.125</v>
      </c>
      <c r="I17" s="80">
        <f t="shared" si="7"/>
        <v>4.125</v>
      </c>
      <c r="J17" s="80">
        <f>VLOOKUP($A17,[0]!Table,MATCH(J$4,[0]!Curves,0))</f>
        <v>0.66400000000000003</v>
      </c>
      <c r="K17" s="81">
        <f t="shared" si="8"/>
        <v>0.66400000000000003</v>
      </c>
      <c r="L17" s="99">
        <f t="shared" si="9"/>
        <v>0.66400000000000003</v>
      </c>
      <c r="M17" s="80">
        <f>VLOOKUP($A17,[0]!Table,MATCH(M$4,[0]!Curves,0))</f>
        <v>0.06</v>
      </c>
      <c r="N17" s="81">
        <f t="shared" si="10"/>
        <v>0.06</v>
      </c>
      <c r="O17" s="99">
        <f t="shared" si="11"/>
        <v>0.06</v>
      </c>
      <c r="P17" s="71"/>
      <c r="Q17" s="99">
        <f t="shared" si="12"/>
        <v>4.8490000000000002</v>
      </c>
      <c r="R17" s="99">
        <f t="shared" si="13"/>
        <v>4.8490000000000002</v>
      </c>
      <c r="S17" s="99">
        <f t="shared" si="14"/>
        <v>4.8490000000000002</v>
      </c>
      <c r="T17" s="82"/>
      <c r="U17" s="22">
        <f t="shared" si="15"/>
        <v>31</v>
      </c>
      <c r="V17" s="83">
        <f t="shared" si="16"/>
        <v>38011</v>
      </c>
      <c r="W17" s="22">
        <f t="shared" ca="1" si="17"/>
        <v>962</v>
      </c>
      <c r="X17" s="80">
        <f>VLOOKUP($A17,[0]!Table,MATCH(X$4,[0]!Curves,0))</f>
        <v>4.9362707676880099E-2</v>
      </c>
      <c r="Y17" s="84">
        <f t="shared" ca="1" si="18"/>
        <v>0.87864454195735353</v>
      </c>
      <c r="Z17" s="22">
        <f t="shared" si="19"/>
        <v>0</v>
      </c>
      <c r="AA17" s="22">
        <f t="shared" si="20"/>
        <v>0</v>
      </c>
      <c r="AC17" s="72">
        <f t="shared" ca="1" si="21"/>
        <v>0</v>
      </c>
      <c r="AD17" s="72">
        <f t="shared" ca="1" si="22"/>
        <v>0</v>
      </c>
      <c r="AE17" s="72">
        <f t="shared" ca="1" si="23"/>
        <v>0</v>
      </c>
      <c r="AF17" s="72">
        <f t="shared" ca="1" si="24"/>
        <v>0</v>
      </c>
      <c r="AG17" s="72">
        <f t="shared" ca="1" si="25"/>
        <v>0</v>
      </c>
      <c r="AH17" s="72">
        <f t="shared" ca="1" si="26"/>
        <v>0</v>
      </c>
      <c r="AI17" s="72">
        <f t="shared" ca="1" si="27"/>
        <v>0</v>
      </c>
      <c r="AJ17" s="72">
        <f t="shared" ca="1" si="28"/>
        <v>0</v>
      </c>
      <c r="AK17" s="72">
        <f t="shared" ca="1" si="29"/>
        <v>0</v>
      </c>
      <c r="AL17" s="76"/>
      <c r="AM17" s="72">
        <f t="shared" ca="1" si="30"/>
        <v>0</v>
      </c>
      <c r="AN17" s="72">
        <f t="shared" ca="1" si="31"/>
        <v>0</v>
      </c>
      <c r="AO17" s="72">
        <f t="shared" ca="1" si="32"/>
        <v>0</v>
      </c>
      <c r="AP17" s="85">
        <f t="shared" ca="1" si="33"/>
        <v>0</v>
      </c>
      <c r="AR17" s="72">
        <f t="shared" ca="1" si="34"/>
        <v>0</v>
      </c>
      <c r="AS17" s="72">
        <f t="shared" ca="1" si="35"/>
        <v>0</v>
      </c>
      <c r="AT17" s="72">
        <f t="shared" ca="1" si="36"/>
        <v>0</v>
      </c>
      <c r="AU17" s="85">
        <f t="shared" ca="1" si="37"/>
        <v>0</v>
      </c>
      <c r="AV17" s="85"/>
      <c r="AW17" s="73">
        <f t="shared" ca="1" si="38"/>
        <v>0</v>
      </c>
      <c r="AY17" s="73">
        <f t="shared" ca="1" si="39"/>
        <v>0</v>
      </c>
      <c r="AZ17" s="86"/>
    </row>
    <row r="18" spans="1:52">
      <c r="A18" s="77">
        <f t="shared" si="40"/>
        <v>37987</v>
      </c>
      <c r="B18" s="78">
        <f t="shared" si="41"/>
        <v>50000</v>
      </c>
      <c r="C18" s="87"/>
      <c r="D18" s="79">
        <f t="shared" si="3"/>
        <v>50000</v>
      </c>
      <c r="E18" s="67">
        <f t="shared" si="4"/>
        <v>0</v>
      </c>
      <c r="F18" s="67">
        <f t="shared" ca="1" si="5"/>
        <v>0</v>
      </c>
      <c r="G18" s="80">
        <f>VLOOKUP($A18,[0]!Table,MATCH(G$4,[0]!Curves,0))</f>
        <v>4.1710000000000003</v>
      </c>
      <c r="H18" s="81">
        <f t="shared" si="6"/>
        <v>4.1710000000000003</v>
      </c>
      <c r="I18" s="80">
        <f t="shared" si="7"/>
        <v>4.1710000000000003</v>
      </c>
      <c r="J18" s="80">
        <f>VLOOKUP($A18,[0]!Table,MATCH(J$4,[0]!Curves,0))</f>
        <v>0.74399999999999999</v>
      </c>
      <c r="K18" s="81">
        <f t="shared" si="8"/>
        <v>0.74399999999999999</v>
      </c>
      <c r="L18" s="99">
        <f t="shared" si="9"/>
        <v>0.74399999999999999</v>
      </c>
      <c r="M18" s="80">
        <f>VLOOKUP($A18,[0]!Table,MATCH(M$4,[0]!Curves,0))</f>
        <v>0.06</v>
      </c>
      <c r="N18" s="81">
        <f t="shared" si="10"/>
        <v>0.06</v>
      </c>
      <c r="O18" s="99">
        <f t="shared" si="11"/>
        <v>0.06</v>
      </c>
      <c r="P18" s="71"/>
      <c r="Q18" s="99">
        <f t="shared" si="12"/>
        <v>4.9750000000000005</v>
      </c>
      <c r="R18" s="99">
        <f t="shared" si="13"/>
        <v>4.9750000000000005</v>
      </c>
      <c r="S18" s="99">
        <f t="shared" si="14"/>
        <v>4.9750000000000005</v>
      </c>
      <c r="T18" s="82"/>
      <c r="U18" s="22">
        <f t="shared" si="15"/>
        <v>31</v>
      </c>
      <c r="V18" s="83">
        <f t="shared" si="16"/>
        <v>38042</v>
      </c>
      <c r="W18" s="22">
        <f t="shared" ca="1" si="17"/>
        <v>993</v>
      </c>
      <c r="X18" s="80">
        <f>VLOOKUP($A18,[0]!Table,MATCH(X$4,[0]!Curves,0))</f>
        <v>4.9728934346777297E-2</v>
      </c>
      <c r="Y18" s="84">
        <f t="shared" ca="1" si="18"/>
        <v>0.8741652109504825</v>
      </c>
      <c r="Z18" s="22">
        <f t="shared" si="19"/>
        <v>0</v>
      </c>
      <c r="AA18" s="22">
        <f t="shared" si="20"/>
        <v>0</v>
      </c>
      <c r="AC18" s="72">
        <f t="shared" ca="1" si="21"/>
        <v>0</v>
      </c>
      <c r="AD18" s="72">
        <f t="shared" ca="1" si="22"/>
        <v>0</v>
      </c>
      <c r="AE18" s="72">
        <f t="shared" ca="1" si="23"/>
        <v>0</v>
      </c>
      <c r="AF18" s="72">
        <f t="shared" ca="1" si="24"/>
        <v>0</v>
      </c>
      <c r="AG18" s="72">
        <f t="shared" ca="1" si="25"/>
        <v>0</v>
      </c>
      <c r="AH18" s="72">
        <f t="shared" ca="1" si="26"/>
        <v>0</v>
      </c>
      <c r="AI18" s="72">
        <f t="shared" ca="1" si="27"/>
        <v>0</v>
      </c>
      <c r="AJ18" s="72">
        <f t="shared" ca="1" si="28"/>
        <v>0</v>
      </c>
      <c r="AK18" s="72">
        <f t="shared" ca="1" si="29"/>
        <v>0</v>
      </c>
      <c r="AL18" s="76"/>
      <c r="AM18" s="72">
        <f t="shared" ca="1" si="30"/>
        <v>0</v>
      </c>
      <c r="AN18" s="72">
        <f t="shared" ca="1" si="31"/>
        <v>0</v>
      </c>
      <c r="AO18" s="72">
        <f t="shared" ca="1" si="32"/>
        <v>0</v>
      </c>
      <c r="AP18" s="85">
        <f t="shared" ca="1" si="33"/>
        <v>0</v>
      </c>
      <c r="AR18" s="72">
        <f t="shared" ca="1" si="34"/>
        <v>0</v>
      </c>
      <c r="AS18" s="72">
        <f t="shared" ca="1" si="35"/>
        <v>0</v>
      </c>
      <c r="AT18" s="72">
        <f t="shared" ca="1" si="36"/>
        <v>0</v>
      </c>
      <c r="AU18" s="85">
        <f t="shared" ca="1" si="37"/>
        <v>0</v>
      </c>
      <c r="AV18" s="85"/>
      <c r="AW18" s="73">
        <f t="shared" ca="1" si="38"/>
        <v>0</v>
      </c>
      <c r="AY18" s="73">
        <f t="shared" ca="1" si="39"/>
        <v>0</v>
      </c>
      <c r="AZ18" s="86"/>
    </row>
    <row r="19" spans="1:52">
      <c r="A19" s="77">
        <f t="shared" si="40"/>
        <v>38018</v>
      </c>
      <c r="B19" s="78">
        <f t="shared" si="41"/>
        <v>50000</v>
      </c>
      <c r="C19" s="87"/>
      <c r="D19" s="79">
        <f t="shared" si="3"/>
        <v>50000</v>
      </c>
      <c r="E19" s="67">
        <f t="shared" si="4"/>
        <v>0</v>
      </c>
      <c r="F19" s="67">
        <f t="shared" ca="1" si="5"/>
        <v>0</v>
      </c>
      <c r="G19" s="80">
        <f>VLOOKUP($A19,[0]!Table,MATCH(G$4,[0]!Curves,0))</f>
        <v>4.0529999999999999</v>
      </c>
      <c r="H19" s="81">
        <f t="shared" si="6"/>
        <v>4.0529999999999999</v>
      </c>
      <c r="I19" s="80">
        <f t="shared" si="7"/>
        <v>4.0529999999999999</v>
      </c>
      <c r="J19" s="80">
        <f>VLOOKUP($A19,[0]!Table,MATCH(J$4,[0]!Curves,0))</f>
        <v>0.60399999999999998</v>
      </c>
      <c r="K19" s="81">
        <f t="shared" si="8"/>
        <v>0.60399999999999998</v>
      </c>
      <c r="L19" s="99">
        <f t="shared" si="9"/>
        <v>0.60399999999999998</v>
      </c>
      <c r="M19" s="80">
        <f>VLOOKUP($A19,[0]!Table,MATCH(M$4,[0]!Curves,0))</f>
        <v>0.06</v>
      </c>
      <c r="N19" s="81">
        <f t="shared" si="10"/>
        <v>0.06</v>
      </c>
      <c r="O19" s="99">
        <f t="shared" si="11"/>
        <v>0.06</v>
      </c>
      <c r="P19" s="71"/>
      <c r="Q19" s="99">
        <f t="shared" si="12"/>
        <v>4.7169999999999996</v>
      </c>
      <c r="R19" s="99">
        <f t="shared" si="13"/>
        <v>4.7169999999999996</v>
      </c>
      <c r="S19" s="99">
        <f t="shared" si="14"/>
        <v>4.7169999999999996</v>
      </c>
      <c r="T19" s="82"/>
      <c r="U19" s="22">
        <f t="shared" si="15"/>
        <v>29</v>
      </c>
      <c r="V19" s="83">
        <f t="shared" si="16"/>
        <v>38071</v>
      </c>
      <c r="W19" s="22">
        <f t="shared" ca="1" si="17"/>
        <v>1022</v>
      </c>
      <c r="X19" s="80">
        <f>VLOOKUP($A19,[0]!Table,MATCH(X$4,[0]!Curves,0))</f>
        <v>5.0084069976950502E-2</v>
      </c>
      <c r="Y19" s="84">
        <f t="shared" ca="1" si="18"/>
        <v>0.86994935413351304</v>
      </c>
      <c r="Z19" s="22">
        <f t="shared" si="19"/>
        <v>0</v>
      </c>
      <c r="AA19" s="22">
        <f t="shared" si="20"/>
        <v>0</v>
      </c>
      <c r="AC19" s="72">
        <f t="shared" ca="1" si="21"/>
        <v>0</v>
      </c>
      <c r="AD19" s="72">
        <f t="shared" ca="1" si="22"/>
        <v>0</v>
      </c>
      <c r="AE19" s="72">
        <f t="shared" ca="1" si="23"/>
        <v>0</v>
      </c>
      <c r="AF19" s="72">
        <f t="shared" ca="1" si="24"/>
        <v>0</v>
      </c>
      <c r="AG19" s="72">
        <f t="shared" ca="1" si="25"/>
        <v>0</v>
      </c>
      <c r="AH19" s="72">
        <f t="shared" ca="1" si="26"/>
        <v>0</v>
      </c>
      <c r="AI19" s="72">
        <f t="shared" ca="1" si="27"/>
        <v>0</v>
      </c>
      <c r="AJ19" s="72">
        <f t="shared" ca="1" si="28"/>
        <v>0</v>
      </c>
      <c r="AK19" s="72">
        <f t="shared" ca="1" si="29"/>
        <v>0</v>
      </c>
      <c r="AL19" s="76"/>
      <c r="AM19" s="72">
        <f t="shared" ca="1" si="30"/>
        <v>0</v>
      </c>
      <c r="AN19" s="72">
        <f t="shared" ca="1" si="31"/>
        <v>0</v>
      </c>
      <c r="AO19" s="72">
        <f t="shared" ca="1" si="32"/>
        <v>0</v>
      </c>
      <c r="AP19" s="85">
        <f t="shared" ca="1" si="33"/>
        <v>0</v>
      </c>
      <c r="AR19" s="72">
        <f t="shared" ca="1" si="34"/>
        <v>0</v>
      </c>
      <c r="AS19" s="72">
        <f t="shared" ca="1" si="35"/>
        <v>0</v>
      </c>
      <c r="AT19" s="72">
        <f t="shared" ca="1" si="36"/>
        <v>0</v>
      </c>
      <c r="AU19" s="85">
        <f t="shared" ca="1" si="37"/>
        <v>0</v>
      </c>
      <c r="AV19" s="85"/>
      <c r="AW19" s="73">
        <f t="shared" ca="1" si="38"/>
        <v>0</v>
      </c>
      <c r="AY19" s="73">
        <f t="shared" ca="1" si="39"/>
        <v>0</v>
      </c>
      <c r="AZ19" s="86"/>
    </row>
    <row r="20" spans="1:52">
      <c r="A20" s="77">
        <f t="shared" si="40"/>
        <v>38047</v>
      </c>
      <c r="B20" s="78">
        <f t="shared" si="41"/>
        <v>50000</v>
      </c>
      <c r="C20" s="87"/>
      <c r="D20" s="79">
        <f t="shared" si="3"/>
        <v>50000</v>
      </c>
      <c r="E20" s="67">
        <f t="shared" si="4"/>
        <v>0</v>
      </c>
      <c r="F20" s="67">
        <f t="shared" ca="1" si="5"/>
        <v>0</v>
      </c>
      <c r="G20" s="80">
        <f>VLOOKUP($A20,[0]!Table,MATCH(G$4,[0]!Curves,0))</f>
        <v>3.92</v>
      </c>
      <c r="H20" s="81">
        <f t="shared" si="6"/>
        <v>3.92</v>
      </c>
      <c r="I20" s="80">
        <f t="shared" si="7"/>
        <v>3.92</v>
      </c>
      <c r="J20" s="80">
        <f>VLOOKUP($A20,[0]!Table,MATCH(J$4,[0]!Curves,0))</f>
        <v>0.40400000000000003</v>
      </c>
      <c r="K20" s="81">
        <f t="shared" si="8"/>
        <v>0.40400000000000003</v>
      </c>
      <c r="L20" s="99">
        <f t="shared" si="9"/>
        <v>0.40400000000000003</v>
      </c>
      <c r="M20" s="80">
        <f>VLOOKUP($A20,[0]!Table,MATCH(M$4,[0]!Curves,0))</f>
        <v>0.06</v>
      </c>
      <c r="N20" s="81">
        <f t="shared" si="10"/>
        <v>0.06</v>
      </c>
      <c r="O20" s="99">
        <f t="shared" si="11"/>
        <v>0.06</v>
      </c>
      <c r="P20" s="71"/>
      <c r="Q20" s="99">
        <f t="shared" si="12"/>
        <v>4.3840000000000003</v>
      </c>
      <c r="R20" s="99">
        <f t="shared" si="13"/>
        <v>4.3840000000000003</v>
      </c>
      <c r="S20" s="99">
        <f t="shared" si="14"/>
        <v>4.3840000000000003</v>
      </c>
      <c r="T20" s="82"/>
      <c r="U20" s="22">
        <f t="shared" si="15"/>
        <v>31</v>
      </c>
      <c r="V20" s="83">
        <f t="shared" si="16"/>
        <v>38102</v>
      </c>
      <c r="W20" s="22">
        <f t="shared" ca="1" si="17"/>
        <v>1053</v>
      </c>
      <c r="X20" s="80">
        <f>VLOOKUP($A20,[0]!Table,MATCH(X$4,[0]!Curves,0))</f>
        <v>5.0416293669104405E-2</v>
      </c>
      <c r="Y20" s="84">
        <f t="shared" ca="1" si="18"/>
        <v>0.86548500140941165</v>
      </c>
      <c r="Z20" s="22">
        <f t="shared" si="19"/>
        <v>0</v>
      </c>
      <c r="AA20" s="22">
        <f t="shared" si="20"/>
        <v>0</v>
      </c>
      <c r="AC20" s="72">
        <f t="shared" ca="1" si="21"/>
        <v>0</v>
      </c>
      <c r="AD20" s="72">
        <f t="shared" ca="1" si="22"/>
        <v>0</v>
      </c>
      <c r="AE20" s="72">
        <f t="shared" ca="1" si="23"/>
        <v>0</v>
      </c>
      <c r="AF20" s="72">
        <f t="shared" ca="1" si="24"/>
        <v>0</v>
      </c>
      <c r="AG20" s="72">
        <f t="shared" ca="1" si="25"/>
        <v>0</v>
      </c>
      <c r="AH20" s="72">
        <f t="shared" ca="1" si="26"/>
        <v>0</v>
      </c>
      <c r="AI20" s="72">
        <f t="shared" ca="1" si="27"/>
        <v>0</v>
      </c>
      <c r="AJ20" s="72">
        <f t="shared" ca="1" si="28"/>
        <v>0</v>
      </c>
      <c r="AK20" s="72">
        <f t="shared" ca="1" si="29"/>
        <v>0</v>
      </c>
      <c r="AL20" s="76"/>
      <c r="AM20" s="72">
        <f t="shared" ca="1" si="30"/>
        <v>0</v>
      </c>
      <c r="AN20" s="72">
        <f t="shared" ca="1" si="31"/>
        <v>0</v>
      </c>
      <c r="AO20" s="72">
        <f t="shared" ca="1" si="32"/>
        <v>0</v>
      </c>
      <c r="AP20" s="85">
        <f t="shared" ca="1" si="33"/>
        <v>0</v>
      </c>
      <c r="AR20" s="72">
        <f t="shared" ca="1" si="34"/>
        <v>0</v>
      </c>
      <c r="AS20" s="72">
        <f t="shared" ca="1" si="35"/>
        <v>0</v>
      </c>
      <c r="AT20" s="72">
        <f t="shared" ca="1" si="36"/>
        <v>0</v>
      </c>
      <c r="AU20" s="85">
        <f t="shared" ca="1" si="37"/>
        <v>0</v>
      </c>
      <c r="AV20" s="85"/>
      <c r="AW20" s="73">
        <f t="shared" ca="1" si="38"/>
        <v>0</v>
      </c>
      <c r="AY20" s="73">
        <f t="shared" ca="1" si="39"/>
        <v>0</v>
      </c>
      <c r="AZ20" s="86"/>
    </row>
    <row r="21" spans="1:52">
      <c r="A21" s="77">
        <f t="shared" si="40"/>
        <v>38078</v>
      </c>
      <c r="B21" s="78">
        <f t="shared" si="41"/>
        <v>50000</v>
      </c>
      <c r="C21" s="87"/>
      <c r="D21" s="79">
        <f t="shared" si="3"/>
        <v>50000</v>
      </c>
      <c r="E21" s="67">
        <f t="shared" si="4"/>
        <v>0</v>
      </c>
      <c r="F21" s="67">
        <f t="shared" ca="1" si="5"/>
        <v>0</v>
      </c>
      <c r="G21" s="80">
        <f>VLOOKUP($A21,[0]!Table,MATCH(G$4,[0]!Curves,0))</f>
        <v>3.7349999999999999</v>
      </c>
      <c r="H21" s="81">
        <f t="shared" si="6"/>
        <v>3.7349999999999999</v>
      </c>
      <c r="I21" s="80">
        <f t="shared" si="7"/>
        <v>3.7349999999999999</v>
      </c>
      <c r="J21" s="80">
        <f>VLOOKUP($A21,[0]!Table,MATCH(J$4,[0]!Curves,0))</f>
        <v>-7.4999999999999997E-2</v>
      </c>
      <c r="K21" s="81">
        <f t="shared" si="8"/>
        <v>-7.4999999999999997E-2</v>
      </c>
      <c r="L21" s="99">
        <f t="shared" si="9"/>
        <v>-7.4999999999999997E-2</v>
      </c>
      <c r="M21" s="80">
        <f>VLOOKUP($A21,[0]!Table,MATCH(M$4,[0]!Curves,0))</f>
        <v>0.02</v>
      </c>
      <c r="N21" s="81">
        <f t="shared" si="10"/>
        <v>0.02</v>
      </c>
      <c r="O21" s="99">
        <f t="shared" si="11"/>
        <v>0.02</v>
      </c>
      <c r="P21" s="71"/>
      <c r="Q21" s="99">
        <f t="shared" si="12"/>
        <v>3.6799999999999997</v>
      </c>
      <c r="R21" s="99">
        <f t="shared" si="13"/>
        <v>3.6799999999999997</v>
      </c>
      <c r="S21" s="99">
        <f t="shared" si="14"/>
        <v>3.6799999999999997</v>
      </c>
      <c r="T21" s="82"/>
      <c r="U21" s="22">
        <f t="shared" si="15"/>
        <v>30</v>
      </c>
      <c r="V21" s="83">
        <f t="shared" si="16"/>
        <v>38132</v>
      </c>
      <c r="W21" s="22">
        <f t="shared" ca="1" si="17"/>
        <v>1083</v>
      </c>
      <c r="X21" s="80">
        <f>VLOOKUP($A21,[0]!Table,MATCH(X$4,[0]!Curves,0))</f>
        <v>5.07431229625981E-2</v>
      </c>
      <c r="Y21" s="84">
        <f t="shared" ca="1" si="18"/>
        <v>0.86121498545784336</v>
      </c>
      <c r="Z21" s="22">
        <f t="shared" si="19"/>
        <v>0</v>
      </c>
      <c r="AA21" s="22">
        <f t="shared" si="20"/>
        <v>0</v>
      </c>
      <c r="AC21" s="72">
        <f t="shared" ca="1" si="21"/>
        <v>0</v>
      </c>
      <c r="AD21" s="72">
        <f t="shared" ca="1" si="22"/>
        <v>0</v>
      </c>
      <c r="AE21" s="72">
        <f t="shared" ca="1" si="23"/>
        <v>0</v>
      </c>
      <c r="AF21" s="72">
        <f t="shared" ca="1" si="24"/>
        <v>0</v>
      </c>
      <c r="AG21" s="72">
        <f t="shared" ca="1" si="25"/>
        <v>0</v>
      </c>
      <c r="AH21" s="72">
        <f t="shared" ca="1" si="26"/>
        <v>0</v>
      </c>
      <c r="AI21" s="72">
        <f t="shared" ca="1" si="27"/>
        <v>0</v>
      </c>
      <c r="AJ21" s="72">
        <f t="shared" ca="1" si="28"/>
        <v>0</v>
      </c>
      <c r="AK21" s="72">
        <f t="shared" ca="1" si="29"/>
        <v>0</v>
      </c>
      <c r="AL21" s="76"/>
      <c r="AM21" s="72">
        <f t="shared" ca="1" si="30"/>
        <v>0</v>
      </c>
      <c r="AN21" s="72">
        <f t="shared" ca="1" si="31"/>
        <v>0</v>
      </c>
      <c r="AO21" s="72">
        <f t="shared" ca="1" si="32"/>
        <v>0</v>
      </c>
      <c r="AP21" s="85">
        <f t="shared" ca="1" si="33"/>
        <v>0</v>
      </c>
      <c r="AR21" s="72">
        <f t="shared" ca="1" si="34"/>
        <v>0</v>
      </c>
      <c r="AS21" s="72">
        <f t="shared" ca="1" si="35"/>
        <v>0</v>
      </c>
      <c r="AT21" s="72">
        <f t="shared" ca="1" si="36"/>
        <v>0</v>
      </c>
      <c r="AU21" s="85">
        <f t="shared" ca="1" si="37"/>
        <v>0</v>
      </c>
      <c r="AV21" s="85"/>
      <c r="AW21" s="73">
        <f t="shared" ca="1" si="38"/>
        <v>0</v>
      </c>
      <c r="AY21" s="73">
        <f t="shared" ca="1" si="39"/>
        <v>0</v>
      </c>
      <c r="AZ21" s="86"/>
    </row>
    <row r="22" spans="1:52">
      <c r="A22" s="77">
        <f t="shared" si="40"/>
        <v>38108</v>
      </c>
      <c r="B22" s="78">
        <f t="shared" si="41"/>
        <v>50000</v>
      </c>
      <c r="C22" s="87"/>
      <c r="D22" s="79">
        <f t="shared" si="3"/>
        <v>50000</v>
      </c>
      <c r="E22" s="67">
        <f t="shared" si="4"/>
        <v>0</v>
      </c>
      <c r="F22" s="67">
        <f t="shared" ca="1" si="5"/>
        <v>0</v>
      </c>
      <c r="G22" s="80">
        <f>VLOOKUP($A22,[0]!Table,MATCH(G$4,[0]!Curves,0))</f>
        <v>3.7250000000000001</v>
      </c>
      <c r="H22" s="81">
        <f t="shared" si="6"/>
        <v>3.7250000000000001</v>
      </c>
      <c r="I22" s="80">
        <f t="shared" si="7"/>
        <v>3.7250000000000001</v>
      </c>
      <c r="J22" s="80">
        <f>VLOOKUP($A22,[0]!Table,MATCH(J$4,[0]!Curves,0))</f>
        <v>-7.4999999999999997E-2</v>
      </c>
      <c r="K22" s="81">
        <f t="shared" si="8"/>
        <v>-7.4999999999999997E-2</v>
      </c>
      <c r="L22" s="99">
        <f t="shared" si="9"/>
        <v>-7.4999999999999997E-2</v>
      </c>
      <c r="M22" s="80">
        <f>VLOOKUP($A22,[0]!Table,MATCH(M$4,[0]!Curves,0))</f>
        <v>0.02</v>
      </c>
      <c r="N22" s="81">
        <f t="shared" si="10"/>
        <v>0.02</v>
      </c>
      <c r="O22" s="99">
        <f t="shared" si="11"/>
        <v>0.02</v>
      </c>
      <c r="P22" s="71"/>
      <c r="Q22" s="99">
        <f t="shared" si="12"/>
        <v>3.67</v>
      </c>
      <c r="R22" s="99">
        <f t="shared" si="13"/>
        <v>3.67</v>
      </c>
      <c r="S22" s="99">
        <f t="shared" si="14"/>
        <v>3.67</v>
      </c>
      <c r="T22" s="82"/>
      <c r="U22" s="22">
        <f t="shared" si="15"/>
        <v>31</v>
      </c>
      <c r="V22" s="83">
        <f t="shared" si="16"/>
        <v>38163</v>
      </c>
      <c r="W22" s="22">
        <f t="shared" ca="1" si="17"/>
        <v>1114</v>
      </c>
      <c r="X22" s="80">
        <f>VLOOKUP($A22,[0]!Table,MATCH(X$4,[0]!Curves,0))</f>
        <v>5.1030189878360901E-2</v>
      </c>
      <c r="Y22" s="84">
        <f t="shared" ca="1" si="18"/>
        <v>0.85678348021182449</v>
      </c>
      <c r="Z22" s="22">
        <f t="shared" si="19"/>
        <v>0</v>
      </c>
      <c r="AA22" s="22">
        <f t="shared" si="20"/>
        <v>0</v>
      </c>
      <c r="AC22" s="72">
        <f t="shared" ca="1" si="21"/>
        <v>0</v>
      </c>
      <c r="AD22" s="72">
        <f t="shared" ca="1" si="22"/>
        <v>0</v>
      </c>
      <c r="AE22" s="72">
        <f t="shared" ca="1" si="23"/>
        <v>0</v>
      </c>
      <c r="AF22" s="72">
        <f t="shared" ca="1" si="24"/>
        <v>0</v>
      </c>
      <c r="AG22" s="72">
        <f t="shared" ca="1" si="25"/>
        <v>0</v>
      </c>
      <c r="AH22" s="72">
        <f t="shared" ca="1" si="26"/>
        <v>0</v>
      </c>
      <c r="AI22" s="72">
        <f t="shared" ca="1" si="27"/>
        <v>0</v>
      </c>
      <c r="AJ22" s="72">
        <f t="shared" ca="1" si="28"/>
        <v>0</v>
      </c>
      <c r="AK22" s="72">
        <f t="shared" ca="1" si="29"/>
        <v>0</v>
      </c>
      <c r="AL22" s="76"/>
      <c r="AM22" s="72">
        <f t="shared" ca="1" si="30"/>
        <v>0</v>
      </c>
      <c r="AN22" s="72">
        <f t="shared" ca="1" si="31"/>
        <v>0</v>
      </c>
      <c r="AO22" s="72">
        <f t="shared" ca="1" si="32"/>
        <v>0</v>
      </c>
      <c r="AP22" s="85">
        <f t="shared" ca="1" si="33"/>
        <v>0</v>
      </c>
      <c r="AR22" s="72">
        <f t="shared" ca="1" si="34"/>
        <v>0</v>
      </c>
      <c r="AS22" s="72">
        <f t="shared" ca="1" si="35"/>
        <v>0</v>
      </c>
      <c r="AT22" s="72">
        <f t="shared" ca="1" si="36"/>
        <v>0</v>
      </c>
      <c r="AU22" s="85">
        <f t="shared" ca="1" si="37"/>
        <v>0</v>
      </c>
      <c r="AV22" s="85"/>
      <c r="AW22" s="73">
        <f t="shared" ca="1" si="38"/>
        <v>0</v>
      </c>
      <c r="AY22" s="73">
        <f t="shared" ca="1" si="39"/>
        <v>0</v>
      </c>
      <c r="AZ22" s="86"/>
    </row>
    <row r="23" spans="1:52">
      <c r="A23" s="77">
        <f t="shared" si="40"/>
        <v>38139</v>
      </c>
      <c r="B23" s="78">
        <f t="shared" si="41"/>
        <v>50000</v>
      </c>
      <c r="C23" s="87"/>
      <c r="D23" s="79">
        <f t="shared" si="3"/>
        <v>50000</v>
      </c>
      <c r="E23" s="67">
        <f t="shared" si="4"/>
        <v>0</v>
      </c>
      <c r="F23" s="67">
        <f t="shared" ca="1" si="5"/>
        <v>0</v>
      </c>
      <c r="G23" s="80">
        <f>VLOOKUP($A23,[0]!Table,MATCH(G$4,[0]!Curves,0))</f>
        <v>3.7610000000000001</v>
      </c>
      <c r="H23" s="81">
        <f t="shared" si="6"/>
        <v>3.7610000000000001</v>
      </c>
      <c r="I23" s="80">
        <f t="shared" si="7"/>
        <v>3.7610000000000001</v>
      </c>
      <c r="J23" s="80">
        <f>VLOOKUP($A23,[0]!Table,MATCH(J$4,[0]!Curves,0))</f>
        <v>-7.4999999999999997E-2</v>
      </c>
      <c r="K23" s="81">
        <f t="shared" si="8"/>
        <v>-7.4999999999999997E-2</v>
      </c>
      <c r="L23" s="99">
        <f t="shared" si="9"/>
        <v>-7.4999999999999997E-2</v>
      </c>
      <c r="M23" s="80">
        <f>VLOOKUP($A23,[0]!Table,MATCH(M$4,[0]!Curves,0))</f>
        <v>0.02</v>
      </c>
      <c r="N23" s="81">
        <f t="shared" si="10"/>
        <v>0.02</v>
      </c>
      <c r="O23" s="99">
        <f t="shared" si="11"/>
        <v>0.02</v>
      </c>
      <c r="P23" s="71"/>
      <c r="Q23" s="99">
        <f t="shared" si="12"/>
        <v>3.706</v>
      </c>
      <c r="R23" s="99">
        <f t="shared" si="13"/>
        <v>3.706</v>
      </c>
      <c r="S23" s="99">
        <f t="shared" si="14"/>
        <v>3.706</v>
      </c>
      <c r="T23" s="82"/>
      <c r="U23" s="22">
        <f t="shared" si="15"/>
        <v>30</v>
      </c>
      <c r="V23" s="83">
        <f t="shared" si="16"/>
        <v>38193</v>
      </c>
      <c r="W23" s="22">
        <f t="shared" ca="1" si="17"/>
        <v>1144</v>
      </c>
      <c r="X23" s="80">
        <f>VLOOKUP($A23,[0]!Table,MATCH(X$4,[0]!Curves,0))</f>
        <v>5.1326825720207303E-2</v>
      </c>
      <c r="Y23" s="84">
        <f t="shared" ca="1" si="18"/>
        <v>0.85250960063963754</v>
      </c>
      <c r="Z23" s="22">
        <f t="shared" si="19"/>
        <v>0</v>
      </c>
      <c r="AA23" s="22">
        <f t="shared" si="20"/>
        <v>0</v>
      </c>
      <c r="AC23" s="72">
        <f t="shared" ca="1" si="21"/>
        <v>0</v>
      </c>
      <c r="AD23" s="72">
        <f t="shared" ca="1" si="22"/>
        <v>0</v>
      </c>
      <c r="AE23" s="72">
        <f t="shared" ca="1" si="23"/>
        <v>0</v>
      </c>
      <c r="AF23" s="72">
        <f t="shared" ca="1" si="24"/>
        <v>0</v>
      </c>
      <c r="AG23" s="72">
        <f t="shared" ca="1" si="25"/>
        <v>0</v>
      </c>
      <c r="AH23" s="72">
        <f t="shared" ca="1" si="26"/>
        <v>0</v>
      </c>
      <c r="AI23" s="72">
        <f t="shared" ca="1" si="27"/>
        <v>0</v>
      </c>
      <c r="AJ23" s="72">
        <f t="shared" ca="1" si="28"/>
        <v>0</v>
      </c>
      <c r="AK23" s="72">
        <f t="shared" ca="1" si="29"/>
        <v>0</v>
      </c>
      <c r="AL23" s="76"/>
      <c r="AM23" s="72">
        <f t="shared" ca="1" si="30"/>
        <v>0</v>
      </c>
      <c r="AN23" s="72">
        <f t="shared" ca="1" si="31"/>
        <v>0</v>
      </c>
      <c r="AO23" s="72">
        <f t="shared" ca="1" si="32"/>
        <v>0</v>
      </c>
      <c r="AP23" s="85">
        <f t="shared" ca="1" si="33"/>
        <v>0</v>
      </c>
      <c r="AR23" s="72">
        <f t="shared" ca="1" si="34"/>
        <v>0</v>
      </c>
      <c r="AS23" s="72">
        <f t="shared" ca="1" si="35"/>
        <v>0</v>
      </c>
      <c r="AT23" s="72">
        <f t="shared" ca="1" si="36"/>
        <v>0</v>
      </c>
      <c r="AU23" s="85">
        <f t="shared" ca="1" si="37"/>
        <v>0</v>
      </c>
      <c r="AV23" s="85"/>
      <c r="AW23" s="73">
        <f t="shared" ca="1" si="38"/>
        <v>0</v>
      </c>
      <c r="AY23" s="73">
        <f t="shared" ca="1" si="39"/>
        <v>0</v>
      </c>
      <c r="AZ23" s="86"/>
    </row>
    <row r="24" spans="1:52">
      <c r="A24" s="77">
        <f t="shared" si="40"/>
        <v>38169</v>
      </c>
      <c r="B24" s="78">
        <f t="shared" si="41"/>
        <v>50000</v>
      </c>
      <c r="C24" s="87"/>
      <c r="D24" s="79">
        <f t="shared" si="3"/>
        <v>50000</v>
      </c>
      <c r="E24" s="67">
        <f t="shared" si="4"/>
        <v>0</v>
      </c>
      <c r="F24" s="67">
        <f t="shared" ca="1" si="5"/>
        <v>0</v>
      </c>
      <c r="G24" s="80">
        <f>VLOOKUP($A24,[0]!Table,MATCH(G$4,[0]!Curves,0))</f>
        <v>3.81</v>
      </c>
      <c r="H24" s="81">
        <f t="shared" si="6"/>
        <v>3.81</v>
      </c>
      <c r="I24" s="80">
        <f t="shared" si="7"/>
        <v>3.81</v>
      </c>
      <c r="J24" s="80">
        <f>VLOOKUP($A24,[0]!Table,MATCH(J$4,[0]!Curves,0))</f>
        <v>-7.4999999999999997E-2</v>
      </c>
      <c r="K24" s="81">
        <f t="shared" si="8"/>
        <v>-7.4999999999999997E-2</v>
      </c>
      <c r="L24" s="99">
        <f t="shared" si="9"/>
        <v>-7.4999999999999997E-2</v>
      </c>
      <c r="M24" s="80">
        <f>VLOOKUP($A24,[0]!Table,MATCH(M$4,[0]!Curves,0))</f>
        <v>0.02</v>
      </c>
      <c r="N24" s="81">
        <f t="shared" si="10"/>
        <v>0.02</v>
      </c>
      <c r="O24" s="99">
        <f t="shared" si="11"/>
        <v>0.02</v>
      </c>
      <c r="P24" s="71"/>
      <c r="Q24" s="99">
        <f t="shared" si="12"/>
        <v>3.7549999999999999</v>
      </c>
      <c r="R24" s="99">
        <f t="shared" si="13"/>
        <v>3.7549999999999999</v>
      </c>
      <c r="S24" s="99">
        <f t="shared" si="14"/>
        <v>3.7549999999999999</v>
      </c>
      <c r="T24" s="82"/>
      <c r="U24" s="22">
        <f t="shared" si="15"/>
        <v>31</v>
      </c>
      <c r="V24" s="83">
        <f t="shared" si="16"/>
        <v>38224</v>
      </c>
      <c r="W24" s="22">
        <f t="shared" ca="1" si="17"/>
        <v>1175</v>
      </c>
      <c r="X24" s="80">
        <f>VLOOKUP($A24,[0]!Table,MATCH(X$4,[0]!Curves,0))</f>
        <v>5.1601327521049199E-2</v>
      </c>
      <c r="Y24" s="84">
        <f t="shared" ca="1" si="18"/>
        <v>0.84811328205343917</v>
      </c>
      <c r="Z24" s="22">
        <f t="shared" si="19"/>
        <v>0</v>
      </c>
      <c r="AA24" s="22">
        <f t="shared" si="20"/>
        <v>0</v>
      </c>
      <c r="AC24" s="72">
        <f t="shared" ca="1" si="21"/>
        <v>0</v>
      </c>
      <c r="AD24" s="72">
        <f t="shared" ca="1" si="22"/>
        <v>0</v>
      </c>
      <c r="AE24" s="72">
        <f t="shared" ca="1" si="23"/>
        <v>0</v>
      </c>
      <c r="AF24" s="72">
        <f t="shared" ca="1" si="24"/>
        <v>0</v>
      </c>
      <c r="AG24" s="72">
        <f t="shared" ca="1" si="25"/>
        <v>0</v>
      </c>
      <c r="AH24" s="72">
        <f t="shared" ca="1" si="26"/>
        <v>0</v>
      </c>
      <c r="AI24" s="72">
        <f t="shared" ca="1" si="27"/>
        <v>0</v>
      </c>
      <c r="AJ24" s="72">
        <f t="shared" ca="1" si="28"/>
        <v>0</v>
      </c>
      <c r="AK24" s="72">
        <f t="shared" ca="1" si="29"/>
        <v>0</v>
      </c>
      <c r="AL24" s="76"/>
      <c r="AM24" s="72">
        <f t="shared" ca="1" si="30"/>
        <v>0</v>
      </c>
      <c r="AN24" s="72">
        <f t="shared" ca="1" si="31"/>
        <v>0</v>
      </c>
      <c r="AO24" s="72">
        <f t="shared" ca="1" si="32"/>
        <v>0</v>
      </c>
      <c r="AP24" s="85">
        <f t="shared" ca="1" si="33"/>
        <v>0</v>
      </c>
      <c r="AR24" s="72">
        <f t="shared" ca="1" si="34"/>
        <v>0</v>
      </c>
      <c r="AS24" s="72">
        <f t="shared" ca="1" si="35"/>
        <v>0</v>
      </c>
      <c r="AT24" s="72">
        <f t="shared" ca="1" si="36"/>
        <v>0</v>
      </c>
      <c r="AU24" s="85">
        <f t="shared" ca="1" si="37"/>
        <v>0</v>
      </c>
      <c r="AV24" s="85"/>
      <c r="AW24" s="73">
        <f t="shared" ca="1" si="38"/>
        <v>0</v>
      </c>
      <c r="AY24" s="73">
        <f t="shared" ca="1" si="39"/>
        <v>0</v>
      </c>
      <c r="AZ24" s="86"/>
    </row>
    <row r="25" spans="1:52">
      <c r="A25" s="77">
        <f t="shared" si="40"/>
        <v>38200</v>
      </c>
      <c r="B25" s="78">
        <f t="shared" si="41"/>
        <v>50000</v>
      </c>
      <c r="C25" s="87"/>
      <c r="D25" s="79">
        <f t="shared" si="3"/>
        <v>50000</v>
      </c>
      <c r="E25" s="67">
        <f t="shared" si="4"/>
        <v>0</v>
      </c>
      <c r="F25" s="67">
        <f t="shared" ca="1" si="5"/>
        <v>0</v>
      </c>
      <c r="G25" s="80">
        <f>VLOOKUP($A25,[0]!Table,MATCH(G$4,[0]!Curves,0))</f>
        <v>3.855</v>
      </c>
      <c r="H25" s="81">
        <f t="shared" si="6"/>
        <v>3.855</v>
      </c>
      <c r="I25" s="80">
        <f t="shared" si="7"/>
        <v>3.855</v>
      </c>
      <c r="J25" s="80">
        <f>VLOOKUP($A25,[0]!Table,MATCH(J$4,[0]!Curves,0))</f>
        <v>-7.4999999999999997E-2</v>
      </c>
      <c r="K25" s="81">
        <f t="shared" si="8"/>
        <v>-7.4999999999999997E-2</v>
      </c>
      <c r="L25" s="99">
        <f t="shared" si="9"/>
        <v>-7.4999999999999997E-2</v>
      </c>
      <c r="M25" s="80">
        <f>VLOOKUP($A25,[0]!Table,MATCH(M$4,[0]!Curves,0))</f>
        <v>0.02</v>
      </c>
      <c r="N25" s="81">
        <f t="shared" si="10"/>
        <v>0.02</v>
      </c>
      <c r="O25" s="99">
        <f t="shared" si="11"/>
        <v>0.02</v>
      </c>
      <c r="P25" s="71"/>
      <c r="Q25" s="99">
        <f t="shared" si="12"/>
        <v>3.8</v>
      </c>
      <c r="R25" s="99">
        <f t="shared" si="13"/>
        <v>3.8</v>
      </c>
      <c r="S25" s="99">
        <f t="shared" si="14"/>
        <v>3.8</v>
      </c>
      <c r="T25" s="82"/>
      <c r="U25" s="22">
        <f t="shared" si="15"/>
        <v>31</v>
      </c>
      <c r="V25" s="83">
        <f t="shared" si="16"/>
        <v>38255</v>
      </c>
      <c r="W25" s="22">
        <f t="shared" ca="1" si="17"/>
        <v>1206</v>
      </c>
      <c r="X25" s="80">
        <f>VLOOKUP($A25,[0]!Table,MATCH(X$4,[0]!Curves,0))</f>
        <v>5.1871181276778304E-2</v>
      </c>
      <c r="Y25" s="84">
        <f t="shared" ca="1" si="18"/>
        <v>0.84370205760319894</v>
      </c>
      <c r="Z25" s="22">
        <f t="shared" si="19"/>
        <v>0</v>
      </c>
      <c r="AA25" s="22">
        <f t="shared" si="20"/>
        <v>0</v>
      </c>
      <c r="AC25" s="72">
        <f t="shared" ca="1" si="21"/>
        <v>0</v>
      </c>
      <c r="AD25" s="72">
        <f t="shared" ca="1" si="22"/>
        <v>0</v>
      </c>
      <c r="AE25" s="72">
        <f t="shared" ca="1" si="23"/>
        <v>0</v>
      </c>
      <c r="AF25" s="72">
        <f t="shared" ca="1" si="24"/>
        <v>0</v>
      </c>
      <c r="AG25" s="72">
        <f t="shared" ca="1" si="25"/>
        <v>0</v>
      </c>
      <c r="AH25" s="72">
        <f t="shared" ca="1" si="26"/>
        <v>0</v>
      </c>
      <c r="AI25" s="72">
        <f t="shared" ca="1" si="27"/>
        <v>0</v>
      </c>
      <c r="AJ25" s="72">
        <f t="shared" ca="1" si="28"/>
        <v>0</v>
      </c>
      <c r="AK25" s="72">
        <f t="shared" ca="1" si="29"/>
        <v>0</v>
      </c>
      <c r="AL25" s="76"/>
      <c r="AM25" s="72">
        <f t="shared" ca="1" si="30"/>
        <v>0</v>
      </c>
      <c r="AN25" s="72">
        <f t="shared" ca="1" si="31"/>
        <v>0</v>
      </c>
      <c r="AO25" s="72">
        <f t="shared" ca="1" si="32"/>
        <v>0</v>
      </c>
      <c r="AP25" s="85">
        <f t="shared" ca="1" si="33"/>
        <v>0</v>
      </c>
      <c r="AR25" s="72">
        <f t="shared" ca="1" si="34"/>
        <v>0</v>
      </c>
      <c r="AS25" s="72">
        <f t="shared" ca="1" si="35"/>
        <v>0</v>
      </c>
      <c r="AT25" s="72">
        <f t="shared" ca="1" si="36"/>
        <v>0</v>
      </c>
      <c r="AU25" s="85">
        <f t="shared" ca="1" si="37"/>
        <v>0</v>
      </c>
      <c r="AV25" s="85"/>
      <c r="AW25" s="73">
        <f t="shared" ca="1" si="38"/>
        <v>0</v>
      </c>
      <c r="AY25" s="73">
        <f t="shared" ca="1" si="39"/>
        <v>0</v>
      </c>
      <c r="AZ25" s="86"/>
    </row>
    <row r="26" spans="1:52">
      <c r="A26" s="77">
        <f t="shared" si="40"/>
        <v>38231</v>
      </c>
      <c r="B26" s="78">
        <f t="shared" si="41"/>
        <v>50000</v>
      </c>
      <c r="C26" s="87"/>
      <c r="D26" s="79">
        <f t="shared" si="3"/>
        <v>50000</v>
      </c>
      <c r="E26" s="67">
        <f t="shared" si="4"/>
        <v>0</v>
      </c>
      <c r="F26" s="67">
        <f t="shared" ca="1" si="5"/>
        <v>0</v>
      </c>
      <c r="G26" s="80">
        <f>VLOOKUP($A26,[0]!Table,MATCH(G$4,[0]!Curves,0))</f>
        <v>3.8620000000000001</v>
      </c>
      <c r="H26" s="81">
        <f t="shared" si="6"/>
        <v>3.8620000000000001</v>
      </c>
      <c r="I26" s="80">
        <f t="shared" si="7"/>
        <v>3.8620000000000001</v>
      </c>
      <c r="J26" s="80">
        <f>VLOOKUP($A26,[0]!Table,MATCH(J$4,[0]!Curves,0))</f>
        <v>-7.4999999999999997E-2</v>
      </c>
      <c r="K26" s="81">
        <f t="shared" si="8"/>
        <v>-7.4999999999999997E-2</v>
      </c>
      <c r="L26" s="99">
        <f t="shared" si="9"/>
        <v>-7.4999999999999997E-2</v>
      </c>
      <c r="M26" s="80">
        <f>VLOOKUP($A26,[0]!Table,MATCH(M$4,[0]!Curves,0))</f>
        <v>0.02</v>
      </c>
      <c r="N26" s="81">
        <f t="shared" si="10"/>
        <v>0.02</v>
      </c>
      <c r="O26" s="99">
        <f t="shared" si="11"/>
        <v>0.02</v>
      </c>
      <c r="P26" s="71"/>
      <c r="Q26" s="99">
        <f t="shared" si="12"/>
        <v>3.8069999999999999</v>
      </c>
      <c r="R26" s="99">
        <f t="shared" si="13"/>
        <v>3.8069999999999999</v>
      </c>
      <c r="S26" s="99">
        <f t="shared" si="14"/>
        <v>3.8069999999999999</v>
      </c>
      <c r="T26" s="82"/>
      <c r="U26" s="22">
        <f t="shared" si="15"/>
        <v>30</v>
      </c>
      <c r="V26" s="83">
        <f t="shared" si="16"/>
        <v>38285</v>
      </c>
      <c r="W26" s="22">
        <f t="shared" ca="1" si="17"/>
        <v>1236</v>
      </c>
      <c r="X26" s="80">
        <f>VLOOKUP($A26,[0]!Table,MATCH(X$4,[0]!Curves,0))</f>
        <v>5.2141035056798596E-2</v>
      </c>
      <c r="Y26" s="84">
        <f t="shared" ca="1" si="18"/>
        <v>0.839451315747888</v>
      </c>
      <c r="Z26" s="22">
        <f t="shared" si="19"/>
        <v>0</v>
      </c>
      <c r="AA26" s="22">
        <f t="shared" si="20"/>
        <v>0</v>
      </c>
      <c r="AC26" s="72">
        <f t="shared" ca="1" si="21"/>
        <v>0</v>
      </c>
      <c r="AD26" s="72">
        <f t="shared" ca="1" si="22"/>
        <v>0</v>
      </c>
      <c r="AE26" s="72">
        <f t="shared" ca="1" si="23"/>
        <v>0</v>
      </c>
      <c r="AF26" s="72">
        <f t="shared" ca="1" si="24"/>
        <v>0</v>
      </c>
      <c r="AG26" s="72">
        <f t="shared" ca="1" si="25"/>
        <v>0</v>
      </c>
      <c r="AH26" s="72">
        <f t="shared" ca="1" si="26"/>
        <v>0</v>
      </c>
      <c r="AI26" s="72">
        <f t="shared" ca="1" si="27"/>
        <v>0</v>
      </c>
      <c r="AJ26" s="72">
        <f t="shared" ca="1" si="28"/>
        <v>0</v>
      </c>
      <c r="AK26" s="72">
        <f t="shared" ca="1" si="29"/>
        <v>0</v>
      </c>
      <c r="AL26" s="76"/>
      <c r="AM26" s="72">
        <f t="shared" ca="1" si="30"/>
        <v>0</v>
      </c>
      <c r="AN26" s="72">
        <f t="shared" ca="1" si="31"/>
        <v>0</v>
      </c>
      <c r="AO26" s="72">
        <f t="shared" ca="1" si="32"/>
        <v>0</v>
      </c>
      <c r="AP26" s="85">
        <f t="shared" ca="1" si="33"/>
        <v>0</v>
      </c>
      <c r="AR26" s="72">
        <f t="shared" ca="1" si="34"/>
        <v>0</v>
      </c>
      <c r="AS26" s="72">
        <f t="shared" ca="1" si="35"/>
        <v>0</v>
      </c>
      <c r="AT26" s="72">
        <f t="shared" ca="1" si="36"/>
        <v>0</v>
      </c>
      <c r="AU26" s="85">
        <f t="shared" ca="1" si="37"/>
        <v>0</v>
      </c>
      <c r="AV26" s="85"/>
      <c r="AW26" s="73">
        <f t="shared" ca="1" si="38"/>
        <v>0</v>
      </c>
      <c r="AY26" s="73">
        <f t="shared" ca="1" si="39"/>
        <v>0</v>
      </c>
      <c r="AZ26" s="86"/>
    </row>
    <row r="27" spans="1:52">
      <c r="A27" s="77">
        <f t="shared" si="40"/>
        <v>38261</v>
      </c>
      <c r="B27" s="78">
        <f t="shared" si="41"/>
        <v>50000</v>
      </c>
      <c r="C27" s="87"/>
      <c r="D27" s="79">
        <f t="shared" si="3"/>
        <v>50000</v>
      </c>
      <c r="E27" s="67">
        <f t="shared" si="4"/>
        <v>0</v>
      </c>
      <c r="F27" s="67">
        <f t="shared" ca="1" si="5"/>
        <v>0</v>
      </c>
      <c r="G27" s="80">
        <f>VLOOKUP($A27,[0]!Table,MATCH(G$4,[0]!Curves,0))</f>
        <v>3.89</v>
      </c>
      <c r="H27" s="81">
        <f t="shared" si="6"/>
        <v>3.89</v>
      </c>
      <c r="I27" s="80">
        <f t="shared" si="7"/>
        <v>3.89</v>
      </c>
      <c r="J27" s="80">
        <f>VLOOKUP($A27,[0]!Table,MATCH(J$4,[0]!Curves,0))</f>
        <v>-7.4999999999999997E-2</v>
      </c>
      <c r="K27" s="81">
        <f t="shared" si="8"/>
        <v>-7.4999999999999997E-2</v>
      </c>
      <c r="L27" s="99">
        <f t="shared" si="9"/>
        <v>-7.4999999999999997E-2</v>
      </c>
      <c r="M27" s="80">
        <f>VLOOKUP($A27,[0]!Table,MATCH(M$4,[0]!Curves,0))</f>
        <v>0.02</v>
      </c>
      <c r="N27" s="81">
        <f t="shared" si="10"/>
        <v>0.02</v>
      </c>
      <c r="O27" s="99">
        <f t="shared" si="11"/>
        <v>0.02</v>
      </c>
      <c r="P27" s="71"/>
      <c r="Q27" s="99">
        <f t="shared" si="12"/>
        <v>3.835</v>
      </c>
      <c r="R27" s="99">
        <f t="shared" si="13"/>
        <v>3.835</v>
      </c>
      <c r="S27" s="99">
        <f t="shared" si="14"/>
        <v>3.835</v>
      </c>
      <c r="T27" s="82"/>
      <c r="U27" s="22">
        <f t="shared" si="15"/>
        <v>31</v>
      </c>
      <c r="V27" s="83">
        <f t="shared" si="16"/>
        <v>38316</v>
      </c>
      <c r="W27" s="22">
        <f t="shared" ca="1" si="17"/>
        <v>1267</v>
      </c>
      <c r="X27" s="80">
        <f>VLOOKUP($A27,[0]!Table,MATCH(X$4,[0]!Curves,0))</f>
        <v>5.2390649588205405E-2</v>
      </c>
      <c r="Y27" s="84">
        <f t="shared" ca="1" si="18"/>
        <v>0.83507772513519696</v>
      </c>
      <c r="Z27" s="22">
        <f t="shared" si="19"/>
        <v>0</v>
      </c>
      <c r="AA27" s="22">
        <f t="shared" si="20"/>
        <v>0</v>
      </c>
      <c r="AC27" s="72">
        <f t="shared" ca="1" si="21"/>
        <v>0</v>
      </c>
      <c r="AD27" s="72">
        <f t="shared" ca="1" si="22"/>
        <v>0</v>
      </c>
      <c r="AE27" s="72">
        <f t="shared" ca="1" si="23"/>
        <v>0</v>
      </c>
      <c r="AF27" s="72">
        <f t="shared" ca="1" si="24"/>
        <v>0</v>
      </c>
      <c r="AG27" s="72">
        <f t="shared" ca="1" si="25"/>
        <v>0</v>
      </c>
      <c r="AH27" s="72">
        <f t="shared" ca="1" si="26"/>
        <v>0</v>
      </c>
      <c r="AI27" s="72">
        <f t="shared" ca="1" si="27"/>
        <v>0</v>
      </c>
      <c r="AJ27" s="72">
        <f t="shared" ca="1" si="28"/>
        <v>0</v>
      </c>
      <c r="AK27" s="72">
        <f t="shared" ca="1" si="29"/>
        <v>0</v>
      </c>
      <c r="AL27" s="76"/>
      <c r="AM27" s="72">
        <f t="shared" ca="1" si="30"/>
        <v>0</v>
      </c>
      <c r="AN27" s="72">
        <f t="shared" ca="1" si="31"/>
        <v>0</v>
      </c>
      <c r="AO27" s="72">
        <f t="shared" ca="1" si="32"/>
        <v>0</v>
      </c>
      <c r="AP27" s="85">
        <f t="shared" ca="1" si="33"/>
        <v>0</v>
      </c>
      <c r="AR27" s="72">
        <f t="shared" ca="1" si="34"/>
        <v>0</v>
      </c>
      <c r="AS27" s="72">
        <f t="shared" ca="1" si="35"/>
        <v>0</v>
      </c>
      <c r="AT27" s="72">
        <f t="shared" ca="1" si="36"/>
        <v>0</v>
      </c>
      <c r="AU27" s="85">
        <f t="shared" ca="1" si="37"/>
        <v>0</v>
      </c>
      <c r="AV27" s="85"/>
      <c r="AW27" s="73">
        <f t="shared" ca="1" si="38"/>
        <v>0</v>
      </c>
      <c r="AY27" s="73">
        <f t="shared" ca="1" si="39"/>
        <v>0</v>
      </c>
      <c r="AZ27" s="86"/>
    </row>
    <row r="28" spans="1:52">
      <c r="A28" s="77">
        <f t="shared" si="40"/>
        <v>38292</v>
      </c>
      <c r="B28" s="78">
        <f t="shared" si="41"/>
        <v>50000</v>
      </c>
      <c r="C28" s="87"/>
      <c r="D28" s="79">
        <f t="shared" si="3"/>
        <v>50000</v>
      </c>
      <c r="E28" s="67">
        <f t="shared" si="4"/>
        <v>0</v>
      </c>
      <c r="F28" s="67">
        <f t="shared" ca="1" si="5"/>
        <v>0</v>
      </c>
      <c r="G28" s="80">
        <f>VLOOKUP($A28,[0]!Table,MATCH(G$4,[0]!Curves,0))</f>
        <v>4.0250000000000004</v>
      </c>
      <c r="H28" s="81">
        <f t="shared" si="6"/>
        <v>4.0250000000000004</v>
      </c>
      <c r="I28" s="80">
        <f t="shared" si="7"/>
        <v>4.0250000000000004</v>
      </c>
      <c r="J28" s="80">
        <f>VLOOKUP($A28,[0]!Table,MATCH(J$4,[0]!Curves,0))</f>
        <v>0.34800000000000003</v>
      </c>
      <c r="K28" s="81">
        <f t="shared" si="8"/>
        <v>0.34800000000000003</v>
      </c>
      <c r="L28" s="99">
        <f t="shared" si="9"/>
        <v>0.34800000000000003</v>
      </c>
      <c r="M28" s="80">
        <f>VLOOKUP($A28,[0]!Table,MATCH(M$4,[0]!Curves,0))</f>
        <v>0.06</v>
      </c>
      <c r="N28" s="81">
        <f t="shared" si="10"/>
        <v>0.06</v>
      </c>
      <c r="O28" s="99">
        <f t="shared" si="11"/>
        <v>0.06</v>
      </c>
      <c r="P28" s="71"/>
      <c r="Q28" s="99">
        <f t="shared" si="12"/>
        <v>4.4330000000000007</v>
      </c>
      <c r="R28" s="99">
        <f t="shared" si="13"/>
        <v>4.4330000000000007</v>
      </c>
      <c r="S28" s="99">
        <f t="shared" si="14"/>
        <v>4.4330000000000007</v>
      </c>
      <c r="T28" s="82"/>
      <c r="U28" s="22">
        <f t="shared" si="15"/>
        <v>30</v>
      </c>
      <c r="V28" s="83">
        <f t="shared" si="16"/>
        <v>38346</v>
      </c>
      <c r="W28" s="22">
        <f t="shared" ca="1" si="17"/>
        <v>1297</v>
      </c>
      <c r="X28" s="80">
        <f>VLOOKUP($A28,[0]!Table,MATCH(X$4,[0]!Curves,0))</f>
        <v>5.26374908053562E-2</v>
      </c>
      <c r="Y28" s="84">
        <f t="shared" ca="1" si="18"/>
        <v>0.83083469783520525</v>
      </c>
      <c r="Z28" s="22">
        <f t="shared" si="19"/>
        <v>0</v>
      </c>
      <c r="AA28" s="22">
        <f t="shared" si="20"/>
        <v>0</v>
      </c>
      <c r="AC28" s="72">
        <f t="shared" ca="1" si="21"/>
        <v>0</v>
      </c>
      <c r="AD28" s="72">
        <f t="shared" ca="1" si="22"/>
        <v>0</v>
      </c>
      <c r="AE28" s="72">
        <f t="shared" ca="1" si="23"/>
        <v>0</v>
      </c>
      <c r="AF28" s="72">
        <f t="shared" ca="1" si="24"/>
        <v>0</v>
      </c>
      <c r="AG28" s="72">
        <f t="shared" ca="1" si="25"/>
        <v>0</v>
      </c>
      <c r="AH28" s="72">
        <f t="shared" ca="1" si="26"/>
        <v>0</v>
      </c>
      <c r="AI28" s="72">
        <f t="shared" ca="1" si="27"/>
        <v>0</v>
      </c>
      <c r="AJ28" s="72">
        <f t="shared" ca="1" si="28"/>
        <v>0</v>
      </c>
      <c r="AK28" s="72">
        <f t="shared" ca="1" si="29"/>
        <v>0</v>
      </c>
      <c r="AL28" s="76"/>
      <c r="AM28" s="72">
        <f t="shared" ca="1" si="30"/>
        <v>0</v>
      </c>
      <c r="AN28" s="72">
        <f t="shared" ca="1" si="31"/>
        <v>0</v>
      </c>
      <c r="AO28" s="72">
        <f t="shared" ca="1" si="32"/>
        <v>0</v>
      </c>
      <c r="AP28" s="85">
        <f t="shared" ca="1" si="33"/>
        <v>0</v>
      </c>
      <c r="AR28" s="72">
        <f t="shared" ca="1" si="34"/>
        <v>0</v>
      </c>
      <c r="AS28" s="72">
        <f t="shared" ca="1" si="35"/>
        <v>0</v>
      </c>
      <c r="AT28" s="72">
        <f t="shared" ca="1" si="36"/>
        <v>0</v>
      </c>
      <c r="AU28" s="85">
        <f t="shared" ca="1" si="37"/>
        <v>0</v>
      </c>
      <c r="AV28" s="85"/>
      <c r="AW28" s="73">
        <f t="shared" ca="1" si="38"/>
        <v>0</v>
      </c>
      <c r="AY28" s="73">
        <f t="shared" ca="1" si="39"/>
        <v>0</v>
      </c>
      <c r="AZ28" s="86"/>
    </row>
    <row r="29" spans="1:52">
      <c r="A29" s="77">
        <f t="shared" si="40"/>
        <v>38322</v>
      </c>
      <c r="B29" s="78">
        <f t="shared" si="41"/>
        <v>50000</v>
      </c>
      <c r="C29" s="87"/>
      <c r="D29" s="79">
        <f t="shared" si="3"/>
        <v>50000</v>
      </c>
      <c r="E29" s="67">
        <f t="shared" si="4"/>
        <v>0</v>
      </c>
      <c r="F29" s="67">
        <f t="shared" ca="1" si="5"/>
        <v>0</v>
      </c>
      <c r="G29" s="80">
        <f>VLOOKUP($A29,[0]!Table,MATCH(G$4,[0]!Curves,0))</f>
        <v>4.16</v>
      </c>
      <c r="H29" s="81">
        <f t="shared" si="6"/>
        <v>4.16</v>
      </c>
      <c r="I29" s="80">
        <f t="shared" si="7"/>
        <v>4.16</v>
      </c>
      <c r="J29" s="80">
        <f>VLOOKUP($A29,[0]!Table,MATCH(J$4,[0]!Curves,0))</f>
        <v>0.40800000000000003</v>
      </c>
      <c r="K29" s="81">
        <f t="shared" si="8"/>
        <v>0.40800000000000003</v>
      </c>
      <c r="L29" s="99">
        <f t="shared" si="9"/>
        <v>0.40800000000000003</v>
      </c>
      <c r="M29" s="80">
        <f>VLOOKUP($A29,[0]!Table,MATCH(M$4,[0]!Curves,0))</f>
        <v>0.06</v>
      </c>
      <c r="N29" s="81">
        <f t="shared" si="10"/>
        <v>0.06</v>
      </c>
      <c r="O29" s="99">
        <f t="shared" si="11"/>
        <v>0.06</v>
      </c>
      <c r="P29" s="71"/>
      <c r="Q29" s="99">
        <f t="shared" si="12"/>
        <v>4.6280000000000001</v>
      </c>
      <c r="R29" s="99">
        <f t="shared" si="13"/>
        <v>4.6280000000000001</v>
      </c>
      <c r="S29" s="99">
        <f t="shared" si="14"/>
        <v>4.6280000000000001</v>
      </c>
      <c r="T29" s="82"/>
      <c r="U29" s="22">
        <f t="shared" si="15"/>
        <v>31</v>
      </c>
      <c r="V29" s="83">
        <f t="shared" si="16"/>
        <v>38377</v>
      </c>
      <c r="W29" s="22">
        <f t="shared" ca="1" si="17"/>
        <v>1328</v>
      </c>
      <c r="X29" s="80">
        <f>VLOOKUP($A29,[0]!Table,MATCH(X$4,[0]!Curves,0))</f>
        <v>5.2876369421943605E-2</v>
      </c>
      <c r="Y29" s="84">
        <f t="shared" ca="1" si="18"/>
        <v>0.82645318080187646</v>
      </c>
      <c r="Z29" s="22">
        <f t="shared" si="19"/>
        <v>0</v>
      </c>
      <c r="AA29" s="22">
        <f t="shared" si="20"/>
        <v>0</v>
      </c>
      <c r="AC29" s="72">
        <f t="shared" ca="1" si="21"/>
        <v>0</v>
      </c>
      <c r="AD29" s="72">
        <f t="shared" ca="1" si="22"/>
        <v>0</v>
      </c>
      <c r="AE29" s="72">
        <f t="shared" ca="1" si="23"/>
        <v>0</v>
      </c>
      <c r="AF29" s="72">
        <f t="shared" ca="1" si="24"/>
        <v>0</v>
      </c>
      <c r="AG29" s="72">
        <f t="shared" ca="1" si="25"/>
        <v>0</v>
      </c>
      <c r="AH29" s="72">
        <f t="shared" ca="1" si="26"/>
        <v>0</v>
      </c>
      <c r="AI29" s="72">
        <f t="shared" ca="1" si="27"/>
        <v>0</v>
      </c>
      <c r="AJ29" s="72">
        <f t="shared" ca="1" si="28"/>
        <v>0</v>
      </c>
      <c r="AK29" s="72">
        <f t="shared" ca="1" si="29"/>
        <v>0</v>
      </c>
      <c r="AL29" s="76"/>
      <c r="AM29" s="72">
        <f t="shared" ca="1" si="30"/>
        <v>0</v>
      </c>
      <c r="AN29" s="72">
        <f t="shared" ca="1" si="31"/>
        <v>0</v>
      </c>
      <c r="AO29" s="72">
        <f t="shared" ca="1" si="32"/>
        <v>0</v>
      </c>
      <c r="AP29" s="85">
        <f t="shared" ca="1" si="33"/>
        <v>0</v>
      </c>
      <c r="AR29" s="72">
        <f t="shared" ca="1" si="34"/>
        <v>0</v>
      </c>
      <c r="AS29" s="72">
        <f t="shared" ca="1" si="35"/>
        <v>0</v>
      </c>
      <c r="AT29" s="72">
        <f t="shared" ca="1" si="36"/>
        <v>0</v>
      </c>
      <c r="AU29" s="85">
        <f t="shared" ca="1" si="37"/>
        <v>0</v>
      </c>
      <c r="AV29" s="85"/>
      <c r="AW29" s="73">
        <f t="shared" ca="1" si="38"/>
        <v>0</v>
      </c>
      <c r="AY29" s="73">
        <f t="shared" ca="1" si="39"/>
        <v>0</v>
      </c>
      <c r="AZ29" s="86"/>
    </row>
    <row r="30" spans="1:52">
      <c r="A30" s="77">
        <f t="shared" si="40"/>
        <v>38353</v>
      </c>
      <c r="B30" s="78">
        <f t="shared" si="41"/>
        <v>50000</v>
      </c>
      <c r="C30" s="87"/>
      <c r="D30" s="79">
        <f t="shared" si="3"/>
        <v>50000</v>
      </c>
      <c r="E30" s="67">
        <f t="shared" si="4"/>
        <v>0</v>
      </c>
      <c r="F30" s="67">
        <f t="shared" ca="1" si="5"/>
        <v>0</v>
      </c>
      <c r="G30" s="80">
        <f>VLOOKUP($A30,[0]!Table,MATCH(G$4,[0]!Curves,0))</f>
        <v>4.2010000000000005</v>
      </c>
      <c r="H30" s="81">
        <f t="shared" si="6"/>
        <v>4.2010000000000005</v>
      </c>
      <c r="I30" s="80">
        <f t="shared" si="7"/>
        <v>4.2010000000000005</v>
      </c>
      <c r="J30" s="80">
        <f>VLOOKUP($A30,[0]!Table,MATCH(J$4,[0]!Curves,0))</f>
        <v>0.47800000000000004</v>
      </c>
      <c r="K30" s="81">
        <f t="shared" si="8"/>
        <v>0.47800000000000004</v>
      </c>
      <c r="L30" s="99">
        <f t="shared" si="9"/>
        <v>0.47800000000000004</v>
      </c>
      <c r="M30" s="80">
        <f>VLOOKUP($A30,[0]!Table,MATCH(M$4,[0]!Curves,0))</f>
        <v>0.06</v>
      </c>
      <c r="N30" s="81">
        <f t="shared" si="10"/>
        <v>0.06</v>
      </c>
      <c r="O30" s="99">
        <f t="shared" si="11"/>
        <v>0.06</v>
      </c>
      <c r="P30" s="71"/>
      <c r="Q30" s="99">
        <f t="shared" si="12"/>
        <v>4.7390000000000008</v>
      </c>
      <c r="R30" s="99">
        <f t="shared" si="13"/>
        <v>4.7390000000000008</v>
      </c>
      <c r="S30" s="99">
        <f t="shared" si="14"/>
        <v>4.7390000000000008</v>
      </c>
      <c r="T30" s="82"/>
      <c r="U30" s="22">
        <f t="shared" si="15"/>
        <v>31</v>
      </c>
      <c r="V30" s="83">
        <f t="shared" si="16"/>
        <v>38408</v>
      </c>
      <c r="W30" s="22">
        <f t="shared" ca="1" si="17"/>
        <v>1359</v>
      </c>
      <c r="X30" s="80">
        <f>VLOOKUP($A30,[0]!Table,MATCH(X$4,[0]!Curves,0))</f>
        <v>5.3118630585192499E-2</v>
      </c>
      <c r="Y30" s="84">
        <f t="shared" ca="1" si="18"/>
        <v>0.82207315886202581</v>
      </c>
      <c r="Z30" s="22">
        <f t="shared" si="19"/>
        <v>0</v>
      </c>
      <c r="AA30" s="22">
        <f t="shared" si="20"/>
        <v>0</v>
      </c>
      <c r="AC30" s="72">
        <f t="shared" ca="1" si="21"/>
        <v>0</v>
      </c>
      <c r="AD30" s="72">
        <f t="shared" ca="1" si="22"/>
        <v>0</v>
      </c>
      <c r="AE30" s="72">
        <f t="shared" ca="1" si="23"/>
        <v>0</v>
      </c>
      <c r="AF30" s="72">
        <f t="shared" ca="1" si="24"/>
        <v>0</v>
      </c>
      <c r="AG30" s="72">
        <f t="shared" ca="1" si="25"/>
        <v>0</v>
      </c>
      <c r="AH30" s="72">
        <f t="shared" ca="1" si="26"/>
        <v>0</v>
      </c>
      <c r="AI30" s="72">
        <f t="shared" ca="1" si="27"/>
        <v>0</v>
      </c>
      <c r="AJ30" s="72">
        <f t="shared" ca="1" si="28"/>
        <v>0</v>
      </c>
      <c r="AK30" s="72">
        <f t="shared" ca="1" si="29"/>
        <v>0</v>
      </c>
      <c r="AL30" s="76"/>
      <c r="AM30" s="72">
        <f t="shared" ca="1" si="30"/>
        <v>0</v>
      </c>
      <c r="AN30" s="72">
        <f t="shared" ca="1" si="31"/>
        <v>0</v>
      </c>
      <c r="AO30" s="72">
        <f t="shared" ca="1" si="32"/>
        <v>0</v>
      </c>
      <c r="AP30" s="85">
        <f t="shared" ca="1" si="33"/>
        <v>0</v>
      </c>
      <c r="AR30" s="72">
        <f t="shared" ca="1" si="34"/>
        <v>0</v>
      </c>
      <c r="AS30" s="72">
        <f t="shared" ca="1" si="35"/>
        <v>0</v>
      </c>
      <c r="AT30" s="72">
        <f t="shared" ca="1" si="36"/>
        <v>0</v>
      </c>
      <c r="AU30" s="85">
        <f t="shared" ca="1" si="37"/>
        <v>0</v>
      </c>
      <c r="AV30" s="85"/>
      <c r="AW30" s="73">
        <f t="shared" ca="1" si="38"/>
        <v>0</v>
      </c>
      <c r="AY30" s="73">
        <f t="shared" ca="1" si="39"/>
        <v>0</v>
      </c>
      <c r="AZ30" s="86"/>
    </row>
    <row r="31" spans="1:52">
      <c r="A31" s="77">
        <f t="shared" si="40"/>
        <v>38384</v>
      </c>
      <c r="B31" s="78">
        <f t="shared" si="41"/>
        <v>50000</v>
      </c>
      <c r="C31" s="87"/>
      <c r="D31" s="79">
        <f t="shared" si="3"/>
        <v>50000</v>
      </c>
      <c r="E31" s="67">
        <f t="shared" si="4"/>
        <v>0</v>
      </c>
      <c r="F31" s="67">
        <f t="shared" ca="1" si="5"/>
        <v>0</v>
      </c>
      <c r="G31" s="80">
        <f>VLOOKUP($A31,[0]!Table,MATCH(G$4,[0]!Curves,0))</f>
        <v>4.0830000000000002</v>
      </c>
      <c r="H31" s="81">
        <f t="shared" si="6"/>
        <v>4.0830000000000002</v>
      </c>
      <c r="I31" s="80">
        <f t="shared" si="7"/>
        <v>4.0830000000000002</v>
      </c>
      <c r="J31" s="80">
        <f>VLOOKUP($A31,[0]!Table,MATCH(J$4,[0]!Curves,0))</f>
        <v>0.34800000000000003</v>
      </c>
      <c r="K31" s="81">
        <f t="shared" si="8"/>
        <v>0.34800000000000003</v>
      </c>
      <c r="L31" s="99">
        <f t="shared" si="9"/>
        <v>0.34800000000000003</v>
      </c>
      <c r="M31" s="80">
        <f>VLOOKUP($A31,[0]!Table,MATCH(M$4,[0]!Curves,0))</f>
        <v>0.06</v>
      </c>
      <c r="N31" s="81">
        <f t="shared" si="10"/>
        <v>0.06</v>
      </c>
      <c r="O31" s="99">
        <f t="shared" si="11"/>
        <v>0.06</v>
      </c>
      <c r="P31" s="71"/>
      <c r="Q31" s="99">
        <f t="shared" si="12"/>
        <v>4.4910000000000005</v>
      </c>
      <c r="R31" s="99">
        <f t="shared" si="13"/>
        <v>4.4910000000000005</v>
      </c>
      <c r="S31" s="99">
        <f t="shared" si="14"/>
        <v>4.4910000000000005</v>
      </c>
      <c r="T31" s="82"/>
      <c r="U31" s="22">
        <f t="shared" si="15"/>
        <v>28</v>
      </c>
      <c r="V31" s="83">
        <f t="shared" si="16"/>
        <v>38436</v>
      </c>
      <c r="W31" s="22">
        <f t="shared" ca="1" si="17"/>
        <v>1387</v>
      </c>
      <c r="X31" s="80">
        <f>VLOOKUP($A31,[0]!Table,MATCH(X$4,[0]!Curves,0))</f>
        <v>5.3357119925689901E-2</v>
      </c>
      <c r="Y31" s="84">
        <f t="shared" ca="1" si="18"/>
        <v>0.81810930848695296</v>
      </c>
      <c r="Z31" s="22">
        <f t="shared" si="19"/>
        <v>0</v>
      </c>
      <c r="AA31" s="22">
        <f t="shared" si="20"/>
        <v>0</v>
      </c>
      <c r="AC31" s="72">
        <f t="shared" ca="1" si="21"/>
        <v>0</v>
      </c>
      <c r="AD31" s="72">
        <f t="shared" ca="1" si="22"/>
        <v>0</v>
      </c>
      <c r="AE31" s="72">
        <f t="shared" ca="1" si="23"/>
        <v>0</v>
      </c>
      <c r="AF31" s="72">
        <f t="shared" ca="1" si="24"/>
        <v>0</v>
      </c>
      <c r="AG31" s="72">
        <f t="shared" ca="1" si="25"/>
        <v>0</v>
      </c>
      <c r="AH31" s="72">
        <f t="shared" ca="1" si="26"/>
        <v>0</v>
      </c>
      <c r="AI31" s="72">
        <f t="shared" ca="1" si="27"/>
        <v>0</v>
      </c>
      <c r="AJ31" s="72">
        <f t="shared" ca="1" si="28"/>
        <v>0</v>
      </c>
      <c r="AK31" s="72">
        <f t="shared" ca="1" si="29"/>
        <v>0</v>
      </c>
      <c r="AL31" s="76"/>
      <c r="AM31" s="72">
        <f t="shared" ca="1" si="30"/>
        <v>0</v>
      </c>
      <c r="AN31" s="72">
        <f t="shared" ca="1" si="31"/>
        <v>0</v>
      </c>
      <c r="AO31" s="72">
        <f t="shared" ca="1" si="32"/>
        <v>0</v>
      </c>
      <c r="AP31" s="85">
        <f t="shared" ca="1" si="33"/>
        <v>0</v>
      </c>
      <c r="AR31" s="72">
        <f t="shared" ca="1" si="34"/>
        <v>0</v>
      </c>
      <c r="AS31" s="72">
        <f t="shared" ca="1" si="35"/>
        <v>0</v>
      </c>
      <c r="AT31" s="72">
        <f t="shared" ca="1" si="36"/>
        <v>0</v>
      </c>
      <c r="AU31" s="85">
        <f t="shared" ca="1" si="37"/>
        <v>0</v>
      </c>
      <c r="AV31" s="85"/>
      <c r="AW31" s="73">
        <f t="shared" ca="1" si="38"/>
        <v>0</v>
      </c>
      <c r="AY31" s="73">
        <f t="shared" ca="1" si="39"/>
        <v>0</v>
      </c>
      <c r="AZ31" s="86"/>
    </row>
    <row r="32" spans="1:52">
      <c r="A32" s="77">
        <f t="shared" si="40"/>
        <v>38412</v>
      </c>
      <c r="B32" s="78">
        <f t="shared" si="41"/>
        <v>50000</v>
      </c>
      <c r="C32" s="87"/>
      <c r="D32" s="79">
        <f t="shared" si="3"/>
        <v>50000</v>
      </c>
      <c r="E32" s="67">
        <f t="shared" si="4"/>
        <v>0</v>
      </c>
      <c r="F32" s="67">
        <f t="shared" ca="1" si="5"/>
        <v>0</v>
      </c>
      <c r="G32" s="80">
        <f>VLOOKUP($A32,[0]!Table,MATCH(G$4,[0]!Curves,0))</f>
        <v>3.95</v>
      </c>
      <c r="H32" s="81">
        <f t="shared" si="6"/>
        <v>3.95</v>
      </c>
      <c r="I32" s="80">
        <f t="shared" si="7"/>
        <v>3.95</v>
      </c>
      <c r="J32" s="80">
        <f>VLOOKUP($A32,[0]!Table,MATCH(J$4,[0]!Curves,0))</f>
        <v>0.16800000000000001</v>
      </c>
      <c r="K32" s="81">
        <f t="shared" si="8"/>
        <v>0.16800000000000001</v>
      </c>
      <c r="L32" s="99">
        <f t="shared" si="9"/>
        <v>0.16800000000000001</v>
      </c>
      <c r="M32" s="80">
        <f>VLOOKUP($A32,[0]!Table,MATCH(M$4,[0]!Curves,0))</f>
        <v>0.06</v>
      </c>
      <c r="N32" s="81">
        <f t="shared" si="10"/>
        <v>0.06</v>
      </c>
      <c r="O32" s="99">
        <f t="shared" si="11"/>
        <v>0.06</v>
      </c>
      <c r="P32" s="71"/>
      <c r="Q32" s="99">
        <f t="shared" si="12"/>
        <v>4.1779999999999999</v>
      </c>
      <c r="R32" s="99">
        <f t="shared" si="13"/>
        <v>4.1779999999999999</v>
      </c>
      <c r="S32" s="99">
        <f t="shared" si="14"/>
        <v>4.1779999999999999</v>
      </c>
      <c r="T32" s="82"/>
      <c r="U32" s="22">
        <f t="shared" si="15"/>
        <v>31</v>
      </c>
      <c r="V32" s="83">
        <f t="shared" si="16"/>
        <v>38467</v>
      </c>
      <c r="W32" s="22">
        <f t="shared" ca="1" si="17"/>
        <v>1418</v>
      </c>
      <c r="X32" s="80">
        <f>VLOOKUP($A32,[0]!Table,MATCH(X$4,[0]!Curves,0))</f>
        <v>5.3572529668886495E-2</v>
      </c>
      <c r="Y32" s="84">
        <f t="shared" ca="1" si="18"/>
        <v>0.81376869863263179</v>
      </c>
      <c r="Z32" s="22">
        <f t="shared" si="19"/>
        <v>0</v>
      </c>
      <c r="AA32" s="22">
        <f t="shared" si="20"/>
        <v>0</v>
      </c>
      <c r="AC32" s="72">
        <f t="shared" ca="1" si="21"/>
        <v>0</v>
      </c>
      <c r="AD32" s="72">
        <f t="shared" ca="1" si="22"/>
        <v>0</v>
      </c>
      <c r="AE32" s="72">
        <f t="shared" ca="1" si="23"/>
        <v>0</v>
      </c>
      <c r="AF32" s="72">
        <f t="shared" ca="1" si="24"/>
        <v>0</v>
      </c>
      <c r="AG32" s="72">
        <f t="shared" ca="1" si="25"/>
        <v>0</v>
      </c>
      <c r="AH32" s="72">
        <f t="shared" ca="1" si="26"/>
        <v>0</v>
      </c>
      <c r="AI32" s="72">
        <f t="shared" ca="1" si="27"/>
        <v>0</v>
      </c>
      <c r="AJ32" s="72">
        <f t="shared" ca="1" si="28"/>
        <v>0</v>
      </c>
      <c r="AK32" s="72">
        <f t="shared" ca="1" si="29"/>
        <v>0</v>
      </c>
      <c r="AL32" s="76"/>
      <c r="AM32" s="72">
        <f t="shared" ca="1" si="30"/>
        <v>0</v>
      </c>
      <c r="AN32" s="72">
        <f t="shared" ca="1" si="31"/>
        <v>0</v>
      </c>
      <c r="AO32" s="72">
        <f t="shared" ca="1" si="32"/>
        <v>0</v>
      </c>
      <c r="AP32" s="85">
        <f t="shared" ca="1" si="33"/>
        <v>0</v>
      </c>
      <c r="AR32" s="72">
        <f t="shared" ca="1" si="34"/>
        <v>0</v>
      </c>
      <c r="AS32" s="72">
        <f t="shared" ca="1" si="35"/>
        <v>0</v>
      </c>
      <c r="AT32" s="72">
        <f t="shared" ca="1" si="36"/>
        <v>0</v>
      </c>
      <c r="AU32" s="85">
        <f t="shared" ca="1" si="37"/>
        <v>0</v>
      </c>
      <c r="AV32" s="85"/>
      <c r="AW32" s="73">
        <f t="shared" ca="1" si="38"/>
        <v>0</v>
      </c>
      <c r="AY32" s="73">
        <f t="shared" ca="1" si="39"/>
        <v>0</v>
      </c>
      <c r="AZ32" s="86"/>
    </row>
    <row r="33" spans="1:52">
      <c r="A33" s="77">
        <f t="shared" si="40"/>
        <v>38443</v>
      </c>
      <c r="B33" s="78">
        <f t="shared" si="41"/>
        <v>50000</v>
      </c>
      <c r="C33" s="87"/>
      <c r="D33" s="79">
        <f t="shared" si="3"/>
        <v>50000</v>
      </c>
      <c r="E33" s="67">
        <f t="shared" si="4"/>
        <v>0</v>
      </c>
      <c r="F33" s="67">
        <f t="shared" ca="1" si="5"/>
        <v>0</v>
      </c>
      <c r="G33" s="80">
        <f>VLOOKUP($A33,[0]!Table,MATCH(G$4,[0]!Curves,0))</f>
        <v>3.7650000000000001</v>
      </c>
      <c r="H33" s="81">
        <f t="shared" si="6"/>
        <v>3.7650000000000001</v>
      </c>
      <c r="I33" s="80">
        <f t="shared" si="7"/>
        <v>3.7650000000000001</v>
      </c>
      <c r="J33" s="80">
        <f>VLOOKUP($A33,[0]!Table,MATCH(J$4,[0]!Curves,0))</f>
        <v>-0.1</v>
      </c>
      <c r="K33" s="81">
        <f t="shared" si="8"/>
        <v>-0.1</v>
      </c>
      <c r="L33" s="99">
        <f t="shared" si="9"/>
        <v>-0.1</v>
      </c>
      <c r="M33" s="80">
        <f>VLOOKUP($A33,[0]!Table,MATCH(M$4,[0]!Curves,0))</f>
        <v>0.02</v>
      </c>
      <c r="N33" s="81">
        <f t="shared" si="10"/>
        <v>0.02</v>
      </c>
      <c r="O33" s="99">
        <f t="shared" si="11"/>
        <v>0.02</v>
      </c>
      <c r="P33" s="71"/>
      <c r="Q33" s="99">
        <f t="shared" si="12"/>
        <v>3.6850000000000001</v>
      </c>
      <c r="R33" s="99">
        <f t="shared" si="13"/>
        <v>3.6850000000000001</v>
      </c>
      <c r="S33" s="99">
        <f t="shared" si="14"/>
        <v>3.6850000000000001</v>
      </c>
      <c r="T33" s="82"/>
      <c r="U33" s="22">
        <f t="shared" si="15"/>
        <v>30</v>
      </c>
      <c r="V33" s="83">
        <f t="shared" si="16"/>
        <v>38497</v>
      </c>
      <c r="W33" s="22">
        <f t="shared" ca="1" si="17"/>
        <v>1448</v>
      </c>
      <c r="X33" s="80">
        <f>VLOOKUP($A33,[0]!Table,MATCH(X$4,[0]!Curves,0))</f>
        <v>5.3792783728613201E-2</v>
      </c>
      <c r="Y33" s="84">
        <f t="shared" ca="1" si="18"/>
        <v>0.80961190040162556</v>
      </c>
      <c r="Z33" s="22">
        <f t="shared" si="19"/>
        <v>0</v>
      </c>
      <c r="AA33" s="22">
        <f t="shared" si="20"/>
        <v>0</v>
      </c>
      <c r="AC33" s="72">
        <f t="shared" ca="1" si="21"/>
        <v>0</v>
      </c>
      <c r="AD33" s="72">
        <f t="shared" ca="1" si="22"/>
        <v>0</v>
      </c>
      <c r="AE33" s="72">
        <f t="shared" ca="1" si="23"/>
        <v>0</v>
      </c>
      <c r="AF33" s="72">
        <f t="shared" ca="1" si="24"/>
        <v>0</v>
      </c>
      <c r="AG33" s="72">
        <f t="shared" ca="1" si="25"/>
        <v>0</v>
      </c>
      <c r="AH33" s="72">
        <f t="shared" ca="1" si="26"/>
        <v>0</v>
      </c>
      <c r="AI33" s="72">
        <f t="shared" ca="1" si="27"/>
        <v>0</v>
      </c>
      <c r="AJ33" s="72">
        <f t="shared" ca="1" si="28"/>
        <v>0</v>
      </c>
      <c r="AK33" s="72">
        <f t="shared" ca="1" si="29"/>
        <v>0</v>
      </c>
      <c r="AL33" s="76"/>
      <c r="AM33" s="72">
        <f t="shared" ca="1" si="30"/>
        <v>0</v>
      </c>
      <c r="AN33" s="72">
        <f t="shared" ca="1" si="31"/>
        <v>0</v>
      </c>
      <c r="AO33" s="72">
        <f t="shared" ca="1" si="32"/>
        <v>0</v>
      </c>
      <c r="AP33" s="85">
        <f t="shared" ca="1" si="33"/>
        <v>0</v>
      </c>
      <c r="AR33" s="72">
        <f t="shared" ca="1" si="34"/>
        <v>0</v>
      </c>
      <c r="AS33" s="72">
        <f t="shared" ca="1" si="35"/>
        <v>0</v>
      </c>
      <c r="AT33" s="72">
        <f t="shared" ca="1" si="36"/>
        <v>0</v>
      </c>
      <c r="AU33" s="85">
        <f t="shared" ca="1" si="37"/>
        <v>0</v>
      </c>
      <c r="AV33" s="85"/>
      <c r="AW33" s="73">
        <f t="shared" ca="1" si="38"/>
        <v>0</v>
      </c>
      <c r="AY33" s="73">
        <f t="shared" ca="1" si="39"/>
        <v>0</v>
      </c>
      <c r="AZ33" s="86"/>
    </row>
    <row r="34" spans="1:52">
      <c r="A34" s="77">
        <f t="shared" si="40"/>
        <v>38473</v>
      </c>
      <c r="B34" s="78">
        <f t="shared" si="41"/>
        <v>50000</v>
      </c>
      <c r="C34" s="87"/>
      <c r="D34" s="79">
        <f t="shared" si="3"/>
        <v>50000</v>
      </c>
      <c r="E34" s="67">
        <f t="shared" si="4"/>
        <v>0</v>
      </c>
      <c r="F34" s="67">
        <f t="shared" ca="1" si="5"/>
        <v>0</v>
      </c>
      <c r="G34" s="80">
        <f>VLOOKUP($A34,[0]!Table,MATCH(G$4,[0]!Curves,0))</f>
        <v>3.7549999999999999</v>
      </c>
      <c r="H34" s="81">
        <f t="shared" si="6"/>
        <v>3.7549999999999999</v>
      </c>
      <c r="I34" s="80">
        <f t="shared" si="7"/>
        <v>3.7549999999999999</v>
      </c>
      <c r="J34" s="80">
        <f>VLOOKUP($A34,[0]!Table,MATCH(J$4,[0]!Curves,0))</f>
        <v>-0.1</v>
      </c>
      <c r="K34" s="81">
        <f t="shared" si="8"/>
        <v>-0.1</v>
      </c>
      <c r="L34" s="99">
        <f t="shared" si="9"/>
        <v>-0.1</v>
      </c>
      <c r="M34" s="80">
        <f>VLOOKUP($A34,[0]!Table,MATCH(M$4,[0]!Curves,0))</f>
        <v>0.02</v>
      </c>
      <c r="N34" s="81">
        <f t="shared" si="10"/>
        <v>0.02</v>
      </c>
      <c r="O34" s="99">
        <f t="shared" si="11"/>
        <v>0.02</v>
      </c>
      <c r="P34" s="71"/>
      <c r="Q34" s="99">
        <f t="shared" si="12"/>
        <v>3.6749999999999998</v>
      </c>
      <c r="R34" s="99">
        <f t="shared" si="13"/>
        <v>3.6749999999999998</v>
      </c>
      <c r="S34" s="99">
        <f t="shared" si="14"/>
        <v>3.6749999999999998</v>
      </c>
      <c r="T34" s="82"/>
      <c r="U34" s="22">
        <f t="shared" si="15"/>
        <v>31</v>
      </c>
      <c r="V34" s="83">
        <f t="shared" si="16"/>
        <v>38528</v>
      </c>
      <c r="W34" s="22">
        <f t="shared" ca="1" si="17"/>
        <v>1479</v>
      </c>
      <c r="X34" s="80">
        <f>VLOOKUP($A34,[0]!Table,MATCH(X$4,[0]!Curves,0))</f>
        <v>5.3989978814266995E-2</v>
      </c>
      <c r="Y34" s="84">
        <f t="shared" ca="1" si="18"/>
        <v>0.8053122237796585</v>
      </c>
      <c r="Z34" s="22">
        <f t="shared" si="19"/>
        <v>0</v>
      </c>
      <c r="AA34" s="22">
        <f t="shared" si="20"/>
        <v>0</v>
      </c>
      <c r="AC34" s="72">
        <f t="shared" ca="1" si="21"/>
        <v>0</v>
      </c>
      <c r="AD34" s="72">
        <f t="shared" ca="1" si="22"/>
        <v>0</v>
      </c>
      <c r="AE34" s="72">
        <f t="shared" ca="1" si="23"/>
        <v>0</v>
      </c>
      <c r="AF34" s="72">
        <f t="shared" ca="1" si="24"/>
        <v>0</v>
      </c>
      <c r="AG34" s="72">
        <f t="shared" ca="1" si="25"/>
        <v>0</v>
      </c>
      <c r="AH34" s="72">
        <f t="shared" ca="1" si="26"/>
        <v>0</v>
      </c>
      <c r="AI34" s="72">
        <f t="shared" ca="1" si="27"/>
        <v>0</v>
      </c>
      <c r="AJ34" s="72">
        <f t="shared" ca="1" si="28"/>
        <v>0</v>
      </c>
      <c r="AK34" s="72">
        <f t="shared" ca="1" si="29"/>
        <v>0</v>
      </c>
      <c r="AL34" s="76"/>
      <c r="AM34" s="72">
        <f t="shared" ca="1" si="30"/>
        <v>0</v>
      </c>
      <c r="AN34" s="72">
        <f t="shared" ca="1" si="31"/>
        <v>0</v>
      </c>
      <c r="AO34" s="72">
        <f t="shared" ca="1" si="32"/>
        <v>0</v>
      </c>
      <c r="AP34" s="85">
        <f t="shared" ca="1" si="33"/>
        <v>0</v>
      </c>
      <c r="AR34" s="72">
        <f t="shared" ca="1" si="34"/>
        <v>0</v>
      </c>
      <c r="AS34" s="72">
        <f t="shared" ca="1" si="35"/>
        <v>0</v>
      </c>
      <c r="AT34" s="72">
        <f t="shared" ca="1" si="36"/>
        <v>0</v>
      </c>
      <c r="AU34" s="85">
        <f t="shared" ca="1" si="37"/>
        <v>0</v>
      </c>
      <c r="AV34" s="85"/>
      <c r="AW34" s="73">
        <f t="shared" ca="1" si="38"/>
        <v>0</v>
      </c>
      <c r="AY34" s="73">
        <f t="shared" ca="1" si="39"/>
        <v>0</v>
      </c>
      <c r="AZ34" s="86"/>
    </row>
    <row r="35" spans="1:52">
      <c r="A35" s="77">
        <f t="shared" si="40"/>
        <v>38504</v>
      </c>
      <c r="B35" s="78">
        <f t="shared" si="41"/>
        <v>50000</v>
      </c>
      <c r="C35" s="87"/>
      <c r="D35" s="79">
        <f t="shared" si="3"/>
        <v>50000</v>
      </c>
      <c r="E35" s="67">
        <f t="shared" si="4"/>
        <v>0</v>
      </c>
      <c r="F35" s="67">
        <f t="shared" ca="1" si="5"/>
        <v>0</v>
      </c>
      <c r="G35" s="80">
        <f>VLOOKUP($A35,[0]!Table,MATCH(G$4,[0]!Curves,0))</f>
        <v>3.7910000000000004</v>
      </c>
      <c r="H35" s="81">
        <f t="shared" si="6"/>
        <v>3.7910000000000004</v>
      </c>
      <c r="I35" s="80">
        <f t="shared" si="7"/>
        <v>3.7910000000000004</v>
      </c>
      <c r="J35" s="80">
        <f>VLOOKUP($A35,[0]!Table,MATCH(J$4,[0]!Curves,0))</f>
        <v>-0.1</v>
      </c>
      <c r="K35" s="81">
        <f t="shared" si="8"/>
        <v>-0.1</v>
      </c>
      <c r="L35" s="99">
        <f t="shared" si="9"/>
        <v>-0.1</v>
      </c>
      <c r="M35" s="80">
        <f>VLOOKUP($A35,[0]!Table,MATCH(M$4,[0]!Curves,0))</f>
        <v>0.02</v>
      </c>
      <c r="N35" s="81">
        <f t="shared" si="10"/>
        <v>0.02</v>
      </c>
      <c r="O35" s="99">
        <f t="shared" si="11"/>
        <v>0.02</v>
      </c>
      <c r="P35" s="71"/>
      <c r="Q35" s="99">
        <f t="shared" si="12"/>
        <v>3.7110000000000003</v>
      </c>
      <c r="R35" s="99">
        <f t="shared" si="13"/>
        <v>3.7110000000000003</v>
      </c>
      <c r="S35" s="99">
        <f t="shared" si="14"/>
        <v>3.7110000000000003</v>
      </c>
      <c r="T35" s="82"/>
      <c r="U35" s="22">
        <f t="shared" si="15"/>
        <v>30</v>
      </c>
      <c r="V35" s="83">
        <f t="shared" si="16"/>
        <v>38558</v>
      </c>
      <c r="W35" s="22">
        <f t="shared" ca="1" si="17"/>
        <v>1509</v>
      </c>
      <c r="X35" s="80">
        <f>VLOOKUP($A35,[0]!Table,MATCH(X$4,[0]!Curves,0))</f>
        <v>5.4193747083056507E-2</v>
      </c>
      <c r="Y35" s="84">
        <f t="shared" ca="1" si="18"/>
        <v>0.80117864043135367</v>
      </c>
      <c r="Z35" s="22">
        <f t="shared" si="19"/>
        <v>0</v>
      </c>
      <c r="AA35" s="22">
        <f t="shared" si="20"/>
        <v>0</v>
      </c>
      <c r="AC35" s="72">
        <f t="shared" ca="1" si="21"/>
        <v>0</v>
      </c>
      <c r="AD35" s="72">
        <f t="shared" ca="1" si="22"/>
        <v>0</v>
      </c>
      <c r="AE35" s="72">
        <f t="shared" ca="1" si="23"/>
        <v>0</v>
      </c>
      <c r="AF35" s="72">
        <f t="shared" ca="1" si="24"/>
        <v>0</v>
      </c>
      <c r="AG35" s="72">
        <f t="shared" ca="1" si="25"/>
        <v>0</v>
      </c>
      <c r="AH35" s="72">
        <f t="shared" ca="1" si="26"/>
        <v>0</v>
      </c>
      <c r="AI35" s="72">
        <f t="shared" ca="1" si="27"/>
        <v>0</v>
      </c>
      <c r="AJ35" s="72">
        <f t="shared" ca="1" si="28"/>
        <v>0</v>
      </c>
      <c r="AK35" s="72">
        <f t="shared" ca="1" si="29"/>
        <v>0</v>
      </c>
      <c r="AL35" s="76"/>
      <c r="AM35" s="72">
        <f t="shared" ca="1" si="30"/>
        <v>0</v>
      </c>
      <c r="AN35" s="72">
        <f t="shared" ca="1" si="31"/>
        <v>0</v>
      </c>
      <c r="AO35" s="72">
        <f t="shared" ca="1" si="32"/>
        <v>0</v>
      </c>
      <c r="AP35" s="85">
        <f t="shared" ca="1" si="33"/>
        <v>0</v>
      </c>
      <c r="AR35" s="72">
        <f t="shared" ca="1" si="34"/>
        <v>0</v>
      </c>
      <c r="AS35" s="72">
        <f t="shared" ca="1" si="35"/>
        <v>0</v>
      </c>
      <c r="AT35" s="72">
        <f t="shared" ca="1" si="36"/>
        <v>0</v>
      </c>
      <c r="AU35" s="85">
        <f t="shared" ca="1" si="37"/>
        <v>0</v>
      </c>
      <c r="AV35" s="85"/>
      <c r="AW35" s="73">
        <f t="shared" ca="1" si="38"/>
        <v>0</v>
      </c>
      <c r="AY35" s="73">
        <f t="shared" ca="1" si="39"/>
        <v>0</v>
      </c>
      <c r="AZ35" s="86"/>
    </row>
    <row r="36" spans="1:52">
      <c r="A36" s="77">
        <f t="shared" si="40"/>
        <v>38534</v>
      </c>
      <c r="B36" s="78">
        <f t="shared" si="41"/>
        <v>50000</v>
      </c>
      <c r="C36" s="87"/>
      <c r="D36" s="79">
        <f t="shared" si="3"/>
        <v>50000</v>
      </c>
      <c r="E36" s="67">
        <f t="shared" si="4"/>
        <v>0</v>
      </c>
      <c r="F36" s="67">
        <f t="shared" ca="1" si="5"/>
        <v>0</v>
      </c>
      <c r="G36" s="80">
        <f>VLOOKUP($A36,[0]!Table,MATCH(G$4,[0]!Curves,0))</f>
        <v>3.84</v>
      </c>
      <c r="H36" s="81">
        <f t="shared" si="6"/>
        <v>3.84</v>
      </c>
      <c r="I36" s="80">
        <f t="shared" si="7"/>
        <v>3.84</v>
      </c>
      <c r="J36" s="80">
        <f>VLOOKUP($A36,[0]!Table,MATCH(J$4,[0]!Curves,0))</f>
        <v>-0.1</v>
      </c>
      <c r="K36" s="81">
        <f t="shared" si="8"/>
        <v>-0.1</v>
      </c>
      <c r="L36" s="99">
        <f t="shared" si="9"/>
        <v>-0.1</v>
      </c>
      <c r="M36" s="80">
        <f>VLOOKUP($A36,[0]!Table,MATCH(M$4,[0]!Curves,0))</f>
        <v>0.02</v>
      </c>
      <c r="N36" s="81">
        <f t="shared" si="10"/>
        <v>0.02</v>
      </c>
      <c r="O36" s="99">
        <f t="shared" si="11"/>
        <v>0.02</v>
      </c>
      <c r="P36" s="71"/>
      <c r="Q36" s="99">
        <f t="shared" si="12"/>
        <v>3.76</v>
      </c>
      <c r="R36" s="99">
        <f t="shared" si="13"/>
        <v>3.76</v>
      </c>
      <c r="S36" s="99">
        <f t="shared" si="14"/>
        <v>3.76</v>
      </c>
      <c r="T36" s="82"/>
      <c r="U36" s="22">
        <f t="shared" si="15"/>
        <v>31</v>
      </c>
      <c r="V36" s="83">
        <f t="shared" si="16"/>
        <v>38589</v>
      </c>
      <c r="W36" s="22">
        <f t="shared" ca="1" si="17"/>
        <v>1540</v>
      </c>
      <c r="X36" s="80">
        <f>VLOOKUP($A36,[0]!Table,MATCH(X$4,[0]!Curves,0))</f>
        <v>5.4381235124814103E-2</v>
      </c>
      <c r="Y36" s="84">
        <f t="shared" ca="1" si="18"/>
        <v>0.79693732306465259</v>
      </c>
      <c r="Z36" s="22">
        <f t="shared" si="19"/>
        <v>0</v>
      </c>
      <c r="AA36" s="22">
        <f t="shared" si="20"/>
        <v>0</v>
      </c>
      <c r="AC36" s="72">
        <f t="shared" ca="1" si="21"/>
        <v>0</v>
      </c>
      <c r="AD36" s="72">
        <f t="shared" ca="1" si="22"/>
        <v>0</v>
      </c>
      <c r="AE36" s="72">
        <f t="shared" ca="1" si="23"/>
        <v>0</v>
      </c>
      <c r="AF36" s="72">
        <f t="shared" ca="1" si="24"/>
        <v>0</v>
      </c>
      <c r="AG36" s="72">
        <f t="shared" ca="1" si="25"/>
        <v>0</v>
      </c>
      <c r="AH36" s="72">
        <f t="shared" ca="1" si="26"/>
        <v>0</v>
      </c>
      <c r="AI36" s="72">
        <f t="shared" ca="1" si="27"/>
        <v>0</v>
      </c>
      <c r="AJ36" s="72">
        <f t="shared" ca="1" si="28"/>
        <v>0</v>
      </c>
      <c r="AK36" s="72">
        <f t="shared" ca="1" si="29"/>
        <v>0</v>
      </c>
      <c r="AL36" s="76"/>
      <c r="AM36" s="72">
        <f t="shared" ca="1" si="30"/>
        <v>0</v>
      </c>
      <c r="AN36" s="72">
        <f t="shared" ca="1" si="31"/>
        <v>0</v>
      </c>
      <c r="AO36" s="72">
        <f t="shared" ca="1" si="32"/>
        <v>0</v>
      </c>
      <c r="AP36" s="85">
        <f t="shared" ca="1" si="33"/>
        <v>0</v>
      </c>
      <c r="AR36" s="72">
        <f t="shared" ca="1" si="34"/>
        <v>0</v>
      </c>
      <c r="AS36" s="72">
        <f t="shared" ca="1" si="35"/>
        <v>0</v>
      </c>
      <c r="AT36" s="72">
        <f t="shared" ca="1" si="36"/>
        <v>0</v>
      </c>
      <c r="AU36" s="85">
        <f t="shared" ca="1" si="37"/>
        <v>0</v>
      </c>
      <c r="AV36" s="85"/>
      <c r="AW36" s="73">
        <f t="shared" ca="1" si="38"/>
        <v>0</v>
      </c>
      <c r="AY36" s="73">
        <f t="shared" ca="1" si="39"/>
        <v>0</v>
      </c>
      <c r="AZ36" s="86"/>
    </row>
    <row r="37" spans="1:52">
      <c r="A37" s="77">
        <f t="shared" si="40"/>
        <v>38565</v>
      </c>
      <c r="B37" s="78">
        <f t="shared" si="41"/>
        <v>50000</v>
      </c>
      <c r="C37" s="87"/>
      <c r="D37" s="79">
        <f t="shared" si="3"/>
        <v>50000</v>
      </c>
      <c r="E37" s="67">
        <f t="shared" si="4"/>
        <v>0</v>
      </c>
      <c r="F37" s="67">
        <f t="shared" ca="1" si="5"/>
        <v>0</v>
      </c>
      <c r="G37" s="80">
        <f>VLOOKUP($A37,[0]!Table,MATCH(G$4,[0]!Curves,0))</f>
        <v>3.8849999999999998</v>
      </c>
      <c r="H37" s="81">
        <f t="shared" si="6"/>
        <v>3.8849999999999998</v>
      </c>
      <c r="I37" s="80">
        <f t="shared" si="7"/>
        <v>3.8849999999999998</v>
      </c>
      <c r="J37" s="80">
        <f>VLOOKUP($A37,[0]!Table,MATCH(J$4,[0]!Curves,0))</f>
        <v>-0.1</v>
      </c>
      <c r="K37" s="81">
        <f t="shared" si="8"/>
        <v>-0.1</v>
      </c>
      <c r="L37" s="99">
        <f t="shared" si="9"/>
        <v>-0.1</v>
      </c>
      <c r="M37" s="80">
        <f>VLOOKUP($A37,[0]!Table,MATCH(M$4,[0]!Curves,0))</f>
        <v>0.02</v>
      </c>
      <c r="N37" s="81">
        <f t="shared" si="10"/>
        <v>0.02</v>
      </c>
      <c r="O37" s="99">
        <f t="shared" si="11"/>
        <v>0.02</v>
      </c>
      <c r="P37" s="71"/>
      <c r="Q37" s="99">
        <f t="shared" si="12"/>
        <v>3.8049999999999997</v>
      </c>
      <c r="R37" s="99">
        <f t="shared" si="13"/>
        <v>3.8049999999999997</v>
      </c>
      <c r="S37" s="99">
        <f t="shared" si="14"/>
        <v>3.8049999999999997</v>
      </c>
      <c r="T37" s="82"/>
      <c r="U37" s="22">
        <f t="shared" si="15"/>
        <v>31</v>
      </c>
      <c r="V37" s="83">
        <f t="shared" si="16"/>
        <v>38620</v>
      </c>
      <c r="W37" s="22">
        <f t="shared" ca="1" si="17"/>
        <v>1571</v>
      </c>
      <c r="X37" s="80">
        <f>VLOOKUP($A37,[0]!Table,MATCH(X$4,[0]!Curves,0))</f>
        <v>5.4564942140400398E-2</v>
      </c>
      <c r="Y37" s="84">
        <f t="shared" ca="1" si="18"/>
        <v>0.79269444899187502</v>
      </c>
      <c r="Z37" s="22">
        <f t="shared" si="19"/>
        <v>0</v>
      </c>
      <c r="AA37" s="22">
        <f t="shared" si="20"/>
        <v>0</v>
      </c>
      <c r="AC37" s="72">
        <f t="shared" ca="1" si="21"/>
        <v>0</v>
      </c>
      <c r="AD37" s="72">
        <f t="shared" ca="1" si="22"/>
        <v>0</v>
      </c>
      <c r="AE37" s="72">
        <f t="shared" ca="1" si="23"/>
        <v>0</v>
      </c>
      <c r="AF37" s="72">
        <f t="shared" ca="1" si="24"/>
        <v>0</v>
      </c>
      <c r="AG37" s="72">
        <f t="shared" ca="1" si="25"/>
        <v>0</v>
      </c>
      <c r="AH37" s="72">
        <f t="shared" ca="1" si="26"/>
        <v>0</v>
      </c>
      <c r="AI37" s="72">
        <f t="shared" ca="1" si="27"/>
        <v>0</v>
      </c>
      <c r="AJ37" s="72">
        <f t="shared" ca="1" si="28"/>
        <v>0</v>
      </c>
      <c r="AK37" s="72">
        <f t="shared" ca="1" si="29"/>
        <v>0</v>
      </c>
      <c r="AL37" s="76"/>
      <c r="AM37" s="72">
        <f t="shared" ca="1" si="30"/>
        <v>0</v>
      </c>
      <c r="AN37" s="72">
        <f t="shared" ca="1" si="31"/>
        <v>0</v>
      </c>
      <c r="AO37" s="72">
        <f t="shared" ca="1" si="32"/>
        <v>0</v>
      </c>
      <c r="AP37" s="85">
        <f t="shared" ca="1" si="33"/>
        <v>0</v>
      </c>
      <c r="AR37" s="72">
        <f t="shared" ca="1" si="34"/>
        <v>0</v>
      </c>
      <c r="AS37" s="72">
        <f t="shared" ca="1" si="35"/>
        <v>0</v>
      </c>
      <c r="AT37" s="72">
        <f t="shared" ca="1" si="36"/>
        <v>0</v>
      </c>
      <c r="AU37" s="85">
        <f t="shared" ca="1" si="37"/>
        <v>0</v>
      </c>
      <c r="AV37" s="85"/>
      <c r="AW37" s="73">
        <f t="shared" ca="1" si="38"/>
        <v>0</v>
      </c>
      <c r="AY37" s="73">
        <f t="shared" ca="1" si="39"/>
        <v>0</v>
      </c>
      <c r="AZ37" s="86"/>
    </row>
    <row r="38" spans="1:52">
      <c r="A38" s="77">
        <f t="shared" si="40"/>
        <v>38596</v>
      </c>
      <c r="B38" s="78">
        <f t="shared" si="41"/>
        <v>50000</v>
      </c>
      <c r="C38" s="87"/>
      <c r="D38" s="79">
        <f t="shared" si="3"/>
        <v>50000</v>
      </c>
      <c r="E38" s="67">
        <f t="shared" si="4"/>
        <v>0</v>
      </c>
      <c r="F38" s="67">
        <f t="shared" ca="1" si="5"/>
        <v>0</v>
      </c>
      <c r="G38" s="80">
        <f>VLOOKUP($A38,[0]!Table,MATCH(G$4,[0]!Curves,0))</f>
        <v>3.8920000000000003</v>
      </c>
      <c r="H38" s="81">
        <f t="shared" si="6"/>
        <v>3.8920000000000003</v>
      </c>
      <c r="I38" s="80">
        <f t="shared" si="7"/>
        <v>3.8920000000000003</v>
      </c>
      <c r="J38" s="80">
        <f>VLOOKUP($A38,[0]!Table,MATCH(J$4,[0]!Curves,0))</f>
        <v>-0.1</v>
      </c>
      <c r="K38" s="81">
        <f t="shared" si="8"/>
        <v>-0.1</v>
      </c>
      <c r="L38" s="99">
        <f t="shared" si="9"/>
        <v>-0.1</v>
      </c>
      <c r="M38" s="80">
        <f>VLOOKUP($A38,[0]!Table,MATCH(M$4,[0]!Curves,0))</f>
        <v>0.02</v>
      </c>
      <c r="N38" s="81">
        <f t="shared" si="10"/>
        <v>0.02</v>
      </c>
      <c r="O38" s="99">
        <f t="shared" si="11"/>
        <v>0.02</v>
      </c>
      <c r="P38" s="71"/>
      <c r="Q38" s="99">
        <f t="shared" si="12"/>
        <v>3.8120000000000003</v>
      </c>
      <c r="R38" s="99">
        <f t="shared" si="13"/>
        <v>3.8120000000000003</v>
      </c>
      <c r="S38" s="99">
        <f t="shared" si="14"/>
        <v>3.8120000000000003</v>
      </c>
      <c r="T38" s="82"/>
      <c r="U38" s="22">
        <f t="shared" si="15"/>
        <v>30</v>
      </c>
      <c r="V38" s="83">
        <f t="shared" si="16"/>
        <v>38650</v>
      </c>
      <c r="W38" s="22">
        <f t="shared" ca="1" si="17"/>
        <v>1601</v>
      </c>
      <c r="X38" s="80">
        <f>VLOOKUP($A38,[0]!Table,MATCH(X$4,[0]!Curves,0))</f>
        <v>5.4748649167229803E-2</v>
      </c>
      <c r="Y38" s="84">
        <f t="shared" ca="1" si="18"/>
        <v>0.78858721189729231</v>
      </c>
      <c r="Z38" s="22">
        <f t="shared" si="19"/>
        <v>0</v>
      </c>
      <c r="AA38" s="22">
        <f t="shared" si="20"/>
        <v>0</v>
      </c>
      <c r="AC38" s="72">
        <f t="shared" ca="1" si="21"/>
        <v>0</v>
      </c>
      <c r="AD38" s="72">
        <f t="shared" ca="1" si="22"/>
        <v>0</v>
      </c>
      <c r="AE38" s="72">
        <f t="shared" ca="1" si="23"/>
        <v>0</v>
      </c>
      <c r="AF38" s="72">
        <f t="shared" ca="1" si="24"/>
        <v>0</v>
      </c>
      <c r="AG38" s="72">
        <f t="shared" ca="1" si="25"/>
        <v>0</v>
      </c>
      <c r="AH38" s="72">
        <f t="shared" ca="1" si="26"/>
        <v>0</v>
      </c>
      <c r="AI38" s="72">
        <f t="shared" ca="1" si="27"/>
        <v>0</v>
      </c>
      <c r="AJ38" s="72">
        <f t="shared" ca="1" si="28"/>
        <v>0</v>
      </c>
      <c r="AK38" s="72">
        <f t="shared" ca="1" si="29"/>
        <v>0</v>
      </c>
      <c r="AL38" s="76"/>
      <c r="AM38" s="72">
        <f t="shared" ca="1" si="30"/>
        <v>0</v>
      </c>
      <c r="AN38" s="72">
        <f t="shared" ca="1" si="31"/>
        <v>0</v>
      </c>
      <c r="AO38" s="72">
        <f t="shared" ca="1" si="32"/>
        <v>0</v>
      </c>
      <c r="AP38" s="85">
        <f t="shared" ca="1" si="33"/>
        <v>0</v>
      </c>
      <c r="AR38" s="72">
        <f t="shared" ca="1" si="34"/>
        <v>0</v>
      </c>
      <c r="AS38" s="72">
        <f t="shared" ca="1" si="35"/>
        <v>0</v>
      </c>
      <c r="AT38" s="72">
        <f t="shared" ca="1" si="36"/>
        <v>0</v>
      </c>
      <c r="AU38" s="85">
        <f t="shared" ca="1" si="37"/>
        <v>0</v>
      </c>
      <c r="AV38" s="85"/>
      <c r="AW38" s="73">
        <f t="shared" ca="1" si="38"/>
        <v>0</v>
      </c>
      <c r="AY38" s="73">
        <f t="shared" ca="1" si="39"/>
        <v>0</v>
      </c>
      <c r="AZ38" s="86"/>
    </row>
    <row r="39" spans="1:52">
      <c r="A39" s="77">
        <f t="shared" si="40"/>
        <v>38626</v>
      </c>
      <c r="B39" s="78">
        <f t="shared" si="41"/>
        <v>50000</v>
      </c>
      <c r="C39" s="87"/>
      <c r="D39" s="79">
        <f t="shared" si="3"/>
        <v>50000</v>
      </c>
      <c r="E39" s="67">
        <f t="shared" si="4"/>
        <v>0</v>
      </c>
      <c r="F39" s="67">
        <f t="shared" ca="1" si="5"/>
        <v>0</v>
      </c>
      <c r="G39" s="80">
        <f>VLOOKUP($A39,[0]!Table,MATCH(G$4,[0]!Curves,0))</f>
        <v>3.92</v>
      </c>
      <c r="H39" s="81">
        <f t="shared" si="6"/>
        <v>3.92</v>
      </c>
      <c r="I39" s="80">
        <f t="shared" si="7"/>
        <v>3.92</v>
      </c>
      <c r="J39" s="80">
        <f>VLOOKUP($A39,[0]!Table,MATCH(J$4,[0]!Curves,0))</f>
        <v>-0.1</v>
      </c>
      <c r="K39" s="81">
        <f t="shared" si="8"/>
        <v>-0.1</v>
      </c>
      <c r="L39" s="99">
        <f t="shared" si="9"/>
        <v>-0.1</v>
      </c>
      <c r="M39" s="80">
        <f>VLOOKUP($A39,[0]!Table,MATCH(M$4,[0]!Curves,0))</f>
        <v>0.02</v>
      </c>
      <c r="N39" s="81">
        <f t="shared" si="10"/>
        <v>0.02</v>
      </c>
      <c r="O39" s="99">
        <f t="shared" si="11"/>
        <v>0.02</v>
      </c>
      <c r="P39" s="71"/>
      <c r="Q39" s="99">
        <f t="shared" si="12"/>
        <v>3.84</v>
      </c>
      <c r="R39" s="99">
        <f t="shared" si="13"/>
        <v>3.84</v>
      </c>
      <c r="S39" s="99">
        <f t="shared" si="14"/>
        <v>3.84</v>
      </c>
      <c r="T39" s="82"/>
      <c r="U39" s="22">
        <f t="shared" si="15"/>
        <v>31</v>
      </c>
      <c r="V39" s="83">
        <f t="shared" si="16"/>
        <v>38681</v>
      </c>
      <c r="W39" s="22">
        <f t="shared" ca="1" si="17"/>
        <v>1632</v>
      </c>
      <c r="X39" s="80">
        <f>VLOOKUP($A39,[0]!Table,MATCH(X$4,[0]!Curves,0))</f>
        <v>5.4926430171639701E-2</v>
      </c>
      <c r="Y39" s="84">
        <f t="shared" ca="1" si="18"/>
        <v>0.7843420553297159</v>
      </c>
      <c r="Z39" s="22">
        <f t="shared" si="19"/>
        <v>0</v>
      </c>
      <c r="AA39" s="22">
        <f t="shared" si="20"/>
        <v>0</v>
      </c>
      <c r="AC39" s="72">
        <f t="shared" ca="1" si="21"/>
        <v>0</v>
      </c>
      <c r="AD39" s="72">
        <f t="shared" ca="1" si="22"/>
        <v>0</v>
      </c>
      <c r="AE39" s="72">
        <f t="shared" ca="1" si="23"/>
        <v>0</v>
      </c>
      <c r="AF39" s="72">
        <f t="shared" ca="1" si="24"/>
        <v>0</v>
      </c>
      <c r="AG39" s="72">
        <f t="shared" ca="1" si="25"/>
        <v>0</v>
      </c>
      <c r="AH39" s="72">
        <f t="shared" ca="1" si="26"/>
        <v>0</v>
      </c>
      <c r="AI39" s="72">
        <f t="shared" ca="1" si="27"/>
        <v>0</v>
      </c>
      <c r="AJ39" s="72">
        <f t="shared" ca="1" si="28"/>
        <v>0</v>
      </c>
      <c r="AK39" s="72">
        <f t="shared" ca="1" si="29"/>
        <v>0</v>
      </c>
      <c r="AL39" s="76"/>
      <c r="AM39" s="72">
        <f t="shared" ca="1" si="30"/>
        <v>0</v>
      </c>
      <c r="AN39" s="72">
        <f t="shared" ca="1" si="31"/>
        <v>0</v>
      </c>
      <c r="AO39" s="72">
        <f t="shared" ca="1" si="32"/>
        <v>0</v>
      </c>
      <c r="AP39" s="85">
        <f t="shared" ca="1" si="33"/>
        <v>0</v>
      </c>
      <c r="AR39" s="72">
        <f t="shared" ca="1" si="34"/>
        <v>0</v>
      </c>
      <c r="AS39" s="72">
        <f t="shared" ca="1" si="35"/>
        <v>0</v>
      </c>
      <c r="AT39" s="72">
        <f t="shared" ca="1" si="36"/>
        <v>0</v>
      </c>
      <c r="AU39" s="85">
        <f t="shared" ca="1" si="37"/>
        <v>0</v>
      </c>
      <c r="AV39" s="85"/>
      <c r="AW39" s="73">
        <f t="shared" ca="1" si="38"/>
        <v>0</v>
      </c>
      <c r="AY39" s="73">
        <f t="shared" ca="1" si="39"/>
        <v>0</v>
      </c>
      <c r="AZ39" s="86"/>
    </row>
    <row r="40" spans="1:52">
      <c r="A40" s="77">
        <f t="shared" si="40"/>
        <v>38657</v>
      </c>
      <c r="B40" s="78">
        <f t="shared" si="41"/>
        <v>50000</v>
      </c>
      <c r="C40" s="87"/>
      <c r="D40" s="79">
        <f t="shared" si="3"/>
        <v>50000</v>
      </c>
      <c r="E40" s="67">
        <f t="shared" si="4"/>
        <v>0</v>
      </c>
      <c r="F40" s="67">
        <f t="shared" ca="1" si="5"/>
        <v>0</v>
      </c>
      <c r="G40" s="80">
        <f>VLOOKUP($A40,[0]!Table,MATCH(G$4,[0]!Curves,0))</f>
        <v>4.0549999999999997</v>
      </c>
      <c r="H40" s="81">
        <f t="shared" si="6"/>
        <v>4.0549999999999997</v>
      </c>
      <c r="I40" s="80">
        <f t="shared" si="7"/>
        <v>4.0549999999999997</v>
      </c>
      <c r="J40" s="80">
        <f>VLOOKUP($A40,[0]!Table,MATCH(J$4,[0]!Curves,0))</f>
        <v>0.34800000000000003</v>
      </c>
      <c r="K40" s="81">
        <f t="shared" si="8"/>
        <v>0.34800000000000003</v>
      </c>
      <c r="L40" s="99">
        <f t="shared" si="9"/>
        <v>0.34800000000000003</v>
      </c>
      <c r="M40" s="80">
        <f>VLOOKUP($A40,[0]!Table,MATCH(M$4,[0]!Curves,0))</f>
        <v>0.06</v>
      </c>
      <c r="N40" s="81">
        <f t="shared" si="10"/>
        <v>0.06</v>
      </c>
      <c r="O40" s="99">
        <f t="shared" si="11"/>
        <v>0.06</v>
      </c>
      <c r="P40" s="71"/>
      <c r="Q40" s="99">
        <f t="shared" si="12"/>
        <v>4.4630000000000001</v>
      </c>
      <c r="R40" s="99">
        <f t="shared" si="13"/>
        <v>4.4630000000000001</v>
      </c>
      <c r="S40" s="99">
        <f t="shared" si="14"/>
        <v>4.4630000000000001</v>
      </c>
      <c r="T40" s="82"/>
      <c r="U40" s="22">
        <f t="shared" si="15"/>
        <v>30</v>
      </c>
      <c r="V40" s="83">
        <f t="shared" si="16"/>
        <v>38711</v>
      </c>
      <c r="W40" s="22">
        <f t="shared" ca="1" si="17"/>
        <v>1662</v>
      </c>
      <c r="X40" s="80">
        <f>VLOOKUP($A40,[0]!Table,MATCH(X$4,[0]!Curves,0))</f>
        <v>5.5110137220590001E-2</v>
      </c>
      <c r="Y40" s="84">
        <f t="shared" ca="1" si="18"/>
        <v>0.78023310734497231</v>
      </c>
      <c r="Z40" s="22">
        <f t="shared" si="19"/>
        <v>0</v>
      </c>
      <c r="AA40" s="22">
        <f t="shared" si="20"/>
        <v>0</v>
      </c>
      <c r="AC40" s="72">
        <f t="shared" ca="1" si="21"/>
        <v>0</v>
      </c>
      <c r="AD40" s="72">
        <f t="shared" ca="1" si="22"/>
        <v>0</v>
      </c>
      <c r="AE40" s="72">
        <f t="shared" ca="1" si="23"/>
        <v>0</v>
      </c>
      <c r="AF40" s="72">
        <f t="shared" ca="1" si="24"/>
        <v>0</v>
      </c>
      <c r="AG40" s="72">
        <f t="shared" ca="1" si="25"/>
        <v>0</v>
      </c>
      <c r="AH40" s="72">
        <f t="shared" ca="1" si="26"/>
        <v>0</v>
      </c>
      <c r="AI40" s="72">
        <f t="shared" ca="1" si="27"/>
        <v>0</v>
      </c>
      <c r="AJ40" s="72">
        <f t="shared" ca="1" si="28"/>
        <v>0</v>
      </c>
      <c r="AK40" s="72">
        <f t="shared" ca="1" si="29"/>
        <v>0</v>
      </c>
      <c r="AL40" s="76"/>
      <c r="AM40" s="72">
        <f t="shared" ca="1" si="30"/>
        <v>0</v>
      </c>
      <c r="AN40" s="72">
        <f t="shared" ca="1" si="31"/>
        <v>0</v>
      </c>
      <c r="AO40" s="72">
        <f t="shared" ca="1" si="32"/>
        <v>0</v>
      </c>
      <c r="AP40" s="85">
        <f t="shared" ca="1" si="33"/>
        <v>0</v>
      </c>
      <c r="AR40" s="72">
        <f t="shared" ca="1" si="34"/>
        <v>0</v>
      </c>
      <c r="AS40" s="72">
        <f t="shared" ca="1" si="35"/>
        <v>0</v>
      </c>
      <c r="AT40" s="72">
        <f t="shared" ca="1" si="36"/>
        <v>0</v>
      </c>
      <c r="AU40" s="85">
        <f t="shared" ca="1" si="37"/>
        <v>0</v>
      </c>
      <c r="AV40" s="85"/>
      <c r="AW40" s="73">
        <f t="shared" ca="1" si="38"/>
        <v>0</v>
      </c>
      <c r="AY40" s="73">
        <f t="shared" ca="1" si="39"/>
        <v>0</v>
      </c>
      <c r="AZ40" s="86"/>
    </row>
    <row r="41" spans="1:52">
      <c r="A41" s="77">
        <f t="shared" si="40"/>
        <v>38687</v>
      </c>
      <c r="B41" s="78">
        <f t="shared" si="41"/>
        <v>50000</v>
      </c>
      <c r="C41" s="87"/>
      <c r="D41" s="79">
        <f t="shared" si="3"/>
        <v>50000</v>
      </c>
      <c r="E41" s="67">
        <f t="shared" si="4"/>
        <v>0</v>
      </c>
      <c r="F41" s="67">
        <f t="shared" ca="1" si="5"/>
        <v>0</v>
      </c>
      <c r="G41" s="80">
        <f>VLOOKUP($A41,[0]!Table,MATCH(G$4,[0]!Curves,0))</f>
        <v>4.1900000000000004</v>
      </c>
      <c r="H41" s="81">
        <f t="shared" si="6"/>
        <v>4.1900000000000004</v>
      </c>
      <c r="I41" s="80">
        <f t="shared" si="7"/>
        <v>4.1900000000000004</v>
      </c>
      <c r="J41" s="80">
        <f>VLOOKUP($A41,[0]!Table,MATCH(J$4,[0]!Curves,0))</f>
        <v>0.40800000000000003</v>
      </c>
      <c r="K41" s="81">
        <f t="shared" si="8"/>
        <v>0.40800000000000003</v>
      </c>
      <c r="L41" s="99">
        <f t="shared" si="9"/>
        <v>0.40800000000000003</v>
      </c>
      <c r="M41" s="80">
        <f>VLOOKUP($A41,[0]!Table,MATCH(M$4,[0]!Curves,0))</f>
        <v>0.06</v>
      </c>
      <c r="N41" s="81">
        <f t="shared" si="10"/>
        <v>0.06</v>
      </c>
      <c r="O41" s="99">
        <f t="shared" si="11"/>
        <v>0.06</v>
      </c>
      <c r="P41" s="71"/>
      <c r="Q41" s="99">
        <f t="shared" si="12"/>
        <v>4.6580000000000004</v>
      </c>
      <c r="R41" s="99">
        <f t="shared" si="13"/>
        <v>4.6580000000000004</v>
      </c>
      <c r="S41" s="99">
        <f t="shared" si="14"/>
        <v>4.6580000000000004</v>
      </c>
      <c r="T41" s="82"/>
      <c r="U41" s="22">
        <f t="shared" si="15"/>
        <v>31</v>
      </c>
      <c r="V41" s="83">
        <f t="shared" si="16"/>
        <v>38742</v>
      </c>
      <c r="W41" s="22">
        <f t="shared" ca="1" si="17"/>
        <v>1693</v>
      </c>
      <c r="X41" s="80">
        <f>VLOOKUP($A41,[0]!Table,MATCH(X$4,[0]!Curves,0))</f>
        <v>5.5287918246404603E-2</v>
      </c>
      <c r="Y41" s="84">
        <f t="shared" ca="1" si="18"/>
        <v>0.77598669474800797</v>
      </c>
      <c r="Z41" s="22">
        <f t="shared" si="19"/>
        <v>0</v>
      </c>
      <c r="AA41" s="22">
        <f t="shared" si="20"/>
        <v>0</v>
      </c>
      <c r="AC41" s="72">
        <f t="shared" ca="1" si="21"/>
        <v>0</v>
      </c>
      <c r="AD41" s="72">
        <f t="shared" ca="1" si="22"/>
        <v>0</v>
      </c>
      <c r="AE41" s="72">
        <f t="shared" ca="1" si="23"/>
        <v>0</v>
      </c>
      <c r="AF41" s="72">
        <f t="shared" ca="1" si="24"/>
        <v>0</v>
      </c>
      <c r="AG41" s="72">
        <f t="shared" ca="1" si="25"/>
        <v>0</v>
      </c>
      <c r="AH41" s="72">
        <f t="shared" ca="1" si="26"/>
        <v>0</v>
      </c>
      <c r="AI41" s="72">
        <f t="shared" ca="1" si="27"/>
        <v>0</v>
      </c>
      <c r="AJ41" s="72">
        <f t="shared" ca="1" si="28"/>
        <v>0</v>
      </c>
      <c r="AK41" s="72">
        <f t="shared" ca="1" si="29"/>
        <v>0</v>
      </c>
      <c r="AL41" s="76"/>
      <c r="AM41" s="72">
        <f t="shared" ca="1" si="30"/>
        <v>0</v>
      </c>
      <c r="AN41" s="72">
        <f t="shared" ca="1" si="31"/>
        <v>0</v>
      </c>
      <c r="AO41" s="72">
        <f t="shared" ca="1" si="32"/>
        <v>0</v>
      </c>
      <c r="AP41" s="85">
        <f t="shared" ca="1" si="33"/>
        <v>0</v>
      </c>
      <c r="AR41" s="72">
        <f t="shared" ca="1" si="34"/>
        <v>0</v>
      </c>
      <c r="AS41" s="72">
        <f t="shared" ca="1" si="35"/>
        <v>0</v>
      </c>
      <c r="AT41" s="72">
        <f t="shared" ca="1" si="36"/>
        <v>0</v>
      </c>
      <c r="AU41" s="85">
        <f t="shared" ca="1" si="37"/>
        <v>0</v>
      </c>
      <c r="AV41" s="85"/>
      <c r="AW41" s="73">
        <f t="shared" ca="1" si="38"/>
        <v>0</v>
      </c>
      <c r="AY41" s="73">
        <f t="shared" ca="1" si="39"/>
        <v>0</v>
      </c>
      <c r="AZ41" s="86"/>
    </row>
    <row r="42" spans="1:52">
      <c r="A42" s="77">
        <f t="shared" si="40"/>
        <v>38718</v>
      </c>
      <c r="B42" s="78">
        <f t="shared" si="41"/>
        <v>50000</v>
      </c>
      <c r="C42" s="87"/>
      <c r="D42" s="79">
        <f t="shared" si="3"/>
        <v>50000</v>
      </c>
      <c r="E42" s="67">
        <f t="shared" si="4"/>
        <v>0</v>
      </c>
      <c r="F42" s="67">
        <f t="shared" ca="1" si="5"/>
        <v>0</v>
      </c>
      <c r="G42" s="80">
        <f>VLOOKUP($A42,[0]!Table,MATCH(G$4,[0]!Curves,0))</f>
        <v>4.2410000000000005</v>
      </c>
      <c r="H42" s="81">
        <f t="shared" si="6"/>
        <v>4.2410000000000005</v>
      </c>
      <c r="I42" s="80">
        <f t="shared" si="7"/>
        <v>4.2410000000000005</v>
      </c>
      <c r="J42" s="80">
        <f>VLOOKUP($A42,[0]!Table,MATCH(J$4,[0]!Curves,0))</f>
        <v>0.47800000000000004</v>
      </c>
      <c r="K42" s="81">
        <f t="shared" si="8"/>
        <v>0.47800000000000004</v>
      </c>
      <c r="L42" s="99">
        <f t="shared" si="9"/>
        <v>0.47800000000000004</v>
      </c>
      <c r="M42" s="80">
        <f>VLOOKUP($A42,[0]!Table,MATCH(M$4,[0]!Curves,0))</f>
        <v>0.06</v>
      </c>
      <c r="N42" s="81">
        <f t="shared" si="10"/>
        <v>0.06</v>
      </c>
      <c r="O42" s="99">
        <f t="shared" si="11"/>
        <v>0.06</v>
      </c>
      <c r="P42" s="71"/>
      <c r="Q42" s="99">
        <f t="shared" si="12"/>
        <v>4.7790000000000008</v>
      </c>
      <c r="R42" s="99">
        <f t="shared" si="13"/>
        <v>4.7790000000000008</v>
      </c>
      <c r="S42" s="99">
        <f t="shared" si="14"/>
        <v>4.7790000000000008</v>
      </c>
      <c r="T42" s="82"/>
      <c r="U42" s="22">
        <f t="shared" si="15"/>
        <v>31</v>
      </c>
      <c r="V42" s="83">
        <f t="shared" si="16"/>
        <v>38773</v>
      </c>
      <c r="W42" s="22">
        <f t="shared" ca="1" si="17"/>
        <v>1724</v>
      </c>
      <c r="X42" s="80">
        <f>VLOOKUP($A42,[0]!Table,MATCH(X$4,[0]!Curves,0))</f>
        <v>5.5471625317470998E-2</v>
      </c>
      <c r="Y42" s="84">
        <f t="shared" ca="1" si="18"/>
        <v>0.77174003374772948</v>
      </c>
      <c r="Z42" s="22">
        <f t="shared" si="19"/>
        <v>0</v>
      </c>
      <c r="AA42" s="22">
        <f t="shared" si="20"/>
        <v>0</v>
      </c>
      <c r="AC42" s="72">
        <f t="shared" ca="1" si="21"/>
        <v>0</v>
      </c>
      <c r="AD42" s="72">
        <f t="shared" ca="1" si="22"/>
        <v>0</v>
      </c>
      <c r="AE42" s="72">
        <f t="shared" ca="1" si="23"/>
        <v>0</v>
      </c>
      <c r="AF42" s="72">
        <f t="shared" ca="1" si="24"/>
        <v>0</v>
      </c>
      <c r="AG42" s="72">
        <f t="shared" ca="1" si="25"/>
        <v>0</v>
      </c>
      <c r="AH42" s="72">
        <f t="shared" ca="1" si="26"/>
        <v>0</v>
      </c>
      <c r="AI42" s="72">
        <f t="shared" ca="1" si="27"/>
        <v>0</v>
      </c>
      <c r="AJ42" s="72">
        <f t="shared" ca="1" si="28"/>
        <v>0</v>
      </c>
      <c r="AK42" s="72">
        <f t="shared" ca="1" si="29"/>
        <v>0</v>
      </c>
      <c r="AL42" s="76"/>
      <c r="AM42" s="72">
        <f t="shared" ca="1" si="30"/>
        <v>0</v>
      </c>
      <c r="AN42" s="72">
        <f t="shared" ca="1" si="31"/>
        <v>0</v>
      </c>
      <c r="AO42" s="72">
        <f t="shared" ca="1" si="32"/>
        <v>0</v>
      </c>
      <c r="AP42" s="85">
        <f t="shared" ca="1" si="33"/>
        <v>0</v>
      </c>
      <c r="AR42" s="72">
        <f t="shared" ca="1" si="34"/>
        <v>0</v>
      </c>
      <c r="AS42" s="72">
        <f t="shared" ca="1" si="35"/>
        <v>0</v>
      </c>
      <c r="AT42" s="72">
        <f t="shared" ca="1" si="36"/>
        <v>0</v>
      </c>
      <c r="AU42" s="85">
        <f t="shared" ca="1" si="37"/>
        <v>0</v>
      </c>
      <c r="AV42" s="85"/>
      <c r="AW42" s="73">
        <f t="shared" ca="1" si="38"/>
        <v>0</v>
      </c>
      <c r="AY42" s="73">
        <f t="shared" ca="1" si="39"/>
        <v>0</v>
      </c>
      <c r="AZ42" s="86"/>
    </row>
    <row r="43" spans="1:52">
      <c r="A43" s="77">
        <f t="shared" si="40"/>
        <v>38749</v>
      </c>
      <c r="B43" s="78">
        <f t="shared" si="41"/>
        <v>50000</v>
      </c>
      <c r="C43" s="87"/>
      <c r="D43" s="79">
        <f t="shared" si="3"/>
        <v>50000</v>
      </c>
      <c r="E43" s="67">
        <f t="shared" si="4"/>
        <v>0</v>
      </c>
      <c r="F43" s="67">
        <f t="shared" ca="1" si="5"/>
        <v>0</v>
      </c>
      <c r="G43" s="80">
        <f>VLOOKUP($A43,[0]!Table,MATCH(G$4,[0]!Curves,0))</f>
        <v>4.1230000000000002</v>
      </c>
      <c r="H43" s="81">
        <f t="shared" si="6"/>
        <v>4.1230000000000002</v>
      </c>
      <c r="I43" s="80">
        <f t="shared" si="7"/>
        <v>4.1230000000000002</v>
      </c>
      <c r="J43" s="80">
        <f>VLOOKUP($A43,[0]!Table,MATCH(J$4,[0]!Curves,0))</f>
        <v>0.34800000000000003</v>
      </c>
      <c r="K43" s="81">
        <f t="shared" si="8"/>
        <v>0.34800000000000003</v>
      </c>
      <c r="L43" s="99">
        <f t="shared" si="9"/>
        <v>0.34800000000000003</v>
      </c>
      <c r="M43" s="80">
        <f>VLOOKUP($A43,[0]!Table,MATCH(M$4,[0]!Curves,0))</f>
        <v>0.06</v>
      </c>
      <c r="N43" s="81">
        <f t="shared" si="10"/>
        <v>0.06</v>
      </c>
      <c r="O43" s="99">
        <f t="shared" si="11"/>
        <v>0.06</v>
      </c>
      <c r="P43" s="71"/>
      <c r="Q43" s="99">
        <f t="shared" si="12"/>
        <v>4.5310000000000006</v>
      </c>
      <c r="R43" s="99">
        <f t="shared" si="13"/>
        <v>4.5310000000000006</v>
      </c>
      <c r="S43" s="99">
        <f t="shared" si="14"/>
        <v>4.5310000000000006</v>
      </c>
      <c r="T43" s="82"/>
      <c r="U43" s="22">
        <f t="shared" si="15"/>
        <v>28</v>
      </c>
      <c r="V43" s="83">
        <f t="shared" si="16"/>
        <v>38801</v>
      </c>
      <c r="W43" s="22">
        <f t="shared" ca="1" si="17"/>
        <v>1752</v>
      </c>
      <c r="X43" s="80">
        <f>VLOOKUP($A43,[0]!Table,MATCH(X$4,[0]!Curves,0))</f>
        <v>5.5655332399775506E-2</v>
      </c>
      <c r="Y43" s="84">
        <f t="shared" ca="1" si="18"/>
        <v>0.76790434342676639</v>
      </c>
      <c r="Z43" s="22">
        <f t="shared" si="19"/>
        <v>0</v>
      </c>
      <c r="AA43" s="22">
        <f t="shared" si="20"/>
        <v>0</v>
      </c>
      <c r="AC43" s="72">
        <f t="shared" ca="1" si="21"/>
        <v>0</v>
      </c>
      <c r="AD43" s="72">
        <f t="shared" ca="1" si="22"/>
        <v>0</v>
      </c>
      <c r="AE43" s="72">
        <f t="shared" ca="1" si="23"/>
        <v>0</v>
      </c>
      <c r="AF43" s="72">
        <f t="shared" ca="1" si="24"/>
        <v>0</v>
      </c>
      <c r="AG43" s="72">
        <f t="shared" ca="1" si="25"/>
        <v>0</v>
      </c>
      <c r="AH43" s="72">
        <f t="shared" ca="1" si="26"/>
        <v>0</v>
      </c>
      <c r="AI43" s="72">
        <f t="shared" ca="1" si="27"/>
        <v>0</v>
      </c>
      <c r="AJ43" s="72">
        <f t="shared" ca="1" si="28"/>
        <v>0</v>
      </c>
      <c r="AK43" s="72">
        <f t="shared" ca="1" si="29"/>
        <v>0</v>
      </c>
      <c r="AL43" s="76"/>
      <c r="AM43" s="72">
        <f t="shared" ca="1" si="30"/>
        <v>0</v>
      </c>
      <c r="AN43" s="72">
        <f t="shared" ca="1" si="31"/>
        <v>0</v>
      </c>
      <c r="AO43" s="72">
        <f t="shared" ca="1" si="32"/>
        <v>0</v>
      </c>
      <c r="AP43" s="85">
        <f t="shared" ca="1" si="33"/>
        <v>0</v>
      </c>
      <c r="AR43" s="72">
        <f t="shared" ca="1" si="34"/>
        <v>0</v>
      </c>
      <c r="AS43" s="72">
        <f t="shared" ca="1" si="35"/>
        <v>0</v>
      </c>
      <c r="AT43" s="72">
        <f t="shared" ca="1" si="36"/>
        <v>0</v>
      </c>
      <c r="AU43" s="85">
        <f t="shared" ca="1" si="37"/>
        <v>0</v>
      </c>
      <c r="AV43" s="85"/>
      <c r="AW43" s="73">
        <f t="shared" ca="1" si="38"/>
        <v>0</v>
      </c>
      <c r="AY43" s="73">
        <f t="shared" ca="1" si="39"/>
        <v>0</v>
      </c>
      <c r="AZ43" s="86"/>
    </row>
    <row r="44" spans="1:52">
      <c r="A44" s="77">
        <f t="shared" si="40"/>
        <v>38777</v>
      </c>
      <c r="B44" s="78">
        <f t="shared" si="41"/>
        <v>50000</v>
      </c>
      <c r="C44" s="87"/>
      <c r="D44" s="79">
        <f t="shared" si="3"/>
        <v>50000</v>
      </c>
      <c r="E44" s="67">
        <f t="shared" si="4"/>
        <v>0</v>
      </c>
      <c r="F44" s="67">
        <f t="shared" ca="1" si="5"/>
        <v>0</v>
      </c>
      <c r="G44" s="80">
        <f>VLOOKUP($A44,[0]!Table,MATCH(G$4,[0]!Curves,0))</f>
        <v>3.99</v>
      </c>
      <c r="H44" s="81">
        <f t="shared" si="6"/>
        <v>3.99</v>
      </c>
      <c r="I44" s="80">
        <f t="shared" si="7"/>
        <v>3.99</v>
      </c>
      <c r="J44" s="80">
        <f>VLOOKUP($A44,[0]!Table,MATCH(J$4,[0]!Curves,0))</f>
        <v>0.16800000000000001</v>
      </c>
      <c r="K44" s="81">
        <f t="shared" si="8"/>
        <v>0.16800000000000001</v>
      </c>
      <c r="L44" s="99">
        <f t="shared" si="9"/>
        <v>0.16800000000000001</v>
      </c>
      <c r="M44" s="80">
        <f>VLOOKUP($A44,[0]!Table,MATCH(M$4,[0]!Curves,0))</f>
        <v>0.06</v>
      </c>
      <c r="N44" s="81">
        <f t="shared" si="10"/>
        <v>0.06</v>
      </c>
      <c r="O44" s="99">
        <f t="shared" si="11"/>
        <v>0.06</v>
      </c>
      <c r="P44" s="71"/>
      <c r="Q44" s="99">
        <f t="shared" si="12"/>
        <v>4.218</v>
      </c>
      <c r="R44" s="99">
        <f t="shared" si="13"/>
        <v>4.218</v>
      </c>
      <c r="S44" s="99">
        <f t="shared" si="14"/>
        <v>4.218</v>
      </c>
      <c r="T44" s="82"/>
      <c r="U44" s="22">
        <f t="shared" si="15"/>
        <v>31</v>
      </c>
      <c r="V44" s="83">
        <f t="shared" si="16"/>
        <v>38832</v>
      </c>
      <c r="W44" s="22">
        <f t="shared" ca="1" si="17"/>
        <v>1783</v>
      </c>
      <c r="X44" s="80">
        <f>VLOOKUP($A44,[0]!Table,MATCH(X$4,[0]!Curves,0))</f>
        <v>5.5821261386999103E-2</v>
      </c>
      <c r="Y44" s="84">
        <f t="shared" ca="1" si="18"/>
        <v>0.76365792905451724</v>
      </c>
      <c r="Z44" s="22">
        <f t="shared" si="19"/>
        <v>0</v>
      </c>
      <c r="AA44" s="22">
        <f t="shared" si="20"/>
        <v>0</v>
      </c>
      <c r="AC44" s="72">
        <f t="shared" ca="1" si="21"/>
        <v>0</v>
      </c>
      <c r="AD44" s="72">
        <f t="shared" ca="1" si="22"/>
        <v>0</v>
      </c>
      <c r="AE44" s="72">
        <f t="shared" ca="1" si="23"/>
        <v>0</v>
      </c>
      <c r="AF44" s="72">
        <f t="shared" ca="1" si="24"/>
        <v>0</v>
      </c>
      <c r="AG44" s="72">
        <f t="shared" ca="1" si="25"/>
        <v>0</v>
      </c>
      <c r="AH44" s="72">
        <f t="shared" ca="1" si="26"/>
        <v>0</v>
      </c>
      <c r="AI44" s="72">
        <f t="shared" ca="1" si="27"/>
        <v>0</v>
      </c>
      <c r="AJ44" s="72">
        <f t="shared" ca="1" si="28"/>
        <v>0</v>
      </c>
      <c r="AK44" s="72">
        <f t="shared" ca="1" si="29"/>
        <v>0</v>
      </c>
      <c r="AL44" s="76"/>
      <c r="AM44" s="72">
        <f t="shared" ca="1" si="30"/>
        <v>0</v>
      </c>
      <c r="AN44" s="72">
        <f t="shared" ca="1" si="31"/>
        <v>0</v>
      </c>
      <c r="AO44" s="72">
        <f t="shared" ca="1" si="32"/>
        <v>0</v>
      </c>
      <c r="AP44" s="85">
        <f t="shared" ca="1" si="33"/>
        <v>0</v>
      </c>
      <c r="AR44" s="72">
        <f t="shared" ca="1" si="34"/>
        <v>0</v>
      </c>
      <c r="AS44" s="72">
        <f t="shared" ca="1" si="35"/>
        <v>0</v>
      </c>
      <c r="AT44" s="72">
        <f t="shared" ca="1" si="36"/>
        <v>0</v>
      </c>
      <c r="AU44" s="85">
        <f t="shared" ca="1" si="37"/>
        <v>0</v>
      </c>
      <c r="AV44" s="85"/>
      <c r="AW44" s="73">
        <f t="shared" ca="1" si="38"/>
        <v>0</v>
      </c>
      <c r="AY44" s="73">
        <f t="shared" ca="1" si="39"/>
        <v>0</v>
      </c>
      <c r="AZ44" s="86"/>
    </row>
    <row r="45" spans="1:52">
      <c r="A45" s="77">
        <f t="shared" si="40"/>
        <v>38808</v>
      </c>
      <c r="B45" s="78">
        <f t="shared" si="41"/>
        <v>50000</v>
      </c>
      <c r="C45" s="87"/>
      <c r="D45" s="79">
        <f t="shared" si="3"/>
        <v>50000</v>
      </c>
      <c r="E45" s="67">
        <f t="shared" si="4"/>
        <v>0</v>
      </c>
      <c r="F45" s="67">
        <f t="shared" ca="1" si="5"/>
        <v>0</v>
      </c>
      <c r="G45" s="80">
        <f>VLOOKUP($A45,[0]!Table,MATCH(G$4,[0]!Curves,0))</f>
        <v>3.8050000000000002</v>
      </c>
      <c r="H45" s="81">
        <f t="shared" si="6"/>
        <v>3.8050000000000002</v>
      </c>
      <c r="I45" s="80">
        <f t="shared" si="7"/>
        <v>3.8050000000000002</v>
      </c>
      <c r="J45" s="80">
        <f>VLOOKUP($A45,[0]!Table,MATCH(J$4,[0]!Curves,0))</f>
        <v>-0.1</v>
      </c>
      <c r="K45" s="81">
        <f t="shared" si="8"/>
        <v>-0.1</v>
      </c>
      <c r="L45" s="99">
        <f t="shared" si="9"/>
        <v>-0.1</v>
      </c>
      <c r="M45" s="80">
        <f>VLOOKUP($A45,[0]!Table,MATCH(M$4,[0]!Curves,0))</f>
        <v>0.02</v>
      </c>
      <c r="N45" s="81">
        <f t="shared" si="10"/>
        <v>0.02</v>
      </c>
      <c r="O45" s="99">
        <f t="shared" si="11"/>
        <v>0.02</v>
      </c>
      <c r="P45" s="71"/>
      <c r="Q45" s="99">
        <f t="shared" si="12"/>
        <v>3.7250000000000001</v>
      </c>
      <c r="R45" s="99">
        <f t="shared" si="13"/>
        <v>3.7250000000000001</v>
      </c>
      <c r="S45" s="99">
        <f t="shared" si="14"/>
        <v>3.7250000000000001</v>
      </c>
      <c r="T45" s="82"/>
      <c r="U45" s="22">
        <f t="shared" si="15"/>
        <v>30</v>
      </c>
      <c r="V45" s="83">
        <f t="shared" si="16"/>
        <v>38862</v>
      </c>
      <c r="W45" s="22">
        <f t="shared" ca="1" si="17"/>
        <v>1813</v>
      </c>
      <c r="X45" s="80">
        <f>VLOOKUP($A45,[0]!Table,MATCH(X$4,[0]!Curves,0))</f>
        <v>5.6004968490689103E-2</v>
      </c>
      <c r="Y45" s="84">
        <f t="shared" ca="1" si="18"/>
        <v>0.75954897374854735</v>
      </c>
      <c r="Z45" s="22">
        <f t="shared" si="19"/>
        <v>0</v>
      </c>
      <c r="AA45" s="22">
        <f t="shared" si="20"/>
        <v>0</v>
      </c>
      <c r="AC45" s="72">
        <f t="shared" ca="1" si="21"/>
        <v>0</v>
      </c>
      <c r="AD45" s="72">
        <f t="shared" ca="1" si="22"/>
        <v>0</v>
      </c>
      <c r="AE45" s="72">
        <f t="shared" ca="1" si="23"/>
        <v>0</v>
      </c>
      <c r="AF45" s="72">
        <f t="shared" ca="1" si="24"/>
        <v>0</v>
      </c>
      <c r="AG45" s="72">
        <f t="shared" ca="1" si="25"/>
        <v>0</v>
      </c>
      <c r="AH45" s="72">
        <f t="shared" ca="1" si="26"/>
        <v>0</v>
      </c>
      <c r="AI45" s="72">
        <f t="shared" ca="1" si="27"/>
        <v>0</v>
      </c>
      <c r="AJ45" s="72">
        <f t="shared" ca="1" si="28"/>
        <v>0</v>
      </c>
      <c r="AK45" s="72">
        <f t="shared" ca="1" si="29"/>
        <v>0</v>
      </c>
      <c r="AL45" s="76"/>
      <c r="AM45" s="72">
        <f t="shared" ca="1" si="30"/>
        <v>0</v>
      </c>
      <c r="AN45" s="72">
        <f t="shared" ca="1" si="31"/>
        <v>0</v>
      </c>
      <c r="AO45" s="72">
        <f t="shared" ca="1" si="32"/>
        <v>0</v>
      </c>
      <c r="AP45" s="85">
        <f t="shared" ca="1" si="33"/>
        <v>0</v>
      </c>
      <c r="AR45" s="72">
        <f t="shared" ca="1" si="34"/>
        <v>0</v>
      </c>
      <c r="AS45" s="72">
        <f t="shared" ca="1" si="35"/>
        <v>0</v>
      </c>
      <c r="AT45" s="72">
        <f t="shared" ca="1" si="36"/>
        <v>0</v>
      </c>
      <c r="AU45" s="85">
        <f t="shared" ca="1" si="37"/>
        <v>0</v>
      </c>
      <c r="AV45" s="85"/>
      <c r="AW45" s="73">
        <f t="shared" ca="1" si="38"/>
        <v>0</v>
      </c>
      <c r="AY45" s="73">
        <f t="shared" ca="1" si="39"/>
        <v>0</v>
      </c>
      <c r="AZ45" s="86"/>
    </row>
    <row r="46" spans="1:52">
      <c r="A46" s="77">
        <f t="shared" si="40"/>
        <v>38838</v>
      </c>
      <c r="B46" s="78">
        <f t="shared" si="41"/>
        <v>50000</v>
      </c>
      <c r="C46" s="87"/>
      <c r="D46" s="79">
        <f t="shared" si="3"/>
        <v>50000</v>
      </c>
      <c r="E46" s="67">
        <f t="shared" si="4"/>
        <v>0</v>
      </c>
      <c r="F46" s="67">
        <f t="shared" ca="1" si="5"/>
        <v>0</v>
      </c>
      <c r="G46" s="80">
        <f>VLOOKUP($A46,[0]!Table,MATCH(G$4,[0]!Curves,0))</f>
        <v>3.7949999999999999</v>
      </c>
      <c r="H46" s="81">
        <f t="shared" si="6"/>
        <v>3.7949999999999999</v>
      </c>
      <c r="I46" s="80">
        <f t="shared" si="7"/>
        <v>3.7949999999999999</v>
      </c>
      <c r="J46" s="80">
        <f>VLOOKUP($A46,[0]!Table,MATCH(J$4,[0]!Curves,0))</f>
        <v>-0.1</v>
      </c>
      <c r="K46" s="81">
        <f t="shared" si="8"/>
        <v>-0.1</v>
      </c>
      <c r="L46" s="99">
        <f t="shared" si="9"/>
        <v>-0.1</v>
      </c>
      <c r="M46" s="80">
        <f>VLOOKUP($A46,[0]!Table,MATCH(M$4,[0]!Curves,0))</f>
        <v>0.02</v>
      </c>
      <c r="N46" s="81">
        <f t="shared" si="10"/>
        <v>0.02</v>
      </c>
      <c r="O46" s="99">
        <f t="shared" si="11"/>
        <v>0.02</v>
      </c>
      <c r="P46" s="71"/>
      <c r="Q46" s="99">
        <f t="shared" si="12"/>
        <v>3.7149999999999999</v>
      </c>
      <c r="R46" s="99">
        <f t="shared" si="13"/>
        <v>3.7149999999999999</v>
      </c>
      <c r="S46" s="99">
        <f t="shared" si="14"/>
        <v>3.7149999999999999</v>
      </c>
      <c r="T46" s="82"/>
      <c r="U46" s="22">
        <f t="shared" si="15"/>
        <v>31</v>
      </c>
      <c r="V46" s="83">
        <f t="shared" si="16"/>
        <v>38893</v>
      </c>
      <c r="W46" s="22">
        <f t="shared" ca="1" si="17"/>
        <v>1844</v>
      </c>
      <c r="X46" s="80">
        <f>VLOOKUP($A46,[0]!Table,MATCH(X$4,[0]!Curves,0))</f>
        <v>5.6182749569473799E-2</v>
      </c>
      <c r="Y46" s="84">
        <f t="shared" ca="1" si="18"/>
        <v>0.75530379679388882</v>
      </c>
      <c r="Z46" s="22">
        <f t="shared" si="19"/>
        <v>0</v>
      </c>
      <c r="AA46" s="22">
        <f t="shared" si="20"/>
        <v>0</v>
      </c>
      <c r="AC46" s="72">
        <f t="shared" ca="1" si="21"/>
        <v>0</v>
      </c>
      <c r="AD46" s="72">
        <f t="shared" ca="1" si="22"/>
        <v>0</v>
      </c>
      <c r="AE46" s="72">
        <f t="shared" ca="1" si="23"/>
        <v>0</v>
      </c>
      <c r="AF46" s="72">
        <f t="shared" ca="1" si="24"/>
        <v>0</v>
      </c>
      <c r="AG46" s="72">
        <f t="shared" ca="1" si="25"/>
        <v>0</v>
      </c>
      <c r="AH46" s="72">
        <f t="shared" ca="1" si="26"/>
        <v>0</v>
      </c>
      <c r="AI46" s="72">
        <f t="shared" ca="1" si="27"/>
        <v>0</v>
      </c>
      <c r="AJ46" s="72">
        <f t="shared" ca="1" si="28"/>
        <v>0</v>
      </c>
      <c r="AK46" s="72">
        <f t="shared" ca="1" si="29"/>
        <v>0</v>
      </c>
      <c r="AL46" s="76"/>
      <c r="AM46" s="72">
        <f t="shared" ca="1" si="30"/>
        <v>0</v>
      </c>
      <c r="AN46" s="72">
        <f t="shared" ca="1" si="31"/>
        <v>0</v>
      </c>
      <c r="AO46" s="72">
        <f t="shared" ca="1" si="32"/>
        <v>0</v>
      </c>
      <c r="AP46" s="85">
        <f t="shared" ca="1" si="33"/>
        <v>0</v>
      </c>
      <c r="AR46" s="72">
        <f t="shared" ca="1" si="34"/>
        <v>0</v>
      </c>
      <c r="AS46" s="72">
        <f t="shared" ca="1" si="35"/>
        <v>0</v>
      </c>
      <c r="AT46" s="72">
        <f t="shared" ca="1" si="36"/>
        <v>0</v>
      </c>
      <c r="AU46" s="85">
        <f t="shared" ca="1" si="37"/>
        <v>0</v>
      </c>
      <c r="AV46" s="85"/>
      <c r="AW46" s="73">
        <f t="shared" ca="1" si="38"/>
        <v>0</v>
      </c>
      <c r="AY46" s="73">
        <f t="shared" ca="1" si="39"/>
        <v>0</v>
      </c>
      <c r="AZ46" s="86"/>
    </row>
    <row r="47" spans="1:52">
      <c r="A47" s="77">
        <f t="shared" si="40"/>
        <v>38869</v>
      </c>
      <c r="B47" s="78">
        <f t="shared" si="41"/>
        <v>50000</v>
      </c>
      <c r="C47" s="87"/>
      <c r="D47" s="79">
        <f t="shared" si="3"/>
        <v>50000</v>
      </c>
      <c r="E47" s="67">
        <f t="shared" si="4"/>
        <v>0</v>
      </c>
      <c r="F47" s="67">
        <f t="shared" ca="1" si="5"/>
        <v>0</v>
      </c>
      <c r="G47" s="80">
        <f>VLOOKUP($A47,[0]!Table,MATCH(G$4,[0]!Curves,0))</f>
        <v>3.8310000000000004</v>
      </c>
      <c r="H47" s="81">
        <f t="shared" si="6"/>
        <v>3.8310000000000004</v>
      </c>
      <c r="I47" s="80">
        <f t="shared" si="7"/>
        <v>3.8310000000000004</v>
      </c>
      <c r="J47" s="80">
        <f>VLOOKUP($A47,[0]!Table,MATCH(J$4,[0]!Curves,0))</f>
        <v>-0.1</v>
      </c>
      <c r="K47" s="81">
        <f t="shared" si="8"/>
        <v>-0.1</v>
      </c>
      <c r="L47" s="99">
        <f t="shared" si="9"/>
        <v>-0.1</v>
      </c>
      <c r="M47" s="80">
        <f>VLOOKUP($A47,[0]!Table,MATCH(M$4,[0]!Curves,0))</f>
        <v>0.02</v>
      </c>
      <c r="N47" s="81">
        <f t="shared" si="10"/>
        <v>0.02</v>
      </c>
      <c r="O47" s="99">
        <f t="shared" si="11"/>
        <v>0.02</v>
      </c>
      <c r="P47" s="71"/>
      <c r="Q47" s="99">
        <f t="shared" si="12"/>
        <v>3.7510000000000003</v>
      </c>
      <c r="R47" s="99">
        <f t="shared" si="13"/>
        <v>3.7510000000000003</v>
      </c>
      <c r="S47" s="99">
        <f t="shared" si="14"/>
        <v>3.7510000000000003</v>
      </c>
      <c r="T47" s="82"/>
      <c r="U47" s="22">
        <f t="shared" si="15"/>
        <v>30</v>
      </c>
      <c r="V47" s="83">
        <f t="shared" si="16"/>
        <v>38923</v>
      </c>
      <c r="W47" s="22">
        <f t="shared" ca="1" si="17"/>
        <v>1874</v>
      </c>
      <c r="X47" s="80">
        <f>VLOOKUP($A47,[0]!Table,MATCH(X$4,[0]!Curves,0))</f>
        <v>5.63664566952706E-2</v>
      </c>
      <c r="Y47" s="84">
        <f t="shared" ca="1" si="18"/>
        <v>0.75139053752964469</v>
      </c>
      <c r="Z47" s="22">
        <f t="shared" si="19"/>
        <v>0</v>
      </c>
      <c r="AA47" s="22">
        <f t="shared" si="20"/>
        <v>0</v>
      </c>
      <c r="AC47" s="72">
        <f t="shared" ca="1" si="21"/>
        <v>0</v>
      </c>
      <c r="AD47" s="72">
        <f t="shared" ca="1" si="22"/>
        <v>0</v>
      </c>
      <c r="AE47" s="72">
        <f t="shared" ca="1" si="23"/>
        <v>0</v>
      </c>
      <c r="AF47" s="72">
        <f t="shared" ca="1" si="24"/>
        <v>0</v>
      </c>
      <c r="AG47" s="72">
        <f t="shared" ca="1" si="25"/>
        <v>0</v>
      </c>
      <c r="AH47" s="72">
        <f t="shared" ca="1" si="26"/>
        <v>0</v>
      </c>
      <c r="AI47" s="72">
        <f t="shared" ca="1" si="27"/>
        <v>0</v>
      </c>
      <c r="AJ47" s="72">
        <f t="shared" ca="1" si="28"/>
        <v>0</v>
      </c>
      <c r="AK47" s="72">
        <f t="shared" ca="1" si="29"/>
        <v>0</v>
      </c>
      <c r="AL47" s="76"/>
      <c r="AM47" s="72">
        <f t="shared" ca="1" si="30"/>
        <v>0</v>
      </c>
      <c r="AN47" s="72">
        <f t="shared" ca="1" si="31"/>
        <v>0</v>
      </c>
      <c r="AO47" s="72">
        <f t="shared" ca="1" si="32"/>
        <v>0</v>
      </c>
      <c r="AP47" s="85">
        <f t="shared" ca="1" si="33"/>
        <v>0</v>
      </c>
      <c r="AR47" s="72">
        <f t="shared" ca="1" si="34"/>
        <v>0</v>
      </c>
      <c r="AS47" s="72">
        <f t="shared" ca="1" si="35"/>
        <v>0</v>
      </c>
      <c r="AT47" s="72">
        <f t="shared" ca="1" si="36"/>
        <v>0</v>
      </c>
      <c r="AU47" s="85">
        <f t="shared" ca="1" si="37"/>
        <v>0</v>
      </c>
      <c r="AV47" s="85"/>
      <c r="AW47" s="73">
        <f t="shared" ca="1" si="38"/>
        <v>0</v>
      </c>
      <c r="AY47" s="73">
        <f t="shared" ca="1" si="39"/>
        <v>0</v>
      </c>
      <c r="AZ47" s="86"/>
    </row>
    <row r="48" spans="1:52">
      <c r="A48" s="77">
        <f t="shared" si="40"/>
        <v>38899</v>
      </c>
      <c r="B48" s="78">
        <f t="shared" si="41"/>
        <v>50000</v>
      </c>
      <c r="C48" s="87"/>
      <c r="D48" s="79">
        <f t="shared" si="3"/>
        <v>50000</v>
      </c>
      <c r="E48" s="67">
        <f t="shared" si="4"/>
        <v>0</v>
      </c>
      <c r="F48" s="67">
        <f t="shared" ca="1" si="5"/>
        <v>0</v>
      </c>
      <c r="G48" s="80">
        <f>VLOOKUP($A48,[0]!Table,MATCH(G$4,[0]!Curves,0))</f>
        <v>3.88</v>
      </c>
      <c r="H48" s="81">
        <f t="shared" si="6"/>
        <v>3.88</v>
      </c>
      <c r="I48" s="80">
        <f t="shared" si="7"/>
        <v>3.88</v>
      </c>
      <c r="J48" s="80">
        <f>VLOOKUP($A48,[0]!Table,MATCH(J$4,[0]!Curves,0))</f>
        <v>-0.1</v>
      </c>
      <c r="K48" s="81">
        <f t="shared" si="8"/>
        <v>-0.1</v>
      </c>
      <c r="L48" s="99">
        <f t="shared" si="9"/>
        <v>-0.1</v>
      </c>
      <c r="M48" s="80">
        <f>VLOOKUP($A48,[0]!Table,MATCH(M$4,[0]!Curves,0))</f>
        <v>0.02</v>
      </c>
      <c r="N48" s="81">
        <f t="shared" si="10"/>
        <v>0.02</v>
      </c>
      <c r="O48" s="99">
        <f t="shared" si="11"/>
        <v>0.02</v>
      </c>
      <c r="P48" s="71"/>
      <c r="Q48" s="99">
        <f t="shared" si="12"/>
        <v>3.8</v>
      </c>
      <c r="R48" s="99">
        <f t="shared" si="13"/>
        <v>3.8</v>
      </c>
      <c r="S48" s="99">
        <f t="shared" si="14"/>
        <v>3.8</v>
      </c>
      <c r="T48" s="82"/>
      <c r="U48" s="22">
        <f t="shared" si="15"/>
        <v>31</v>
      </c>
      <c r="V48" s="83">
        <f t="shared" si="16"/>
        <v>38954</v>
      </c>
      <c r="W48" s="22">
        <f t="shared" ca="1" si="17"/>
        <v>1905</v>
      </c>
      <c r="X48" s="80">
        <f>VLOOKUP($A48,[0]!Table,MATCH(X$4,[0]!Curves,0))</f>
        <v>5.6492482024604204E-2</v>
      </c>
      <c r="Y48" s="84">
        <f t="shared" ca="1" si="18"/>
        <v>0.74740304012981928</v>
      </c>
      <c r="Z48" s="22">
        <f t="shared" si="19"/>
        <v>0</v>
      </c>
      <c r="AA48" s="22">
        <f t="shared" si="20"/>
        <v>0</v>
      </c>
      <c r="AC48" s="72">
        <f t="shared" ca="1" si="21"/>
        <v>0</v>
      </c>
      <c r="AD48" s="72">
        <f t="shared" ca="1" si="22"/>
        <v>0</v>
      </c>
      <c r="AE48" s="72">
        <f t="shared" ca="1" si="23"/>
        <v>0</v>
      </c>
      <c r="AF48" s="72">
        <f t="shared" ca="1" si="24"/>
        <v>0</v>
      </c>
      <c r="AG48" s="72">
        <f t="shared" ca="1" si="25"/>
        <v>0</v>
      </c>
      <c r="AH48" s="72">
        <f t="shared" ca="1" si="26"/>
        <v>0</v>
      </c>
      <c r="AI48" s="72">
        <f t="shared" ca="1" si="27"/>
        <v>0</v>
      </c>
      <c r="AJ48" s="72">
        <f t="shared" ca="1" si="28"/>
        <v>0</v>
      </c>
      <c r="AK48" s="72">
        <f t="shared" ca="1" si="29"/>
        <v>0</v>
      </c>
      <c r="AL48" s="76"/>
      <c r="AM48" s="72">
        <f t="shared" ca="1" si="30"/>
        <v>0</v>
      </c>
      <c r="AN48" s="72">
        <f t="shared" ca="1" si="31"/>
        <v>0</v>
      </c>
      <c r="AO48" s="72">
        <f t="shared" ca="1" si="32"/>
        <v>0</v>
      </c>
      <c r="AP48" s="85">
        <f t="shared" ca="1" si="33"/>
        <v>0</v>
      </c>
      <c r="AR48" s="72">
        <f t="shared" ca="1" si="34"/>
        <v>0</v>
      </c>
      <c r="AS48" s="72">
        <f t="shared" ca="1" si="35"/>
        <v>0</v>
      </c>
      <c r="AT48" s="72">
        <f t="shared" ca="1" si="36"/>
        <v>0</v>
      </c>
      <c r="AU48" s="85">
        <f t="shared" ca="1" si="37"/>
        <v>0</v>
      </c>
      <c r="AV48" s="85"/>
      <c r="AW48" s="73">
        <f t="shared" ca="1" si="38"/>
        <v>0</v>
      </c>
      <c r="AY48" s="73">
        <f t="shared" ca="1" si="39"/>
        <v>0</v>
      </c>
      <c r="AZ48" s="86"/>
    </row>
    <row r="49" spans="1:52">
      <c r="A49" s="77">
        <f t="shared" si="40"/>
        <v>38930</v>
      </c>
      <c r="B49" s="78">
        <f t="shared" si="41"/>
        <v>50000</v>
      </c>
      <c r="C49" s="87"/>
      <c r="D49" s="79">
        <f t="shared" si="3"/>
        <v>50000</v>
      </c>
      <c r="E49" s="67">
        <f t="shared" si="4"/>
        <v>0</v>
      </c>
      <c r="F49" s="67">
        <f t="shared" ca="1" si="5"/>
        <v>0</v>
      </c>
      <c r="G49" s="80">
        <f>VLOOKUP($A49,[0]!Table,MATCH(G$4,[0]!Curves,0))</f>
        <v>3.9249999999999998</v>
      </c>
      <c r="H49" s="81">
        <f t="shared" si="6"/>
        <v>3.9249999999999998</v>
      </c>
      <c r="I49" s="80">
        <f t="shared" si="7"/>
        <v>3.9249999999999998</v>
      </c>
      <c r="J49" s="80">
        <f>VLOOKUP($A49,[0]!Table,MATCH(J$4,[0]!Curves,0))</f>
        <v>-0.1</v>
      </c>
      <c r="K49" s="81">
        <f t="shared" si="8"/>
        <v>-0.1</v>
      </c>
      <c r="L49" s="99">
        <f t="shared" si="9"/>
        <v>-0.1</v>
      </c>
      <c r="M49" s="80">
        <f>VLOOKUP($A49,[0]!Table,MATCH(M$4,[0]!Curves,0))</f>
        <v>0.02</v>
      </c>
      <c r="N49" s="81">
        <f t="shared" si="10"/>
        <v>0.02</v>
      </c>
      <c r="O49" s="99">
        <f t="shared" si="11"/>
        <v>0.02</v>
      </c>
      <c r="P49" s="71"/>
      <c r="Q49" s="99">
        <f t="shared" si="12"/>
        <v>3.8449999999999998</v>
      </c>
      <c r="R49" s="99">
        <f t="shared" si="13"/>
        <v>3.8449999999999998</v>
      </c>
      <c r="S49" s="99">
        <f t="shared" si="14"/>
        <v>3.8449999999999998</v>
      </c>
      <c r="T49" s="82"/>
      <c r="U49" s="22">
        <f t="shared" si="15"/>
        <v>31</v>
      </c>
      <c r="V49" s="83">
        <f t="shared" si="16"/>
        <v>38985</v>
      </c>
      <c r="W49" s="22">
        <f t="shared" ca="1" si="17"/>
        <v>1936</v>
      </c>
      <c r="X49" s="80">
        <f>VLOOKUP($A49,[0]!Table,MATCH(X$4,[0]!Curves,0))</f>
        <v>5.66093379625663E-2</v>
      </c>
      <c r="Y49" s="84">
        <f t="shared" ca="1" si="18"/>
        <v>0.74342238799922622</v>
      </c>
      <c r="Z49" s="22">
        <f t="shared" si="19"/>
        <v>0</v>
      </c>
      <c r="AA49" s="22">
        <f t="shared" si="20"/>
        <v>0</v>
      </c>
      <c r="AC49" s="72">
        <f t="shared" ca="1" si="21"/>
        <v>0</v>
      </c>
      <c r="AD49" s="72">
        <f t="shared" ca="1" si="22"/>
        <v>0</v>
      </c>
      <c r="AE49" s="72">
        <f t="shared" ca="1" si="23"/>
        <v>0</v>
      </c>
      <c r="AF49" s="72">
        <f t="shared" ca="1" si="24"/>
        <v>0</v>
      </c>
      <c r="AG49" s="72">
        <f t="shared" ca="1" si="25"/>
        <v>0</v>
      </c>
      <c r="AH49" s="72">
        <f t="shared" ca="1" si="26"/>
        <v>0</v>
      </c>
      <c r="AI49" s="72">
        <f t="shared" ca="1" si="27"/>
        <v>0</v>
      </c>
      <c r="AJ49" s="72">
        <f t="shared" ca="1" si="28"/>
        <v>0</v>
      </c>
      <c r="AK49" s="72">
        <f t="shared" ca="1" si="29"/>
        <v>0</v>
      </c>
      <c r="AL49" s="76"/>
      <c r="AM49" s="72">
        <f t="shared" ca="1" si="30"/>
        <v>0</v>
      </c>
      <c r="AN49" s="72">
        <f t="shared" ca="1" si="31"/>
        <v>0</v>
      </c>
      <c r="AO49" s="72">
        <f t="shared" ca="1" si="32"/>
        <v>0</v>
      </c>
      <c r="AP49" s="85">
        <f t="shared" ca="1" si="33"/>
        <v>0</v>
      </c>
      <c r="AR49" s="72">
        <f t="shared" ca="1" si="34"/>
        <v>0</v>
      </c>
      <c r="AS49" s="72">
        <f t="shared" ca="1" si="35"/>
        <v>0</v>
      </c>
      <c r="AT49" s="72">
        <f t="shared" ca="1" si="36"/>
        <v>0</v>
      </c>
      <c r="AU49" s="85">
        <f t="shared" ca="1" si="37"/>
        <v>0</v>
      </c>
      <c r="AV49" s="85"/>
      <c r="AW49" s="73">
        <f t="shared" ca="1" si="38"/>
        <v>0</v>
      </c>
      <c r="AY49" s="73">
        <f t="shared" ca="1" si="39"/>
        <v>0</v>
      </c>
      <c r="AZ49" s="86"/>
    </row>
    <row r="50" spans="1:52">
      <c r="A50" s="77">
        <f t="shared" si="40"/>
        <v>38961</v>
      </c>
      <c r="B50" s="78">
        <f t="shared" si="41"/>
        <v>50000</v>
      </c>
      <c r="C50" s="87"/>
      <c r="D50" s="79">
        <f t="shared" si="3"/>
        <v>50000</v>
      </c>
      <c r="E50" s="67">
        <f t="shared" si="4"/>
        <v>0</v>
      </c>
      <c r="F50" s="67">
        <f t="shared" ca="1" si="5"/>
        <v>0</v>
      </c>
      <c r="G50" s="80">
        <f>VLOOKUP($A50,[0]!Table,MATCH(G$4,[0]!Curves,0))</f>
        <v>3.9320000000000004</v>
      </c>
      <c r="H50" s="81">
        <f t="shared" si="6"/>
        <v>3.9320000000000004</v>
      </c>
      <c r="I50" s="80">
        <f t="shared" si="7"/>
        <v>3.9320000000000004</v>
      </c>
      <c r="J50" s="80">
        <f>VLOOKUP($A50,[0]!Table,MATCH(J$4,[0]!Curves,0))</f>
        <v>-0.1</v>
      </c>
      <c r="K50" s="81">
        <f t="shared" si="8"/>
        <v>-0.1</v>
      </c>
      <c r="L50" s="99">
        <f t="shared" si="9"/>
        <v>-0.1</v>
      </c>
      <c r="M50" s="80">
        <f>VLOOKUP($A50,[0]!Table,MATCH(M$4,[0]!Curves,0))</f>
        <v>0.02</v>
      </c>
      <c r="N50" s="81">
        <f t="shared" si="10"/>
        <v>0.02</v>
      </c>
      <c r="O50" s="99">
        <f t="shared" si="11"/>
        <v>0.02</v>
      </c>
      <c r="P50" s="71"/>
      <c r="Q50" s="99">
        <f t="shared" si="12"/>
        <v>3.8520000000000003</v>
      </c>
      <c r="R50" s="99">
        <f t="shared" si="13"/>
        <v>3.8520000000000003</v>
      </c>
      <c r="S50" s="99">
        <f t="shared" si="14"/>
        <v>3.8520000000000003</v>
      </c>
      <c r="T50" s="82"/>
      <c r="U50" s="22">
        <f t="shared" si="15"/>
        <v>30</v>
      </c>
      <c r="V50" s="83">
        <f t="shared" si="16"/>
        <v>39015</v>
      </c>
      <c r="W50" s="22">
        <f t="shared" ca="1" si="17"/>
        <v>1966</v>
      </c>
      <c r="X50" s="80">
        <f>VLOOKUP($A50,[0]!Table,MATCH(X$4,[0]!Curves,0))</f>
        <v>5.6726193905073205E-2</v>
      </c>
      <c r="Y50" s="84">
        <f t="shared" ca="1" si="18"/>
        <v>0.73957677243138453</v>
      </c>
      <c r="Z50" s="22">
        <f t="shared" si="19"/>
        <v>0</v>
      </c>
      <c r="AA50" s="22">
        <f t="shared" si="20"/>
        <v>0</v>
      </c>
      <c r="AC50" s="72">
        <f t="shared" ca="1" si="21"/>
        <v>0</v>
      </c>
      <c r="AD50" s="72">
        <f t="shared" ca="1" si="22"/>
        <v>0</v>
      </c>
      <c r="AE50" s="72">
        <f t="shared" ca="1" si="23"/>
        <v>0</v>
      </c>
      <c r="AF50" s="72">
        <f t="shared" ca="1" si="24"/>
        <v>0</v>
      </c>
      <c r="AG50" s="72">
        <f t="shared" ca="1" si="25"/>
        <v>0</v>
      </c>
      <c r="AH50" s="72">
        <f t="shared" ca="1" si="26"/>
        <v>0</v>
      </c>
      <c r="AI50" s="72">
        <f t="shared" ca="1" si="27"/>
        <v>0</v>
      </c>
      <c r="AJ50" s="72">
        <f t="shared" ca="1" si="28"/>
        <v>0</v>
      </c>
      <c r="AK50" s="72">
        <f t="shared" ca="1" si="29"/>
        <v>0</v>
      </c>
      <c r="AL50" s="76"/>
      <c r="AM50" s="72">
        <f t="shared" ca="1" si="30"/>
        <v>0</v>
      </c>
      <c r="AN50" s="72">
        <f t="shared" ca="1" si="31"/>
        <v>0</v>
      </c>
      <c r="AO50" s="72">
        <f t="shared" ca="1" si="32"/>
        <v>0</v>
      </c>
      <c r="AP50" s="85">
        <f t="shared" ca="1" si="33"/>
        <v>0</v>
      </c>
      <c r="AR50" s="72">
        <f t="shared" ca="1" si="34"/>
        <v>0</v>
      </c>
      <c r="AS50" s="72">
        <f t="shared" ca="1" si="35"/>
        <v>0</v>
      </c>
      <c r="AT50" s="72">
        <f t="shared" ca="1" si="36"/>
        <v>0</v>
      </c>
      <c r="AU50" s="85">
        <f t="shared" ca="1" si="37"/>
        <v>0</v>
      </c>
      <c r="AV50" s="85"/>
      <c r="AW50" s="73">
        <f t="shared" ca="1" si="38"/>
        <v>0</v>
      </c>
      <c r="AY50" s="73">
        <f t="shared" ca="1" si="39"/>
        <v>0</v>
      </c>
      <c r="AZ50" s="86"/>
    </row>
    <row r="51" spans="1:52">
      <c r="A51" s="77">
        <f t="shared" si="40"/>
        <v>38991</v>
      </c>
      <c r="B51" s="78">
        <f t="shared" si="41"/>
        <v>50000</v>
      </c>
      <c r="C51" s="87"/>
      <c r="D51" s="79">
        <f t="shared" si="3"/>
        <v>50000</v>
      </c>
      <c r="E51" s="67">
        <f t="shared" si="4"/>
        <v>0</v>
      </c>
      <c r="F51" s="67">
        <f t="shared" ca="1" si="5"/>
        <v>0</v>
      </c>
      <c r="G51" s="80">
        <f>VLOOKUP($A51,[0]!Table,MATCH(G$4,[0]!Curves,0))</f>
        <v>3.96</v>
      </c>
      <c r="H51" s="81">
        <f t="shared" si="6"/>
        <v>3.96</v>
      </c>
      <c r="I51" s="80">
        <f t="shared" si="7"/>
        <v>3.96</v>
      </c>
      <c r="J51" s="80">
        <f>VLOOKUP($A51,[0]!Table,MATCH(J$4,[0]!Curves,0))</f>
        <v>-0.1</v>
      </c>
      <c r="K51" s="81">
        <f t="shared" si="8"/>
        <v>-0.1</v>
      </c>
      <c r="L51" s="99">
        <f t="shared" si="9"/>
        <v>-0.1</v>
      </c>
      <c r="M51" s="80">
        <f>VLOOKUP($A51,[0]!Table,MATCH(M$4,[0]!Curves,0))</f>
        <v>0.02</v>
      </c>
      <c r="N51" s="81">
        <f t="shared" si="10"/>
        <v>0.02</v>
      </c>
      <c r="O51" s="99">
        <f t="shared" si="11"/>
        <v>0.02</v>
      </c>
      <c r="P51" s="71"/>
      <c r="Q51" s="99">
        <f t="shared" si="12"/>
        <v>3.88</v>
      </c>
      <c r="R51" s="99">
        <f t="shared" si="13"/>
        <v>3.88</v>
      </c>
      <c r="S51" s="99">
        <f t="shared" si="14"/>
        <v>3.88</v>
      </c>
      <c r="T51" s="82"/>
      <c r="U51" s="22">
        <f t="shared" si="15"/>
        <v>31</v>
      </c>
      <c r="V51" s="83">
        <f t="shared" si="16"/>
        <v>39046</v>
      </c>
      <c r="W51" s="22">
        <f t="shared" ca="1" si="17"/>
        <v>1997</v>
      </c>
      <c r="X51" s="80">
        <f>VLOOKUP($A51,[0]!Table,MATCH(X$4,[0]!Curves,0))</f>
        <v>5.68392803053746E-2</v>
      </c>
      <c r="Y51" s="84">
        <f t="shared" ca="1" si="18"/>
        <v>0.73560993255833851</v>
      </c>
      <c r="Z51" s="22">
        <f t="shared" si="19"/>
        <v>0</v>
      </c>
      <c r="AA51" s="22">
        <f t="shared" si="20"/>
        <v>0</v>
      </c>
      <c r="AC51" s="72">
        <f t="shared" ca="1" si="21"/>
        <v>0</v>
      </c>
      <c r="AD51" s="72">
        <f t="shared" ca="1" si="22"/>
        <v>0</v>
      </c>
      <c r="AE51" s="72">
        <f t="shared" ca="1" si="23"/>
        <v>0</v>
      </c>
      <c r="AF51" s="72">
        <f t="shared" ca="1" si="24"/>
        <v>0</v>
      </c>
      <c r="AG51" s="72">
        <f t="shared" ca="1" si="25"/>
        <v>0</v>
      </c>
      <c r="AH51" s="72">
        <f t="shared" ca="1" si="26"/>
        <v>0</v>
      </c>
      <c r="AI51" s="72">
        <f t="shared" ca="1" si="27"/>
        <v>0</v>
      </c>
      <c r="AJ51" s="72">
        <f t="shared" ca="1" si="28"/>
        <v>0</v>
      </c>
      <c r="AK51" s="72">
        <f t="shared" ca="1" si="29"/>
        <v>0</v>
      </c>
      <c r="AL51" s="76"/>
      <c r="AM51" s="72">
        <f t="shared" ca="1" si="30"/>
        <v>0</v>
      </c>
      <c r="AN51" s="72">
        <f t="shared" ca="1" si="31"/>
        <v>0</v>
      </c>
      <c r="AO51" s="72">
        <f t="shared" ca="1" si="32"/>
        <v>0</v>
      </c>
      <c r="AP51" s="85">
        <f t="shared" ca="1" si="33"/>
        <v>0</v>
      </c>
      <c r="AR51" s="72">
        <f t="shared" ca="1" si="34"/>
        <v>0</v>
      </c>
      <c r="AS51" s="72">
        <f t="shared" ca="1" si="35"/>
        <v>0</v>
      </c>
      <c r="AT51" s="72">
        <f t="shared" ca="1" si="36"/>
        <v>0</v>
      </c>
      <c r="AU51" s="85">
        <f t="shared" ca="1" si="37"/>
        <v>0</v>
      </c>
      <c r="AV51" s="85"/>
      <c r="AW51" s="73">
        <f t="shared" ca="1" si="38"/>
        <v>0</v>
      </c>
      <c r="AY51" s="73">
        <f t="shared" ca="1" si="39"/>
        <v>0</v>
      </c>
      <c r="AZ51" s="86"/>
    </row>
    <row r="52" spans="1:52">
      <c r="A52" s="77">
        <f t="shared" si="40"/>
        <v>39022</v>
      </c>
      <c r="B52" s="78">
        <f t="shared" si="41"/>
        <v>50000</v>
      </c>
      <c r="C52" s="87"/>
      <c r="D52" s="79">
        <f t="shared" si="3"/>
        <v>50000</v>
      </c>
      <c r="E52" s="67">
        <f t="shared" si="4"/>
        <v>0</v>
      </c>
      <c r="F52" s="67">
        <f t="shared" ca="1" si="5"/>
        <v>0</v>
      </c>
      <c r="G52" s="80">
        <f>VLOOKUP($A52,[0]!Table,MATCH(G$4,[0]!Curves,0))</f>
        <v>4.0949999999999998</v>
      </c>
      <c r="H52" s="81">
        <f t="shared" si="6"/>
        <v>4.0949999999999998</v>
      </c>
      <c r="I52" s="80">
        <f t="shared" si="7"/>
        <v>4.0949999999999998</v>
      </c>
      <c r="J52" s="80">
        <f>VLOOKUP($A52,[0]!Table,MATCH(J$4,[0]!Curves,0))</f>
        <v>0.248</v>
      </c>
      <c r="K52" s="81">
        <f t="shared" si="8"/>
        <v>0.248</v>
      </c>
      <c r="L52" s="99">
        <f t="shared" si="9"/>
        <v>0.248</v>
      </c>
      <c r="M52" s="80">
        <f>VLOOKUP($A52,[0]!Table,MATCH(M$4,[0]!Curves,0))</f>
        <v>0.06</v>
      </c>
      <c r="N52" s="81">
        <f t="shared" si="10"/>
        <v>0.06</v>
      </c>
      <c r="O52" s="99">
        <f t="shared" si="11"/>
        <v>0.06</v>
      </c>
      <c r="P52" s="71"/>
      <c r="Q52" s="99">
        <f t="shared" si="12"/>
        <v>4.4029999999999996</v>
      </c>
      <c r="R52" s="99">
        <f t="shared" si="13"/>
        <v>4.4029999999999996</v>
      </c>
      <c r="S52" s="99">
        <f t="shared" si="14"/>
        <v>4.4029999999999996</v>
      </c>
      <c r="T52" s="82"/>
      <c r="U52" s="22">
        <f t="shared" si="15"/>
        <v>30</v>
      </c>
      <c r="V52" s="83">
        <f t="shared" si="16"/>
        <v>39076</v>
      </c>
      <c r="W52" s="22">
        <f t="shared" ca="1" si="17"/>
        <v>2027</v>
      </c>
      <c r="X52" s="80">
        <f>VLOOKUP($A52,[0]!Table,MATCH(X$4,[0]!Curves,0))</f>
        <v>5.6956136256823602E-2</v>
      </c>
      <c r="Y52" s="84">
        <f t="shared" ca="1" si="18"/>
        <v>0.73177790121704778</v>
      </c>
      <c r="Z52" s="22">
        <f t="shared" si="19"/>
        <v>0</v>
      </c>
      <c r="AA52" s="22">
        <f t="shared" si="20"/>
        <v>0</v>
      </c>
      <c r="AC52" s="72">
        <f t="shared" ca="1" si="21"/>
        <v>0</v>
      </c>
      <c r="AD52" s="72">
        <f t="shared" ca="1" si="22"/>
        <v>0</v>
      </c>
      <c r="AE52" s="72">
        <f t="shared" ca="1" si="23"/>
        <v>0</v>
      </c>
      <c r="AF52" s="72">
        <f t="shared" ca="1" si="24"/>
        <v>0</v>
      </c>
      <c r="AG52" s="72">
        <f t="shared" ca="1" si="25"/>
        <v>0</v>
      </c>
      <c r="AH52" s="72">
        <f t="shared" ca="1" si="26"/>
        <v>0</v>
      </c>
      <c r="AI52" s="72">
        <f t="shared" ca="1" si="27"/>
        <v>0</v>
      </c>
      <c r="AJ52" s="72">
        <f t="shared" ca="1" si="28"/>
        <v>0</v>
      </c>
      <c r="AK52" s="72">
        <f t="shared" ca="1" si="29"/>
        <v>0</v>
      </c>
      <c r="AL52" s="76"/>
      <c r="AM52" s="72">
        <f t="shared" ca="1" si="30"/>
        <v>0</v>
      </c>
      <c r="AN52" s="72">
        <f t="shared" ca="1" si="31"/>
        <v>0</v>
      </c>
      <c r="AO52" s="72">
        <f t="shared" ca="1" si="32"/>
        <v>0</v>
      </c>
      <c r="AP52" s="85">
        <f t="shared" ca="1" si="33"/>
        <v>0</v>
      </c>
      <c r="AR52" s="72">
        <f t="shared" ca="1" si="34"/>
        <v>0</v>
      </c>
      <c r="AS52" s="72">
        <f t="shared" ca="1" si="35"/>
        <v>0</v>
      </c>
      <c r="AT52" s="72">
        <f t="shared" ca="1" si="36"/>
        <v>0</v>
      </c>
      <c r="AU52" s="85">
        <f t="shared" ca="1" si="37"/>
        <v>0</v>
      </c>
      <c r="AV52" s="85"/>
      <c r="AW52" s="73">
        <f t="shared" ca="1" si="38"/>
        <v>0</v>
      </c>
      <c r="AY52" s="73">
        <f t="shared" ca="1" si="39"/>
        <v>0</v>
      </c>
      <c r="AZ52" s="86"/>
    </row>
    <row r="53" spans="1:52">
      <c r="A53" s="77">
        <f t="shared" si="40"/>
        <v>39052</v>
      </c>
      <c r="B53" s="78">
        <f t="shared" si="41"/>
        <v>50000</v>
      </c>
      <c r="C53" s="87"/>
      <c r="D53" s="79">
        <f t="shared" si="3"/>
        <v>50000</v>
      </c>
      <c r="E53" s="67">
        <f t="shared" si="4"/>
        <v>0</v>
      </c>
      <c r="F53" s="67">
        <f t="shared" ca="1" si="5"/>
        <v>0</v>
      </c>
      <c r="G53" s="80">
        <f>VLOOKUP($A53,[0]!Table,MATCH(G$4,[0]!Curves,0))</f>
        <v>4.2300000000000004</v>
      </c>
      <c r="H53" s="81">
        <f t="shared" si="6"/>
        <v>4.2300000000000004</v>
      </c>
      <c r="I53" s="80">
        <f t="shared" si="7"/>
        <v>4.2300000000000004</v>
      </c>
      <c r="J53" s="80">
        <f>VLOOKUP($A53,[0]!Table,MATCH(J$4,[0]!Curves,0))</f>
        <v>0.308</v>
      </c>
      <c r="K53" s="81">
        <f t="shared" si="8"/>
        <v>0.308</v>
      </c>
      <c r="L53" s="99">
        <f t="shared" si="9"/>
        <v>0.308</v>
      </c>
      <c r="M53" s="80">
        <f>VLOOKUP($A53,[0]!Table,MATCH(M$4,[0]!Curves,0))</f>
        <v>0.06</v>
      </c>
      <c r="N53" s="81">
        <f t="shared" si="10"/>
        <v>0.06</v>
      </c>
      <c r="O53" s="99">
        <f t="shared" si="11"/>
        <v>0.06</v>
      </c>
      <c r="P53" s="71"/>
      <c r="Q53" s="99">
        <f t="shared" si="12"/>
        <v>4.5980000000000008</v>
      </c>
      <c r="R53" s="99">
        <f t="shared" si="13"/>
        <v>4.5980000000000008</v>
      </c>
      <c r="S53" s="99">
        <f t="shared" si="14"/>
        <v>4.5980000000000008</v>
      </c>
      <c r="T53" s="82"/>
      <c r="U53" s="22">
        <f t="shared" si="15"/>
        <v>31</v>
      </c>
      <c r="V53" s="83">
        <f t="shared" si="16"/>
        <v>39107</v>
      </c>
      <c r="W53" s="22">
        <f t="shared" ca="1" si="17"/>
        <v>2058</v>
      </c>
      <c r="X53" s="80">
        <f>VLOOKUP($A53,[0]!Table,MATCH(X$4,[0]!Curves,0))</f>
        <v>5.7069222665777602E-2</v>
      </c>
      <c r="Y53" s="84">
        <f t="shared" ca="1" si="18"/>
        <v>0.72782532113740539</v>
      </c>
      <c r="Z53" s="22">
        <f t="shared" si="19"/>
        <v>0</v>
      </c>
      <c r="AA53" s="22">
        <f t="shared" si="20"/>
        <v>0</v>
      </c>
      <c r="AC53" s="72">
        <f t="shared" ca="1" si="21"/>
        <v>0</v>
      </c>
      <c r="AD53" s="72">
        <f t="shared" ca="1" si="22"/>
        <v>0</v>
      </c>
      <c r="AE53" s="72">
        <f t="shared" ca="1" si="23"/>
        <v>0</v>
      </c>
      <c r="AF53" s="72">
        <f t="shared" ca="1" si="24"/>
        <v>0</v>
      </c>
      <c r="AG53" s="72">
        <f t="shared" ca="1" si="25"/>
        <v>0</v>
      </c>
      <c r="AH53" s="72">
        <f t="shared" ca="1" si="26"/>
        <v>0</v>
      </c>
      <c r="AI53" s="72">
        <f t="shared" ca="1" si="27"/>
        <v>0</v>
      </c>
      <c r="AJ53" s="72">
        <f t="shared" ca="1" si="28"/>
        <v>0</v>
      </c>
      <c r="AK53" s="72">
        <f t="shared" ca="1" si="29"/>
        <v>0</v>
      </c>
      <c r="AL53" s="76"/>
      <c r="AM53" s="72">
        <f t="shared" ca="1" si="30"/>
        <v>0</v>
      </c>
      <c r="AN53" s="72">
        <f t="shared" ca="1" si="31"/>
        <v>0</v>
      </c>
      <c r="AO53" s="72">
        <f t="shared" ca="1" si="32"/>
        <v>0</v>
      </c>
      <c r="AP53" s="85">
        <f t="shared" ca="1" si="33"/>
        <v>0</v>
      </c>
      <c r="AR53" s="72">
        <f t="shared" ca="1" si="34"/>
        <v>0</v>
      </c>
      <c r="AS53" s="72">
        <f t="shared" ca="1" si="35"/>
        <v>0</v>
      </c>
      <c r="AT53" s="72">
        <f t="shared" ca="1" si="36"/>
        <v>0</v>
      </c>
      <c r="AU53" s="85">
        <f t="shared" ca="1" si="37"/>
        <v>0</v>
      </c>
      <c r="AV53" s="85"/>
      <c r="AW53" s="73">
        <f t="shared" ca="1" si="38"/>
        <v>0</v>
      </c>
      <c r="AY53" s="73">
        <f t="shared" ca="1" si="39"/>
        <v>0</v>
      </c>
      <c r="AZ53" s="86"/>
    </row>
    <row r="54" spans="1:52">
      <c r="A54" s="77">
        <f t="shared" si="40"/>
        <v>39083</v>
      </c>
      <c r="B54" s="78">
        <f t="shared" si="41"/>
        <v>50000</v>
      </c>
      <c r="C54" s="87"/>
      <c r="D54" s="79">
        <f t="shared" si="3"/>
        <v>50000</v>
      </c>
      <c r="E54" s="67">
        <f t="shared" si="4"/>
        <v>0</v>
      </c>
      <c r="F54" s="67">
        <f t="shared" ca="1" si="5"/>
        <v>0</v>
      </c>
      <c r="G54" s="80">
        <f>VLOOKUP($A54,[0]!Table,MATCH(G$4,[0]!Curves,0))</f>
        <v>4.2910000000000004</v>
      </c>
      <c r="H54" s="81">
        <f t="shared" si="6"/>
        <v>4.2910000000000004</v>
      </c>
      <c r="I54" s="80">
        <f t="shared" si="7"/>
        <v>4.2910000000000004</v>
      </c>
      <c r="J54" s="80">
        <f>VLOOKUP($A54,[0]!Table,MATCH(J$4,[0]!Curves,0))</f>
        <v>0.378</v>
      </c>
      <c r="K54" s="81">
        <f t="shared" si="8"/>
        <v>0.378</v>
      </c>
      <c r="L54" s="99">
        <f t="shared" si="9"/>
        <v>0.378</v>
      </c>
      <c r="M54" s="80">
        <f>VLOOKUP($A54,[0]!Table,MATCH(M$4,[0]!Curves,0))</f>
        <v>0.06</v>
      </c>
      <c r="N54" s="81">
        <f t="shared" si="10"/>
        <v>0.06</v>
      </c>
      <c r="O54" s="99">
        <f t="shared" si="11"/>
        <v>0.06</v>
      </c>
      <c r="P54" s="71"/>
      <c r="Q54" s="99">
        <f t="shared" si="12"/>
        <v>4.7290000000000001</v>
      </c>
      <c r="R54" s="99">
        <f t="shared" si="13"/>
        <v>4.7290000000000001</v>
      </c>
      <c r="S54" s="99">
        <f t="shared" si="14"/>
        <v>4.7290000000000001</v>
      </c>
      <c r="T54" s="82"/>
      <c r="U54" s="22">
        <f t="shared" si="15"/>
        <v>31</v>
      </c>
      <c r="V54" s="83">
        <f t="shared" si="16"/>
        <v>39138</v>
      </c>
      <c r="W54" s="22">
        <f t="shared" ca="1" si="17"/>
        <v>2089</v>
      </c>
      <c r="X54" s="80">
        <f>VLOOKUP($A54,[0]!Table,MATCH(X$4,[0]!Curves,0))</f>
        <v>5.7186078626168001E-2</v>
      </c>
      <c r="Y54" s="84">
        <f t="shared" ca="1" si="18"/>
        <v>0.72388015677041473</v>
      </c>
      <c r="Z54" s="22">
        <f t="shared" si="19"/>
        <v>0</v>
      </c>
      <c r="AA54" s="22">
        <f t="shared" si="20"/>
        <v>0</v>
      </c>
      <c r="AC54" s="72">
        <f t="shared" ca="1" si="21"/>
        <v>0</v>
      </c>
      <c r="AD54" s="72">
        <f t="shared" ca="1" si="22"/>
        <v>0</v>
      </c>
      <c r="AE54" s="72">
        <f t="shared" ca="1" si="23"/>
        <v>0</v>
      </c>
      <c r="AF54" s="72">
        <f t="shared" ca="1" si="24"/>
        <v>0</v>
      </c>
      <c r="AG54" s="72">
        <f t="shared" ca="1" si="25"/>
        <v>0</v>
      </c>
      <c r="AH54" s="72">
        <f t="shared" ca="1" si="26"/>
        <v>0</v>
      </c>
      <c r="AI54" s="72">
        <f t="shared" ca="1" si="27"/>
        <v>0</v>
      </c>
      <c r="AJ54" s="72">
        <f t="shared" ca="1" si="28"/>
        <v>0</v>
      </c>
      <c r="AK54" s="72">
        <f t="shared" ca="1" si="29"/>
        <v>0</v>
      </c>
      <c r="AL54" s="76"/>
      <c r="AM54" s="72">
        <f t="shared" ca="1" si="30"/>
        <v>0</v>
      </c>
      <c r="AN54" s="72">
        <f t="shared" ca="1" si="31"/>
        <v>0</v>
      </c>
      <c r="AO54" s="72">
        <f t="shared" ca="1" si="32"/>
        <v>0</v>
      </c>
      <c r="AP54" s="85">
        <f t="shared" ca="1" si="33"/>
        <v>0</v>
      </c>
      <c r="AR54" s="72">
        <f t="shared" ca="1" si="34"/>
        <v>0</v>
      </c>
      <c r="AS54" s="72">
        <f t="shared" ca="1" si="35"/>
        <v>0</v>
      </c>
      <c r="AT54" s="72">
        <f t="shared" ca="1" si="36"/>
        <v>0</v>
      </c>
      <c r="AU54" s="85">
        <f t="shared" ca="1" si="37"/>
        <v>0</v>
      </c>
      <c r="AV54" s="85"/>
      <c r="AW54" s="73">
        <f t="shared" ca="1" si="38"/>
        <v>0</v>
      </c>
      <c r="AY54" s="73">
        <f t="shared" ca="1" si="39"/>
        <v>0</v>
      </c>
      <c r="AZ54" s="86"/>
    </row>
    <row r="55" spans="1:52">
      <c r="A55" s="77">
        <f t="shared" si="40"/>
        <v>39114</v>
      </c>
      <c r="B55" s="78">
        <f t="shared" si="41"/>
        <v>50000</v>
      </c>
      <c r="C55" s="87"/>
      <c r="D55" s="79">
        <f t="shared" si="3"/>
        <v>50000</v>
      </c>
      <c r="E55" s="67">
        <f t="shared" si="4"/>
        <v>0</v>
      </c>
      <c r="F55" s="67">
        <f t="shared" ca="1" si="5"/>
        <v>0</v>
      </c>
      <c r="G55" s="80">
        <f>VLOOKUP($A55,[0]!Table,MATCH(G$4,[0]!Curves,0))</f>
        <v>4.173</v>
      </c>
      <c r="H55" s="81">
        <f t="shared" si="6"/>
        <v>4.173</v>
      </c>
      <c r="I55" s="80">
        <f t="shared" si="7"/>
        <v>4.173</v>
      </c>
      <c r="J55" s="80">
        <f>VLOOKUP($A55,[0]!Table,MATCH(J$4,[0]!Curves,0))</f>
        <v>0.248</v>
      </c>
      <c r="K55" s="81">
        <f t="shared" si="8"/>
        <v>0.248</v>
      </c>
      <c r="L55" s="99">
        <f t="shared" si="9"/>
        <v>0.248</v>
      </c>
      <c r="M55" s="80">
        <f>VLOOKUP($A55,[0]!Table,MATCH(M$4,[0]!Curves,0))</f>
        <v>0.06</v>
      </c>
      <c r="N55" s="81">
        <f t="shared" si="10"/>
        <v>0.06</v>
      </c>
      <c r="O55" s="99">
        <f t="shared" si="11"/>
        <v>0.06</v>
      </c>
      <c r="P55" s="71"/>
      <c r="Q55" s="99">
        <f t="shared" si="12"/>
        <v>4.4809999999999999</v>
      </c>
      <c r="R55" s="99">
        <f t="shared" si="13"/>
        <v>4.4809999999999999</v>
      </c>
      <c r="S55" s="99">
        <f t="shared" si="14"/>
        <v>4.4809999999999999</v>
      </c>
      <c r="T55" s="82"/>
      <c r="U55" s="22">
        <f t="shared" si="15"/>
        <v>28</v>
      </c>
      <c r="V55" s="83">
        <f t="shared" si="16"/>
        <v>39166</v>
      </c>
      <c r="W55" s="22">
        <f t="shared" ca="1" si="17"/>
        <v>2117</v>
      </c>
      <c r="X55" s="80">
        <f>VLOOKUP($A55,[0]!Table,MATCH(X$4,[0]!Curves,0))</f>
        <v>5.7302934591100904E-2</v>
      </c>
      <c r="Y55" s="84">
        <f t="shared" ca="1" si="18"/>
        <v>0.72032325001819841</v>
      </c>
      <c r="Z55" s="22">
        <f t="shared" si="19"/>
        <v>0</v>
      </c>
      <c r="AA55" s="22">
        <f t="shared" si="20"/>
        <v>0</v>
      </c>
      <c r="AC55" s="72">
        <f t="shared" ca="1" si="21"/>
        <v>0</v>
      </c>
      <c r="AD55" s="72">
        <f t="shared" ca="1" si="22"/>
        <v>0</v>
      </c>
      <c r="AE55" s="72">
        <f t="shared" ca="1" si="23"/>
        <v>0</v>
      </c>
      <c r="AF55" s="72">
        <f t="shared" ca="1" si="24"/>
        <v>0</v>
      </c>
      <c r="AG55" s="72">
        <f t="shared" ca="1" si="25"/>
        <v>0</v>
      </c>
      <c r="AH55" s="72">
        <f t="shared" ca="1" si="26"/>
        <v>0</v>
      </c>
      <c r="AI55" s="72">
        <f t="shared" ca="1" si="27"/>
        <v>0</v>
      </c>
      <c r="AJ55" s="72">
        <f t="shared" ca="1" si="28"/>
        <v>0</v>
      </c>
      <c r="AK55" s="72">
        <f t="shared" ca="1" si="29"/>
        <v>0</v>
      </c>
      <c r="AL55" s="76"/>
      <c r="AM55" s="72">
        <f t="shared" ca="1" si="30"/>
        <v>0</v>
      </c>
      <c r="AN55" s="72">
        <f t="shared" ca="1" si="31"/>
        <v>0</v>
      </c>
      <c r="AO55" s="72">
        <f t="shared" ca="1" si="32"/>
        <v>0</v>
      </c>
      <c r="AP55" s="85">
        <f t="shared" ca="1" si="33"/>
        <v>0</v>
      </c>
      <c r="AR55" s="72">
        <f t="shared" ca="1" si="34"/>
        <v>0</v>
      </c>
      <c r="AS55" s="72">
        <f t="shared" ca="1" si="35"/>
        <v>0</v>
      </c>
      <c r="AT55" s="72">
        <f t="shared" ca="1" si="36"/>
        <v>0</v>
      </c>
      <c r="AU55" s="85">
        <f t="shared" ca="1" si="37"/>
        <v>0</v>
      </c>
      <c r="AV55" s="85"/>
      <c r="AW55" s="73">
        <f t="shared" ca="1" si="38"/>
        <v>0</v>
      </c>
      <c r="AY55" s="73">
        <f t="shared" ca="1" si="39"/>
        <v>0</v>
      </c>
      <c r="AZ55" s="86"/>
    </row>
    <row r="56" spans="1:52">
      <c r="A56" s="77">
        <f t="shared" si="40"/>
        <v>39142</v>
      </c>
      <c r="B56" s="78">
        <f t="shared" si="41"/>
        <v>50000</v>
      </c>
      <c r="C56" s="87"/>
      <c r="D56" s="79">
        <f t="shared" si="3"/>
        <v>50000</v>
      </c>
      <c r="E56" s="67">
        <f t="shared" si="4"/>
        <v>0</v>
      </c>
      <c r="F56" s="67">
        <f t="shared" ca="1" si="5"/>
        <v>0</v>
      </c>
      <c r="G56" s="80">
        <f>VLOOKUP($A56,[0]!Table,MATCH(G$4,[0]!Curves,0))</f>
        <v>4.04</v>
      </c>
      <c r="H56" s="81">
        <f t="shared" si="6"/>
        <v>4.04</v>
      </c>
      <c r="I56" s="80">
        <f t="shared" si="7"/>
        <v>4.04</v>
      </c>
      <c r="J56" s="80">
        <f>VLOOKUP($A56,[0]!Table,MATCH(J$4,[0]!Curves,0))</f>
        <v>6.8000000000000005E-2</v>
      </c>
      <c r="K56" s="81">
        <f t="shared" si="8"/>
        <v>6.8000000000000005E-2</v>
      </c>
      <c r="L56" s="99">
        <f t="shared" si="9"/>
        <v>6.8000000000000005E-2</v>
      </c>
      <c r="M56" s="80">
        <f>VLOOKUP($A56,[0]!Table,MATCH(M$4,[0]!Curves,0))</f>
        <v>0.06</v>
      </c>
      <c r="N56" s="81">
        <f t="shared" si="10"/>
        <v>0.06</v>
      </c>
      <c r="O56" s="99">
        <f t="shared" si="11"/>
        <v>0.06</v>
      </c>
      <c r="P56" s="71"/>
      <c r="Q56" s="99">
        <f t="shared" si="12"/>
        <v>4.1680000000000001</v>
      </c>
      <c r="R56" s="99">
        <f t="shared" si="13"/>
        <v>4.1680000000000001</v>
      </c>
      <c r="S56" s="99">
        <f t="shared" si="14"/>
        <v>4.1680000000000001</v>
      </c>
      <c r="T56" s="82"/>
      <c r="U56" s="22">
        <f t="shared" si="15"/>
        <v>31</v>
      </c>
      <c r="V56" s="83">
        <f t="shared" si="16"/>
        <v>39197</v>
      </c>
      <c r="W56" s="22">
        <f t="shared" ca="1" si="17"/>
        <v>2148</v>
      </c>
      <c r="X56" s="80">
        <f>VLOOKUP($A56,[0]!Table,MATCH(X$4,[0]!Curves,0))</f>
        <v>5.74084819181713E-2</v>
      </c>
      <c r="Y56" s="84">
        <f t="shared" ca="1" si="18"/>
        <v>0.71639250919597286</v>
      </c>
      <c r="Z56" s="22">
        <f t="shared" si="19"/>
        <v>0</v>
      </c>
      <c r="AA56" s="22">
        <f t="shared" si="20"/>
        <v>0</v>
      </c>
      <c r="AC56" s="72">
        <f t="shared" ca="1" si="21"/>
        <v>0</v>
      </c>
      <c r="AD56" s="72">
        <f t="shared" ca="1" si="22"/>
        <v>0</v>
      </c>
      <c r="AE56" s="72">
        <f t="shared" ca="1" si="23"/>
        <v>0</v>
      </c>
      <c r="AF56" s="72">
        <f t="shared" ca="1" si="24"/>
        <v>0</v>
      </c>
      <c r="AG56" s="72">
        <f t="shared" ca="1" si="25"/>
        <v>0</v>
      </c>
      <c r="AH56" s="72">
        <f t="shared" ca="1" si="26"/>
        <v>0</v>
      </c>
      <c r="AI56" s="72">
        <f t="shared" ca="1" si="27"/>
        <v>0</v>
      </c>
      <c r="AJ56" s="72">
        <f t="shared" ca="1" si="28"/>
        <v>0</v>
      </c>
      <c r="AK56" s="72">
        <f t="shared" ca="1" si="29"/>
        <v>0</v>
      </c>
      <c r="AL56" s="76"/>
      <c r="AM56" s="72">
        <f t="shared" ca="1" si="30"/>
        <v>0</v>
      </c>
      <c r="AN56" s="72">
        <f t="shared" ca="1" si="31"/>
        <v>0</v>
      </c>
      <c r="AO56" s="72">
        <f t="shared" ca="1" si="32"/>
        <v>0</v>
      </c>
      <c r="AP56" s="85">
        <f t="shared" ca="1" si="33"/>
        <v>0</v>
      </c>
      <c r="AR56" s="72">
        <f t="shared" ca="1" si="34"/>
        <v>0</v>
      </c>
      <c r="AS56" s="72">
        <f t="shared" ca="1" si="35"/>
        <v>0</v>
      </c>
      <c r="AT56" s="72">
        <f t="shared" ca="1" si="36"/>
        <v>0</v>
      </c>
      <c r="AU56" s="85">
        <f t="shared" ca="1" si="37"/>
        <v>0</v>
      </c>
      <c r="AV56" s="85"/>
      <c r="AW56" s="73">
        <f t="shared" ca="1" si="38"/>
        <v>0</v>
      </c>
      <c r="AY56" s="73">
        <f t="shared" ca="1" si="39"/>
        <v>0</v>
      </c>
      <c r="AZ56" s="86"/>
    </row>
    <row r="57" spans="1:52">
      <c r="A57" s="77">
        <f t="shared" si="40"/>
        <v>39173</v>
      </c>
      <c r="B57" s="78">
        <f t="shared" si="41"/>
        <v>50000</v>
      </c>
      <c r="C57" s="87"/>
      <c r="D57" s="79">
        <f t="shared" si="3"/>
        <v>50000</v>
      </c>
      <c r="E57" s="67">
        <f t="shared" si="4"/>
        <v>0</v>
      </c>
      <c r="F57" s="67">
        <f t="shared" ca="1" si="5"/>
        <v>0</v>
      </c>
      <c r="G57" s="80">
        <f>VLOOKUP($A57,[0]!Table,MATCH(G$4,[0]!Curves,0))</f>
        <v>3.855</v>
      </c>
      <c r="H57" s="81">
        <f t="shared" si="6"/>
        <v>3.855</v>
      </c>
      <c r="I57" s="80">
        <f t="shared" si="7"/>
        <v>3.855</v>
      </c>
      <c r="J57" s="80">
        <f>VLOOKUP($A57,[0]!Table,MATCH(J$4,[0]!Curves,0))</f>
        <v>-0.1</v>
      </c>
      <c r="K57" s="81">
        <f t="shared" si="8"/>
        <v>-0.1</v>
      </c>
      <c r="L57" s="99">
        <f t="shared" si="9"/>
        <v>-0.1</v>
      </c>
      <c r="M57" s="80">
        <f>VLOOKUP($A57,[0]!Table,MATCH(M$4,[0]!Curves,0))</f>
        <v>0.02</v>
      </c>
      <c r="N57" s="81">
        <f t="shared" si="10"/>
        <v>0.02</v>
      </c>
      <c r="O57" s="99">
        <f t="shared" si="11"/>
        <v>0.02</v>
      </c>
      <c r="P57" s="71"/>
      <c r="Q57" s="99">
        <f t="shared" si="12"/>
        <v>3.7749999999999999</v>
      </c>
      <c r="R57" s="99">
        <f t="shared" si="13"/>
        <v>3.7749999999999999</v>
      </c>
      <c r="S57" s="99">
        <f t="shared" si="14"/>
        <v>3.7749999999999999</v>
      </c>
      <c r="T57" s="82"/>
      <c r="U57" s="22">
        <f t="shared" si="15"/>
        <v>30</v>
      </c>
      <c r="V57" s="83">
        <f t="shared" si="16"/>
        <v>39227</v>
      </c>
      <c r="W57" s="22">
        <f t="shared" ca="1" si="17"/>
        <v>2178</v>
      </c>
      <c r="X57" s="80">
        <f>VLOOKUP($A57,[0]!Table,MATCH(X$4,[0]!Curves,0))</f>
        <v>5.75253378917506E-2</v>
      </c>
      <c r="Y57" s="84">
        <f t="shared" ca="1" si="18"/>
        <v>0.71259593411235089</v>
      </c>
      <c r="Z57" s="22">
        <f t="shared" si="19"/>
        <v>0</v>
      </c>
      <c r="AA57" s="22">
        <f t="shared" si="20"/>
        <v>0</v>
      </c>
      <c r="AC57" s="72">
        <f t="shared" ca="1" si="21"/>
        <v>0</v>
      </c>
      <c r="AD57" s="72">
        <f t="shared" ca="1" si="22"/>
        <v>0</v>
      </c>
      <c r="AE57" s="72">
        <f t="shared" ca="1" si="23"/>
        <v>0</v>
      </c>
      <c r="AF57" s="72">
        <f t="shared" ca="1" si="24"/>
        <v>0</v>
      </c>
      <c r="AG57" s="72">
        <f t="shared" ca="1" si="25"/>
        <v>0</v>
      </c>
      <c r="AH57" s="72">
        <f t="shared" ca="1" si="26"/>
        <v>0</v>
      </c>
      <c r="AI57" s="72">
        <f t="shared" ca="1" si="27"/>
        <v>0</v>
      </c>
      <c r="AJ57" s="72">
        <f t="shared" ca="1" si="28"/>
        <v>0</v>
      </c>
      <c r="AK57" s="72">
        <f t="shared" ca="1" si="29"/>
        <v>0</v>
      </c>
      <c r="AL57" s="76"/>
      <c r="AM57" s="72">
        <f t="shared" ca="1" si="30"/>
        <v>0</v>
      </c>
      <c r="AN57" s="72">
        <f t="shared" ca="1" si="31"/>
        <v>0</v>
      </c>
      <c r="AO57" s="72">
        <f t="shared" ca="1" si="32"/>
        <v>0</v>
      </c>
      <c r="AP57" s="85">
        <f t="shared" ca="1" si="33"/>
        <v>0</v>
      </c>
      <c r="AR57" s="72">
        <f t="shared" ca="1" si="34"/>
        <v>0</v>
      </c>
      <c r="AS57" s="72">
        <f t="shared" ca="1" si="35"/>
        <v>0</v>
      </c>
      <c r="AT57" s="72">
        <f t="shared" ca="1" si="36"/>
        <v>0</v>
      </c>
      <c r="AU57" s="85">
        <f t="shared" ca="1" si="37"/>
        <v>0</v>
      </c>
      <c r="AV57" s="85"/>
      <c r="AW57" s="73">
        <f t="shared" ca="1" si="38"/>
        <v>0</v>
      </c>
      <c r="AY57" s="73">
        <f t="shared" ca="1" si="39"/>
        <v>0</v>
      </c>
      <c r="AZ57" s="86"/>
    </row>
    <row r="58" spans="1:52">
      <c r="A58" s="77">
        <f t="shared" si="40"/>
        <v>39203</v>
      </c>
      <c r="B58" s="78">
        <f t="shared" si="41"/>
        <v>50000</v>
      </c>
      <c r="C58" s="87"/>
      <c r="D58" s="79">
        <f t="shared" si="3"/>
        <v>50000</v>
      </c>
      <c r="E58" s="67">
        <f t="shared" si="4"/>
        <v>0</v>
      </c>
      <c r="F58" s="67">
        <f t="shared" ca="1" si="5"/>
        <v>0</v>
      </c>
      <c r="G58" s="80">
        <f>VLOOKUP($A58,[0]!Table,MATCH(G$4,[0]!Curves,0))</f>
        <v>3.8450000000000002</v>
      </c>
      <c r="H58" s="81">
        <f t="shared" si="6"/>
        <v>3.8450000000000002</v>
      </c>
      <c r="I58" s="80">
        <f t="shared" si="7"/>
        <v>3.8450000000000002</v>
      </c>
      <c r="J58" s="80">
        <f>VLOOKUP($A58,[0]!Table,MATCH(J$4,[0]!Curves,0))</f>
        <v>-0.1</v>
      </c>
      <c r="K58" s="81">
        <f t="shared" si="8"/>
        <v>-0.1</v>
      </c>
      <c r="L58" s="99">
        <f t="shared" si="9"/>
        <v>-0.1</v>
      </c>
      <c r="M58" s="80">
        <f>VLOOKUP($A58,[0]!Table,MATCH(M$4,[0]!Curves,0))</f>
        <v>0.02</v>
      </c>
      <c r="N58" s="81">
        <f t="shared" si="10"/>
        <v>0.02</v>
      </c>
      <c r="O58" s="99">
        <f t="shared" si="11"/>
        <v>0.02</v>
      </c>
      <c r="P58" s="71"/>
      <c r="Q58" s="99">
        <f t="shared" si="12"/>
        <v>3.7650000000000001</v>
      </c>
      <c r="R58" s="99">
        <f t="shared" si="13"/>
        <v>3.7650000000000001</v>
      </c>
      <c r="S58" s="99">
        <f t="shared" si="14"/>
        <v>3.7650000000000001</v>
      </c>
      <c r="T58" s="82"/>
      <c r="U58" s="22">
        <f t="shared" si="15"/>
        <v>31</v>
      </c>
      <c r="V58" s="83">
        <f t="shared" si="16"/>
        <v>39258</v>
      </c>
      <c r="W58" s="22">
        <f t="shared" ca="1" si="17"/>
        <v>2209</v>
      </c>
      <c r="X58" s="80">
        <f>VLOOKUP($A58,[0]!Table,MATCH(X$4,[0]!Curves,0))</f>
        <v>5.76384243221204E-2</v>
      </c>
      <c r="Y58" s="84">
        <f t="shared" ca="1" si="18"/>
        <v>0.70868052620675326</v>
      </c>
      <c r="Z58" s="22">
        <f t="shared" si="19"/>
        <v>0</v>
      </c>
      <c r="AA58" s="22">
        <f t="shared" si="20"/>
        <v>0</v>
      </c>
      <c r="AC58" s="72">
        <f t="shared" ca="1" si="21"/>
        <v>0</v>
      </c>
      <c r="AD58" s="72">
        <f t="shared" ca="1" si="22"/>
        <v>0</v>
      </c>
      <c r="AE58" s="72">
        <f t="shared" ca="1" si="23"/>
        <v>0</v>
      </c>
      <c r="AF58" s="72">
        <f t="shared" ca="1" si="24"/>
        <v>0</v>
      </c>
      <c r="AG58" s="72">
        <f t="shared" ca="1" si="25"/>
        <v>0</v>
      </c>
      <c r="AH58" s="72">
        <f t="shared" ca="1" si="26"/>
        <v>0</v>
      </c>
      <c r="AI58" s="72">
        <f t="shared" ca="1" si="27"/>
        <v>0</v>
      </c>
      <c r="AJ58" s="72">
        <f t="shared" ca="1" si="28"/>
        <v>0</v>
      </c>
      <c r="AK58" s="72">
        <f t="shared" ca="1" si="29"/>
        <v>0</v>
      </c>
      <c r="AL58" s="76"/>
      <c r="AM58" s="72">
        <f t="shared" ca="1" si="30"/>
        <v>0</v>
      </c>
      <c r="AN58" s="72">
        <f t="shared" ca="1" si="31"/>
        <v>0</v>
      </c>
      <c r="AO58" s="72">
        <f t="shared" ca="1" si="32"/>
        <v>0</v>
      </c>
      <c r="AP58" s="85">
        <f t="shared" ca="1" si="33"/>
        <v>0</v>
      </c>
      <c r="AR58" s="72">
        <f t="shared" ca="1" si="34"/>
        <v>0</v>
      </c>
      <c r="AS58" s="72">
        <f t="shared" ca="1" si="35"/>
        <v>0</v>
      </c>
      <c r="AT58" s="72">
        <f t="shared" ca="1" si="36"/>
        <v>0</v>
      </c>
      <c r="AU58" s="85">
        <f t="shared" ca="1" si="37"/>
        <v>0</v>
      </c>
      <c r="AV58" s="85"/>
      <c r="AW58" s="73">
        <f t="shared" ca="1" si="38"/>
        <v>0</v>
      </c>
      <c r="AY58" s="73">
        <f t="shared" ca="1" si="39"/>
        <v>0</v>
      </c>
      <c r="AZ58" s="86"/>
    </row>
    <row r="59" spans="1:52">
      <c r="A59" s="77">
        <f t="shared" si="40"/>
        <v>39234</v>
      </c>
      <c r="B59" s="78">
        <f t="shared" si="41"/>
        <v>50000</v>
      </c>
      <c r="C59" s="87"/>
      <c r="D59" s="79">
        <f t="shared" si="3"/>
        <v>50000</v>
      </c>
      <c r="E59" s="67">
        <f t="shared" si="4"/>
        <v>0</v>
      </c>
      <c r="F59" s="67">
        <f t="shared" ca="1" si="5"/>
        <v>0</v>
      </c>
      <c r="G59" s="80">
        <f>VLOOKUP($A59,[0]!Table,MATCH(G$4,[0]!Curves,0))</f>
        <v>3.8810000000000002</v>
      </c>
      <c r="H59" s="81">
        <f t="shared" si="6"/>
        <v>3.8810000000000002</v>
      </c>
      <c r="I59" s="80">
        <f t="shared" si="7"/>
        <v>3.8810000000000002</v>
      </c>
      <c r="J59" s="80">
        <f>VLOOKUP($A59,[0]!Table,MATCH(J$4,[0]!Curves,0))</f>
        <v>-0.1</v>
      </c>
      <c r="K59" s="81">
        <f t="shared" si="8"/>
        <v>-0.1</v>
      </c>
      <c r="L59" s="99">
        <f t="shared" si="9"/>
        <v>-0.1</v>
      </c>
      <c r="M59" s="80">
        <f>VLOOKUP($A59,[0]!Table,MATCH(M$4,[0]!Curves,0))</f>
        <v>0.02</v>
      </c>
      <c r="N59" s="81">
        <f t="shared" si="10"/>
        <v>0.02</v>
      </c>
      <c r="O59" s="99">
        <f t="shared" si="11"/>
        <v>0.02</v>
      </c>
      <c r="P59" s="71"/>
      <c r="Q59" s="99">
        <f t="shared" si="12"/>
        <v>3.8010000000000002</v>
      </c>
      <c r="R59" s="99">
        <f t="shared" si="13"/>
        <v>3.8010000000000002</v>
      </c>
      <c r="S59" s="99">
        <f t="shared" si="14"/>
        <v>3.8010000000000002</v>
      </c>
      <c r="T59" s="82"/>
      <c r="U59" s="22">
        <f t="shared" si="15"/>
        <v>30</v>
      </c>
      <c r="V59" s="83">
        <f t="shared" si="16"/>
        <v>39288</v>
      </c>
      <c r="W59" s="22">
        <f t="shared" ca="1" si="17"/>
        <v>2239</v>
      </c>
      <c r="X59" s="80">
        <f>VLOOKUP($A59,[0]!Table,MATCH(X$4,[0]!Curves,0))</f>
        <v>5.7755280304638397E-2</v>
      </c>
      <c r="Y59" s="84">
        <f t="shared" ca="1" si="18"/>
        <v>0.7048989933507529</v>
      </c>
      <c r="Z59" s="22">
        <f t="shared" si="19"/>
        <v>0</v>
      </c>
      <c r="AA59" s="22">
        <f t="shared" si="20"/>
        <v>0</v>
      </c>
      <c r="AC59" s="72">
        <f t="shared" ca="1" si="21"/>
        <v>0</v>
      </c>
      <c r="AD59" s="72">
        <f t="shared" ca="1" si="22"/>
        <v>0</v>
      </c>
      <c r="AE59" s="72">
        <f t="shared" ca="1" si="23"/>
        <v>0</v>
      </c>
      <c r="AF59" s="72">
        <f t="shared" ca="1" si="24"/>
        <v>0</v>
      </c>
      <c r="AG59" s="72">
        <f t="shared" ca="1" si="25"/>
        <v>0</v>
      </c>
      <c r="AH59" s="72">
        <f t="shared" ca="1" si="26"/>
        <v>0</v>
      </c>
      <c r="AI59" s="72">
        <f t="shared" ca="1" si="27"/>
        <v>0</v>
      </c>
      <c r="AJ59" s="72">
        <f t="shared" ca="1" si="28"/>
        <v>0</v>
      </c>
      <c r="AK59" s="72">
        <f t="shared" ca="1" si="29"/>
        <v>0</v>
      </c>
      <c r="AL59" s="76"/>
      <c r="AM59" s="72">
        <f t="shared" ca="1" si="30"/>
        <v>0</v>
      </c>
      <c r="AN59" s="72">
        <f t="shared" ca="1" si="31"/>
        <v>0</v>
      </c>
      <c r="AO59" s="72">
        <f t="shared" ca="1" si="32"/>
        <v>0</v>
      </c>
      <c r="AP59" s="85">
        <f t="shared" ca="1" si="33"/>
        <v>0</v>
      </c>
      <c r="AR59" s="72">
        <f t="shared" ca="1" si="34"/>
        <v>0</v>
      </c>
      <c r="AS59" s="72">
        <f t="shared" ca="1" si="35"/>
        <v>0</v>
      </c>
      <c r="AT59" s="72">
        <f t="shared" ca="1" si="36"/>
        <v>0</v>
      </c>
      <c r="AU59" s="85">
        <f t="shared" ca="1" si="37"/>
        <v>0</v>
      </c>
      <c r="AV59" s="85"/>
      <c r="AW59" s="73">
        <f t="shared" ca="1" si="38"/>
        <v>0</v>
      </c>
      <c r="AY59" s="73">
        <f t="shared" ca="1" si="39"/>
        <v>0</v>
      </c>
      <c r="AZ59" s="86"/>
    </row>
    <row r="60" spans="1:52">
      <c r="A60" s="77">
        <f t="shared" si="40"/>
        <v>39264</v>
      </c>
      <c r="B60" s="78">
        <f t="shared" si="41"/>
        <v>50000</v>
      </c>
      <c r="C60" s="87"/>
      <c r="D60" s="79">
        <f t="shared" si="3"/>
        <v>50000</v>
      </c>
      <c r="E60" s="67">
        <f t="shared" si="4"/>
        <v>0</v>
      </c>
      <c r="F60" s="67">
        <f t="shared" ca="1" si="5"/>
        <v>0</v>
      </c>
      <c r="G60" s="80">
        <f>VLOOKUP($A60,[0]!Table,MATCH(G$4,[0]!Curves,0))</f>
        <v>3.93</v>
      </c>
      <c r="H60" s="81">
        <f t="shared" si="6"/>
        <v>3.93</v>
      </c>
      <c r="I60" s="80">
        <f t="shared" si="7"/>
        <v>3.93</v>
      </c>
      <c r="J60" s="80">
        <f>VLOOKUP($A60,[0]!Table,MATCH(J$4,[0]!Curves,0))</f>
        <v>-0.1</v>
      </c>
      <c r="K60" s="81">
        <f t="shared" si="8"/>
        <v>-0.1</v>
      </c>
      <c r="L60" s="99">
        <f t="shared" si="9"/>
        <v>-0.1</v>
      </c>
      <c r="M60" s="80">
        <f>VLOOKUP($A60,[0]!Table,MATCH(M$4,[0]!Curves,0))</f>
        <v>0.02</v>
      </c>
      <c r="N60" s="81">
        <f t="shared" si="10"/>
        <v>0.02</v>
      </c>
      <c r="O60" s="99">
        <f t="shared" si="11"/>
        <v>0.02</v>
      </c>
      <c r="P60" s="71"/>
      <c r="Q60" s="99">
        <f t="shared" si="12"/>
        <v>3.85</v>
      </c>
      <c r="R60" s="99">
        <f t="shared" si="13"/>
        <v>3.85</v>
      </c>
      <c r="S60" s="99">
        <f t="shared" si="14"/>
        <v>3.85</v>
      </c>
      <c r="T60" s="82"/>
      <c r="U60" s="22">
        <f t="shared" si="15"/>
        <v>31</v>
      </c>
      <c r="V60" s="83">
        <f t="shared" si="16"/>
        <v>39319</v>
      </c>
      <c r="W60" s="22">
        <f t="shared" ca="1" si="17"/>
        <v>2270</v>
      </c>
      <c r="X60" s="80">
        <f>VLOOKUP($A60,[0]!Table,MATCH(X$4,[0]!Curves,0))</f>
        <v>5.7868366743658098E-2</v>
      </c>
      <c r="Y60" s="84">
        <f t="shared" ca="1" si="18"/>
        <v>0.70099933774563694</v>
      </c>
      <c r="Z60" s="22">
        <f t="shared" si="19"/>
        <v>0</v>
      </c>
      <c r="AA60" s="22">
        <f t="shared" si="20"/>
        <v>0</v>
      </c>
      <c r="AC60" s="72">
        <f t="shared" ca="1" si="21"/>
        <v>0</v>
      </c>
      <c r="AD60" s="72">
        <f t="shared" ca="1" si="22"/>
        <v>0</v>
      </c>
      <c r="AE60" s="72">
        <f t="shared" ca="1" si="23"/>
        <v>0</v>
      </c>
      <c r="AF60" s="72">
        <f t="shared" ca="1" si="24"/>
        <v>0</v>
      </c>
      <c r="AG60" s="72">
        <f t="shared" ca="1" si="25"/>
        <v>0</v>
      </c>
      <c r="AH60" s="72">
        <f t="shared" ca="1" si="26"/>
        <v>0</v>
      </c>
      <c r="AI60" s="72">
        <f t="shared" ca="1" si="27"/>
        <v>0</v>
      </c>
      <c r="AJ60" s="72">
        <f t="shared" ca="1" si="28"/>
        <v>0</v>
      </c>
      <c r="AK60" s="72">
        <f t="shared" ca="1" si="29"/>
        <v>0</v>
      </c>
      <c r="AL60" s="76"/>
      <c r="AM60" s="72">
        <f t="shared" ca="1" si="30"/>
        <v>0</v>
      </c>
      <c r="AN60" s="72">
        <f t="shared" ca="1" si="31"/>
        <v>0</v>
      </c>
      <c r="AO60" s="72">
        <f t="shared" ca="1" si="32"/>
        <v>0</v>
      </c>
      <c r="AP60" s="85">
        <f t="shared" ca="1" si="33"/>
        <v>0</v>
      </c>
      <c r="AR60" s="72">
        <f t="shared" ca="1" si="34"/>
        <v>0</v>
      </c>
      <c r="AS60" s="72">
        <f t="shared" ca="1" si="35"/>
        <v>0</v>
      </c>
      <c r="AT60" s="72">
        <f t="shared" ca="1" si="36"/>
        <v>0</v>
      </c>
      <c r="AU60" s="85">
        <f t="shared" ca="1" si="37"/>
        <v>0</v>
      </c>
      <c r="AV60" s="85"/>
      <c r="AW60" s="73">
        <f t="shared" ca="1" si="38"/>
        <v>0</v>
      </c>
      <c r="AY60" s="73">
        <f t="shared" ca="1" si="39"/>
        <v>0</v>
      </c>
      <c r="AZ60" s="86"/>
    </row>
    <row r="61" spans="1:52">
      <c r="A61" s="77">
        <f t="shared" si="40"/>
        <v>39295</v>
      </c>
      <c r="B61" s="78">
        <f t="shared" si="41"/>
        <v>50000</v>
      </c>
      <c r="C61" s="87"/>
      <c r="D61" s="79">
        <f t="shared" si="3"/>
        <v>50000</v>
      </c>
      <c r="E61" s="67">
        <f t="shared" si="4"/>
        <v>0</v>
      </c>
      <c r="F61" s="67">
        <f t="shared" ca="1" si="5"/>
        <v>0</v>
      </c>
      <c r="G61" s="80">
        <f>VLOOKUP($A61,[0]!Table,MATCH(G$4,[0]!Curves,0))</f>
        <v>3.9750000000000001</v>
      </c>
      <c r="H61" s="81">
        <f t="shared" si="6"/>
        <v>3.9750000000000001</v>
      </c>
      <c r="I61" s="80">
        <f t="shared" si="7"/>
        <v>3.9750000000000001</v>
      </c>
      <c r="J61" s="80">
        <f>VLOOKUP($A61,[0]!Table,MATCH(J$4,[0]!Curves,0))</f>
        <v>-0.1</v>
      </c>
      <c r="K61" s="81">
        <f t="shared" si="8"/>
        <v>-0.1</v>
      </c>
      <c r="L61" s="99">
        <f t="shared" si="9"/>
        <v>-0.1</v>
      </c>
      <c r="M61" s="80">
        <f>VLOOKUP($A61,[0]!Table,MATCH(M$4,[0]!Curves,0))</f>
        <v>0.02</v>
      </c>
      <c r="N61" s="81">
        <f t="shared" si="10"/>
        <v>0.02</v>
      </c>
      <c r="O61" s="99">
        <f t="shared" si="11"/>
        <v>0.02</v>
      </c>
      <c r="P61" s="71"/>
      <c r="Q61" s="99">
        <f t="shared" si="12"/>
        <v>3.895</v>
      </c>
      <c r="R61" s="99">
        <f t="shared" si="13"/>
        <v>3.895</v>
      </c>
      <c r="S61" s="99">
        <f t="shared" si="14"/>
        <v>3.895</v>
      </c>
      <c r="T61" s="82"/>
      <c r="U61" s="22">
        <f t="shared" si="15"/>
        <v>31</v>
      </c>
      <c r="V61" s="83">
        <f t="shared" si="16"/>
        <v>39350</v>
      </c>
      <c r="W61" s="22">
        <f t="shared" ca="1" si="17"/>
        <v>2301</v>
      </c>
      <c r="X61" s="80">
        <f>VLOOKUP($A61,[0]!Table,MATCH(X$4,[0]!Curves,0))</f>
        <v>5.7985222735113404E-2</v>
      </c>
      <c r="Y61" s="84">
        <f t="shared" ca="1" si="18"/>
        <v>0.69710784550717542</v>
      </c>
      <c r="Z61" s="22">
        <f t="shared" si="19"/>
        <v>0</v>
      </c>
      <c r="AA61" s="22">
        <f t="shared" si="20"/>
        <v>0</v>
      </c>
      <c r="AC61" s="72">
        <f t="shared" ca="1" si="21"/>
        <v>0</v>
      </c>
      <c r="AD61" s="72">
        <f t="shared" ca="1" si="22"/>
        <v>0</v>
      </c>
      <c r="AE61" s="72">
        <f t="shared" ca="1" si="23"/>
        <v>0</v>
      </c>
      <c r="AF61" s="72">
        <f t="shared" ca="1" si="24"/>
        <v>0</v>
      </c>
      <c r="AG61" s="72">
        <f t="shared" ca="1" si="25"/>
        <v>0</v>
      </c>
      <c r="AH61" s="72">
        <f t="shared" ca="1" si="26"/>
        <v>0</v>
      </c>
      <c r="AI61" s="72">
        <f t="shared" ca="1" si="27"/>
        <v>0</v>
      </c>
      <c r="AJ61" s="72">
        <f t="shared" ca="1" si="28"/>
        <v>0</v>
      </c>
      <c r="AK61" s="72">
        <f t="shared" ca="1" si="29"/>
        <v>0</v>
      </c>
      <c r="AL61" s="76"/>
      <c r="AM61" s="72">
        <f t="shared" ca="1" si="30"/>
        <v>0</v>
      </c>
      <c r="AN61" s="72">
        <f t="shared" ca="1" si="31"/>
        <v>0</v>
      </c>
      <c r="AO61" s="72">
        <f t="shared" ca="1" si="32"/>
        <v>0</v>
      </c>
      <c r="AP61" s="85">
        <f t="shared" ca="1" si="33"/>
        <v>0</v>
      </c>
      <c r="AR61" s="72">
        <f t="shared" ca="1" si="34"/>
        <v>0</v>
      </c>
      <c r="AS61" s="72">
        <f t="shared" ca="1" si="35"/>
        <v>0</v>
      </c>
      <c r="AT61" s="72">
        <f t="shared" ca="1" si="36"/>
        <v>0</v>
      </c>
      <c r="AU61" s="85">
        <f t="shared" ca="1" si="37"/>
        <v>0</v>
      </c>
      <c r="AV61" s="85"/>
      <c r="AW61" s="73">
        <f t="shared" ca="1" si="38"/>
        <v>0</v>
      </c>
      <c r="AY61" s="73">
        <f t="shared" ca="1" si="39"/>
        <v>0</v>
      </c>
      <c r="AZ61" s="86"/>
    </row>
    <row r="62" spans="1:52">
      <c r="A62" s="77">
        <f t="shared" si="40"/>
        <v>39326</v>
      </c>
      <c r="B62" s="78">
        <f t="shared" si="41"/>
        <v>50000</v>
      </c>
      <c r="C62" s="87"/>
      <c r="D62" s="79">
        <f t="shared" si="3"/>
        <v>50000</v>
      </c>
      <c r="E62" s="67">
        <f t="shared" si="4"/>
        <v>0</v>
      </c>
      <c r="F62" s="67">
        <f t="shared" ca="1" si="5"/>
        <v>0</v>
      </c>
      <c r="G62" s="80">
        <f>VLOOKUP($A62,[0]!Table,MATCH(G$4,[0]!Curves,0))</f>
        <v>3.9820000000000002</v>
      </c>
      <c r="H62" s="81">
        <f t="shared" si="6"/>
        <v>3.9820000000000002</v>
      </c>
      <c r="I62" s="80">
        <f t="shared" si="7"/>
        <v>3.9820000000000002</v>
      </c>
      <c r="J62" s="80">
        <f>VLOOKUP($A62,[0]!Table,MATCH(J$4,[0]!Curves,0))</f>
        <v>-0.1</v>
      </c>
      <c r="K62" s="81">
        <f t="shared" si="8"/>
        <v>-0.1</v>
      </c>
      <c r="L62" s="99">
        <f t="shared" si="9"/>
        <v>-0.1</v>
      </c>
      <c r="M62" s="80">
        <f>VLOOKUP($A62,[0]!Table,MATCH(M$4,[0]!Curves,0))</f>
        <v>0.02</v>
      </c>
      <c r="N62" s="81">
        <f t="shared" si="10"/>
        <v>0.02</v>
      </c>
      <c r="O62" s="99">
        <f t="shared" si="11"/>
        <v>0.02</v>
      </c>
      <c r="P62" s="71"/>
      <c r="Q62" s="99">
        <f t="shared" si="12"/>
        <v>3.9020000000000001</v>
      </c>
      <c r="R62" s="99">
        <f t="shared" si="13"/>
        <v>3.9020000000000001</v>
      </c>
      <c r="S62" s="99">
        <f t="shared" si="14"/>
        <v>3.9020000000000001</v>
      </c>
      <c r="T62" s="82"/>
      <c r="U62" s="22">
        <f t="shared" si="15"/>
        <v>30</v>
      </c>
      <c r="V62" s="83">
        <f t="shared" si="16"/>
        <v>39380</v>
      </c>
      <c r="W62" s="22">
        <f t="shared" ca="1" si="17"/>
        <v>2331</v>
      </c>
      <c r="X62" s="80">
        <f>VLOOKUP($A62,[0]!Table,MATCH(X$4,[0]!Curves,0))</f>
        <v>5.8102078731110396E-2</v>
      </c>
      <c r="Y62" s="84">
        <f t="shared" ca="1" si="18"/>
        <v>0.69334975690957812</v>
      </c>
      <c r="Z62" s="22">
        <f t="shared" si="19"/>
        <v>0</v>
      </c>
      <c r="AA62" s="22">
        <f t="shared" si="20"/>
        <v>0</v>
      </c>
      <c r="AC62" s="72">
        <f t="shared" ca="1" si="21"/>
        <v>0</v>
      </c>
      <c r="AD62" s="72">
        <f t="shared" ca="1" si="22"/>
        <v>0</v>
      </c>
      <c r="AE62" s="72">
        <f t="shared" ca="1" si="23"/>
        <v>0</v>
      </c>
      <c r="AF62" s="72">
        <f t="shared" ca="1" si="24"/>
        <v>0</v>
      </c>
      <c r="AG62" s="72">
        <f t="shared" ca="1" si="25"/>
        <v>0</v>
      </c>
      <c r="AH62" s="72">
        <f t="shared" ca="1" si="26"/>
        <v>0</v>
      </c>
      <c r="AI62" s="72">
        <f t="shared" ca="1" si="27"/>
        <v>0</v>
      </c>
      <c r="AJ62" s="72">
        <f t="shared" ca="1" si="28"/>
        <v>0</v>
      </c>
      <c r="AK62" s="72">
        <f t="shared" ca="1" si="29"/>
        <v>0</v>
      </c>
      <c r="AL62" s="76"/>
      <c r="AM62" s="72">
        <f t="shared" ca="1" si="30"/>
        <v>0</v>
      </c>
      <c r="AN62" s="72">
        <f t="shared" ca="1" si="31"/>
        <v>0</v>
      </c>
      <c r="AO62" s="72">
        <f t="shared" ca="1" si="32"/>
        <v>0</v>
      </c>
      <c r="AP62" s="85">
        <f t="shared" ca="1" si="33"/>
        <v>0</v>
      </c>
      <c r="AR62" s="72">
        <f t="shared" ca="1" si="34"/>
        <v>0</v>
      </c>
      <c r="AS62" s="72">
        <f t="shared" ca="1" si="35"/>
        <v>0</v>
      </c>
      <c r="AT62" s="72">
        <f t="shared" ca="1" si="36"/>
        <v>0</v>
      </c>
      <c r="AU62" s="85">
        <f t="shared" ca="1" si="37"/>
        <v>0</v>
      </c>
      <c r="AV62" s="85"/>
      <c r="AW62" s="73">
        <f t="shared" ca="1" si="38"/>
        <v>0</v>
      </c>
      <c r="AY62" s="73">
        <f t="shared" ca="1" si="39"/>
        <v>0</v>
      </c>
      <c r="AZ62" s="86"/>
    </row>
    <row r="63" spans="1:52">
      <c r="A63" s="77">
        <f t="shared" si="40"/>
        <v>39356</v>
      </c>
      <c r="B63" s="78">
        <f t="shared" si="41"/>
        <v>50000</v>
      </c>
      <c r="C63" s="87"/>
      <c r="D63" s="79">
        <f t="shared" si="3"/>
        <v>50000</v>
      </c>
      <c r="E63" s="67">
        <f t="shared" si="4"/>
        <v>0</v>
      </c>
      <c r="F63" s="67">
        <f t="shared" ca="1" si="5"/>
        <v>0</v>
      </c>
      <c r="G63" s="80">
        <f>VLOOKUP($A63,[0]!Table,MATCH(G$4,[0]!Curves,0))</f>
        <v>4.01</v>
      </c>
      <c r="H63" s="81">
        <f t="shared" si="6"/>
        <v>4.01</v>
      </c>
      <c r="I63" s="80">
        <f t="shared" si="7"/>
        <v>4.01</v>
      </c>
      <c r="J63" s="80">
        <f>VLOOKUP($A63,[0]!Table,MATCH(J$4,[0]!Curves,0))</f>
        <v>-0.1</v>
      </c>
      <c r="K63" s="81">
        <f t="shared" si="8"/>
        <v>-0.1</v>
      </c>
      <c r="L63" s="99">
        <f t="shared" si="9"/>
        <v>-0.1</v>
      </c>
      <c r="M63" s="80">
        <f>VLOOKUP($A63,[0]!Table,MATCH(M$4,[0]!Curves,0))</f>
        <v>0.02</v>
      </c>
      <c r="N63" s="81">
        <f t="shared" si="10"/>
        <v>0.02</v>
      </c>
      <c r="O63" s="99">
        <f t="shared" si="11"/>
        <v>0.02</v>
      </c>
      <c r="P63" s="71"/>
      <c r="Q63" s="99">
        <f t="shared" si="12"/>
        <v>3.9299999999999997</v>
      </c>
      <c r="R63" s="99">
        <f t="shared" si="13"/>
        <v>3.9299999999999997</v>
      </c>
      <c r="S63" s="99">
        <f t="shared" si="14"/>
        <v>3.9299999999999997</v>
      </c>
      <c r="T63" s="82"/>
      <c r="U63" s="22">
        <f t="shared" si="15"/>
        <v>31</v>
      </c>
      <c r="V63" s="83">
        <f t="shared" si="16"/>
        <v>39411</v>
      </c>
      <c r="W63" s="22">
        <f t="shared" ca="1" si="17"/>
        <v>2362</v>
      </c>
      <c r="X63" s="80">
        <f>VLOOKUP($A63,[0]!Table,MATCH(X$4,[0]!Curves,0))</f>
        <v>5.8215165183173503E-2</v>
      </c>
      <c r="Y63" s="84">
        <f t="shared" ca="1" si="18"/>
        <v>0.68947463399226139</v>
      </c>
      <c r="Z63" s="22">
        <f t="shared" si="19"/>
        <v>0</v>
      </c>
      <c r="AA63" s="22">
        <f t="shared" si="20"/>
        <v>0</v>
      </c>
      <c r="AC63" s="72">
        <f t="shared" ca="1" si="21"/>
        <v>0</v>
      </c>
      <c r="AD63" s="72">
        <f t="shared" ca="1" si="22"/>
        <v>0</v>
      </c>
      <c r="AE63" s="72">
        <f t="shared" ca="1" si="23"/>
        <v>0</v>
      </c>
      <c r="AF63" s="72">
        <f t="shared" ca="1" si="24"/>
        <v>0</v>
      </c>
      <c r="AG63" s="72">
        <f t="shared" ca="1" si="25"/>
        <v>0</v>
      </c>
      <c r="AH63" s="72">
        <f t="shared" ca="1" si="26"/>
        <v>0</v>
      </c>
      <c r="AI63" s="72">
        <f t="shared" ca="1" si="27"/>
        <v>0</v>
      </c>
      <c r="AJ63" s="72">
        <f t="shared" ca="1" si="28"/>
        <v>0</v>
      </c>
      <c r="AK63" s="72">
        <f t="shared" ca="1" si="29"/>
        <v>0</v>
      </c>
      <c r="AL63" s="76"/>
      <c r="AM63" s="72">
        <f t="shared" ca="1" si="30"/>
        <v>0</v>
      </c>
      <c r="AN63" s="72">
        <f t="shared" ca="1" si="31"/>
        <v>0</v>
      </c>
      <c r="AO63" s="72">
        <f t="shared" ca="1" si="32"/>
        <v>0</v>
      </c>
      <c r="AP63" s="85">
        <f t="shared" ca="1" si="33"/>
        <v>0</v>
      </c>
      <c r="AR63" s="72">
        <f t="shared" ca="1" si="34"/>
        <v>0</v>
      </c>
      <c r="AS63" s="72">
        <f t="shared" ca="1" si="35"/>
        <v>0</v>
      </c>
      <c r="AT63" s="72">
        <f t="shared" ca="1" si="36"/>
        <v>0</v>
      </c>
      <c r="AU63" s="85">
        <f t="shared" ca="1" si="37"/>
        <v>0</v>
      </c>
      <c r="AV63" s="85"/>
      <c r="AW63" s="73">
        <f t="shared" ca="1" si="38"/>
        <v>0</v>
      </c>
      <c r="AY63" s="73">
        <f t="shared" ca="1" si="39"/>
        <v>0</v>
      </c>
      <c r="AZ63" s="86"/>
    </row>
    <row r="64" spans="1:52">
      <c r="A64" s="77">
        <f t="shared" si="40"/>
        <v>39387</v>
      </c>
      <c r="B64" s="78">
        <f t="shared" si="41"/>
        <v>50000</v>
      </c>
      <c r="C64" s="87"/>
      <c r="D64" s="79">
        <f t="shared" si="3"/>
        <v>50000</v>
      </c>
      <c r="E64" s="67">
        <f t="shared" si="4"/>
        <v>0</v>
      </c>
      <c r="F64" s="67">
        <f t="shared" ca="1" si="5"/>
        <v>0</v>
      </c>
      <c r="G64" s="80">
        <f>VLOOKUP($A64,[0]!Table,MATCH(G$4,[0]!Curves,0))</f>
        <v>4.1449999999999996</v>
      </c>
      <c r="H64" s="81">
        <f t="shared" si="6"/>
        <v>4.1449999999999996</v>
      </c>
      <c r="I64" s="80">
        <f t="shared" si="7"/>
        <v>4.1449999999999996</v>
      </c>
      <c r="J64" s="80">
        <f>VLOOKUP($A64,[0]!Table,MATCH(J$4,[0]!Curves,0))</f>
        <v>0.248</v>
      </c>
      <c r="K64" s="81">
        <f t="shared" si="8"/>
        <v>0.248</v>
      </c>
      <c r="L64" s="99">
        <f t="shared" si="9"/>
        <v>0.248</v>
      </c>
      <c r="M64" s="80">
        <f>VLOOKUP($A64,[0]!Table,MATCH(M$4,[0]!Curves,0))</f>
        <v>0.06</v>
      </c>
      <c r="N64" s="81">
        <f t="shared" si="10"/>
        <v>0.06</v>
      </c>
      <c r="O64" s="99">
        <f t="shared" si="11"/>
        <v>0.06</v>
      </c>
      <c r="P64" s="71"/>
      <c r="Q64" s="99">
        <f t="shared" si="12"/>
        <v>4.4529999999999994</v>
      </c>
      <c r="R64" s="99">
        <f t="shared" si="13"/>
        <v>4.4529999999999994</v>
      </c>
      <c r="S64" s="99">
        <f t="shared" si="14"/>
        <v>4.4529999999999994</v>
      </c>
      <c r="T64" s="82"/>
      <c r="U64" s="22">
        <f t="shared" si="15"/>
        <v>30</v>
      </c>
      <c r="V64" s="83">
        <f t="shared" si="16"/>
        <v>39441</v>
      </c>
      <c r="W64" s="22">
        <f t="shared" ca="1" si="17"/>
        <v>2392</v>
      </c>
      <c r="X64" s="80">
        <f>VLOOKUP($A64,[0]!Table,MATCH(X$4,[0]!Curves,0))</f>
        <v>5.8332021188106396E-2</v>
      </c>
      <c r="Y64" s="84">
        <f t="shared" ca="1" si="18"/>
        <v>0.68573258064095821</v>
      </c>
      <c r="Z64" s="22">
        <f t="shared" si="19"/>
        <v>0</v>
      </c>
      <c r="AA64" s="22">
        <f t="shared" si="20"/>
        <v>0</v>
      </c>
      <c r="AC64" s="72">
        <f t="shared" ca="1" si="21"/>
        <v>0</v>
      </c>
      <c r="AD64" s="72">
        <f t="shared" ca="1" si="22"/>
        <v>0</v>
      </c>
      <c r="AE64" s="72">
        <f t="shared" ca="1" si="23"/>
        <v>0</v>
      </c>
      <c r="AF64" s="72">
        <f t="shared" ca="1" si="24"/>
        <v>0</v>
      </c>
      <c r="AG64" s="72">
        <f t="shared" ca="1" si="25"/>
        <v>0</v>
      </c>
      <c r="AH64" s="72">
        <f t="shared" ca="1" si="26"/>
        <v>0</v>
      </c>
      <c r="AI64" s="72">
        <f t="shared" ca="1" si="27"/>
        <v>0</v>
      </c>
      <c r="AJ64" s="72">
        <f t="shared" ca="1" si="28"/>
        <v>0</v>
      </c>
      <c r="AK64" s="72">
        <f t="shared" ca="1" si="29"/>
        <v>0</v>
      </c>
      <c r="AL64" s="76"/>
      <c r="AM64" s="72">
        <f t="shared" ca="1" si="30"/>
        <v>0</v>
      </c>
      <c r="AN64" s="72">
        <f t="shared" ca="1" si="31"/>
        <v>0</v>
      </c>
      <c r="AO64" s="72">
        <f t="shared" ca="1" si="32"/>
        <v>0</v>
      </c>
      <c r="AP64" s="85">
        <f t="shared" ca="1" si="33"/>
        <v>0</v>
      </c>
      <c r="AR64" s="72">
        <f t="shared" ca="1" si="34"/>
        <v>0</v>
      </c>
      <c r="AS64" s="72">
        <f t="shared" ca="1" si="35"/>
        <v>0</v>
      </c>
      <c r="AT64" s="72">
        <f t="shared" ca="1" si="36"/>
        <v>0</v>
      </c>
      <c r="AU64" s="85">
        <f t="shared" ca="1" si="37"/>
        <v>0</v>
      </c>
      <c r="AV64" s="85"/>
      <c r="AW64" s="73">
        <f t="shared" ca="1" si="38"/>
        <v>0</v>
      </c>
      <c r="AY64" s="73">
        <f t="shared" ca="1" si="39"/>
        <v>0</v>
      </c>
      <c r="AZ64" s="86"/>
    </row>
    <row r="65" spans="1:52">
      <c r="A65" s="77">
        <f t="shared" si="40"/>
        <v>39417</v>
      </c>
      <c r="B65" s="78">
        <f t="shared" si="41"/>
        <v>50000</v>
      </c>
      <c r="C65" s="87"/>
      <c r="D65" s="79">
        <f t="shared" si="3"/>
        <v>50000</v>
      </c>
      <c r="E65" s="67">
        <f t="shared" si="4"/>
        <v>0</v>
      </c>
      <c r="F65" s="67">
        <f t="shared" ca="1" si="5"/>
        <v>0</v>
      </c>
      <c r="G65" s="80">
        <f>VLOOKUP($A65,[0]!Table,MATCH(G$4,[0]!Curves,0))</f>
        <v>4.28</v>
      </c>
      <c r="H65" s="81">
        <f t="shared" si="6"/>
        <v>4.28</v>
      </c>
      <c r="I65" s="80">
        <f t="shared" si="7"/>
        <v>4.28</v>
      </c>
      <c r="J65" s="80">
        <f>VLOOKUP($A65,[0]!Table,MATCH(J$4,[0]!Curves,0))</f>
        <v>0.308</v>
      </c>
      <c r="K65" s="81">
        <f t="shared" si="8"/>
        <v>0.308</v>
      </c>
      <c r="L65" s="99">
        <f t="shared" si="9"/>
        <v>0.308</v>
      </c>
      <c r="M65" s="80">
        <f>VLOOKUP($A65,[0]!Table,MATCH(M$4,[0]!Curves,0))</f>
        <v>0.06</v>
      </c>
      <c r="N65" s="81">
        <f t="shared" si="10"/>
        <v>0.06</v>
      </c>
      <c r="O65" s="99">
        <f t="shared" si="11"/>
        <v>0.06</v>
      </c>
      <c r="P65" s="71"/>
      <c r="Q65" s="99">
        <f t="shared" si="12"/>
        <v>4.6480000000000006</v>
      </c>
      <c r="R65" s="99">
        <f t="shared" si="13"/>
        <v>4.6480000000000006</v>
      </c>
      <c r="S65" s="99">
        <f t="shared" si="14"/>
        <v>4.6480000000000006</v>
      </c>
      <c r="T65" s="82"/>
      <c r="U65" s="22">
        <f t="shared" si="15"/>
        <v>31</v>
      </c>
      <c r="V65" s="83">
        <f t="shared" si="16"/>
        <v>39472</v>
      </c>
      <c r="W65" s="22">
        <f t="shared" ca="1" si="17"/>
        <v>2423</v>
      </c>
      <c r="X65" s="80">
        <f>VLOOKUP($A65,[0]!Table,MATCH(X$4,[0]!Curves,0))</f>
        <v>5.84451076488164E-2</v>
      </c>
      <c r="Y65" s="84">
        <f t="shared" ca="1" si="18"/>
        <v>0.6818742258387297</v>
      </c>
      <c r="Z65" s="22">
        <f t="shared" si="19"/>
        <v>0</v>
      </c>
      <c r="AA65" s="22">
        <f t="shared" si="20"/>
        <v>0</v>
      </c>
      <c r="AC65" s="72">
        <f t="shared" ca="1" si="21"/>
        <v>0</v>
      </c>
      <c r="AD65" s="72">
        <f t="shared" ca="1" si="22"/>
        <v>0</v>
      </c>
      <c r="AE65" s="72">
        <f t="shared" ca="1" si="23"/>
        <v>0</v>
      </c>
      <c r="AF65" s="72">
        <f t="shared" ca="1" si="24"/>
        <v>0</v>
      </c>
      <c r="AG65" s="72">
        <f t="shared" ca="1" si="25"/>
        <v>0</v>
      </c>
      <c r="AH65" s="72">
        <f t="shared" ca="1" si="26"/>
        <v>0</v>
      </c>
      <c r="AI65" s="72">
        <f t="shared" ca="1" si="27"/>
        <v>0</v>
      </c>
      <c r="AJ65" s="72">
        <f t="shared" ca="1" si="28"/>
        <v>0</v>
      </c>
      <c r="AK65" s="72">
        <f t="shared" ca="1" si="29"/>
        <v>0</v>
      </c>
      <c r="AL65" s="76"/>
      <c r="AM65" s="72">
        <f t="shared" ca="1" si="30"/>
        <v>0</v>
      </c>
      <c r="AN65" s="72">
        <f t="shared" ca="1" si="31"/>
        <v>0</v>
      </c>
      <c r="AO65" s="72">
        <f t="shared" ca="1" si="32"/>
        <v>0</v>
      </c>
      <c r="AP65" s="85">
        <f t="shared" ca="1" si="33"/>
        <v>0</v>
      </c>
      <c r="AR65" s="72">
        <f t="shared" ca="1" si="34"/>
        <v>0</v>
      </c>
      <c r="AS65" s="72">
        <f t="shared" ca="1" si="35"/>
        <v>0</v>
      </c>
      <c r="AT65" s="72">
        <f t="shared" ca="1" si="36"/>
        <v>0</v>
      </c>
      <c r="AU65" s="85">
        <f t="shared" ca="1" si="37"/>
        <v>0</v>
      </c>
      <c r="AV65" s="85"/>
      <c r="AW65" s="73">
        <f t="shared" ca="1" si="38"/>
        <v>0</v>
      </c>
      <c r="AY65" s="73">
        <f t="shared" ca="1" si="39"/>
        <v>0</v>
      </c>
      <c r="AZ65" s="86"/>
    </row>
    <row r="66" spans="1:52">
      <c r="A66" s="77">
        <f t="shared" si="40"/>
        <v>39448</v>
      </c>
      <c r="B66" s="78">
        <f t="shared" si="41"/>
        <v>50000</v>
      </c>
      <c r="C66" s="87"/>
      <c r="D66" s="79">
        <f t="shared" si="3"/>
        <v>50000</v>
      </c>
      <c r="E66" s="67">
        <f t="shared" si="4"/>
        <v>0</v>
      </c>
      <c r="F66" s="67">
        <f t="shared" ca="1" si="5"/>
        <v>0</v>
      </c>
      <c r="G66" s="80">
        <f>VLOOKUP($A66,[0]!Table,MATCH(G$4,[0]!Curves,0))</f>
        <v>4.351</v>
      </c>
      <c r="H66" s="81">
        <f t="shared" si="6"/>
        <v>4.351</v>
      </c>
      <c r="I66" s="80">
        <f t="shared" si="7"/>
        <v>4.351</v>
      </c>
      <c r="J66" s="80">
        <f>VLOOKUP($A66,[0]!Table,MATCH(J$4,[0]!Curves,0))</f>
        <v>0.378</v>
      </c>
      <c r="K66" s="81">
        <f t="shared" si="8"/>
        <v>0.378</v>
      </c>
      <c r="L66" s="99">
        <f t="shared" si="9"/>
        <v>0.378</v>
      </c>
      <c r="M66" s="80">
        <f>VLOOKUP($A66,[0]!Table,MATCH(M$4,[0]!Curves,0))</f>
        <v>0.06</v>
      </c>
      <c r="N66" s="81">
        <f t="shared" si="10"/>
        <v>0.06</v>
      </c>
      <c r="O66" s="99">
        <f t="shared" si="11"/>
        <v>0.06</v>
      </c>
      <c r="P66" s="71"/>
      <c r="Q66" s="99">
        <f t="shared" si="12"/>
        <v>4.7889999999999997</v>
      </c>
      <c r="R66" s="99">
        <f t="shared" si="13"/>
        <v>4.7889999999999997</v>
      </c>
      <c r="S66" s="99">
        <f t="shared" si="14"/>
        <v>4.7889999999999997</v>
      </c>
      <c r="T66" s="82"/>
      <c r="U66" s="22">
        <f t="shared" si="15"/>
        <v>31</v>
      </c>
      <c r="V66" s="83">
        <f t="shared" si="16"/>
        <v>39503</v>
      </c>
      <c r="W66" s="22">
        <f t="shared" ca="1" si="17"/>
        <v>2454</v>
      </c>
      <c r="X66" s="80">
        <f>VLOOKUP($A66,[0]!Table,MATCH(X$4,[0]!Curves,0))</f>
        <v>5.8561963662684804E-2</v>
      </c>
      <c r="Y66" s="84">
        <f t="shared" ca="1" si="18"/>
        <v>0.678024542722376</v>
      </c>
      <c r="Z66" s="22">
        <f t="shared" si="19"/>
        <v>0</v>
      </c>
      <c r="AA66" s="22">
        <f t="shared" si="20"/>
        <v>0</v>
      </c>
      <c r="AC66" s="72">
        <f t="shared" ca="1" si="21"/>
        <v>0</v>
      </c>
      <c r="AD66" s="72">
        <f t="shared" ca="1" si="22"/>
        <v>0</v>
      </c>
      <c r="AE66" s="72">
        <f t="shared" ca="1" si="23"/>
        <v>0</v>
      </c>
      <c r="AF66" s="72">
        <f t="shared" ca="1" si="24"/>
        <v>0</v>
      </c>
      <c r="AG66" s="72">
        <f t="shared" ca="1" si="25"/>
        <v>0</v>
      </c>
      <c r="AH66" s="72">
        <f t="shared" ca="1" si="26"/>
        <v>0</v>
      </c>
      <c r="AI66" s="72">
        <f t="shared" ca="1" si="27"/>
        <v>0</v>
      </c>
      <c r="AJ66" s="72">
        <f t="shared" ca="1" si="28"/>
        <v>0</v>
      </c>
      <c r="AK66" s="72">
        <f t="shared" ca="1" si="29"/>
        <v>0</v>
      </c>
      <c r="AL66" s="76"/>
      <c r="AM66" s="72">
        <f t="shared" ca="1" si="30"/>
        <v>0</v>
      </c>
      <c r="AN66" s="72">
        <f t="shared" ca="1" si="31"/>
        <v>0</v>
      </c>
      <c r="AO66" s="72">
        <f t="shared" ca="1" si="32"/>
        <v>0</v>
      </c>
      <c r="AP66" s="85">
        <f t="shared" ca="1" si="33"/>
        <v>0</v>
      </c>
      <c r="AR66" s="72">
        <f t="shared" ca="1" si="34"/>
        <v>0</v>
      </c>
      <c r="AS66" s="72">
        <f t="shared" ca="1" si="35"/>
        <v>0</v>
      </c>
      <c r="AT66" s="72">
        <f t="shared" ca="1" si="36"/>
        <v>0</v>
      </c>
      <c r="AU66" s="85">
        <f t="shared" ca="1" si="37"/>
        <v>0</v>
      </c>
      <c r="AV66" s="85"/>
      <c r="AW66" s="73">
        <f t="shared" ca="1" si="38"/>
        <v>0</v>
      </c>
      <c r="AY66" s="73">
        <f t="shared" ca="1" si="39"/>
        <v>0</v>
      </c>
      <c r="AZ66" s="86"/>
    </row>
    <row r="67" spans="1:52">
      <c r="A67" s="77">
        <f t="shared" si="40"/>
        <v>39479</v>
      </c>
      <c r="B67" s="78">
        <f t="shared" si="41"/>
        <v>50000</v>
      </c>
      <c r="C67" s="87"/>
      <c r="D67" s="79">
        <f t="shared" si="3"/>
        <v>50000</v>
      </c>
      <c r="E67" s="67">
        <f t="shared" si="4"/>
        <v>0</v>
      </c>
      <c r="F67" s="67">
        <f t="shared" ca="1" si="5"/>
        <v>0</v>
      </c>
      <c r="G67" s="80">
        <f>VLOOKUP($A67,[0]!Table,MATCH(G$4,[0]!Curves,0))</f>
        <v>4.2330000000000005</v>
      </c>
      <c r="H67" s="81">
        <f t="shared" si="6"/>
        <v>4.2330000000000005</v>
      </c>
      <c r="I67" s="80">
        <f t="shared" si="7"/>
        <v>4.2330000000000005</v>
      </c>
      <c r="J67" s="80">
        <f>VLOOKUP($A67,[0]!Table,MATCH(J$4,[0]!Curves,0))</f>
        <v>0.248</v>
      </c>
      <c r="K67" s="81">
        <f t="shared" si="8"/>
        <v>0.248</v>
      </c>
      <c r="L67" s="99">
        <f t="shared" si="9"/>
        <v>0.248</v>
      </c>
      <c r="M67" s="80">
        <f>VLOOKUP($A67,[0]!Table,MATCH(M$4,[0]!Curves,0))</f>
        <v>0.06</v>
      </c>
      <c r="N67" s="81">
        <f t="shared" si="10"/>
        <v>0.06</v>
      </c>
      <c r="O67" s="99">
        <f t="shared" si="11"/>
        <v>0.06</v>
      </c>
      <c r="P67" s="71"/>
      <c r="Q67" s="99">
        <f t="shared" si="12"/>
        <v>4.5410000000000004</v>
      </c>
      <c r="R67" s="99">
        <f t="shared" si="13"/>
        <v>4.5410000000000004</v>
      </c>
      <c r="S67" s="99">
        <f t="shared" si="14"/>
        <v>4.5410000000000004</v>
      </c>
      <c r="T67" s="82"/>
      <c r="U67" s="22">
        <f t="shared" si="15"/>
        <v>29</v>
      </c>
      <c r="V67" s="83">
        <f t="shared" si="16"/>
        <v>39532</v>
      </c>
      <c r="W67" s="22">
        <f t="shared" ca="1" si="17"/>
        <v>2483</v>
      </c>
      <c r="X67" s="80">
        <f>VLOOKUP($A67,[0]!Table,MATCH(X$4,[0]!Curves,0))</f>
        <v>5.8678819681093196E-2</v>
      </c>
      <c r="Y67" s="84">
        <f t="shared" ca="1" si="18"/>
        <v>0.67443116519659463</v>
      </c>
      <c r="Z67" s="22">
        <f t="shared" si="19"/>
        <v>0</v>
      </c>
      <c r="AA67" s="22">
        <f t="shared" si="20"/>
        <v>0</v>
      </c>
      <c r="AC67" s="72">
        <f t="shared" ca="1" si="21"/>
        <v>0</v>
      </c>
      <c r="AD67" s="72">
        <f t="shared" ca="1" si="22"/>
        <v>0</v>
      </c>
      <c r="AE67" s="72">
        <f t="shared" ca="1" si="23"/>
        <v>0</v>
      </c>
      <c r="AF67" s="72">
        <f t="shared" ca="1" si="24"/>
        <v>0</v>
      </c>
      <c r="AG67" s="72">
        <f t="shared" ca="1" si="25"/>
        <v>0</v>
      </c>
      <c r="AH67" s="72">
        <f t="shared" ca="1" si="26"/>
        <v>0</v>
      </c>
      <c r="AI67" s="72">
        <f t="shared" ca="1" si="27"/>
        <v>0</v>
      </c>
      <c r="AJ67" s="72">
        <f t="shared" ca="1" si="28"/>
        <v>0</v>
      </c>
      <c r="AK67" s="72">
        <f t="shared" ca="1" si="29"/>
        <v>0</v>
      </c>
      <c r="AL67" s="76"/>
      <c r="AM67" s="72">
        <f t="shared" ca="1" si="30"/>
        <v>0</v>
      </c>
      <c r="AN67" s="72">
        <f t="shared" ca="1" si="31"/>
        <v>0</v>
      </c>
      <c r="AO67" s="72">
        <f t="shared" ca="1" si="32"/>
        <v>0</v>
      </c>
      <c r="AP67" s="85">
        <f t="shared" ca="1" si="33"/>
        <v>0</v>
      </c>
      <c r="AR67" s="72">
        <f t="shared" ca="1" si="34"/>
        <v>0</v>
      </c>
      <c r="AS67" s="72">
        <f t="shared" ca="1" si="35"/>
        <v>0</v>
      </c>
      <c r="AT67" s="72">
        <f t="shared" ca="1" si="36"/>
        <v>0</v>
      </c>
      <c r="AU67" s="85">
        <f t="shared" ca="1" si="37"/>
        <v>0</v>
      </c>
      <c r="AV67" s="85"/>
      <c r="AW67" s="73">
        <f t="shared" ca="1" si="38"/>
        <v>0</v>
      </c>
      <c r="AY67" s="73">
        <f t="shared" ca="1" si="39"/>
        <v>0</v>
      </c>
      <c r="AZ67" s="86"/>
    </row>
    <row r="68" spans="1:52">
      <c r="A68" s="77">
        <f t="shared" si="40"/>
        <v>39508</v>
      </c>
      <c r="B68" s="78">
        <f t="shared" si="41"/>
        <v>50000</v>
      </c>
      <c r="C68" s="87"/>
      <c r="D68" s="79">
        <f t="shared" si="3"/>
        <v>50000</v>
      </c>
      <c r="E68" s="67">
        <f t="shared" si="4"/>
        <v>0</v>
      </c>
      <c r="F68" s="67">
        <f t="shared" ca="1" si="5"/>
        <v>0</v>
      </c>
      <c r="G68" s="80">
        <f>VLOOKUP($A68,[0]!Table,MATCH(G$4,[0]!Curves,0))</f>
        <v>4.0999999999999996</v>
      </c>
      <c r="H68" s="81">
        <f t="shared" si="6"/>
        <v>4.0999999999999996</v>
      </c>
      <c r="I68" s="80">
        <f t="shared" si="7"/>
        <v>4.0999999999999996</v>
      </c>
      <c r="J68" s="80">
        <f>VLOOKUP($A68,[0]!Table,MATCH(J$4,[0]!Curves,0))</f>
        <v>6.8000000000000005E-2</v>
      </c>
      <c r="K68" s="81">
        <f t="shared" si="8"/>
        <v>6.8000000000000005E-2</v>
      </c>
      <c r="L68" s="99">
        <f t="shared" si="9"/>
        <v>6.8000000000000005E-2</v>
      </c>
      <c r="M68" s="80">
        <f>VLOOKUP($A68,[0]!Table,MATCH(M$4,[0]!Curves,0))</f>
        <v>0.06</v>
      </c>
      <c r="N68" s="81">
        <f t="shared" si="10"/>
        <v>0.06</v>
      </c>
      <c r="O68" s="99">
        <f t="shared" si="11"/>
        <v>0.06</v>
      </c>
      <c r="P68" s="71"/>
      <c r="Q68" s="99">
        <f t="shared" si="12"/>
        <v>4.2279999999999998</v>
      </c>
      <c r="R68" s="99">
        <f t="shared" si="13"/>
        <v>4.2279999999999998</v>
      </c>
      <c r="S68" s="99">
        <f t="shared" si="14"/>
        <v>4.2279999999999998</v>
      </c>
      <c r="T68" s="82"/>
      <c r="U68" s="22">
        <f t="shared" si="15"/>
        <v>31</v>
      </c>
      <c r="V68" s="83">
        <f t="shared" si="16"/>
        <v>39563</v>
      </c>
      <c r="W68" s="22">
        <f t="shared" ca="1" si="17"/>
        <v>2514</v>
      </c>
      <c r="X68" s="80">
        <f>VLOOKUP($A68,[0]!Table,MATCH(X$4,[0]!Curves,0))</f>
        <v>5.8788136605649702E-2</v>
      </c>
      <c r="Y68" s="84">
        <f t="shared" ca="1" si="18"/>
        <v>0.67059854846538647</v>
      </c>
      <c r="Z68" s="22">
        <f t="shared" si="19"/>
        <v>0</v>
      </c>
      <c r="AA68" s="22">
        <f t="shared" si="20"/>
        <v>0</v>
      </c>
      <c r="AC68" s="72">
        <f t="shared" ca="1" si="21"/>
        <v>0</v>
      </c>
      <c r="AD68" s="72">
        <f t="shared" ca="1" si="22"/>
        <v>0</v>
      </c>
      <c r="AE68" s="72">
        <f t="shared" ca="1" si="23"/>
        <v>0</v>
      </c>
      <c r="AF68" s="72">
        <f t="shared" ca="1" si="24"/>
        <v>0</v>
      </c>
      <c r="AG68" s="72">
        <f t="shared" ca="1" si="25"/>
        <v>0</v>
      </c>
      <c r="AH68" s="72">
        <f t="shared" ca="1" si="26"/>
        <v>0</v>
      </c>
      <c r="AI68" s="72">
        <f t="shared" ca="1" si="27"/>
        <v>0</v>
      </c>
      <c r="AJ68" s="72">
        <f t="shared" ca="1" si="28"/>
        <v>0</v>
      </c>
      <c r="AK68" s="72">
        <f t="shared" ca="1" si="29"/>
        <v>0</v>
      </c>
      <c r="AL68" s="76"/>
      <c r="AM68" s="72">
        <f t="shared" ca="1" si="30"/>
        <v>0</v>
      </c>
      <c r="AN68" s="72">
        <f t="shared" ca="1" si="31"/>
        <v>0</v>
      </c>
      <c r="AO68" s="72">
        <f t="shared" ca="1" si="32"/>
        <v>0</v>
      </c>
      <c r="AP68" s="85">
        <f t="shared" ca="1" si="33"/>
        <v>0</v>
      </c>
      <c r="AR68" s="72">
        <f t="shared" ca="1" si="34"/>
        <v>0</v>
      </c>
      <c r="AS68" s="72">
        <f t="shared" ca="1" si="35"/>
        <v>0</v>
      </c>
      <c r="AT68" s="72">
        <f t="shared" ca="1" si="36"/>
        <v>0</v>
      </c>
      <c r="AU68" s="85">
        <f t="shared" ca="1" si="37"/>
        <v>0</v>
      </c>
      <c r="AV68" s="85"/>
      <c r="AW68" s="73">
        <f t="shared" ca="1" si="38"/>
        <v>0</v>
      </c>
      <c r="AY68" s="73">
        <f t="shared" ca="1" si="39"/>
        <v>0</v>
      </c>
      <c r="AZ68" s="86"/>
    </row>
    <row r="69" spans="1:52">
      <c r="A69" s="77">
        <f t="shared" si="40"/>
        <v>39539</v>
      </c>
      <c r="B69" s="78">
        <f t="shared" si="41"/>
        <v>50000</v>
      </c>
      <c r="C69" s="87"/>
      <c r="D69" s="79">
        <f t="shared" si="3"/>
        <v>50000</v>
      </c>
      <c r="E69" s="67">
        <f t="shared" si="4"/>
        <v>0</v>
      </c>
      <c r="F69" s="67">
        <f t="shared" ca="1" si="5"/>
        <v>0</v>
      </c>
      <c r="G69" s="80">
        <f>VLOOKUP($A69,[0]!Table,MATCH(G$4,[0]!Curves,0))</f>
        <v>3.915</v>
      </c>
      <c r="H69" s="81">
        <f t="shared" si="6"/>
        <v>3.915</v>
      </c>
      <c r="I69" s="80">
        <f t="shared" si="7"/>
        <v>3.915</v>
      </c>
      <c r="J69" s="80">
        <f>VLOOKUP($A69,[0]!Table,MATCH(J$4,[0]!Curves,0))</f>
        <v>-0.1</v>
      </c>
      <c r="K69" s="81">
        <f t="shared" si="8"/>
        <v>-0.1</v>
      </c>
      <c r="L69" s="99">
        <f t="shared" si="9"/>
        <v>-0.1</v>
      </c>
      <c r="M69" s="80">
        <f>VLOOKUP($A69,[0]!Table,MATCH(M$4,[0]!Curves,0))</f>
        <v>0.02</v>
      </c>
      <c r="N69" s="81">
        <f t="shared" si="10"/>
        <v>0.02</v>
      </c>
      <c r="O69" s="99">
        <f t="shared" si="11"/>
        <v>0.02</v>
      </c>
      <c r="P69" s="71"/>
      <c r="Q69" s="99">
        <f t="shared" si="12"/>
        <v>3.835</v>
      </c>
      <c r="R69" s="99">
        <f t="shared" si="13"/>
        <v>3.835</v>
      </c>
      <c r="S69" s="99">
        <f t="shared" si="14"/>
        <v>3.835</v>
      </c>
      <c r="T69" s="82"/>
      <c r="U69" s="22">
        <f t="shared" si="15"/>
        <v>30</v>
      </c>
      <c r="V69" s="83">
        <f t="shared" si="16"/>
        <v>39593</v>
      </c>
      <c r="W69" s="22">
        <f t="shared" ca="1" si="17"/>
        <v>2544</v>
      </c>
      <c r="X69" s="80">
        <f>VLOOKUP($A69,[0]!Table,MATCH(X$4,[0]!Curves,0))</f>
        <v>5.8904992632844905E-2</v>
      </c>
      <c r="Y69" s="84">
        <f t="shared" ca="1" si="18"/>
        <v>0.66689809606595341</v>
      </c>
      <c r="Z69" s="22">
        <f t="shared" si="19"/>
        <v>0</v>
      </c>
      <c r="AA69" s="22">
        <f t="shared" si="20"/>
        <v>0</v>
      </c>
      <c r="AC69" s="72">
        <f t="shared" ca="1" si="21"/>
        <v>0</v>
      </c>
      <c r="AD69" s="72">
        <f t="shared" ca="1" si="22"/>
        <v>0</v>
      </c>
      <c r="AE69" s="72">
        <f t="shared" ca="1" si="23"/>
        <v>0</v>
      </c>
      <c r="AF69" s="72">
        <f t="shared" ca="1" si="24"/>
        <v>0</v>
      </c>
      <c r="AG69" s="72">
        <f t="shared" ca="1" si="25"/>
        <v>0</v>
      </c>
      <c r="AH69" s="72">
        <f t="shared" ca="1" si="26"/>
        <v>0</v>
      </c>
      <c r="AI69" s="72">
        <f t="shared" ca="1" si="27"/>
        <v>0</v>
      </c>
      <c r="AJ69" s="72">
        <f t="shared" ca="1" si="28"/>
        <v>0</v>
      </c>
      <c r="AK69" s="72">
        <f t="shared" ca="1" si="29"/>
        <v>0</v>
      </c>
      <c r="AL69" s="76"/>
      <c r="AM69" s="72">
        <f t="shared" ca="1" si="30"/>
        <v>0</v>
      </c>
      <c r="AN69" s="72">
        <f t="shared" ca="1" si="31"/>
        <v>0</v>
      </c>
      <c r="AO69" s="72">
        <f t="shared" ca="1" si="32"/>
        <v>0</v>
      </c>
      <c r="AP69" s="85">
        <f t="shared" ca="1" si="33"/>
        <v>0</v>
      </c>
      <c r="AR69" s="72">
        <f t="shared" ca="1" si="34"/>
        <v>0</v>
      </c>
      <c r="AS69" s="72">
        <f t="shared" ca="1" si="35"/>
        <v>0</v>
      </c>
      <c r="AT69" s="72">
        <f t="shared" ca="1" si="36"/>
        <v>0</v>
      </c>
      <c r="AU69" s="85">
        <f t="shared" ca="1" si="37"/>
        <v>0</v>
      </c>
      <c r="AV69" s="85"/>
      <c r="AW69" s="73">
        <f t="shared" ca="1" si="38"/>
        <v>0</v>
      </c>
      <c r="AY69" s="73">
        <f t="shared" ca="1" si="39"/>
        <v>0</v>
      </c>
      <c r="AZ69" s="86"/>
    </row>
    <row r="70" spans="1:52">
      <c r="A70" s="77">
        <f t="shared" si="40"/>
        <v>39569</v>
      </c>
      <c r="B70" s="78">
        <f t="shared" si="41"/>
        <v>50000</v>
      </c>
      <c r="C70" s="87"/>
      <c r="D70" s="79">
        <f t="shared" si="3"/>
        <v>50000</v>
      </c>
      <c r="E70" s="67">
        <f t="shared" si="4"/>
        <v>0</v>
      </c>
      <c r="F70" s="67">
        <f t="shared" ca="1" si="5"/>
        <v>0</v>
      </c>
      <c r="G70" s="80">
        <f>VLOOKUP($A70,[0]!Table,MATCH(G$4,[0]!Curves,0))</f>
        <v>3.9049999999999998</v>
      </c>
      <c r="H70" s="81">
        <f t="shared" si="6"/>
        <v>3.9049999999999998</v>
      </c>
      <c r="I70" s="80">
        <f t="shared" si="7"/>
        <v>3.9049999999999998</v>
      </c>
      <c r="J70" s="80">
        <f>VLOOKUP($A70,[0]!Table,MATCH(J$4,[0]!Curves,0))</f>
        <v>-0.1</v>
      </c>
      <c r="K70" s="81">
        <f t="shared" si="8"/>
        <v>-0.1</v>
      </c>
      <c r="L70" s="99">
        <f t="shared" si="9"/>
        <v>-0.1</v>
      </c>
      <c r="M70" s="80">
        <f>VLOOKUP($A70,[0]!Table,MATCH(M$4,[0]!Curves,0))</f>
        <v>0.02</v>
      </c>
      <c r="N70" s="81">
        <f t="shared" si="10"/>
        <v>0.02</v>
      </c>
      <c r="O70" s="99">
        <f t="shared" si="11"/>
        <v>0.02</v>
      </c>
      <c r="P70" s="71"/>
      <c r="Q70" s="99">
        <f t="shared" si="12"/>
        <v>3.8249999999999997</v>
      </c>
      <c r="R70" s="99">
        <f t="shared" si="13"/>
        <v>3.8249999999999997</v>
      </c>
      <c r="S70" s="99">
        <f t="shared" si="14"/>
        <v>3.8249999999999997</v>
      </c>
      <c r="T70" s="82"/>
      <c r="U70" s="22">
        <f t="shared" si="15"/>
        <v>31</v>
      </c>
      <c r="V70" s="83">
        <f t="shared" si="16"/>
        <v>39624</v>
      </c>
      <c r="W70" s="22">
        <f t="shared" ca="1" si="17"/>
        <v>2575</v>
      </c>
      <c r="X70" s="80">
        <f>VLOOKUP($A70,[0]!Table,MATCH(X$4,[0]!Curves,0))</f>
        <v>5.9018079115098002E-2</v>
      </c>
      <c r="Y70" s="84">
        <f t="shared" ca="1" si="18"/>
        <v>0.66308320518788055</v>
      </c>
      <c r="Z70" s="22">
        <f t="shared" si="19"/>
        <v>0</v>
      </c>
      <c r="AA70" s="22">
        <f t="shared" si="20"/>
        <v>0</v>
      </c>
      <c r="AC70" s="72">
        <f t="shared" ca="1" si="21"/>
        <v>0</v>
      </c>
      <c r="AD70" s="72">
        <f t="shared" ca="1" si="22"/>
        <v>0</v>
      </c>
      <c r="AE70" s="72">
        <f t="shared" ca="1" si="23"/>
        <v>0</v>
      </c>
      <c r="AF70" s="72">
        <f t="shared" ca="1" si="24"/>
        <v>0</v>
      </c>
      <c r="AG70" s="72">
        <f t="shared" ca="1" si="25"/>
        <v>0</v>
      </c>
      <c r="AH70" s="72">
        <f t="shared" ca="1" si="26"/>
        <v>0</v>
      </c>
      <c r="AI70" s="72">
        <f t="shared" ca="1" si="27"/>
        <v>0</v>
      </c>
      <c r="AJ70" s="72">
        <f t="shared" ca="1" si="28"/>
        <v>0</v>
      </c>
      <c r="AK70" s="72">
        <f t="shared" ca="1" si="29"/>
        <v>0</v>
      </c>
      <c r="AL70" s="76"/>
      <c r="AM70" s="72">
        <f t="shared" ca="1" si="30"/>
        <v>0</v>
      </c>
      <c r="AN70" s="72">
        <f t="shared" ca="1" si="31"/>
        <v>0</v>
      </c>
      <c r="AO70" s="72">
        <f t="shared" ca="1" si="32"/>
        <v>0</v>
      </c>
      <c r="AP70" s="85">
        <f t="shared" ca="1" si="33"/>
        <v>0</v>
      </c>
      <c r="AR70" s="72">
        <f t="shared" ca="1" si="34"/>
        <v>0</v>
      </c>
      <c r="AS70" s="72">
        <f t="shared" ca="1" si="35"/>
        <v>0</v>
      </c>
      <c r="AT70" s="72">
        <f t="shared" ca="1" si="36"/>
        <v>0</v>
      </c>
      <c r="AU70" s="85">
        <f t="shared" ca="1" si="37"/>
        <v>0</v>
      </c>
      <c r="AV70" s="85"/>
      <c r="AW70" s="73">
        <f t="shared" ca="1" si="38"/>
        <v>0</v>
      </c>
      <c r="AY70" s="73">
        <f t="shared" ca="1" si="39"/>
        <v>0</v>
      </c>
      <c r="AZ70" s="86"/>
    </row>
    <row r="71" spans="1:52">
      <c r="A71" s="77">
        <f t="shared" si="40"/>
        <v>39600</v>
      </c>
      <c r="B71" s="78">
        <f t="shared" si="41"/>
        <v>50000</v>
      </c>
      <c r="C71" s="87"/>
      <c r="D71" s="79">
        <f t="shared" si="3"/>
        <v>50000</v>
      </c>
      <c r="E71" s="67">
        <f t="shared" si="4"/>
        <v>0</v>
      </c>
      <c r="F71" s="67">
        <f t="shared" ca="1" si="5"/>
        <v>0</v>
      </c>
      <c r="G71" s="80">
        <f>VLOOKUP($A71,[0]!Table,MATCH(G$4,[0]!Curves,0))</f>
        <v>3.9410000000000003</v>
      </c>
      <c r="H71" s="81">
        <f t="shared" si="6"/>
        <v>3.9410000000000003</v>
      </c>
      <c r="I71" s="80">
        <f t="shared" si="7"/>
        <v>3.9410000000000003</v>
      </c>
      <c r="J71" s="80">
        <f>VLOOKUP($A71,[0]!Table,MATCH(J$4,[0]!Curves,0))</f>
        <v>-0.1</v>
      </c>
      <c r="K71" s="81">
        <f t="shared" si="8"/>
        <v>-0.1</v>
      </c>
      <c r="L71" s="99">
        <f t="shared" si="9"/>
        <v>-0.1</v>
      </c>
      <c r="M71" s="80">
        <f>VLOOKUP($A71,[0]!Table,MATCH(M$4,[0]!Curves,0))</f>
        <v>0.02</v>
      </c>
      <c r="N71" s="81">
        <f t="shared" si="10"/>
        <v>0.02</v>
      </c>
      <c r="O71" s="99">
        <f t="shared" si="11"/>
        <v>0.02</v>
      </c>
      <c r="P71" s="71"/>
      <c r="Q71" s="99">
        <f t="shared" si="12"/>
        <v>3.8610000000000002</v>
      </c>
      <c r="R71" s="99">
        <f t="shared" si="13"/>
        <v>3.8610000000000002</v>
      </c>
      <c r="S71" s="99">
        <f t="shared" si="14"/>
        <v>3.8610000000000002</v>
      </c>
      <c r="T71" s="82"/>
      <c r="U71" s="22">
        <f t="shared" si="15"/>
        <v>30</v>
      </c>
      <c r="V71" s="83">
        <f t="shared" si="16"/>
        <v>39654</v>
      </c>
      <c r="W71" s="22">
        <f t="shared" ca="1" si="17"/>
        <v>2605</v>
      </c>
      <c r="X71" s="80">
        <f>VLOOKUP($A71,[0]!Table,MATCH(X$4,[0]!Curves,0))</f>
        <v>5.9134935151225601E-2</v>
      </c>
      <c r="Y71" s="84">
        <f t="shared" ca="1" si="18"/>
        <v>0.65954530312447546</v>
      </c>
      <c r="Z71" s="22">
        <f t="shared" si="19"/>
        <v>0</v>
      </c>
      <c r="AA71" s="22">
        <f t="shared" si="20"/>
        <v>0</v>
      </c>
      <c r="AC71" s="72">
        <f t="shared" ca="1" si="21"/>
        <v>0</v>
      </c>
      <c r="AD71" s="72">
        <f t="shared" ca="1" si="22"/>
        <v>0</v>
      </c>
      <c r="AE71" s="72">
        <f t="shared" ca="1" si="23"/>
        <v>0</v>
      </c>
      <c r="AF71" s="72">
        <f t="shared" ca="1" si="24"/>
        <v>0</v>
      </c>
      <c r="AG71" s="72">
        <f t="shared" ca="1" si="25"/>
        <v>0</v>
      </c>
      <c r="AH71" s="72">
        <f t="shared" ca="1" si="26"/>
        <v>0</v>
      </c>
      <c r="AI71" s="72">
        <f t="shared" ca="1" si="27"/>
        <v>0</v>
      </c>
      <c r="AJ71" s="72">
        <f t="shared" ca="1" si="28"/>
        <v>0</v>
      </c>
      <c r="AK71" s="72">
        <f t="shared" ca="1" si="29"/>
        <v>0</v>
      </c>
      <c r="AL71" s="76"/>
      <c r="AM71" s="72">
        <f t="shared" ca="1" si="30"/>
        <v>0</v>
      </c>
      <c r="AN71" s="72">
        <f t="shared" ca="1" si="31"/>
        <v>0</v>
      </c>
      <c r="AO71" s="72">
        <f t="shared" ca="1" si="32"/>
        <v>0</v>
      </c>
      <c r="AP71" s="85">
        <f t="shared" ca="1" si="33"/>
        <v>0</v>
      </c>
      <c r="AR71" s="72">
        <f t="shared" ca="1" si="34"/>
        <v>0</v>
      </c>
      <c r="AS71" s="72">
        <f t="shared" ca="1" si="35"/>
        <v>0</v>
      </c>
      <c r="AT71" s="72">
        <f t="shared" ca="1" si="36"/>
        <v>0</v>
      </c>
      <c r="AU71" s="85">
        <f t="shared" ca="1" si="37"/>
        <v>0</v>
      </c>
      <c r="AV71" s="85"/>
      <c r="AW71" s="73">
        <f t="shared" ca="1" si="38"/>
        <v>0</v>
      </c>
      <c r="AY71" s="73">
        <f t="shared" ca="1" si="39"/>
        <v>0</v>
      </c>
      <c r="AZ71" s="86"/>
    </row>
    <row r="72" spans="1:52">
      <c r="A72" s="77">
        <f t="shared" si="40"/>
        <v>39630</v>
      </c>
      <c r="B72" s="78">
        <f t="shared" si="41"/>
        <v>50000</v>
      </c>
      <c r="C72" s="87"/>
      <c r="D72" s="79">
        <f t="shared" si="3"/>
        <v>50000</v>
      </c>
      <c r="E72" s="67">
        <f t="shared" si="4"/>
        <v>0</v>
      </c>
      <c r="F72" s="67">
        <f t="shared" ca="1" si="5"/>
        <v>0</v>
      </c>
      <c r="G72" s="80">
        <f>VLOOKUP($A72,[0]!Table,MATCH(G$4,[0]!Curves,0))</f>
        <v>3.99</v>
      </c>
      <c r="H72" s="81">
        <f t="shared" si="6"/>
        <v>3.99</v>
      </c>
      <c r="I72" s="80">
        <f t="shared" si="7"/>
        <v>3.99</v>
      </c>
      <c r="J72" s="80">
        <f>VLOOKUP($A72,[0]!Table,MATCH(J$4,[0]!Curves,0))</f>
        <v>-0.1</v>
      </c>
      <c r="K72" s="81">
        <f t="shared" si="8"/>
        <v>-0.1</v>
      </c>
      <c r="L72" s="99">
        <f t="shared" si="9"/>
        <v>-0.1</v>
      </c>
      <c r="M72" s="80">
        <f>VLOOKUP($A72,[0]!Table,MATCH(M$4,[0]!Curves,0))</f>
        <v>0.02</v>
      </c>
      <c r="N72" s="81">
        <f t="shared" si="10"/>
        <v>0.02</v>
      </c>
      <c r="O72" s="99">
        <f t="shared" si="11"/>
        <v>0.02</v>
      </c>
      <c r="P72" s="71"/>
      <c r="Q72" s="99">
        <f t="shared" si="12"/>
        <v>3.91</v>
      </c>
      <c r="R72" s="99">
        <f t="shared" si="13"/>
        <v>3.91</v>
      </c>
      <c r="S72" s="99">
        <f t="shared" si="14"/>
        <v>3.91</v>
      </c>
      <c r="T72" s="82"/>
      <c r="U72" s="22">
        <f t="shared" si="15"/>
        <v>31</v>
      </c>
      <c r="V72" s="83">
        <f t="shared" si="16"/>
        <v>39685</v>
      </c>
      <c r="W72" s="22">
        <f t="shared" ca="1" si="17"/>
        <v>2636</v>
      </c>
      <c r="X72" s="80">
        <f>VLOOKUP($A72,[0]!Table,MATCH(X$4,[0]!Curves,0))</f>
        <v>5.9216232677891799E-2</v>
      </c>
      <c r="Y72" s="84">
        <f t="shared" ca="1" si="18"/>
        <v>0.65595529534842578</v>
      </c>
      <c r="Z72" s="22">
        <f t="shared" si="19"/>
        <v>0</v>
      </c>
      <c r="AA72" s="22">
        <f t="shared" si="20"/>
        <v>0</v>
      </c>
      <c r="AC72" s="72">
        <f t="shared" ca="1" si="21"/>
        <v>0</v>
      </c>
      <c r="AD72" s="72">
        <f t="shared" ca="1" si="22"/>
        <v>0</v>
      </c>
      <c r="AE72" s="72">
        <f t="shared" ca="1" si="23"/>
        <v>0</v>
      </c>
      <c r="AF72" s="72">
        <f t="shared" ca="1" si="24"/>
        <v>0</v>
      </c>
      <c r="AG72" s="72">
        <f t="shared" ca="1" si="25"/>
        <v>0</v>
      </c>
      <c r="AH72" s="72">
        <f t="shared" ca="1" si="26"/>
        <v>0</v>
      </c>
      <c r="AI72" s="72">
        <f t="shared" ca="1" si="27"/>
        <v>0</v>
      </c>
      <c r="AJ72" s="72">
        <f t="shared" ca="1" si="28"/>
        <v>0</v>
      </c>
      <c r="AK72" s="72">
        <f t="shared" ca="1" si="29"/>
        <v>0</v>
      </c>
      <c r="AL72" s="76"/>
      <c r="AM72" s="72">
        <f t="shared" ca="1" si="30"/>
        <v>0</v>
      </c>
      <c r="AN72" s="72">
        <f t="shared" ca="1" si="31"/>
        <v>0</v>
      </c>
      <c r="AO72" s="72">
        <f t="shared" ca="1" si="32"/>
        <v>0</v>
      </c>
      <c r="AP72" s="85">
        <f t="shared" ca="1" si="33"/>
        <v>0</v>
      </c>
      <c r="AR72" s="72">
        <f t="shared" ca="1" si="34"/>
        <v>0</v>
      </c>
      <c r="AS72" s="72">
        <f t="shared" ca="1" si="35"/>
        <v>0</v>
      </c>
      <c r="AT72" s="72">
        <f t="shared" ca="1" si="36"/>
        <v>0</v>
      </c>
      <c r="AU72" s="85">
        <f t="shared" ca="1" si="37"/>
        <v>0</v>
      </c>
      <c r="AV72" s="85"/>
      <c r="AW72" s="73">
        <f t="shared" ca="1" si="38"/>
        <v>0</v>
      </c>
      <c r="AY72" s="73">
        <f t="shared" ca="1" si="39"/>
        <v>0</v>
      </c>
      <c r="AZ72" s="86"/>
    </row>
    <row r="73" spans="1:52">
      <c r="A73" s="77">
        <f t="shared" si="40"/>
        <v>39661</v>
      </c>
      <c r="B73" s="78">
        <f t="shared" si="41"/>
        <v>50000</v>
      </c>
      <c r="C73" s="87"/>
      <c r="D73" s="79">
        <f t="shared" si="3"/>
        <v>50000</v>
      </c>
      <c r="E73" s="67">
        <f t="shared" si="4"/>
        <v>0</v>
      </c>
      <c r="F73" s="67">
        <f t="shared" ca="1" si="5"/>
        <v>0</v>
      </c>
      <c r="G73" s="80">
        <f>VLOOKUP($A73,[0]!Table,MATCH(G$4,[0]!Curves,0))</f>
        <v>4.0350000000000001</v>
      </c>
      <c r="H73" s="81">
        <f t="shared" si="6"/>
        <v>4.0350000000000001</v>
      </c>
      <c r="I73" s="80">
        <f t="shared" si="7"/>
        <v>4.0350000000000001</v>
      </c>
      <c r="J73" s="80">
        <f>VLOOKUP($A73,[0]!Table,MATCH(J$4,[0]!Curves,0))</f>
        <v>-0.1</v>
      </c>
      <c r="K73" s="81">
        <f t="shared" si="8"/>
        <v>-0.1</v>
      </c>
      <c r="L73" s="99">
        <f t="shared" si="9"/>
        <v>-0.1</v>
      </c>
      <c r="M73" s="80">
        <f>VLOOKUP($A73,[0]!Table,MATCH(M$4,[0]!Curves,0))</f>
        <v>0.02</v>
      </c>
      <c r="N73" s="81">
        <f t="shared" si="10"/>
        <v>0.02</v>
      </c>
      <c r="O73" s="99">
        <f t="shared" si="11"/>
        <v>0.02</v>
      </c>
      <c r="P73" s="71"/>
      <c r="Q73" s="99">
        <f t="shared" si="12"/>
        <v>3.9550000000000001</v>
      </c>
      <c r="R73" s="99">
        <f t="shared" si="13"/>
        <v>3.9550000000000001</v>
      </c>
      <c r="S73" s="99">
        <f t="shared" si="14"/>
        <v>3.9550000000000001</v>
      </c>
      <c r="T73" s="82"/>
      <c r="U73" s="22">
        <f t="shared" si="15"/>
        <v>31</v>
      </c>
      <c r="V73" s="83">
        <f t="shared" si="16"/>
        <v>39716</v>
      </c>
      <c r="W73" s="22">
        <f t="shared" ca="1" si="17"/>
        <v>2667</v>
      </c>
      <c r="X73" s="80">
        <f>VLOOKUP($A73,[0]!Table,MATCH(X$4,[0]!Curves,0))</f>
        <v>5.9288295180039099E-2</v>
      </c>
      <c r="Y73" s="84">
        <f t="shared" ca="1" si="18"/>
        <v>0.65237708965237895</v>
      </c>
      <c r="Z73" s="22">
        <f t="shared" si="19"/>
        <v>0</v>
      </c>
      <c r="AA73" s="22">
        <f t="shared" si="20"/>
        <v>0</v>
      </c>
      <c r="AC73" s="72">
        <f t="shared" ca="1" si="21"/>
        <v>0</v>
      </c>
      <c r="AD73" s="72">
        <f t="shared" ca="1" si="22"/>
        <v>0</v>
      </c>
      <c r="AE73" s="72">
        <f t="shared" ca="1" si="23"/>
        <v>0</v>
      </c>
      <c r="AF73" s="72">
        <f t="shared" ca="1" si="24"/>
        <v>0</v>
      </c>
      <c r="AG73" s="72">
        <f t="shared" ca="1" si="25"/>
        <v>0</v>
      </c>
      <c r="AH73" s="72">
        <f t="shared" ca="1" si="26"/>
        <v>0</v>
      </c>
      <c r="AI73" s="72">
        <f t="shared" ca="1" si="27"/>
        <v>0</v>
      </c>
      <c r="AJ73" s="72">
        <f t="shared" ca="1" si="28"/>
        <v>0</v>
      </c>
      <c r="AK73" s="72">
        <f t="shared" ca="1" si="29"/>
        <v>0</v>
      </c>
      <c r="AL73" s="76"/>
      <c r="AM73" s="72">
        <f t="shared" ca="1" si="30"/>
        <v>0</v>
      </c>
      <c r="AN73" s="72">
        <f t="shared" ca="1" si="31"/>
        <v>0</v>
      </c>
      <c r="AO73" s="72">
        <f t="shared" ca="1" si="32"/>
        <v>0</v>
      </c>
      <c r="AP73" s="85">
        <f t="shared" ca="1" si="33"/>
        <v>0</v>
      </c>
      <c r="AR73" s="72">
        <f t="shared" ca="1" si="34"/>
        <v>0</v>
      </c>
      <c r="AS73" s="72">
        <f t="shared" ca="1" si="35"/>
        <v>0</v>
      </c>
      <c r="AT73" s="72">
        <f t="shared" ca="1" si="36"/>
        <v>0</v>
      </c>
      <c r="AU73" s="85">
        <f t="shared" ca="1" si="37"/>
        <v>0</v>
      </c>
      <c r="AV73" s="85"/>
      <c r="AW73" s="73">
        <f t="shared" ca="1" si="38"/>
        <v>0</v>
      </c>
      <c r="AY73" s="73">
        <f t="shared" ca="1" si="39"/>
        <v>0</v>
      </c>
      <c r="AZ73" s="86"/>
    </row>
    <row r="74" spans="1:52">
      <c r="A74" s="77">
        <f t="shared" si="40"/>
        <v>39692</v>
      </c>
      <c r="B74" s="78">
        <f t="shared" si="41"/>
        <v>50000</v>
      </c>
      <c r="C74" s="87"/>
      <c r="D74" s="79">
        <f t="shared" ref="D74:D137" si="42">B74+C74</f>
        <v>50000</v>
      </c>
      <c r="E74" s="67">
        <f t="shared" ref="E74:E137" si="43">IF(Z74=0,0,IF(AND(Z74=1,$H$3=1),D74*U74,IF($H$3=2,D74,"N/A")))</f>
        <v>0</v>
      </c>
      <c r="F74" s="67">
        <f t="shared" ref="F74:F137" ca="1" si="44">E74*Y74</f>
        <v>0</v>
      </c>
      <c r="G74" s="80">
        <f>VLOOKUP($A74,[0]!Table,MATCH(G$4,[0]!Curves,0))</f>
        <v>4.0419999999999998</v>
      </c>
      <c r="H74" s="81">
        <f t="shared" ref="H74:H137" si="45">G74+$H$7</f>
        <v>4.0419999999999998</v>
      </c>
      <c r="I74" s="80">
        <f t="shared" ref="I74:I137" si="46">H74</f>
        <v>4.0419999999999998</v>
      </c>
      <c r="J74" s="80">
        <f>VLOOKUP($A74,[0]!Table,MATCH(J$4,[0]!Curves,0))</f>
        <v>-0.1</v>
      </c>
      <c r="K74" s="81">
        <f t="shared" ref="K74:K137" si="47">J74+$K$7</f>
        <v>-0.1</v>
      </c>
      <c r="L74" s="99">
        <f t="shared" ref="L74:L137" si="48">K74</f>
        <v>-0.1</v>
      </c>
      <c r="M74" s="80">
        <f>VLOOKUP($A74,[0]!Table,MATCH(M$4,[0]!Curves,0))</f>
        <v>0.02</v>
      </c>
      <c r="N74" s="81">
        <f t="shared" ref="N74:N137" si="49">M74+$N$7</f>
        <v>0.02</v>
      </c>
      <c r="O74" s="99">
        <f t="shared" ref="O74:O137" si="50">N74</f>
        <v>0.02</v>
      </c>
      <c r="P74" s="71"/>
      <c r="Q74" s="99">
        <f t="shared" ref="Q74:Q137" si="51">IF($F$3=1,M74+J74+G74,J74+G74)</f>
        <v>3.9619999999999997</v>
      </c>
      <c r="R74" s="99">
        <f t="shared" ref="R74:R137" si="52">IF($F$3=1,N74+K74+H74,K74+H74)</f>
        <v>3.9619999999999997</v>
      </c>
      <c r="S74" s="99">
        <f t="shared" ref="S74:S137" si="53">IF($F$3=1,O74+L74+I74,L74+I74)</f>
        <v>3.9619999999999997</v>
      </c>
      <c r="T74" s="82"/>
      <c r="U74" s="22">
        <f t="shared" ref="U74:U137" si="54">A75-A74</f>
        <v>30</v>
      </c>
      <c r="V74" s="83">
        <f t="shared" ref="V74:V137" si="55">CHOOSE(F$3,A75+24,A74)</f>
        <v>39746</v>
      </c>
      <c r="W74" s="22">
        <f t="shared" ref="W74:W137" ca="1" si="56">V74-C$3</f>
        <v>2697</v>
      </c>
      <c r="X74" s="80">
        <f>VLOOKUP($A74,[0]!Table,MATCH(X$4,[0]!Curves,0))</f>
        <v>5.9360357683912603E-2</v>
      </c>
      <c r="Y74" s="84">
        <f t="shared" ref="Y74:Y137" ca="1" si="57">1/(1+CHOOSE(F$3,(X75+($K$3/10000))/2,(X74+($K$3/10000))/2))^(2*W74/365.25)</f>
        <v>0.64892556658570488</v>
      </c>
      <c r="Z74" s="22">
        <f t="shared" ref="Z74:Z137" si="58">IF(AND(mthbeg&lt;=A74,mthend&gt;=A74),1,0)</f>
        <v>0</v>
      </c>
      <c r="AA74" s="22">
        <f t="shared" ref="AA74:AA137" si="59">U74*Z74</f>
        <v>0</v>
      </c>
      <c r="AC74" s="72">
        <f t="shared" ref="AC74:AC137" ca="1" si="60">F74*G74</f>
        <v>0</v>
      </c>
      <c r="AD74" s="72">
        <f t="shared" ref="AD74:AD137" ca="1" si="61">$F74*H74</f>
        <v>0</v>
      </c>
      <c r="AE74" s="72">
        <f t="shared" ref="AE74:AE137" ca="1" si="62">$F74*I74</f>
        <v>0</v>
      </c>
      <c r="AF74" s="72">
        <f t="shared" ref="AF74:AF137" ca="1" si="63">$F74*J74</f>
        <v>0</v>
      </c>
      <c r="AG74" s="72">
        <f t="shared" ref="AG74:AG137" ca="1" si="64">$F74*K74</f>
        <v>0</v>
      </c>
      <c r="AH74" s="72">
        <f t="shared" ref="AH74:AH137" ca="1" si="65">$F74*L74</f>
        <v>0</v>
      </c>
      <c r="AI74" s="72">
        <f t="shared" ref="AI74:AI137" ca="1" si="66">$F74*M74</f>
        <v>0</v>
      </c>
      <c r="AJ74" s="72">
        <f t="shared" ref="AJ74:AJ137" ca="1" si="67">$F74*N74</f>
        <v>0</v>
      </c>
      <c r="AK74" s="72">
        <f t="shared" ref="AK74:AK137" ca="1" si="68">F74*O74</f>
        <v>0</v>
      </c>
      <c r="AL74" s="76"/>
      <c r="AM74" s="72">
        <f t="shared" ref="AM74:AM137" ca="1" si="69">CHOOSE($G$3,AD74-AE74,AE74-AD74)</f>
        <v>0</v>
      </c>
      <c r="AN74" s="72">
        <f t="shared" ref="AN74:AN137" ca="1" si="70">CHOOSE($G$3,AG74-AH74,AH74-AG74)</f>
        <v>0</v>
      </c>
      <c r="AO74" s="72">
        <f t="shared" ref="AO74:AO137" ca="1" si="71">CHOOSE($G$3,AJ74-AK74,AK74-AJ74)</f>
        <v>0</v>
      </c>
      <c r="AP74" s="85">
        <f t="shared" ref="AP74:AP137" ca="1" si="72">SUM(AM74:AO74)</f>
        <v>0</v>
      </c>
      <c r="AR74" s="72">
        <f t="shared" ref="AR74:AR137" ca="1" si="73">CHOOSE($G$3,AC74-AD74,AD74-AC74)</f>
        <v>0</v>
      </c>
      <c r="AS74" s="72">
        <f t="shared" ref="AS74:AS137" ca="1" si="74">CHOOSE($G$3,AF74-AG74,AG74-AF74)</f>
        <v>0</v>
      </c>
      <c r="AT74" s="72">
        <f t="shared" ref="AT74:AT137" ca="1" si="75">CHOOSE($G$3,AI74-AJ74,AJ74-AI74)</f>
        <v>0</v>
      </c>
      <c r="AU74" s="85">
        <f t="shared" ref="AU74:AU137" ca="1" si="76">AR74+AS74+AT74</f>
        <v>0</v>
      </c>
      <c r="AV74" s="85"/>
      <c r="AW74" s="73">
        <f t="shared" ref="AW74:AW137" ca="1" si="77">AU74+AP74</f>
        <v>0</v>
      </c>
      <c r="AY74" s="73">
        <f t="shared" ref="AY74:AY137" ca="1" si="78">AK74+AH74+AE74</f>
        <v>0</v>
      </c>
      <c r="AZ74" s="86"/>
    </row>
    <row r="75" spans="1:52">
      <c r="A75" s="77">
        <f t="shared" ref="A75:A138" si="79">EDATE(A74,1)</f>
        <v>39722</v>
      </c>
      <c r="B75" s="78">
        <f t="shared" ref="B75:B138" si="80">B74</f>
        <v>50000</v>
      </c>
      <c r="C75" s="87"/>
      <c r="D75" s="79">
        <f t="shared" si="42"/>
        <v>50000</v>
      </c>
      <c r="E75" s="67">
        <f t="shared" si="43"/>
        <v>0</v>
      </c>
      <c r="F75" s="67">
        <f t="shared" ca="1" si="44"/>
        <v>0</v>
      </c>
      <c r="G75" s="80">
        <f>VLOOKUP($A75,[0]!Table,MATCH(G$4,[0]!Curves,0))</f>
        <v>4.07</v>
      </c>
      <c r="H75" s="81">
        <f t="shared" si="45"/>
        <v>4.07</v>
      </c>
      <c r="I75" s="80">
        <f t="shared" si="46"/>
        <v>4.07</v>
      </c>
      <c r="J75" s="80">
        <f>VLOOKUP($A75,[0]!Table,MATCH(J$4,[0]!Curves,0))</f>
        <v>-0.1</v>
      </c>
      <c r="K75" s="81">
        <f t="shared" si="47"/>
        <v>-0.1</v>
      </c>
      <c r="L75" s="99">
        <f t="shared" si="48"/>
        <v>-0.1</v>
      </c>
      <c r="M75" s="80">
        <f>VLOOKUP($A75,[0]!Table,MATCH(M$4,[0]!Curves,0))</f>
        <v>0.02</v>
      </c>
      <c r="N75" s="81">
        <f t="shared" si="49"/>
        <v>0.02</v>
      </c>
      <c r="O75" s="99">
        <f t="shared" si="50"/>
        <v>0.02</v>
      </c>
      <c r="P75" s="71"/>
      <c r="Q75" s="99">
        <f t="shared" si="51"/>
        <v>3.99</v>
      </c>
      <c r="R75" s="99">
        <f t="shared" si="52"/>
        <v>3.99</v>
      </c>
      <c r="S75" s="99">
        <f t="shared" si="53"/>
        <v>3.99</v>
      </c>
      <c r="T75" s="82"/>
      <c r="U75" s="22">
        <f t="shared" si="54"/>
        <v>31</v>
      </c>
      <c r="V75" s="83">
        <f t="shared" si="55"/>
        <v>39777</v>
      </c>
      <c r="W75" s="22">
        <f t="shared" ca="1" si="56"/>
        <v>2728</v>
      </c>
      <c r="X75" s="80">
        <f>VLOOKUP($A75,[0]!Table,MATCH(X$4,[0]!Curves,0))</f>
        <v>5.9430095592530201E-2</v>
      </c>
      <c r="Y75" s="84">
        <f t="shared" ca="1" si="57"/>
        <v>0.64537064422663448</v>
      </c>
      <c r="Z75" s="22">
        <f t="shared" si="58"/>
        <v>0</v>
      </c>
      <c r="AA75" s="22">
        <f t="shared" si="59"/>
        <v>0</v>
      </c>
      <c r="AC75" s="72">
        <f t="shared" ca="1" si="60"/>
        <v>0</v>
      </c>
      <c r="AD75" s="72">
        <f t="shared" ca="1" si="61"/>
        <v>0</v>
      </c>
      <c r="AE75" s="72">
        <f t="shared" ca="1" si="62"/>
        <v>0</v>
      </c>
      <c r="AF75" s="72">
        <f t="shared" ca="1" si="63"/>
        <v>0</v>
      </c>
      <c r="AG75" s="72">
        <f t="shared" ca="1" si="64"/>
        <v>0</v>
      </c>
      <c r="AH75" s="72">
        <f t="shared" ca="1" si="65"/>
        <v>0</v>
      </c>
      <c r="AI75" s="72">
        <f t="shared" ca="1" si="66"/>
        <v>0</v>
      </c>
      <c r="AJ75" s="72">
        <f t="shared" ca="1" si="67"/>
        <v>0</v>
      </c>
      <c r="AK75" s="72">
        <f t="shared" ca="1" si="68"/>
        <v>0</v>
      </c>
      <c r="AL75" s="76"/>
      <c r="AM75" s="72">
        <f t="shared" ca="1" si="69"/>
        <v>0</v>
      </c>
      <c r="AN75" s="72">
        <f t="shared" ca="1" si="70"/>
        <v>0</v>
      </c>
      <c r="AO75" s="72">
        <f t="shared" ca="1" si="71"/>
        <v>0</v>
      </c>
      <c r="AP75" s="85">
        <f t="shared" ca="1" si="72"/>
        <v>0</v>
      </c>
      <c r="AR75" s="72">
        <f t="shared" ca="1" si="73"/>
        <v>0</v>
      </c>
      <c r="AS75" s="72">
        <f t="shared" ca="1" si="74"/>
        <v>0</v>
      </c>
      <c r="AT75" s="72">
        <f t="shared" ca="1" si="75"/>
        <v>0</v>
      </c>
      <c r="AU75" s="85">
        <f t="shared" ca="1" si="76"/>
        <v>0</v>
      </c>
      <c r="AV75" s="85"/>
      <c r="AW75" s="73">
        <f t="shared" ca="1" si="77"/>
        <v>0</v>
      </c>
      <c r="AY75" s="73">
        <f t="shared" ca="1" si="78"/>
        <v>0</v>
      </c>
      <c r="AZ75" s="86"/>
    </row>
    <row r="76" spans="1:52">
      <c r="A76" s="77">
        <f t="shared" si="79"/>
        <v>39753</v>
      </c>
      <c r="B76" s="78">
        <f t="shared" si="80"/>
        <v>50000</v>
      </c>
      <c r="C76" s="87"/>
      <c r="D76" s="79">
        <f t="shared" si="42"/>
        <v>50000</v>
      </c>
      <c r="E76" s="67">
        <f t="shared" si="43"/>
        <v>0</v>
      </c>
      <c r="F76" s="67">
        <f t="shared" ca="1" si="44"/>
        <v>0</v>
      </c>
      <c r="G76" s="80">
        <f>VLOOKUP($A76,[0]!Table,MATCH(G$4,[0]!Curves,0))</f>
        <v>4.2050000000000001</v>
      </c>
      <c r="H76" s="81">
        <f t="shared" si="45"/>
        <v>4.2050000000000001</v>
      </c>
      <c r="I76" s="80">
        <f t="shared" si="46"/>
        <v>4.2050000000000001</v>
      </c>
      <c r="J76" s="80">
        <f>VLOOKUP($A76,[0]!Table,MATCH(J$4,[0]!Curves,0))</f>
        <v>0.248</v>
      </c>
      <c r="K76" s="81">
        <f t="shared" si="47"/>
        <v>0.248</v>
      </c>
      <c r="L76" s="99">
        <f t="shared" si="48"/>
        <v>0.248</v>
      </c>
      <c r="M76" s="80">
        <f>VLOOKUP($A76,[0]!Table,MATCH(M$4,[0]!Curves,0))</f>
        <v>0.06</v>
      </c>
      <c r="N76" s="81">
        <f t="shared" si="49"/>
        <v>0.06</v>
      </c>
      <c r="O76" s="99">
        <f t="shared" si="50"/>
        <v>0.06</v>
      </c>
      <c r="P76" s="71"/>
      <c r="Q76" s="99">
        <f t="shared" si="51"/>
        <v>4.5129999999999999</v>
      </c>
      <c r="R76" s="99">
        <f t="shared" si="52"/>
        <v>4.5129999999999999</v>
      </c>
      <c r="S76" s="99">
        <f t="shared" si="53"/>
        <v>4.5129999999999999</v>
      </c>
      <c r="T76" s="82"/>
      <c r="U76" s="22">
        <f t="shared" si="54"/>
        <v>30</v>
      </c>
      <c r="V76" s="83">
        <f t="shared" si="55"/>
        <v>39807</v>
      </c>
      <c r="W76" s="22">
        <f t="shared" ca="1" si="56"/>
        <v>2758</v>
      </c>
      <c r="X76" s="80">
        <f>VLOOKUP($A76,[0]!Table,MATCH(X$4,[0]!Curves,0))</f>
        <v>5.9502158099799606E-2</v>
      </c>
      <c r="Y76" s="84">
        <f t="shared" ca="1" si="57"/>
        <v>0.64194169068924334</v>
      </c>
      <c r="Z76" s="22">
        <f t="shared" si="58"/>
        <v>0</v>
      </c>
      <c r="AA76" s="22">
        <f t="shared" si="59"/>
        <v>0</v>
      </c>
      <c r="AC76" s="72">
        <f t="shared" ca="1" si="60"/>
        <v>0</v>
      </c>
      <c r="AD76" s="72">
        <f t="shared" ca="1" si="61"/>
        <v>0</v>
      </c>
      <c r="AE76" s="72">
        <f t="shared" ca="1" si="62"/>
        <v>0</v>
      </c>
      <c r="AF76" s="72">
        <f t="shared" ca="1" si="63"/>
        <v>0</v>
      </c>
      <c r="AG76" s="72">
        <f t="shared" ca="1" si="64"/>
        <v>0</v>
      </c>
      <c r="AH76" s="72">
        <f t="shared" ca="1" si="65"/>
        <v>0</v>
      </c>
      <c r="AI76" s="72">
        <f t="shared" ca="1" si="66"/>
        <v>0</v>
      </c>
      <c r="AJ76" s="72">
        <f t="shared" ca="1" si="67"/>
        <v>0</v>
      </c>
      <c r="AK76" s="72">
        <f t="shared" ca="1" si="68"/>
        <v>0</v>
      </c>
      <c r="AL76" s="76"/>
      <c r="AM76" s="72">
        <f t="shared" ca="1" si="69"/>
        <v>0</v>
      </c>
      <c r="AN76" s="72">
        <f t="shared" ca="1" si="70"/>
        <v>0</v>
      </c>
      <c r="AO76" s="72">
        <f t="shared" ca="1" si="71"/>
        <v>0</v>
      </c>
      <c r="AP76" s="85">
        <f t="shared" ca="1" si="72"/>
        <v>0</v>
      </c>
      <c r="AR76" s="72">
        <f t="shared" ca="1" si="73"/>
        <v>0</v>
      </c>
      <c r="AS76" s="72">
        <f t="shared" ca="1" si="74"/>
        <v>0</v>
      </c>
      <c r="AT76" s="72">
        <f t="shared" ca="1" si="75"/>
        <v>0</v>
      </c>
      <c r="AU76" s="85">
        <f t="shared" ca="1" si="76"/>
        <v>0</v>
      </c>
      <c r="AV76" s="85"/>
      <c r="AW76" s="73">
        <f t="shared" ca="1" si="77"/>
        <v>0</v>
      </c>
      <c r="AY76" s="73">
        <f t="shared" ca="1" si="78"/>
        <v>0</v>
      </c>
      <c r="AZ76" s="86"/>
    </row>
    <row r="77" spans="1:52">
      <c r="A77" s="77">
        <f t="shared" si="79"/>
        <v>39783</v>
      </c>
      <c r="B77" s="78">
        <f t="shared" si="80"/>
        <v>50000</v>
      </c>
      <c r="C77" s="87"/>
      <c r="D77" s="79">
        <f t="shared" si="42"/>
        <v>50000</v>
      </c>
      <c r="E77" s="67">
        <f t="shared" si="43"/>
        <v>0</v>
      </c>
      <c r="F77" s="67">
        <f t="shared" ca="1" si="44"/>
        <v>0</v>
      </c>
      <c r="G77" s="80">
        <f>VLOOKUP($A77,[0]!Table,MATCH(G$4,[0]!Curves,0))</f>
        <v>4.34</v>
      </c>
      <c r="H77" s="81">
        <f t="shared" si="45"/>
        <v>4.34</v>
      </c>
      <c r="I77" s="80">
        <f t="shared" si="46"/>
        <v>4.34</v>
      </c>
      <c r="J77" s="80">
        <f>VLOOKUP($A77,[0]!Table,MATCH(J$4,[0]!Curves,0))</f>
        <v>0.308</v>
      </c>
      <c r="K77" s="81">
        <f t="shared" si="47"/>
        <v>0.308</v>
      </c>
      <c r="L77" s="99">
        <f t="shared" si="48"/>
        <v>0.308</v>
      </c>
      <c r="M77" s="80">
        <f>VLOOKUP($A77,[0]!Table,MATCH(M$4,[0]!Curves,0))</f>
        <v>0.06</v>
      </c>
      <c r="N77" s="81">
        <f t="shared" si="49"/>
        <v>0.06</v>
      </c>
      <c r="O77" s="99">
        <f t="shared" si="50"/>
        <v>0.06</v>
      </c>
      <c r="P77" s="71"/>
      <c r="Q77" s="99">
        <f t="shared" si="51"/>
        <v>4.7080000000000002</v>
      </c>
      <c r="R77" s="99">
        <f t="shared" si="52"/>
        <v>4.7080000000000002</v>
      </c>
      <c r="S77" s="99">
        <f t="shared" si="53"/>
        <v>4.7080000000000002</v>
      </c>
      <c r="T77" s="82"/>
      <c r="U77" s="22">
        <f t="shared" si="54"/>
        <v>31</v>
      </c>
      <c r="V77" s="83">
        <f t="shared" si="55"/>
        <v>39838</v>
      </c>
      <c r="W77" s="22">
        <f t="shared" ca="1" si="56"/>
        <v>2789</v>
      </c>
      <c r="X77" s="80">
        <f>VLOOKUP($A77,[0]!Table,MATCH(X$4,[0]!Curves,0))</f>
        <v>5.9571896011703505E-2</v>
      </c>
      <c r="Y77" s="84">
        <f t="shared" ca="1" si="57"/>
        <v>0.63841012766010785</v>
      </c>
      <c r="Z77" s="22">
        <f t="shared" si="58"/>
        <v>0</v>
      </c>
      <c r="AA77" s="22">
        <f t="shared" si="59"/>
        <v>0</v>
      </c>
      <c r="AC77" s="72">
        <f t="shared" ca="1" si="60"/>
        <v>0</v>
      </c>
      <c r="AD77" s="72">
        <f t="shared" ca="1" si="61"/>
        <v>0</v>
      </c>
      <c r="AE77" s="72">
        <f t="shared" ca="1" si="62"/>
        <v>0</v>
      </c>
      <c r="AF77" s="72">
        <f t="shared" ca="1" si="63"/>
        <v>0</v>
      </c>
      <c r="AG77" s="72">
        <f t="shared" ca="1" si="64"/>
        <v>0</v>
      </c>
      <c r="AH77" s="72">
        <f t="shared" ca="1" si="65"/>
        <v>0</v>
      </c>
      <c r="AI77" s="72">
        <f t="shared" ca="1" si="66"/>
        <v>0</v>
      </c>
      <c r="AJ77" s="72">
        <f t="shared" ca="1" si="67"/>
        <v>0</v>
      </c>
      <c r="AK77" s="72">
        <f t="shared" ca="1" si="68"/>
        <v>0</v>
      </c>
      <c r="AL77" s="76"/>
      <c r="AM77" s="72">
        <f t="shared" ca="1" si="69"/>
        <v>0</v>
      </c>
      <c r="AN77" s="72">
        <f t="shared" ca="1" si="70"/>
        <v>0</v>
      </c>
      <c r="AO77" s="72">
        <f t="shared" ca="1" si="71"/>
        <v>0</v>
      </c>
      <c r="AP77" s="85">
        <f t="shared" ca="1" si="72"/>
        <v>0</v>
      </c>
      <c r="AR77" s="72">
        <f t="shared" ca="1" si="73"/>
        <v>0</v>
      </c>
      <c r="AS77" s="72">
        <f t="shared" ca="1" si="74"/>
        <v>0</v>
      </c>
      <c r="AT77" s="72">
        <f t="shared" ca="1" si="75"/>
        <v>0</v>
      </c>
      <c r="AU77" s="85">
        <f t="shared" ca="1" si="76"/>
        <v>0</v>
      </c>
      <c r="AV77" s="85"/>
      <c r="AW77" s="73">
        <f t="shared" ca="1" si="77"/>
        <v>0</v>
      </c>
      <c r="AY77" s="73">
        <f t="shared" ca="1" si="78"/>
        <v>0</v>
      </c>
      <c r="AZ77" s="86"/>
    </row>
    <row r="78" spans="1:52">
      <c r="A78" s="77">
        <f t="shared" si="79"/>
        <v>39814</v>
      </c>
      <c r="B78" s="78">
        <f t="shared" si="80"/>
        <v>50000</v>
      </c>
      <c r="C78" s="87"/>
      <c r="D78" s="79">
        <f t="shared" si="42"/>
        <v>50000</v>
      </c>
      <c r="E78" s="67">
        <f t="shared" si="43"/>
        <v>0</v>
      </c>
      <c r="F78" s="67">
        <f t="shared" ca="1" si="44"/>
        <v>0</v>
      </c>
      <c r="G78" s="80">
        <f>VLOOKUP($A78,[0]!Table,MATCH(G$4,[0]!Curves,0))</f>
        <v>4.4160000000000004</v>
      </c>
      <c r="H78" s="81">
        <f t="shared" si="45"/>
        <v>4.4160000000000004</v>
      </c>
      <c r="I78" s="80">
        <f t="shared" si="46"/>
        <v>4.4160000000000004</v>
      </c>
      <c r="J78" s="80">
        <f>VLOOKUP($A78,[0]!Table,MATCH(J$4,[0]!Curves,0))</f>
        <v>0.378</v>
      </c>
      <c r="K78" s="81">
        <f t="shared" si="47"/>
        <v>0.378</v>
      </c>
      <c r="L78" s="99">
        <f t="shared" si="48"/>
        <v>0.378</v>
      </c>
      <c r="M78" s="80">
        <f>VLOOKUP($A78,[0]!Table,MATCH(M$4,[0]!Curves,0))</f>
        <v>0.06</v>
      </c>
      <c r="N78" s="81">
        <f t="shared" si="49"/>
        <v>0.06</v>
      </c>
      <c r="O78" s="99">
        <f t="shared" si="50"/>
        <v>0.06</v>
      </c>
      <c r="P78" s="71"/>
      <c r="Q78" s="99">
        <f t="shared" si="51"/>
        <v>4.8540000000000001</v>
      </c>
      <c r="R78" s="99">
        <f t="shared" si="52"/>
        <v>4.8540000000000001</v>
      </c>
      <c r="S78" s="99">
        <f t="shared" si="53"/>
        <v>4.8540000000000001</v>
      </c>
      <c r="T78" s="82"/>
      <c r="U78" s="22">
        <f t="shared" si="54"/>
        <v>31</v>
      </c>
      <c r="V78" s="83">
        <f t="shared" si="55"/>
        <v>39869</v>
      </c>
      <c r="W78" s="22">
        <f t="shared" ca="1" si="56"/>
        <v>2820</v>
      </c>
      <c r="X78" s="80">
        <f>VLOOKUP($A78,[0]!Table,MATCH(X$4,[0]!Curves,0))</f>
        <v>5.9643958522369402E-2</v>
      </c>
      <c r="Y78" s="84">
        <f t="shared" ca="1" si="57"/>
        <v>0.63489046358342494</v>
      </c>
      <c r="Z78" s="22">
        <f t="shared" si="58"/>
        <v>0</v>
      </c>
      <c r="AA78" s="22">
        <f t="shared" si="59"/>
        <v>0</v>
      </c>
      <c r="AC78" s="72">
        <f t="shared" ca="1" si="60"/>
        <v>0</v>
      </c>
      <c r="AD78" s="72">
        <f t="shared" ca="1" si="61"/>
        <v>0</v>
      </c>
      <c r="AE78" s="72">
        <f t="shared" ca="1" si="62"/>
        <v>0</v>
      </c>
      <c r="AF78" s="72">
        <f t="shared" ca="1" si="63"/>
        <v>0</v>
      </c>
      <c r="AG78" s="72">
        <f t="shared" ca="1" si="64"/>
        <v>0</v>
      </c>
      <c r="AH78" s="72">
        <f t="shared" ca="1" si="65"/>
        <v>0</v>
      </c>
      <c r="AI78" s="72">
        <f t="shared" ca="1" si="66"/>
        <v>0</v>
      </c>
      <c r="AJ78" s="72">
        <f t="shared" ca="1" si="67"/>
        <v>0</v>
      </c>
      <c r="AK78" s="72">
        <f t="shared" ca="1" si="68"/>
        <v>0</v>
      </c>
      <c r="AL78" s="76"/>
      <c r="AM78" s="72">
        <f t="shared" ca="1" si="69"/>
        <v>0</v>
      </c>
      <c r="AN78" s="72">
        <f t="shared" ca="1" si="70"/>
        <v>0</v>
      </c>
      <c r="AO78" s="72">
        <f t="shared" ca="1" si="71"/>
        <v>0</v>
      </c>
      <c r="AP78" s="85">
        <f t="shared" ca="1" si="72"/>
        <v>0</v>
      </c>
      <c r="AR78" s="72">
        <f t="shared" ca="1" si="73"/>
        <v>0</v>
      </c>
      <c r="AS78" s="72">
        <f t="shared" ca="1" si="74"/>
        <v>0</v>
      </c>
      <c r="AT78" s="72">
        <f t="shared" ca="1" si="75"/>
        <v>0</v>
      </c>
      <c r="AU78" s="85">
        <f t="shared" ca="1" si="76"/>
        <v>0</v>
      </c>
      <c r="AV78" s="85"/>
      <c r="AW78" s="73">
        <f t="shared" ca="1" si="77"/>
        <v>0</v>
      </c>
      <c r="AY78" s="73">
        <f t="shared" ca="1" si="78"/>
        <v>0</v>
      </c>
      <c r="AZ78" s="86"/>
    </row>
    <row r="79" spans="1:52">
      <c r="A79" s="77">
        <f t="shared" si="79"/>
        <v>39845</v>
      </c>
      <c r="B79" s="78">
        <f t="shared" si="80"/>
        <v>50000</v>
      </c>
      <c r="C79" s="87"/>
      <c r="D79" s="79">
        <f t="shared" si="42"/>
        <v>50000</v>
      </c>
      <c r="E79" s="67">
        <f t="shared" si="43"/>
        <v>0</v>
      </c>
      <c r="F79" s="67">
        <f t="shared" ca="1" si="44"/>
        <v>0</v>
      </c>
      <c r="G79" s="80">
        <f>VLOOKUP($A79,[0]!Table,MATCH(G$4,[0]!Curves,0))</f>
        <v>4.298</v>
      </c>
      <c r="H79" s="81">
        <f t="shared" si="45"/>
        <v>4.298</v>
      </c>
      <c r="I79" s="80">
        <f t="shared" si="46"/>
        <v>4.298</v>
      </c>
      <c r="J79" s="80">
        <f>VLOOKUP($A79,[0]!Table,MATCH(J$4,[0]!Curves,0))</f>
        <v>0.248</v>
      </c>
      <c r="K79" s="81">
        <f t="shared" si="47"/>
        <v>0.248</v>
      </c>
      <c r="L79" s="99">
        <f t="shared" si="48"/>
        <v>0.248</v>
      </c>
      <c r="M79" s="80">
        <f>VLOOKUP($A79,[0]!Table,MATCH(M$4,[0]!Curves,0))</f>
        <v>0.06</v>
      </c>
      <c r="N79" s="81">
        <f t="shared" si="49"/>
        <v>0.06</v>
      </c>
      <c r="O79" s="99">
        <f t="shared" si="50"/>
        <v>0.06</v>
      </c>
      <c r="P79" s="71"/>
      <c r="Q79" s="99">
        <f t="shared" si="51"/>
        <v>4.6059999999999999</v>
      </c>
      <c r="R79" s="99">
        <f t="shared" si="52"/>
        <v>4.6059999999999999</v>
      </c>
      <c r="S79" s="99">
        <f t="shared" si="53"/>
        <v>4.6059999999999999</v>
      </c>
      <c r="T79" s="82"/>
      <c r="U79" s="22">
        <f t="shared" si="54"/>
        <v>28</v>
      </c>
      <c r="V79" s="83">
        <f t="shared" si="55"/>
        <v>39897</v>
      </c>
      <c r="W79" s="22">
        <f t="shared" ca="1" si="56"/>
        <v>2848</v>
      </c>
      <c r="X79" s="80">
        <f>VLOOKUP($A79,[0]!Table,MATCH(X$4,[0]!Curves,0))</f>
        <v>5.9716021034760501E-2</v>
      </c>
      <c r="Y79" s="84">
        <f t="shared" ca="1" si="57"/>
        <v>0.63172165458198581</v>
      </c>
      <c r="Z79" s="22">
        <f t="shared" si="58"/>
        <v>0</v>
      </c>
      <c r="AA79" s="22">
        <f t="shared" si="59"/>
        <v>0</v>
      </c>
      <c r="AC79" s="72">
        <f t="shared" ca="1" si="60"/>
        <v>0</v>
      </c>
      <c r="AD79" s="72">
        <f t="shared" ca="1" si="61"/>
        <v>0</v>
      </c>
      <c r="AE79" s="72">
        <f t="shared" ca="1" si="62"/>
        <v>0</v>
      </c>
      <c r="AF79" s="72">
        <f t="shared" ca="1" si="63"/>
        <v>0</v>
      </c>
      <c r="AG79" s="72">
        <f t="shared" ca="1" si="64"/>
        <v>0</v>
      </c>
      <c r="AH79" s="72">
        <f t="shared" ca="1" si="65"/>
        <v>0</v>
      </c>
      <c r="AI79" s="72">
        <f t="shared" ca="1" si="66"/>
        <v>0</v>
      </c>
      <c r="AJ79" s="72">
        <f t="shared" ca="1" si="67"/>
        <v>0</v>
      </c>
      <c r="AK79" s="72">
        <f t="shared" ca="1" si="68"/>
        <v>0</v>
      </c>
      <c r="AL79" s="76"/>
      <c r="AM79" s="72">
        <f t="shared" ca="1" si="69"/>
        <v>0</v>
      </c>
      <c r="AN79" s="72">
        <f t="shared" ca="1" si="70"/>
        <v>0</v>
      </c>
      <c r="AO79" s="72">
        <f t="shared" ca="1" si="71"/>
        <v>0</v>
      </c>
      <c r="AP79" s="85">
        <f t="shared" ca="1" si="72"/>
        <v>0</v>
      </c>
      <c r="AR79" s="72">
        <f t="shared" ca="1" si="73"/>
        <v>0</v>
      </c>
      <c r="AS79" s="72">
        <f t="shared" ca="1" si="74"/>
        <v>0</v>
      </c>
      <c r="AT79" s="72">
        <f t="shared" ca="1" si="75"/>
        <v>0</v>
      </c>
      <c r="AU79" s="85">
        <f t="shared" ca="1" si="76"/>
        <v>0</v>
      </c>
      <c r="AV79" s="85"/>
      <c r="AW79" s="73">
        <f t="shared" ca="1" si="77"/>
        <v>0</v>
      </c>
      <c r="AY79" s="73">
        <f t="shared" ca="1" si="78"/>
        <v>0</v>
      </c>
      <c r="AZ79" s="86"/>
    </row>
    <row r="80" spans="1:52">
      <c r="A80" s="77">
        <f t="shared" si="79"/>
        <v>39873</v>
      </c>
      <c r="B80" s="78">
        <f t="shared" si="80"/>
        <v>50000</v>
      </c>
      <c r="C80" s="87"/>
      <c r="D80" s="79">
        <f t="shared" si="42"/>
        <v>50000</v>
      </c>
      <c r="E80" s="67">
        <f t="shared" si="43"/>
        <v>0</v>
      </c>
      <c r="F80" s="67">
        <f t="shared" ca="1" si="44"/>
        <v>0</v>
      </c>
      <c r="G80" s="80">
        <f>VLOOKUP($A80,[0]!Table,MATCH(G$4,[0]!Curves,0))</f>
        <v>4.165</v>
      </c>
      <c r="H80" s="81">
        <f t="shared" si="45"/>
        <v>4.165</v>
      </c>
      <c r="I80" s="80">
        <f t="shared" si="46"/>
        <v>4.165</v>
      </c>
      <c r="J80" s="80">
        <f>VLOOKUP($A80,[0]!Table,MATCH(J$4,[0]!Curves,0))</f>
        <v>6.8000000000000005E-2</v>
      </c>
      <c r="K80" s="81">
        <f t="shared" si="47"/>
        <v>6.8000000000000005E-2</v>
      </c>
      <c r="L80" s="99">
        <f t="shared" si="48"/>
        <v>6.8000000000000005E-2</v>
      </c>
      <c r="M80" s="80">
        <f>VLOOKUP($A80,[0]!Table,MATCH(M$4,[0]!Curves,0))</f>
        <v>0.06</v>
      </c>
      <c r="N80" s="81">
        <f t="shared" si="49"/>
        <v>0.06</v>
      </c>
      <c r="O80" s="99">
        <f t="shared" si="50"/>
        <v>0.06</v>
      </c>
      <c r="P80" s="71"/>
      <c r="Q80" s="99">
        <f t="shared" si="51"/>
        <v>4.2930000000000001</v>
      </c>
      <c r="R80" s="99">
        <f t="shared" si="52"/>
        <v>4.2930000000000001</v>
      </c>
      <c r="S80" s="99">
        <f t="shared" si="53"/>
        <v>4.2930000000000001</v>
      </c>
      <c r="T80" s="82"/>
      <c r="U80" s="22">
        <f t="shared" si="54"/>
        <v>31</v>
      </c>
      <c r="V80" s="83">
        <f t="shared" si="55"/>
        <v>39928</v>
      </c>
      <c r="W80" s="22">
        <f t="shared" ca="1" si="56"/>
        <v>2879</v>
      </c>
      <c r="X80" s="80">
        <f>VLOOKUP($A80,[0]!Table,MATCH(X$4,[0]!Curves,0))</f>
        <v>5.9781109757113302E-2</v>
      </c>
      <c r="Y80" s="84">
        <f t="shared" ca="1" si="57"/>
        <v>0.62822468630848305</v>
      </c>
      <c r="Z80" s="22">
        <f t="shared" si="58"/>
        <v>0</v>
      </c>
      <c r="AA80" s="22">
        <f t="shared" si="59"/>
        <v>0</v>
      </c>
      <c r="AC80" s="72">
        <f t="shared" ca="1" si="60"/>
        <v>0</v>
      </c>
      <c r="AD80" s="72">
        <f t="shared" ca="1" si="61"/>
        <v>0</v>
      </c>
      <c r="AE80" s="72">
        <f t="shared" ca="1" si="62"/>
        <v>0</v>
      </c>
      <c r="AF80" s="72">
        <f t="shared" ca="1" si="63"/>
        <v>0</v>
      </c>
      <c r="AG80" s="72">
        <f t="shared" ca="1" si="64"/>
        <v>0</v>
      </c>
      <c r="AH80" s="72">
        <f t="shared" ca="1" si="65"/>
        <v>0</v>
      </c>
      <c r="AI80" s="72">
        <f t="shared" ca="1" si="66"/>
        <v>0</v>
      </c>
      <c r="AJ80" s="72">
        <f t="shared" ca="1" si="67"/>
        <v>0</v>
      </c>
      <c r="AK80" s="72">
        <f t="shared" ca="1" si="68"/>
        <v>0</v>
      </c>
      <c r="AL80" s="76"/>
      <c r="AM80" s="72">
        <f t="shared" ca="1" si="69"/>
        <v>0</v>
      </c>
      <c r="AN80" s="72">
        <f t="shared" ca="1" si="70"/>
        <v>0</v>
      </c>
      <c r="AO80" s="72">
        <f t="shared" ca="1" si="71"/>
        <v>0</v>
      </c>
      <c r="AP80" s="85">
        <f t="shared" ca="1" si="72"/>
        <v>0</v>
      </c>
      <c r="AR80" s="72">
        <f t="shared" ca="1" si="73"/>
        <v>0</v>
      </c>
      <c r="AS80" s="72">
        <f t="shared" ca="1" si="74"/>
        <v>0</v>
      </c>
      <c r="AT80" s="72">
        <f t="shared" ca="1" si="75"/>
        <v>0</v>
      </c>
      <c r="AU80" s="85">
        <f t="shared" ca="1" si="76"/>
        <v>0</v>
      </c>
      <c r="AV80" s="85"/>
      <c r="AW80" s="73">
        <f t="shared" ca="1" si="77"/>
        <v>0</v>
      </c>
      <c r="AY80" s="73">
        <f t="shared" ca="1" si="78"/>
        <v>0</v>
      </c>
      <c r="AZ80" s="86"/>
    </row>
    <row r="81" spans="1:52">
      <c r="A81" s="77">
        <f t="shared" si="79"/>
        <v>39904</v>
      </c>
      <c r="B81" s="78">
        <f t="shared" si="80"/>
        <v>50000</v>
      </c>
      <c r="C81" s="87"/>
      <c r="D81" s="79">
        <f t="shared" si="42"/>
        <v>50000</v>
      </c>
      <c r="E81" s="67">
        <f t="shared" si="43"/>
        <v>0</v>
      </c>
      <c r="F81" s="67">
        <f t="shared" ca="1" si="44"/>
        <v>0</v>
      </c>
      <c r="G81" s="80">
        <f>VLOOKUP($A81,[0]!Table,MATCH(G$4,[0]!Curves,0))</f>
        <v>3.98</v>
      </c>
      <c r="H81" s="81">
        <f t="shared" si="45"/>
        <v>3.98</v>
      </c>
      <c r="I81" s="80">
        <f t="shared" si="46"/>
        <v>3.98</v>
      </c>
      <c r="J81" s="80">
        <f>VLOOKUP($A81,[0]!Table,MATCH(J$4,[0]!Curves,0))</f>
        <v>-0.1</v>
      </c>
      <c r="K81" s="81">
        <f t="shared" si="47"/>
        <v>-0.1</v>
      </c>
      <c r="L81" s="99">
        <f t="shared" si="48"/>
        <v>-0.1</v>
      </c>
      <c r="M81" s="80">
        <f>VLOOKUP($A81,[0]!Table,MATCH(M$4,[0]!Curves,0))</f>
        <v>0.02</v>
      </c>
      <c r="N81" s="81">
        <f t="shared" si="49"/>
        <v>0.02</v>
      </c>
      <c r="O81" s="99">
        <f t="shared" si="50"/>
        <v>0.02</v>
      </c>
      <c r="P81" s="71"/>
      <c r="Q81" s="99">
        <f t="shared" si="51"/>
        <v>3.9</v>
      </c>
      <c r="R81" s="99">
        <f t="shared" si="52"/>
        <v>3.9</v>
      </c>
      <c r="S81" s="99">
        <f t="shared" si="53"/>
        <v>3.9</v>
      </c>
      <c r="T81" s="82"/>
      <c r="U81" s="22">
        <f t="shared" si="54"/>
        <v>30</v>
      </c>
      <c r="V81" s="83">
        <f t="shared" si="55"/>
        <v>39958</v>
      </c>
      <c r="W81" s="22">
        <f t="shared" ca="1" si="56"/>
        <v>2909</v>
      </c>
      <c r="X81" s="80">
        <f>VLOOKUP($A81,[0]!Table,MATCH(X$4,[0]!Curves,0))</f>
        <v>5.9853172272788906E-2</v>
      </c>
      <c r="Y81" s="84">
        <f t="shared" ca="1" si="57"/>
        <v>0.62485190116769318</v>
      </c>
      <c r="Z81" s="22">
        <f t="shared" si="58"/>
        <v>0</v>
      </c>
      <c r="AA81" s="22">
        <f t="shared" si="59"/>
        <v>0</v>
      </c>
      <c r="AC81" s="72">
        <f t="shared" ca="1" si="60"/>
        <v>0</v>
      </c>
      <c r="AD81" s="72">
        <f t="shared" ca="1" si="61"/>
        <v>0</v>
      </c>
      <c r="AE81" s="72">
        <f t="shared" ca="1" si="62"/>
        <v>0</v>
      </c>
      <c r="AF81" s="72">
        <f t="shared" ca="1" si="63"/>
        <v>0</v>
      </c>
      <c r="AG81" s="72">
        <f t="shared" ca="1" si="64"/>
        <v>0</v>
      </c>
      <c r="AH81" s="72">
        <f t="shared" ca="1" si="65"/>
        <v>0</v>
      </c>
      <c r="AI81" s="72">
        <f t="shared" ca="1" si="66"/>
        <v>0</v>
      </c>
      <c r="AJ81" s="72">
        <f t="shared" ca="1" si="67"/>
        <v>0</v>
      </c>
      <c r="AK81" s="72">
        <f t="shared" ca="1" si="68"/>
        <v>0</v>
      </c>
      <c r="AL81" s="76"/>
      <c r="AM81" s="72">
        <f t="shared" ca="1" si="69"/>
        <v>0</v>
      </c>
      <c r="AN81" s="72">
        <f t="shared" ca="1" si="70"/>
        <v>0</v>
      </c>
      <c r="AO81" s="72">
        <f t="shared" ca="1" si="71"/>
        <v>0</v>
      </c>
      <c r="AP81" s="85">
        <f t="shared" ca="1" si="72"/>
        <v>0</v>
      </c>
      <c r="AR81" s="72">
        <f t="shared" ca="1" si="73"/>
        <v>0</v>
      </c>
      <c r="AS81" s="72">
        <f t="shared" ca="1" si="74"/>
        <v>0</v>
      </c>
      <c r="AT81" s="72">
        <f t="shared" ca="1" si="75"/>
        <v>0</v>
      </c>
      <c r="AU81" s="85">
        <f t="shared" ca="1" si="76"/>
        <v>0</v>
      </c>
      <c r="AV81" s="85"/>
      <c r="AW81" s="73">
        <f t="shared" ca="1" si="77"/>
        <v>0</v>
      </c>
      <c r="AY81" s="73">
        <f t="shared" ca="1" si="78"/>
        <v>0</v>
      </c>
      <c r="AZ81" s="86"/>
    </row>
    <row r="82" spans="1:52">
      <c r="A82" s="77">
        <f t="shared" si="79"/>
        <v>39934</v>
      </c>
      <c r="B82" s="78">
        <f t="shared" si="80"/>
        <v>50000</v>
      </c>
      <c r="C82" s="87"/>
      <c r="D82" s="79">
        <f t="shared" si="42"/>
        <v>50000</v>
      </c>
      <c r="E82" s="67">
        <f t="shared" si="43"/>
        <v>0</v>
      </c>
      <c r="F82" s="67">
        <f t="shared" ca="1" si="44"/>
        <v>0</v>
      </c>
      <c r="G82" s="80">
        <f>VLOOKUP($A82,[0]!Table,MATCH(G$4,[0]!Curves,0))</f>
        <v>3.97</v>
      </c>
      <c r="H82" s="81">
        <f t="shared" si="45"/>
        <v>3.97</v>
      </c>
      <c r="I82" s="80">
        <f t="shared" si="46"/>
        <v>3.97</v>
      </c>
      <c r="J82" s="80">
        <f>VLOOKUP($A82,[0]!Table,MATCH(J$4,[0]!Curves,0))</f>
        <v>-0.1</v>
      </c>
      <c r="K82" s="81">
        <f t="shared" si="47"/>
        <v>-0.1</v>
      </c>
      <c r="L82" s="99">
        <f t="shared" si="48"/>
        <v>-0.1</v>
      </c>
      <c r="M82" s="80">
        <f>VLOOKUP($A82,[0]!Table,MATCH(M$4,[0]!Curves,0))</f>
        <v>0.02</v>
      </c>
      <c r="N82" s="81">
        <f t="shared" si="49"/>
        <v>0.02</v>
      </c>
      <c r="O82" s="99">
        <f t="shared" si="50"/>
        <v>0.02</v>
      </c>
      <c r="P82" s="71"/>
      <c r="Q82" s="99">
        <f t="shared" si="51"/>
        <v>3.89</v>
      </c>
      <c r="R82" s="99">
        <f t="shared" si="52"/>
        <v>3.89</v>
      </c>
      <c r="S82" s="99">
        <f t="shared" si="53"/>
        <v>3.89</v>
      </c>
      <c r="T82" s="82"/>
      <c r="U82" s="22">
        <f t="shared" si="54"/>
        <v>31</v>
      </c>
      <c r="V82" s="83">
        <f t="shared" si="55"/>
        <v>39989</v>
      </c>
      <c r="W82" s="22">
        <f t="shared" ca="1" si="56"/>
        <v>2940</v>
      </c>
      <c r="X82" s="80">
        <f>VLOOKUP($A82,[0]!Table,MATCH(X$4,[0]!Curves,0))</f>
        <v>5.9922910192827999E-2</v>
      </c>
      <c r="Y82" s="84">
        <f t="shared" ca="1" si="57"/>
        <v>0.62137846289791099</v>
      </c>
      <c r="Z82" s="22">
        <f t="shared" si="58"/>
        <v>0</v>
      </c>
      <c r="AA82" s="22">
        <f t="shared" si="59"/>
        <v>0</v>
      </c>
      <c r="AC82" s="72">
        <f t="shared" ca="1" si="60"/>
        <v>0</v>
      </c>
      <c r="AD82" s="72">
        <f t="shared" ca="1" si="61"/>
        <v>0</v>
      </c>
      <c r="AE82" s="72">
        <f t="shared" ca="1" si="62"/>
        <v>0</v>
      </c>
      <c r="AF82" s="72">
        <f t="shared" ca="1" si="63"/>
        <v>0</v>
      </c>
      <c r="AG82" s="72">
        <f t="shared" ca="1" si="64"/>
        <v>0</v>
      </c>
      <c r="AH82" s="72">
        <f t="shared" ca="1" si="65"/>
        <v>0</v>
      </c>
      <c r="AI82" s="72">
        <f t="shared" ca="1" si="66"/>
        <v>0</v>
      </c>
      <c r="AJ82" s="72">
        <f t="shared" ca="1" si="67"/>
        <v>0</v>
      </c>
      <c r="AK82" s="72">
        <f t="shared" ca="1" si="68"/>
        <v>0</v>
      </c>
      <c r="AL82" s="76"/>
      <c r="AM82" s="72">
        <f t="shared" ca="1" si="69"/>
        <v>0</v>
      </c>
      <c r="AN82" s="72">
        <f t="shared" ca="1" si="70"/>
        <v>0</v>
      </c>
      <c r="AO82" s="72">
        <f t="shared" ca="1" si="71"/>
        <v>0</v>
      </c>
      <c r="AP82" s="85">
        <f t="shared" ca="1" si="72"/>
        <v>0</v>
      </c>
      <c r="AR82" s="72">
        <f t="shared" ca="1" si="73"/>
        <v>0</v>
      </c>
      <c r="AS82" s="72">
        <f t="shared" ca="1" si="74"/>
        <v>0</v>
      </c>
      <c r="AT82" s="72">
        <f t="shared" ca="1" si="75"/>
        <v>0</v>
      </c>
      <c r="AU82" s="85">
        <f t="shared" ca="1" si="76"/>
        <v>0</v>
      </c>
      <c r="AV82" s="85"/>
      <c r="AW82" s="73">
        <f t="shared" ca="1" si="77"/>
        <v>0</v>
      </c>
      <c r="AY82" s="73">
        <f t="shared" ca="1" si="78"/>
        <v>0</v>
      </c>
      <c r="AZ82" s="86"/>
    </row>
    <row r="83" spans="1:52">
      <c r="A83" s="77">
        <f t="shared" si="79"/>
        <v>39965</v>
      </c>
      <c r="B83" s="78">
        <f t="shared" si="80"/>
        <v>50000</v>
      </c>
      <c r="C83" s="87"/>
      <c r="D83" s="79">
        <f t="shared" si="42"/>
        <v>50000</v>
      </c>
      <c r="E83" s="67">
        <f t="shared" si="43"/>
        <v>0</v>
      </c>
      <c r="F83" s="67">
        <f t="shared" ca="1" si="44"/>
        <v>0</v>
      </c>
      <c r="G83" s="80">
        <f>VLOOKUP($A83,[0]!Table,MATCH(G$4,[0]!Curves,0))</f>
        <v>4.0060000000000002</v>
      </c>
      <c r="H83" s="81">
        <f t="shared" si="45"/>
        <v>4.0060000000000002</v>
      </c>
      <c r="I83" s="80">
        <f t="shared" si="46"/>
        <v>4.0060000000000002</v>
      </c>
      <c r="J83" s="80">
        <f>VLOOKUP($A83,[0]!Table,MATCH(J$4,[0]!Curves,0))</f>
        <v>-0.1</v>
      </c>
      <c r="K83" s="81">
        <f t="shared" si="47"/>
        <v>-0.1</v>
      </c>
      <c r="L83" s="99">
        <f t="shared" si="48"/>
        <v>-0.1</v>
      </c>
      <c r="M83" s="80">
        <f>VLOOKUP($A83,[0]!Table,MATCH(M$4,[0]!Curves,0))</f>
        <v>0.02</v>
      </c>
      <c r="N83" s="81">
        <f t="shared" si="49"/>
        <v>0.02</v>
      </c>
      <c r="O83" s="99">
        <f t="shared" si="50"/>
        <v>0.02</v>
      </c>
      <c r="P83" s="71"/>
      <c r="Q83" s="99">
        <f t="shared" si="51"/>
        <v>3.9260000000000002</v>
      </c>
      <c r="R83" s="99">
        <f t="shared" si="52"/>
        <v>3.9260000000000002</v>
      </c>
      <c r="S83" s="99">
        <f t="shared" si="53"/>
        <v>3.9260000000000002</v>
      </c>
      <c r="T83" s="82"/>
      <c r="U83" s="22">
        <f t="shared" si="54"/>
        <v>30</v>
      </c>
      <c r="V83" s="83">
        <f t="shared" si="55"/>
        <v>40019</v>
      </c>
      <c r="W83" s="22">
        <f t="shared" ca="1" si="56"/>
        <v>2970</v>
      </c>
      <c r="X83" s="80">
        <f>VLOOKUP($A83,[0]!Table,MATCH(X$4,[0]!Curves,0))</f>
        <v>5.99949727118987E-2</v>
      </c>
      <c r="Y83" s="84">
        <f t="shared" ca="1" si="57"/>
        <v>0.61802847920468185</v>
      </c>
      <c r="Z83" s="22">
        <f t="shared" si="58"/>
        <v>0</v>
      </c>
      <c r="AA83" s="22">
        <f t="shared" si="59"/>
        <v>0</v>
      </c>
      <c r="AC83" s="72">
        <f t="shared" ca="1" si="60"/>
        <v>0</v>
      </c>
      <c r="AD83" s="72">
        <f t="shared" ca="1" si="61"/>
        <v>0</v>
      </c>
      <c r="AE83" s="72">
        <f t="shared" ca="1" si="62"/>
        <v>0</v>
      </c>
      <c r="AF83" s="72">
        <f t="shared" ca="1" si="63"/>
        <v>0</v>
      </c>
      <c r="AG83" s="72">
        <f t="shared" ca="1" si="64"/>
        <v>0</v>
      </c>
      <c r="AH83" s="72">
        <f t="shared" ca="1" si="65"/>
        <v>0</v>
      </c>
      <c r="AI83" s="72">
        <f t="shared" ca="1" si="66"/>
        <v>0</v>
      </c>
      <c r="AJ83" s="72">
        <f t="shared" ca="1" si="67"/>
        <v>0</v>
      </c>
      <c r="AK83" s="72">
        <f t="shared" ca="1" si="68"/>
        <v>0</v>
      </c>
      <c r="AL83" s="76"/>
      <c r="AM83" s="72">
        <f t="shared" ca="1" si="69"/>
        <v>0</v>
      </c>
      <c r="AN83" s="72">
        <f t="shared" ca="1" si="70"/>
        <v>0</v>
      </c>
      <c r="AO83" s="72">
        <f t="shared" ca="1" si="71"/>
        <v>0</v>
      </c>
      <c r="AP83" s="85">
        <f t="shared" ca="1" si="72"/>
        <v>0</v>
      </c>
      <c r="AR83" s="72">
        <f t="shared" ca="1" si="73"/>
        <v>0</v>
      </c>
      <c r="AS83" s="72">
        <f t="shared" ca="1" si="74"/>
        <v>0</v>
      </c>
      <c r="AT83" s="72">
        <f t="shared" ca="1" si="75"/>
        <v>0</v>
      </c>
      <c r="AU83" s="85">
        <f t="shared" ca="1" si="76"/>
        <v>0</v>
      </c>
      <c r="AV83" s="85"/>
      <c r="AW83" s="73">
        <f t="shared" ca="1" si="77"/>
        <v>0</v>
      </c>
      <c r="AY83" s="73">
        <f t="shared" ca="1" si="78"/>
        <v>0</v>
      </c>
      <c r="AZ83" s="86"/>
    </row>
    <row r="84" spans="1:52">
      <c r="A84" s="77">
        <f t="shared" si="79"/>
        <v>39995</v>
      </c>
      <c r="B84" s="78">
        <f t="shared" si="80"/>
        <v>50000</v>
      </c>
      <c r="C84" s="87"/>
      <c r="D84" s="79">
        <f t="shared" si="42"/>
        <v>50000</v>
      </c>
      <c r="E84" s="67">
        <f t="shared" si="43"/>
        <v>0</v>
      </c>
      <c r="F84" s="67">
        <f t="shared" ca="1" si="44"/>
        <v>0</v>
      </c>
      <c r="G84" s="80">
        <f>VLOOKUP($A84,[0]!Table,MATCH(G$4,[0]!Curves,0))</f>
        <v>4.0549999999999997</v>
      </c>
      <c r="H84" s="81">
        <f t="shared" si="45"/>
        <v>4.0549999999999997</v>
      </c>
      <c r="I84" s="80">
        <f t="shared" si="46"/>
        <v>4.0549999999999997</v>
      </c>
      <c r="J84" s="80">
        <f>VLOOKUP($A84,[0]!Table,MATCH(J$4,[0]!Curves,0))</f>
        <v>-0.1</v>
      </c>
      <c r="K84" s="81">
        <f t="shared" si="47"/>
        <v>-0.1</v>
      </c>
      <c r="L84" s="99">
        <f t="shared" si="48"/>
        <v>-0.1</v>
      </c>
      <c r="M84" s="80">
        <f>VLOOKUP($A84,[0]!Table,MATCH(M$4,[0]!Curves,0))</f>
        <v>0.02</v>
      </c>
      <c r="N84" s="81">
        <f t="shared" si="49"/>
        <v>0.02</v>
      </c>
      <c r="O84" s="99">
        <f t="shared" si="50"/>
        <v>0.02</v>
      </c>
      <c r="P84" s="71"/>
      <c r="Q84" s="99">
        <f t="shared" si="51"/>
        <v>3.9749999999999996</v>
      </c>
      <c r="R84" s="99">
        <f t="shared" si="52"/>
        <v>3.9749999999999996</v>
      </c>
      <c r="S84" s="99">
        <f t="shared" si="53"/>
        <v>3.9749999999999996</v>
      </c>
      <c r="T84" s="82"/>
      <c r="U84" s="22">
        <f t="shared" si="54"/>
        <v>31</v>
      </c>
      <c r="V84" s="83">
        <f t="shared" si="55"/>
        <v>40050</v>
      </c>
      <c r="W84" s="22">
        <f t="shared" ca="1" si="56"/>
        <v>3001</v>
      </c>
      <c r="X84" s="80">
        <f>VLOOKUP($A84,[0]!Table,MATCH(X$4,[0]!Curves,0))</f>
        <v>6.0064710635223201E-2</v>
      </c>
      <c r="Y84" s="84">
        <f t="shared" ca="1" si="57"/>
        <v>0.61457863292373494</v>
      </c>
      <c r="Z84" s="22">
        <f t="shared" si="58"/>
        <v>0</v>
      </c>
      <c r="AA84" s="22">
        <f t="shared" si="59"/>
        <v>0</v>
      </c>
      <c r="AC84" s="72">
        <f t="shared" ca="1" si="60"/>
        <v>0</v>
      </c>
      <c r="AD84" s="72">
        <f t="shared" ca="1" si="61"/>
        <v>0</v>
      </c>
      <c r="AE84" s="72">
        <f t="shared" ca="1" si="62"/>
        <v>0</v>
      </c>
      <c r="AF84" s="72">
        <f t="shared" ca="1" si="63"/>
        <v>0</v>
      </c>
      <c r="AG84" s="72">
        <f t="shared" ca="1" si="64"/>
        <v>0</v>
      </c>
      <c r="AH84" s="72">
        <f t="shared" ca="1" si="65"/>
        <v>0</v>
      </c>
      <c r="AI84" s="72">
        <f t="shared" ca="1" si="66"/>
        <v>0</v>
      </c>
      <c r="AJ84" s="72">
        <f t="shared" ca="1" si="67"/>
        <v>0</v>
      </c>
      <c r="AK84" s="72">
        <f t="shared" ca="1" si="68"/>
        <v>0</v>
      </c>
      <c r="AL84" s="76"/>
      <c r="AM84" s="72">
        <f t="shared" ca="1" si="69"/>
        <v>0</v>
      </c>
      <c r="AN84" s="72">
        <f t="shared" ca="1" si="70"/>
        <v>0</v>
      </c>
      <c r="AO84" s="72">
        <f t="shared" ca="1" si="71"/>
        <v>0</v>
      </c>
      <c r="AP84" s="85">
        <f t="shared" ca="1" si="72"/>
        <v>0</v>
      </c>
      <c r="AR84" s="72">
        <f t="shared" ca="1" si="73"/>
        <v>0</v>
      </c>
      <c r="AS84" s="72">
        <f t="shared" ca="1" si="74"/>
        <v>0</v>
      </c>
      <c r="AT84" s="72">
        <f t="shared" ca="1" si="75"/>
        <v>0</v>
      </c>
      <c r="AU84" s="85">
        <f t="shared" ca="1" si="76"/>
        <v>0</v>
      </c>
      <c r="AV84" s="85"/>
      <c r="AW84" s="73">
        <f t="shared" ca="1" si="77"/>
        <v>0</v>
      </c>
      <c r="AY84" s="73">
        <f t="shared" ca="1" si="78"/>
        <v>0</v>
      </c>
      <c r="AZ84" s="86"/>
    </row>
    <row r="85" spans="1:52">
      <c r="A85" s="77">
        <f t="shared" si="79"/>
        <v>40026</v>
      </c>
      <c r="B85" s="78">
        <f t="shared" si="80"/>
        <v>50000</v>
      </c>
      <c r="C85" s="87"/>
      <c r="D85" s="79">
        <f t="shared" si="42"/>
        <v>50000</v>
      </c>
      <c r="E85" s="67">
        <f t="shared" si="43"/>
        <v>0</v>
      </c>
      <c r="F85" s="67">
        <f t="shared" ca="1" si="44"/>
        <v>0</v>
      </c>
      <c r="G85" s="80">
        <f>VLOOKUP($A85,[0]!Table,MATCH(G$4,[0]!Curves,0))</f>
        <v>4.0999999999999996</v>
      </c>
      <c r="H85" s="81">
        <f t="shared" si="45"/>
        <v>4.0999999999999996</v>
      </c>
      <c r="I85" s="80">
        <f t="shared" si="46"/>
        <v>4.0999999999999996</v>
      </c>
      <c r="J85" s="80">
        <f>VLOOKUP($A85,[0]!Table,MATCH(J$4,[0]!Curves,0))</f>
        <v>-0.1</v>
      </c>
      <c r="K85" s="81">
        <f t="shared" si="47"/>
        <v>-0.1</v>
      </c>
      <c r="L85" s="99">
        <f t="shared" si="48"/>
        <v>-0.1</v>
      </c>
      <c r="M85" s="80">
        <f>VLOOKUP($A85,[0]!Table,MATCH(M$4,[0]!Curves,0))</f>
        <v>0.02</v>
      </c>
      <c r="N85" s="81">
        <f t="shared" si="49"/>
        <v>0.02</v>
      </c>
      <c r="O85" s="99">
        <f t="shared" si="50"/>
        <v>0.02</v>
      </c>
      <c r="P85" s="71"/>
      <c r="Q85" s="99">
        <f t="shared" si="51"/>
        <v>4.0199999999999996</v>
      </c>
      <c r="R85" s="99">
        <f t="shared" si="52"/>
        <v>4.0199999999999996</v>
      </c>
      <c r="S85" s="99">
        <f t="shared" si="53"/>
        <v>4.0199999999999996</v>
      </c>
      <c r="T85" s="82"/>
      <c r="U85" s="22">
        <f t="shared" si="54"/>
        <v>31</v>
      </c>
      <c r="V85" s="83">
        <f t="shared" si="55"/>
        <v>40081</v>
      </c>
      <c r="W85" s="22">
        <f t="shared" ca="1" si="56"/>
        <v>3032</v>
      </c>
      <c r="X85" s="80">
        <f>VLOOKUP($A85,[0]!Table,MATCH(X$4,[0]!Curves,0))</f>
        <v>6.0136773157688998E-2</v>
      </c>
      <c r="Y85" s="84">
        <f t="shared" ca="1" si="57"/>
        <v>0.61114079849925718</v>
      </c>
      <c r="Z85" s="22">
        <f t="shared" si="58"/>
        <v>0</v>
      </c>
      <c r="AA85" s="22">
        <f t="shared" si="59"/>
        <v>0</v>
      </c>
      <c r="AC85" s="72">
        <f t="shared" ca="1" si="60"/>
        <v>0</v>
      </c>
      <c r="AD85" s="72">
        <f t="shared" ca="1" si="61"/>
        <v>0</v>
      </c>
      <c r="AE85" s="72">
        <f t="shared" ca="1" si="62"/>
        <v>0</v>
      </c>
      <c r="AF85" s="72">
        <f t="shared" ca="1" si="63"/>
        <v>0</v>
      </c>
      <c r="AG85" s="72">
        <f t="shared" ca="1" si="64"/>
        <v>0</v>
      </c>
      <c r="AH85" s="72">
        <f t="shared" ca="1" si="65"/>
        <v>0</v>
      </c>
      <c r="AI85" s="72">
        <f t="shared" ca="1" si="66"/>
        <v>0</v>
      </c>
      <c r="AJ85" s="72">
        <f t="shared" ca="1" si="67"/>
        <v>0</v>
      </c>
      <c r="AK85" s="72">
        <f t="shared" ca="1" si="68"/>
        <v>0</v>
      </c>
      <c r="AL85" s="76"/>
      <c r="AM85" s="72">
        <f t="shared" ca="1" si="69"/>
        <v>0</v>
      </c>
      <c r="AN85" s="72">
        <f t="shared" ca="1" si="70"/>
        <v>0</v>
      </c>
      <c r="AO85" s="72">
        <f t="shared" ca="1" si="71"/>
        <v>0</v>
      </c>
      <c r="AP85" s="85">
        <f t="shared" ca="1" si="72"/>
        <v>0</v>
      </c>
      <c r="AR85" s="72">
        <f t="shared" ca="1" si="73"/>
        <v>0</v>
      </c>
      <c r="AS85" s="72">
        <f t="shared" ca="1" si="74"/>
        <v>0</v>
      </c>
      <c r="AT85" s="72">
        <f t="shared" ca="1" si="75"/>
        <v>0</v>
      </c>
      <c r="AU85" s="85">
        <f t="shared" ca="1" si="76"/>
        <v>0</v>
      </c>
      <c r="AV85" s="85"/>
      <c r="AW85" s="73">
        <f t="shared" ca="1" si="77"/>
        <v>0</v>
      </c>
      <c r="AY85" s="73">
        <f t="shared" ca="1" si="78"/>
        <v>0</v>
      </c>
      <c r="AZ85" s="86"/>
    </row>
    <row r="86" spans="1:52">
      <c r="A86" s="77">
        <f t="shared" si="79"/>
        <v>40057</v>
      </c>
      <c r="B86" s="78">
        <f t="shared" si="80"/>
        <v>50000</v>
      </c>
      <c r="C86" s="87"/>
      <c r="D86" s="79">
        <f t="shared" si="42"/>
        <v>50000</v>
      </c>
      <c r="E86" s="67">
        <f t="shared" si="43"/>
        <v>0</v>
      </c>
      <c r="F86" s="67">
        <f t="shared" ca="1" si="44"/>
        <v>0</v>
      </c>
      <c r="G86" s="80">
        <f>VLOOKUP($A86,[0]!Table,MATCH(G$4,[0]!Curves,0))</f>
        <v>4.1070000000000002</v>
      </c>
      <c r="H86" s="81">
        <f t="shared" si="45"/>
        <v>4.1070000000000002</v>
      </c>
      <c r="I86" s="80">
        <f t="shared" si="46"/>
        <v>4.1070000000000002</v>
      </c>
      <c r="J86" s="80">
        <f>VLOOKUP($A86,[0]!Table,MATCH(J$4,[0]!Curves,0))</f>
        <v>-0.1</v>
      </c>
      <c r="K86" s="81">
        <f t="shared" si="47"/>
        <v>-0.1</v>
      </c>
      <c r="L86" s="99">
        <f t="shared" si="48"/>
        <v>-0.1</v>
      </c>
      <c r="M86" s="80">
        <f>VLOOKUP($A86,[0]!Table,MATCH(M$4,[0]!Curves,0))</f>
        <v>0.02</v>
      </c>
      <c r="N86" s="81">
        <f t="shared" si="49"/>
        <v>0.02</v>
      </c>
      <c r="O86" s="99">
        <f t="shared" si="50"/>
        <v>0.02</v>
      </c>
      <c r="P86" s="71"/>
      <c r="Q86" s="99">
        <f t="shared" si="51"/>
        <v>4.0270000000000001</v>
      </c>
      <c r="R86" s="99">
        <f t="shared" si="52"/>
        <v>4.0270000000000001</v>
      </c>
      <c r="S86" s="99">
        <f t="shared" si="53"/>
        <v>4.0270000000000001</v>
      </c>
      <c r="T86" s="82"/>
      <c r="U86" s="22">
        <f t="shared" si="54"/>
        <v>30</v>
      </c>
      <c r="V86" s="83">
        <f t="shared" si="55"/>
        <v>40111</v>
      </c>
      <c r="W86" s="22">
        <f t="shared" ca="1" si="56"/>
        <v>3062</v>
      </c>
      <c r="X86" s="80">
        <f>VLOOKUP($A86,[0]!Table,MATCH(X$4,[0]!Curves,0))</f>
        <v>6.0208835681880797E-2</v>
      </c>
      <c r="Y86" s="84">
        <f t="shared" ca="1" si="57"/>
        <v>0.60782531247945948</v>
      </c>
      <c r="Z86" s="22">
        <f t="shared" si="58"/>
        <v>0</v>
      </c>
      <c r="AA86" s="22">
        <f t="shared" si="59"/>
        <v>0</v>
      </c>
      <c r="AC86" s="72">
        <f t="shared" ca="1" si="60"/>
        <v>0</v>
      </c>
      <c r="AD86" s="72">
        <f t="shared" ca="1" si="61"/>
        <v>0</v>
      </c>
      <c r="AE86" s="72">
        <f t="shared" ca="1" si="62"/>
        <v>0</v>
      </c>
      <c r="AF86" s="72">
        <f t="shared" ca="1" si="63"/>
        <v>0</v>
      </c>
      <c r="AG86" s="72">
        <f t="shared" ca="1" si="64"/>
        <v>0</v>
      </c>
      <c r="AH86" s="72">
        <f t="shared" ca="1" si="65"/>
        <v>0</v>
      </c>
      <c r="AI86" s="72">
        <f t="shared" ca="1" si="66"/>
        <v>0</v>
      </c>
      <c r="AJ86" s="72">
        <f t="shared" ca="1" si="67"/>
        <v>0</v>
      </c>
      <c r="AK86" s="72">
        <f t="shared" ca="1" si="68"/>
        <v>0</v>
      </c>
      <c r="AL86" s="76"/>
      <c r="AM86" s="72">
        <f t="shared" ca="1" si="69"/>
        <v>0</v>
      </c>
      <c r="AN86" s="72">
        <f t="shared" ca="1" si="70"/>
        <v>0</v>
      </c>
      <c r="AO86" s="72">
        <f t="shared" ca="1" si="71"/>
        <v>0</v>
      </c>
      <c r="AP86" s="85">
        <f t="shared" ca="1" si="72"/>
        <v>0</v>
      </c>
      <c r="AR86" s="72">
        <f t="shared" ca="1" si="73"/>
        <v>0</v>
      </c>
      <c r="AS86" s="72">
        <f t="shared" ca="1" si="74"/>
        <v>0</v>
      </c>
      <c r="AT86" s="72">
        <f t="shared" ca="1" si="75"/>
        <v>0</v>
      </c>
      <c r="AU86" s="85">
        <f t="shared" ca="1" si="76"/>
        <v>0</v>
      </c>
      <c r="AV86" s="85"/>
      <c r="AW86" s="73">
        <f t="shared" ca="1" si="77"/>
        <v>0</v>
      </c>
      <c r="AY86" s="73">
        <f t="shared" ca="1" si="78"/>
        <v>0</v>
      </c>
      <c r="AZ86" s="86"/>
    </row>
    <row r="87" spans="1:52">
      <c r="A87" s="77">
        <f t="shared" si="79"/>
        <v>40087</v>
      </c>
      <c r="B87" s="78">
        <f t="shared" si="80"/>
        <v>50000</v>
      </c>
      <c r="C87" s="87"/>
      <c r="D87" s="79">
        <f t="shared" si="42"/>
        <v>50000</v>
      </c>
      <c r="E87" s="67">
        <f t="shared" si="43"/>
        <v>0</v>
      </c>
      <c r="F87" s="67">
        <f t="shared" ca="1" si="44"/>
        <v>0</v>
      </c>
      <c r="G87" s="80">
        <f>VLOOKUP($A87,[0]!Table,MATCH(G$4,[0]!Curves,0))</f>
        <v>4.1349999999999998</v>
      </c>
      <c r="H87" s="81">
        <f t="shared" si="45"/>
        <v>4.1349999999999998</v>
      </c>
      <c r="I87" s="80">
        <f t="shared" si="46"/>
        <v>4.1349999999999998</v>
      </c>
      <c r="J87" s="80">
        <f>VLOOKUP($A87,[0]!Table,MATCH(J$4,[0]!Curves,0))</f>
        <v>-0.1</v>
      </c>
      <c r="K87" s="81">
        <f t="shared" si="47"/>
        <v>-0.1</v>
      </c>
      <c r="L87" s="99">
        <f t="shared" si="48"/>
        <v>-0.1</v>
      </c>
      <c r="M87" s="80">
        <f>VLOOKUP($A87,[0]!Table,MATCH(M$4,[0]!Curves,0))</f>
        <v>0.02</v>
      </c>
      <c r="N87" s="81">
        <f t="shared" si="49"/>
        <v>0.02</v>
      </c>
      <c r="O87" s="99">
        <f t="shared" si="50"/>
        <v>0.02</v>
      </c>
      <c r="P87" s="71"/>
      <c r="Q87" s="99">
        <f t="shared" si="51"/>
        <v>4.0549999999999997</v>
      </c>
      <c r="R87" s="99">
        <f t="shared" si="52"/>
        <v>4.0549999999999997</v>
      </c>
      <c r="S87" s="99">
        <f t="shared" si="53"/>
        <v>4.0549999999999997</v>
      </c>
      <c r="T87" s="82"/>
      <c r="U87" s="22">
        <f t="shared" si="54"/>
        <v>31</v>
      </c>
      <c r="V87" s="83">
        <f t="shared" si="55"/>
        <v>40142</v>
      </c>
      <c r="W87" s="22">
        <f t="shared" ca="1" si="56"/>
        <v>3093</v>
      </c>
      <c r="X87" s="80">
        <f>VLOOKUP($A87,[0]!Table,MATCH(X$4,[0]!Curves,0))</f>
        <v>6.0278573610161E-2</v>
      </c>
      <c r="Y87" s="84">
        <f t="shared" ca="1" si="57"/>
        <v>0.60441115605399121</v>
      </c>
      <c r="Z87" s="22">
        <f t="shared" si="58"/>
        <v>0</v>
      </c>
      <c r="AA87" s="22">
        <f t="shared" si="59"/>
        <v>0</v>
      </c>
      <c r="AC87" s="72">
        <f t="shared" ca="1" si="60"/>
        <v>0</v>
      </c>
      <c r="AD87" s="72">
        <f t="shared" ca="1" si="61"/>
        <v>0</v>
      </c>
      <c r="AE87" s="72">
        <f t="shared" ca="1" si="62"/>
        <v>0</v>
      </c>
      <c r="AF87" s="72">
        <f t="shared" ca="1" si="63"/>
        <v>0</v>
      </c>
      <c r="AG87" s="72">
        <f t="shared" ca="1" si="64"/>
        <v>0</v>
      </c>
      <c r="AH87" s="72">
        <f t="shared" ca="1" si="65"/>
        <v>0</v>
      </c>
      <c r="AI87" s="72">
        <f t="shared" ca="1" si="66"/>
        <v>0</v>
      </c>
      <c r="AJ87" s="72">
        <f t="shared" ca="1" si="67"/>
        <v>0</v>
      </c>
      <c r="AK87" s="72">
        <f t="shared" ca="1" si="68"/>
        <v>0</v>
      </c>
      <c r="AL87" s="76"/>
      <c r="AM87" s="72">
        <f t="shared" ca="1" si="69"/>
        <v>0</v>
      </c>
      <c r="AN87" s="72">
        <f t="shared" ca="1" si="70"/>
        <v>0</v>
      </c>
      <c r="AO87" s="72">
        <f t="shared" ca="1" si="71"/>
        <v>0</v>
      </c>
      <c r="AP87" s="85">
        <f t="shared" ca="1" si="72"/>
        <v>0</v>
      </c>
      <c r="AR87" s="72">
        <f t="shared" ca="1" si="73"/>
        <v>0</v>
      </c>
      <c r="AS87" s="72">
        <f t="shared" ca="1" si="74"/>
        <v>0</v>
      </c>
      <c r="AT87" s="72">
        <f t="shared" ca="1" si="75"/>
        <v>0</v>
      </c>
      <c r="AU87" s="85">
        <f t="shared" ca="1" si="76"/>
        <v>0</v>
      </c>
      <c r="AV87" s="85"/>
      <c r="AW87" s="73">
        <f t="shared" ca="1" si="77"/>
        <v>0</v>
      </c>
      <c r="AY87" s="73">
        <f t="shared" ca="1" si="78"/>
        <v>0</v>
      </c>
      <c r="AZ87" s="86"/>
    </row>
    <row r="88" spans="1:52">
      <c r="A88" s="77">
        <f t="shared" si="79"/>
        <v>40118</v>
      </c>
      <c r="B88" s="78">
        <f t="shared" si="80"/>
        <v>50000</v>
      </c>
      <c r="C88" s="87"/>
      <c r="D88" s="79">
        <f t="shared" si="42"/>
        <v>50000</v>
      </c>
      <c r="E88" s="67">
        <f t="shared" si="43"/>
        <v>0</v>
      </c>
      <c r="F88" s="67">
        <f t="shared" ca="1" si="44"/>
        <v>0</v>
      </c>
      <c r="G88" s="80">
        <f>VLOOKUP($A88,[0]!Table,MATCH(G$4,[0]!Curves,0))</f>
        <v>4.2699999999999996</v>
      </c>
      <c r="H88" s="81">
        <f t="shared" si="45"/>
        <v>4.2699999999999996</v>
      </c>
      <c r="I88" s="80">
        <f t="shared" si="46"/>
        <v>4.2699999999999996</v>
      </c>
      <c r="J88" s="80">
        <f>VLOOKUP($A88,[0]!Table,MATCH(J$4,[0]!Curves,0))</f>
        <v>-2E-3</v>
      </c>
      <c r="K88" s="81">
        <f t="shared" si="47"/>
        <v>-2E-3</v>
      </c>
      <c r="L88" s="99">
        <f t="shared" si="48"/>
        <v>-2E-3</v>
      </c>
      <c r="M88" s="80">
        <f>VLOOKUP($A88,[0]!Table,MATCH(M$4,[0]!Curves,0))</f>
        <v>0.06</v>
      </c>
      <c r="N88" s="81">
        <f t="shared" si="49"/>
        <v>0.06</v>
      </c>
      <c r="O88" s="99">
        <f t="shared" si="50"/>
        <v>0.06</v>
      </c>
      <c r="P88" s="71"/>
      <c r="Q88" s="99">
        <f t="shared" si="51"/>
        <v>4.3279999999999994</v>
      </c>
      <c r="R88" s="99">
        <f t="shared" si="52"/>
        <v>4.3279999999999994</v>
      </c>
      <c r="S88" s="99">
        <f t="shared" si="53"/>
        <v>4.3279999999999994</v>
      </c>
      <c r="T88" s="82"/>
      <c r="U88" s="22">
        <f t="shared" si="54"/>
        <v>30</v>
      </c>
      <c r="V88" s="83">
        <f t="shared" si="55"/>
        <v>40172</v>
      </c>
      <c r="W88" s="22">
        <f t="shared" ca="1" si="56"/>
        <v>3123</v>
      </c>
      <c r="X88" s="80">
        <f>VLOOKUP($A88,[0]!Table,MATCH(X$4,[0]!Curves,0))</f>
        <v>6.0350636137746598E-2</v>
      </c>
      <c r="Y88" s="84">
        <f t="shared" ca="1" si="57"/>
        <v>0.60111860991983568</v>
      </c>
      <c r="Z88" s="22">
        <f t="shared" si="58"/>
        <v>0</v>
      </c>
      <c r="AA88" s="22">
        <f t="shared" si="59"/>
        <v>0</v>
      </c>
      <c r="AC88" s="72">
        <f t="shared" ca="1" si="60"/>
        <v>0</v>
      </c>
      <c r="AD88" s="72">
        <f t="shared" ca="1" si="61"/>
        <v>0</v>
      </c>
      <c r="AE88" s="72">
        <f t="shared" ca="1" si="62"/>
        <v>0</v>
      </c>
      <c r="AF88" s="72">
        <f t="shared" ca="1" si="63"/>
        <v>0</v>
      </c>
      <c r="AG88" s="72">
        <f t="shared" ca="1" si="64"/>
        <v>0</v>
      </c>
      <c r="AH88" s="72">
        <f t="shared" ca="1" si="65"/>
        <v>0</v>
      </c>
      <c r="AI88" s="72">
        <f t="shared" ca="1" si="66"/>
        <v>0</v>
      </c>
      <c r="AJ88" s="72">
        <f t="shared" ca="1" si="67"/>
        <v>0</v>
      </c>
      <c r="AK88" s="72">
        <f t="shared" ca="1" si="68"/>
        <v>0</v>
      </c>
      <c r="AL88" s="76"/>
      <c r="AM88" s="72">
        <f t="shared" ca="1" si="69"/>
        <v>0</v>
      </c>
      <c r="AN88" s="72">
        <f t="shared" ca="1" si="70"/>
        <v>0</v>
      </c>
      <c r="AO88" s="72">
        <f t="shared" ca="1" si="71"/>
        <v>0</v>
      </c>
      <c r="AP88" s="85">
        <f t="shared" ca="1" si="72"/>
        <v>0</v>
      </c>
      <c r="AR88" s="72">
        <f t="shared" ca="1" si="73"/>
        <v>0</v>
      </c>
      <c r="AS88" s="72">
        <f t="shared" ca="1" si="74"/>
        <v>0</v>
      </c>
      <c r="AT88" s="72">
        <f t="shared" ca="1" si="75"/>
        <v>0</v>
      </c>
      <c r="AU88" s="85">
        <f t="shared" ca="1" si="76"/>
        <v>0</v>
      </c>
      <c r="AV88" s="85"/>
      <c r="AW88" s="73">
        <f t="shared" ca="1" si="77"/>
        <v>0</v>
      </c>
      <c r="AY88" s="73">
        <f t="shared" ca="1" si="78"/>
        <v>0</v>
      </c>
      <c r="AZ88" s="86"/>
    </row>
    <row r="89" spans="1:52">
      <c r="A89" s="77">
        <f t="shared" si="79"/>
        <v>40148</v>
      </c>
      <c r="B89" s="78">
        <f t="shared" si="80"/>
        <v>50000</v>
      </c>
      <c r="C89" s="87"/>
      <c r="D89" s="79">
        <f t="shared" si="42"/>
        <v>50000</v>
      </c>
      <c r="E89" s="67">
        <f t="shared" si="43"/>
        <v>0</v>
      </c>
      <c r="F89" s="67">
        <f t="shared" ca="1" si="44"/>
        <v>0</v>
      </c>
      <c r="G89" s="80">
        <f>VLOOKUP($A89,[0]!Table,MATCH(G$4,[0]!Curves,0))</f>
        <v>4.4050000000000002</v>
      </c>
      <c r="H89" s="81">
        <f t="shared" si="45"/>
        <v>4.4050000000000002</v>
      </c>
      <c r="I89" s="80">
        <f t="shared" si="46"/>
        <v>4.4050000000000002</v>
      </c>
      <c r="J89" s="80">
        <f>VLOOKUP($A89,[0]!Table,MATCH(J$4,[0]!Curves,0))</f>
        <v>5.8000000000000003E-2</v>
      </c>
      <c r="K89" s="81">
        <f t="shared" si="47"/>
        <v>5.8000000000000003E-2</v>
      </c>
      <c r="L89" s="99">
        <f t="shared" si="48"/>
        <v>5.8000000000000003E-2</v>
      </c>
      <c r="M89" s="80">
        <f>VLOOKUP($A89,[0]!Table,MATCH(M$4,[0]!Curves,0))</f>
        <v>0.06</v>
      </c>
      <c r="N89" s="81">
        <f t="shared" si="49"/>
        <v>0.06</v>
      </c>
      <c r="O89" s="99">
        <f t="shared" si="50"/>
        <v>0.06</v>
      </c>
      <c r="P89" s="71"/>
      <c r="Q89" s="99">
        <f t="shared" si="51"/>
        <v>4.5230000000000006</v>
      </c>
      <c r="R89" s="99">
        <f t="shared" si="52"/>
        <v>4.5230000000000006</v>
      </c>
      <c r="S89" s="99">
        <f t="shared" si="53"/>
        <v>4.5230000000000006</v>
      </c>
      <c r="T89" s="82"/>
      <c r="U89" s="22">
        <f t="shared" si="54"/>
        <v>31</v>
      </c>
      <c r="V89" s="83">
        <f t="shared" si="55"/>
        <v>40203</v>
      </c>
      <c r="W89" s="22">
        <f t="shared" ca="1" si="56"/>
        <v>3154</v>
      </c>
      <c r="X89" s="80">
        <f>VLOOKUP($A89,[0]!Table,MATCH(X$4,[0]!Curves,0))</f>
        <v>6.0420374069312104E-2</v>
      </c>
      <c r="Y89" s="84">
        <f t="shared" ca="1" si="57"/>
        <v>0.59772818361445612</v>
      </c>
      <c r="Z89" s="22">
        <f t="shared" si="58"/>
        <v>0</v>
      </c>
      <c r="AA89" s="22">
        <f t="shared" si="59"/>
        <v>0</v>
      </c>
      <c r="AC89" s="72">
        <f t="shared" ca="1" si="60"/>
        <v>0</v>
      </c>
      <c r="AD89" s="72">
        <f t="shared" ca="1" si="61"/>
        <v>0</v>
      </c>
      <c r="AE89" s="72">
        <f t="shared" ca="1" si="62"/>
        <v>0</v>
      </c>
      <c r="AF89" s="72">
        <f t="shared" ca="1" si="63"/>
        <v>0</v>
      </c>
      <c r="AG89" s="72">
        <f t="shared" ca="1" si="64"/>
        <v>0</v>
      </c>
      <c r="AH89" s="72">
        <f t="shared" ca="1" si="65"/>
        <v>0</v>
      </c>
      <c r="AI89" s="72">
        <f t="shared" ca="1" si="66"/>
        <v>0</v>
      </c>
      <c r="AJ89" s="72">
        <f t="shared" ca="1" si="67"/>
        <v>0</v>
      </c>
      <c r="AK89" s="72">
        <f t="shared" ca="1" si="68"/>
        <v>0</v>
      </c>
      <c r="AL89" s="76"/>
      <c r="AM89" s="72">
        <f t="shared" ca="1" si="69"/>
        <v>0</v>
      </c>
      <c r="AN89" s="72">
        <f t="shared" ca="1" si="70"/>
        <v>0</v>
      </c>
      <c r="AO89" s="72">
        <f t="shared" ca="1" si="71"/>
        <v>0</v>
      </c>
      <c r="AP89" s="85">
        <f t="shared" ca="1" si="72"/>
        <v>0</v>
      </c>
      <c r="AR89" s="72">
        <f t="shared" ca="1" si="73"/>
        <v>0</v>
      </c>
      <c r="AS89" s="72">
        <f t="shared" ca="1" si="74"/>
        <v>0</v>
      </c>
      <c r="AT89" s="72">
        <f t="shared" ca="1" si="75"/>
        <v>0</v>
      </c>
      <c r="AU89" s="85">
        <f t="shared" ca="1" si="76"/>
        <v>0</v>
      </c>
      <c r="AV89" s="85"/>
      <c r="AW89" s="73">
        <f t="shared" ca="1" si="77"/>
        <v>0</v>
      </c>
      <c r="AY89" s="73">
        <f t="shared" ca="1" si="78"/>
        <v>0</v>
      </c>
      <c r="AZ89" s="86"/>
    </row>
    <row r="90" spans="1:52">
      <c r="A90" s="77">
        <f t="shared" si="79"/>
        <v>40179</v>
      </c>
      <c r="B90" s="78">
        <f t="shared" si="80"/>
        <v>50000</v>
      </c>
      <c r="C90" s="87"/>
      <c r="D90" s="79">
        <f t="shared" si="42"/>
        <v>50000</v>
      </c>
      <c r="E90" s="67">
        <f t="shared" si="43"/>
        <v>0</v>
      </c>
      <c r="F90" s="67">
        <f t="shared" ca="1" si="44"/>
        <v>0</v>
      </c>
      <c r="G90" s="80">
        <f>VLOOKUP($A90,[0]!Table,MATCH(G$4,[0]!Curves,0))</f>
        <v>4.4860000000000007</v>
      </c>
      <c r="H90" s="81">
        <f t="shared" si="45"/>
        <v>4.4860000000000007</v>
      </c>
      <c r="I90" s="80">
        <f t="shared" si="46"/>
        <v>4.4860000000000007</v>
      </c>
      <c r="J90" s="80">
        <f>VLOOKUP($A90,[0]!Table,MATCH(J$4,[0]!Curves,0))</f>
        <v>0.128</v>
      </c>
      <c r="K90" s="81">
        <f t="shared" si="47"/>
        <v>0.128</v>
      </c>
      <c r="L90" s="99">
        <f t="shared" si="48"/>
        <v>0.128</v>
      </c>
      <c r="M90" s="80">
        <f>VLOOKUP($A90,[0]!Table,MATCH(M$4,[0]!Curves,0))</f>
        <v>0.06</v>
      </c>
      <c r="N90" s="81">
        <f t="shared" si="49"/>
        <v>0.06</v>
      </c>
      <c r="O90" s="99">
        <f t="shared" si="50"/>
        <v>0.06</v>
      </c>
      <c r="P90" s="71"/>
      <c r="Q90" s="99">
        <f t="shared" si="51"/>
        <v>4.6740000000000004</v>
      </c>
      <c r="R90" s="99">
        <f t="shared" si="52"/>
        <v>4.6740000000000004</v>
      </c>
      <c r="S90" s="99">
        <f t="shared" si="53"/>
        <v>4.6740000000000004</v>
      </c>
      <c r="T90" s="82"/>
      <c r="U90" s="22">
        <f t="shared" si="54"/>
        <v>31</v>
      </c>
      <c r="V90" s="83">
        <f t="shared" si="55"/>
        <v>40234</v>
      </c>
      <c r="W90" s="22">
        <f t="shared" ca="1" si="56"/>
        <v>3185</v>
      </c>
      <c r="X90" s="80">
        <f>VLOOKUP($A90,[0]!Table,MATCH(X$4,[0]!Curves,0))</f>
        <v>6.0492436600292798E-2</v>
      </c>
      <c r="Y90" s="84">
        <f t="shared" ca="1" si="57"/>
        <v>0.59434983561034682</v>
      </c>
      <c r="Z90" s="22">
        <f t="shared" si="58"/>
        <v>0</v>
      </c>
      <c r="AA90" s="22">
        <f t="shared" si="59"/>
        <v>0</v>
      </c>
      <c r="AC90" s="72">
        <f t="shared" ca="1" si="60"/>
        <v>0</v>
      </c>
      <c r="AD90" s="72">
        <f t="shared" ca="1" si="61"/>
        <v>0</v>
      </c>
      <c r="AE90" s="72">
        <f t="shared" ca="1" si="62"/>
        <v>0</v>
      </c>
      <c r="AF90" s="72">
        <f t="shared" ca="1" si="63"/>
        <v>0</v>
      </c>
      <c r="AG90" s="72">
        <f t="shared" ca="1" si="64"/>
        <v>0</v>
      </c>
      <c r="AH90" s="72">
        <f t="shared" ca="1" si="65"/>
        <v>0</v>
      </c>
      <c r="AI90" s="72">
        <f t="shared" ca="1" si="66"/>
        <v>0</v>
      </c>
      <c r="AJ90" s="72">
        <f t="shared" ca="1" si="67"/>
        <v>0</v>
      </c>
      <c r="AK90" s="72">
        <f t="shared" ca="1" si="68"/>
        <v>0</v>
      </c>
      <c r="AL90" s="76"/>
      <c r="AM90" s="72">
        <f t="shared" ca="1" si="69"/>
        <v>0</v>
      </c>
      <c r="AN90" s="72">
        <f t="shared" ca="1" si="70"/>
        <v>0</v>
      </c>
      <c r="AO90" s="72">
        <f t="shared" ca="1" si="71"/>
        <v>0</v>
      </c>
      <c r="AP90" s="85">
        <f t="shared" ca="1" si="72"/>
        <v>0</v>
      </c>
      <c r="AR90" s="72">
        <f t="shared" ca="1" si="73"/>
        <v>0</v>
      </c>
      <c r="AS90" s="72">
        <f t="shared" ca="1" si="74"/>
        <v>0</v>
      </c>
      <c r="AT90" s="72">
        <f t="shared" ca="1" si="75"/>
        <v>0</v>
      </c>
      <c r="AU90" s="85">
        <f t="shared" ca="1" si="76"/>
        <v>0</v>
      </c>
      <c r="AV90" s="85"/>
      <c r="AW90" s="73">
        <f t="shared" ca="1" si="77"/>
        <v>0</v>
      </c>
      <c r="AY90" s="73">
        <f t="shared" ca="1" si="78"/>
        <v>0</v>
      </c>
      <c r="AZ90" s="86"/>
    </row>
    <row r="91" spans="1:52">
      <c r="A91" s="77">
        <f t="shared" si="79"/>
        <v>40210</v>
      </c>
      <c r="B91" s="78">
        <f t="shared" si="80"/>
        <v>50000</v>
      </c>
      <c r="C91" s="87"/>
      <c r="D91" s="79">
        <f t="shared" si="42"/>
        <v>50000</v>
      </c>
      <c r="E91" s="67">
        <f t="shared" si="43"/>
        <v>0</v>
      </c>
      <c r="F91" s="67">
        <f t="shared" ca="1" si="44"/>
        <v>0</v>
      </c>
      <c r="G91" s="80">
        <f>VLOOKUP($A91,[0]!Table,MATCH(G$4,[0]!Curves,0))</f>
        <v>4.3680000000000003</v>
      </c>
      <c r="H91" s="81">
        <f t="shared" si="45"/>
        <v>4.3680000000000003</v>
      </c>
      <c r="I91" s="80">
        <f t="shared" si="46"/>
        <v>4.3680000000000003</v>
      </c>
      <c r="J91" s="80">
        <f>VLOOKUP($A91,[0]!Table,MATCH(J$4,[0]!Curves,0))</f>
        <v>-2E-3</v>
      </c>
      <c r="K91" s="81">
        <f t="shared" si="47"/>
        <v>-2E-3</v>
      </c>
      <c r="L91" s="99">
        <f t="shared" si="48"/>
        <v>-2E-3</v>
      </c>
      <c r="M91" s="80">
        <f>VLOOKUP($A91,[0]!Table,MATCH(M$4,[0]!Curves,0))</f>
        <v>0.06</v>
      </c>
      <c r="N91" s="81">
        <f t="shared" si="49"/>
        <v>0.06</v>
      </c>
      <c r="O91" s="99">
        <f t="shared" si="50"/>
        <v>0.06</v>
      </c>
      <c r="P91" s="71"/>
      <c r="Q91" s="99">
        <f t="shared" si="51"/>
        <v>4.4260000000000002</v>
      </c>
      <c r="R91" s="99">
        <f t="shared" si="52"/>
        <v>4.4260000000000002</v>
      </c>
      <c r="S91" s="99">
        <f t="shared" si="53"/>
        <v>4.4260000000000002</v>
      </c>
      <c r="T91" s="82"/>
      <c r="U91" s="22">
        <f t="shared" si="54"/>
        <v>28</v>
      </c>
      <c r="V91" s="83">
        <f t="shared" si="55"/>
        <v>40262</v>
      </c>
      <c r="W91" s="22">
        <f t="shared" ca="1" si="56"/>
        <v>3213</v>
      </c>
      <c r="X91" s="80">
        <f>VLOOKUP($A91,[0]!Table,MATCH(X$4,[0]!Curves,0))</f>
        <v>6.05644991329988E-2</v>
      </c>
      <c r="Y91" s="84">
        <f t="shared" ca="1" si="57"/>
        <v>0.59130881602188512</v>
      </c>
      <c r="Z91" s="22">
        <f t="shared" si="58"/>
        <v>0</v>
      </c>
      <c r="AA91" s="22">
        <f t="shared" si="59"/>
        <v>0</v>
      </c>
      <c r="AC91" s="72">
        <f t="shared" ca="1" si="60"/>
        <v>0</v>
      </c>
      <c r="AD91" s="72">
        <f t="shared" ca="1" si="61"/>
        <v>0</v>
      </c>
      <c r="AE91" s="72">
        <f t="shared" ca="1" si="62"/>
        <v>0</v>
      </c>
      <c r="AF91" s="72">
        <f t="shared" ca="1" si="63"/>
        <v>0</v>
      </c>
      <c r="AG91" s="72">
        <f t="shared" ca="1" si="64"/>
        <v>0</v>
      </c>
      <c r="AH91" s="72">
        <f t="shared" ca="1" si="65"/>
        <v>0</v>
      </c>
      <c r="AI91" s="72">
        <f t="shared" ca="1" si="66"/>
        <v>0</v>
      </c>
      <c r="AJ91" s="72">
        <f t="shared" ca="1" si="67"/>
        <v>0</v>
      </c>
      <c r="AK91" s="72">
        <f t="shared" ca="1" si="68"/>
        <v>0</v>
      </c>
      <c r="AL91" s="76"/>
      <c r="AM91" s="72">
        <f t="shared" ca="1" si="69"/>
        <v>0</v>
      </c>
      <c r="AN91" s="72">
        <f t="shared" ca="1" si="70"/>
        <v>0</v>
      </c>
      <c r="AO91" s="72">
        <f t="shared" ca="1" si="71"/>
        <v>0</v>
      </c>
      <c r="AP91" s="85">
        <f t="shared" ca="1" si="72"/>
        <v>0</v>
      </c>
      <c r="AR91" s="72">
        <f t="shared" ca="1" si="73"/>
        <v>0</v>
      </c>
      <c r="AS91" s="72">
        <f t="shared" ca="1" si="74"/>
        <v>0</v>
      </c>
      <c r="AT91" s="72">
        <f t="shared" ca="1" si="75"/>
        <v>0</v>
      </c>
      <c r="AU91" s="85">
        <f t="shared" ca="1" si="76"/>
        <v>0</v>
      </c>
      <c r="AV91" s="85"/>
      <c r="AW91" s="73">
        <f t="shared" ca="1" si="77"/>
        <v>0</v>
      </c>
      <c r="AY91" s="73">
        <f t="shared" ca="1" si="78"/>
        <v>0</v>
      </c>
      <c r="AZ91" s="86"/>
    </row>
    <row r="92" spans="1:52">
      <c r="A92" s="77">
        <f t="shared" si="79"/>
        <v>40238</v>
      </c>
      <c r="B92" s="78">
        <f t="shared" si="80"/>
        <v>50000</v>
      </c>
      <c r="C92" s="87"/>
      <c r="D92" s="79">
        <f t="shared" si="42"/>
        <v>50000</v>
      </c>
      <c r="E92" s="67">
        <f t="shared" si="43"/>
        <v>0</v>
      </c>
      <c r="F92" s="67">
        <f t="shared" ca="1" si="44"/>
        <v>0</v>
      </c>
      <c r="G92" s="80">
        <f>VLOOKUP($A92,[0]!Table,MATCH(G$4,[0]!Curves,0))</f>
        <v>4.2350000000000003</v>
      </c>
      <c r="H92" s="81">
        <f t="shared" si="45"/>
        <v>4.2350000000000003</v>
      </c>
      <c r="I92" s="80">
        <f t="shared" si="46"/>
        <v>4.2350000000000003</v>
      </c>
      <c r="J92" s="80">
        <f>VLOOKUP($A92,[0]!Table,MATCH(J$4,[0]!Curves,0))</f>
        <v>-0.182</v>
      </c>
      <c r="K92" s="81">
        <f t="shared" si="47"/>
        <v>-0.182</v>
      </c>
      <c r="L92" s="99">
        <f t="shared" si="48"/>
        <v>-0.182</v>
      </c>
      <c r="M92" s="80">
        <f>VLOOKUP($A92,[0]!Table,MATCH(M$4,[0]!Curves,0))</f>
        <v>0.06</v>
      </c>
      <c r="N92" s="81">
        <f t="shared" si="49"/>
        <v>0.06</v>
      </c>
      <c r="O92" s="99">
        <f t="shared" si="50"/>
        <v>0.06</v>
      </c>
      <c r="P92" s="71"/>
      <c r="Q92" s="99">
        <f t="shared" si="51"/>
        <v>4.1130000000000004</v>
      </c>
      <c r="R92" s="99">
        <f t="shared" si="52"/>
        <v>4.1130000000000004</v>
      </c>
      <c r="S92" s="99">
        <f t="shared" si="53"/>
        <v>4.1130000000000004</v>
      </c>
      <c r="T92" s="82"/>
      <c r="U92" s="22">
        <f t="shared" si="54"/>
        <v>31</v>
      </c>
      <c r="V92" s="83">
        <f t="shared" si="55"/>
        <v>40293</v>
      </c>
      <c r="W92" s="22">
        <f t="shared" ca="1" si="56"/>
        <v>3244</v>
      </c>
      <c r="X92" s="80">
        <f>VLOOKUP($A92,[0]!Table,MATCH(X$4,[0]!Curves,0))</f>
        <v>6.06295878736995E-2</v>
      </c>
      <c r="Y92" s="84">
        <f t="shared" ca="1" si="57"/>
        <v>0.58795348836364891</v>
      </c>
      <c r="Z92" s="22">
        <f t="shared" si="58"/>
        <v>0</v>
      </c>
      <c r="AA92" s="22">
        <f t="shared" si="59"/>
        <v>0</v>
      </c>
      <c r="AC92" s="72">
        <f t="shared" ca="1" si="60"/>
        <v>0</v>
      </c>
      <c r="AD92" s="72">
        <f t="shared" ca="1" si="61"/>
        <v>0</v>
      </c>
      <c r="AE92" s="72">
        <f t="shared" ca="1" si="62"/>
        <v>0</v>
      </c>
      <c r="AF92" s="72">
        <f t="shared" ca="1" si="63"/>
        <v>0</v>
      </c>
      <c r="AG92" s="72">
        <f t="shared" ca="1" si="64"/>
        <v>0</v>
      </c>
      <c r="AH92" s="72">
        <f t="shared" ca="1" si="65"/>
        <v>0</v>
      </c>
      <c r="AI92" s="72">
        <f t="shared" ca="1" si="66"/>
        <v>0</v>
      </c>
      <c r="AJ92" s="72">
        <f t="shared" ca="1" si="67"/>
        <v>0</v>
      </c>
      <c r="AK92" s="72">
        <f t="shared" ca="1" si="68"/>
        <v>0</v>
      </c>
      <c r="AL92" s="76"/>
      <c r="AM92" s="72">
        <f t="shared" ca="1" si="69"/>
        <v>0</v>
      </c>
      <c r="AN92" s="72">
        <f t="shared" ca="1" si="70"/>
        <v>0</v>
      </c>
      <c r="AO92" s="72">
        <f t="shared" ca="1" si="71"/>
        <v>0</v>
      </c>
      <c r="AP92" s="85">
        <f t="shared" ca="1" si="72"/>
        <v>0</v>
      </c>
      <c r="AR92" s="72">
        <f t="shared" ca="1" si="73"/>
        <v>0</v>
      </c>
      <c r="AS92" s="72">
        <f t="shared" ca="1" si="74"/>
        <v>0</v>
      </c>
      <c r="AT92" s="72">
        <f t="shared" ca="1" si="75"/>
        <v>0</v>
      </c>
      <c r="AU92" s="85">
        <f t="shared" ca="1" si="76"/>
        <v>0</v>
      </c>
      <c r="AV92" s="85"/>
      <c r="AW92" s="73">
        <f t="shared" ca="1" si="77"/>
        <v>0</v>
      </c>
      <c r="AY92" s="73">
        <f t="shared" ca="1" si="78"/>
        <v>0</v>
      </c>
      <c r="AZ92" s="86"/>
    </row>
    <row r="93" spans="1:52">
      <c r="A93" s="77">
        <f t="shared" si="79"/>
        <v>40269</v>
      </c>
      <c r="B93" s="78">
        <f t="shared" si="80"/>
        <v>50000</v>
      </c>
      <c r="C93" s="87"/>
      <c r="D93" s="79">
        <f t="shared" si="42"/>
        <v>50000</v>
      </c>
      <c r="E93" s="67">
        <f t="shared" si="43"/>
        <v>0</v>
      </c>
      <c r="F93" s="67">
        <f t="shared" ca="1" si="44"/>
        <v>0</v>
      </c>
      <c r="G93" s="80">
        <f>VLOOKUP($A93,[0]!Table,MATCH(G$4,[0]!Curves,0))</f>
        <v>4.05</v>
      </c>
      <c r="H93" s="81">
        <f t="shared" si="45"/>
        <v>4.05</v>
      </c>
      <c r="I93" s="80">
        <f t="shared" si="46"/>
        <v>4.05</v>
      </c>
      <c r="J93" s="80">
        <f>VLOOKUP($A93,[0]!Table,MATCH(J$4,[0]!Curves,0))</f>
        <v>-0.1</v>
      </c>
      <c r="K93" s="81">
        <f t="shared" si="47"/>
        <v>-0.1</v>
      </c>
      <c r="L93" s="99">
        <f t="shared" si="48"/>
        <v>-0.1</v>
      </c>
      <c r="M93" s="80">
        <f>VLOOKUP($A93,[0]!Table,MATCH(M$4,[0]!Curves,0))</f>
        <v>0.02</v>
      </c>
      <c r="N93" s="81">
        <f t="shared" si="49"/>
        <v>0.02</v>
      </c>
      <c r="O93" s="99">
        <f t="shared" si="50"/>
        <v>0.02</v>
      </c>
      <c r="P93" s="71"/>
      <c r="Q93" s="99">
        <f t="shared" si="51"/>
        <v>3.9699999999999998</v>
      </c>
      <c r="R93" s="99">
        <f t="shared" si="52"/>
        <v>3.9699999999999998</v>
      </c>
      <c r="S93" s="99">
        <f t="shared" si="53"/>
        <v>3.9699999999999998</v>
      </c>
      <c r="T93" s="82"/>
      <c r="U93" s="22">
        <f t="shared" si="54"/>
        <v>30</v>
      </c>
      <c r="V93" s="83">
        <f t="shared" si="55"/>
        <v>40323</v>
      </c>
      <c r="W93" s="22">
        <f t="shared" ca="1" si="56"/>
        <v>3274</v>
      </c>
      <c r="X93" s="80">
        <f>VLOOKUP($A93,[0]!Table,MATCH(X$4,[0]!Curves,0))</f>
        <v>6.0701650409688702E-2</v>
      </c>
      <c r="Y93" s="84">
        <f t="shared" ca="1" si="57"/>
        <v>0.58471792885138629</v>
      </c>
      <c r="Z93" s="22">
        <f t="shared" si="58"/>
        <v>0</v>
      </c>
      <c r="AA93" s="22">
        <f t="shared" si="59"/>
        <v>0</v>
      </c>
      <c r="AC93" s="72">
        <f t="shared" ca="1" si="60"/>
        <v>0</v>
      </c>
      <c r="AD93" s="72">
        <f t="shared" ca="1" si="61"/>
        <v>0</v>
      </c>
      <c r="AE93" s="72">
        <f t="shared" ca="1" si="62"/>
        <v>0</v>
      </c>
      <c r="AF93" s="72">
        <f t="shared" ca="1" si="63"/>
        <v>0</v>
      </c>
      <c r="AG93" s="72">
        <f t="shared" ca="1" si="64"/>
        <v>0</v>
      </c>
      <c r="AH93" s="72">
        <f t="shared" ca="1" si="65"/>
        <v>0</v>
      </c>
      <c r="AI93" s="72">
        <f t="shared" ca="1" si="66"/>
        <v>0</v>
      </c>
      <c r="AJ93" s="72">
        <f t="shared" ca="1" si="67"/>
        <v>0</v>
      </c>
      <c r="AK93" s="72">
        <f t="shared" ca="1" si="68"/>
        <v>0</v>
      </c>
      <c r="AL93" s="76"/>
      <c r="AM93" s="72">
        <f t="shared" ca="1" si="69"/>
        <v>0</v>
      </c>
      <c r="AN93" s="72">
        <f t="shared" ca="1" si="70"/>
        <v>0</v>
      </c>
      <c r="AO93" s="72">
        <f t="shared" ca="1" si="71"/>
        <v>0</v>
      </c>
      <c r="AP93" s="85">
        <f t="shared" ca="1" si="72"/>
        <v>0</v>
      </c>
      <c r="AR93" s="72">
        <f t="shared" ca="1" si="73"/>
        <v>0</v>
      </c>
      <c r="AS93" s="72">
        <f t="shared" ca="1" si="74"/>
        <v>0</v>
      </c>
      <c r="AT93" s="72">
        <f t="shared" ca="1" si="75"/>
        <v>0</v>
      </c>
      <c r="AU93" s="85">
        <f t="shared" ca="1" si="76"/>
        <v>0</v>
      </c>
      <c r="AV93" s="85"/>
      <c r="AW93" s="73">
        <f t="shared" ca="1" si="77"/>
        <v>0</v>
      </c>
      <c r="AY93" s="73">
        <f t="shared" ca="1" si="78"/>
        <v>0</v>
      </c>
      <c r="AZ93" s="86"/>
    </row>
    <row r="94" spans="1:52">
      <c r="A94" s="77">
        <f t="shared" si="79"/>
        <v>40299</v>
      </c>
      <c r="B94" s="78">
        <f t="shared" si="80"/>
        <v>50000</v>
      </c>
      <c r="C94" s="87"/>
      <c r="D94" s="79">
        <f t="shared" si="42"/>
        <v>50000</v>
      </c>
      <c r="E94" s="67">
        <f t="shared" si="43"/>
        <v>0</v>
      </c>
      <c r="F94" s="67">
        <f t="shared" ca="1" si="44"/>
        <v>0</v>
      </c>
      <c r="G94" s="80">
        <f>VLOOKUP($A94,[0]!Table,MATCH(G$4,[0]!Curves,0))</f>
        <v>4.04</v>
      </c>
      <c r="H94" s="81">
        <f t="shared" si="45"/>
        <v>4.04</v>
      </c>
      <c r="I94" s="80">
        <f t="shared" si="46"/>
        <v>4.04</v>
      </c>
      <c r="J94" s="80">
        <f>VLOOKUP($A94,[0]!Table,MATCH(J$4,[0]!Curves,0))</f>
        <v>-0.1</v>
      </c>
      <c r="K94" s="81">
        <f t="shared" si="47"/>
        <v>-0.1</v>
      </c>
      <c r="L94" s="99">
        <f t="shared" si="48"/>
        <v>-0.1</v>
      </c>
      <c r="M94" s="80">
        <f>VLOOKUP($A94,[0]!Table,MATCH(M$4,[0]!Curves,0))</f>
        <v>0.02</v>
      </c>
      <c r="N94" s="81">
        <f t="shared" si="49"/>
        <v>0.02</v>
      </c>
      <c r="O94" s="99">
        <f t="shared" si="50"/>
        <v>0.02</v>
      </c>
      <c r="P94" s="71"/>
      <c r="Q94" s="99">
        <f t="shared" si="51"/>
        <v>3.96</v>
      </c>
      <c r="R94" s="99">
        <f t="shared" si="52"/>
        <v>3.96</v>
      </c>
      <c r="S94" s="99">
        <f t="shared" si="53"/>
        <v>3.96</v>
      </c>
      <c r="T94" s="82"/>
      <c r="U94" s="22">
        <f t="shared" si="54"/>
        <v>31</v>
      </c>
      <c r="V94" s="83">
        <f t="shared" si="55"/>
        <v>40354</v>
      </c>
      <c r="W94" s="22">
        <f t="shared" ca="1" si="56"/>
        <v>3305</v>
      </c>
      <c r="X94" s="80">
        <f>VLOOKUP($A94,[0]!Table,MATCH(X$4,[0]!Curves,0))</f>
        <v>6.07713883493846E-2</v>
      </c>
      <c r="Y94" s="84">
        <f t="shared" ca="1" si="57"/>
        <v>0.58138644374752468</v>
      </c>
      <c r="Z94" s="22">
        <f t="shared" si="58"/>
        <v>0</v>
      </c>
      <c r="AA94" s="22">
        <f t="shared" si="59"/>
        <v>0</v>
      </c>
      <c r="AC94" s="72">
        <f t="shared" ca="1" si="60"/>
        <v>0</v>
      </c>
      <c r="AD94" s="72">
        <f t="shared" ca="1" si="61"/>
        <v>0</v>
      </c>
      <c r="AE94" s="72">
        <f t="shared" ca="1" si="62"/>
        <v>0</v>
      </c>
      <c r="AF94" s="72">
        <f t="shared" ca="1" si="63"/>
        <v>0</v>
      </c>
      <c r="AG94" s="72">
        <f t="shared" ca="1" si="64"/>
        <v>0</v>
      </c>
      <c r="AH94" s="72">
        <f t="shared" ca="1" si="65"/>
        <v>0</v>
      </c>
      <c r="AI94" s="72">
        <f t="shared" ca="1" si="66"/>
        <v>0</v>
      </c>
      <c r="AJ94" s="72">
        <f t="shared" ca="1" si="67"/>
        <v>0</v>
      </c>
      <c r="AK94" s="72">
        <f t="shared" ca="1" si="68"/>
        <v>0</v>
      </c>
      <c r="AL94" s="76"/>
      <c r="AM94" s="72">
        <f t="shared" ca="1" si="69"/>
        <v>0</v>
      </c>
      <c r="AN94" s="72">
        <f t="shared" ca="1" si="70"/>
        <v>0</v>
      </c>
      <c r="AO94" s="72">
        <f t="shared" ca="1" si="71"/>
        <v>0</v>
      </c>
      <c r="AP94" s="85">
        <f t="shared" ca="1" si="72"/>
        <v>0</v>
      </c>
      <c r="AR94" s="72">
        <f t="shared" ca="1" si="73"/>
        <v>0</v>
      </c>
      <c r="AS94" s="72">
        <f t="shared" ca="1" si="74"/>
        <v>0</v>
      </c>
      <c r="AT94" s="72">
        <f t="shared" ca="1" si="75"/>
        <v>0</v>
      </c>
      <c r="AU94" s="85">
        <f t="shared" ca="1" si="76"/>
        <v>0</v>
      </c>
      <c r="AV94" s="85"/>
      <c r="AW94" s="73">
        <f t="shared" ca="1" si="77"/>
        <v>0</v>
      </c>
      <c r="AY94" s="73">
        <f t="shared" ca="1" si="78"/>
        <v>0</v>
      </c>
      <c r="AZ94" s="86"/>
    </row>
    <row r="95" spans="1:52">
      <c r="A95" s="77">
        <f t="shared" si="79"/>
        <v>40330</v>
      </c>
      <c r="B95" s="78">
        <f t="shared" si="80"/>
        <v>50000</v>
      </c>
      <c r="C95" s="87"/>
      <c r="D95" s="79">
        <f t="shared" si="42"/>
        <v>50000</v>
      </c>
      <c r="E95" s="67">
        <f t="shared" si="43"/>
        <v>0</v>
      </c>
      <c r="F95" s="67">
        <f t="shared" ca="1" si="44"/>
        <v>0</v>
      </c>
      <c r="G95" s="80">
        <f>VLOOKUP($A95,[0]!Table,MATCH(G$4,[0]!Curves,0))</f>
        <v>4.0760000000000005</v>
      </c>
      <c r="H95" s="81">
        <f t="shared" si="45"/>
        <v>4.0760000000000005</v>
      </c>
      <c r="I95" s="80">
        <f t="shared" si="46"/>
        <v>4.0760000000000005</v>
      </c>
      <c r="J95" s="80">
        <f>VLOOKUP($A95,[0]!Table,MATCH(J$4,[0]!Curves,0))</f>
        <v>-0.1</v>
      </c>
      <c r="K95" s="81">
        <f t="shared" si="47"/>
        <v>-0.1</v>
      </c>
      <c r="L95" s="99">
        <f t="shared" si="48"/>
        <v>-0.1</v>
      </c>
      <c r="M95" s="80">
        <f>VLOOKUP($A95,[0]!Table,MATCH(M$4,[0]!Curves,0))</f>
        <v>0.02</v>
      </c>
      <c r="N95" s="81">
        <f t="shared" si="49"/>
        <v>0.02</v>
      </c>
      <c r="O95" s="99">
        <f t="shared" si="50"/>
        <v>0.02</v>
      </c>
      <c r="P95" s="71"/>
      <c r="Q95" s="99">
        <f t="shared" si="51"/>
        <v>3.9960000000000004</v>
      </c>
      <c r="R95" s="99">
        <f t="shared" si="52"/>
        <v>3.9960000000000004</v>
      </c>
      <c r="S95" s="99">
        <f t="shared" si="53"/>
        <v>3.9960000000000004</v>
      </c>
      <c r="T95" s="82"/>
      <c r="U95" s="22">
        <f t="shared" si="54"/>
        <v>30</v>
      </c>
      <c r="V95" s="83">
        <f t="shared" si="55"/>
        <v>40384</v>
      </c>
      <c r="W95" s="22">
        <f t="shared" ca="1" si="56"/>
        <v>3335</v>
      </c>
      <c r="X95" s="80">
        <f>VLOOKUP($A95,[0]!Table,MATCH(X$4,[0]!Curves,0))</f>
        <v>6.08434508887679E-2</v>
      </c>
      <c r="Y95" s="84">
        <f t="shared" ca="1" si="57"/>
        <v>0.57817397691276817</v>
      </c>
      <c r="Z95" s="22">
        <f t="shared" si="58"/>
        <v>0</v>
      </c>
      <c r="AA95" s="22">
        <f t="shared" si="59"/>
        <v>0</v>
      </c>
      <c r="AC95" s="72">
        <f t="shared" ca="1" si="60"/>
        <v>0</v>
      </c>
      <c r="AD95" s="72">
        <f t="shared" ca="1" si="61"/>
        <v>0</v>
      </c>
      <c r="AE95" s="72">
        <f t="shared" ca="1" si="62"/>
        <v>0</v>
      </c>
      <c r="AF95" s="72">
        <f t="shared" ca="1" si="63"/>
        <v>0</v>
      </c>
      <c r="AG95" s="72">
        <f t="shared" ca="1" si="64"/>
        <v>0</v>
      </c>
      <c r="AH95" s="72">
        <f t="shared" ca="1" si="65"/>
        <v>0</v>
      </c>
      <c r="AI95" s="72">
        <f t="shared" ca="1" si="66"/>
        <v>0</v>
      </c>
      <c r="AJ95" s="72">
        <f t="shared" ca="1" si="67"/>
        <v>0</v>
      </c>
      <c r="AK95" s="72">
        <f t="shared" ca="1" si="68"/>
        <v>0</v>
      </c>
      <c r="AL95" s="76"/>
      <c r="AM95" s="72">
        <f t="shared" ca="1" si="69"/>
        <v>0</v>
      </c>
      <c r="AN95" s="72">
        <f t="shared" ca="1" si="70"/>
        <v>0</v>
      </c>
      <c r="AO95" s="72">
        <f t="shared" ca="1" si="71"/>
        <v>0</v>
      </c>
      <c r="AP95" s="85">
        <f t="shared" ca="1" si="72"/>
        <v>0</v>
      </c>
      <c r="AR95" s="72">
        <f t="shared" ca="1" si="73"/>
        <v>0</v>
      </c>
      <c r="AS95" s="72">
        <f t="shared" ca="1" si="74"/>
        <v>0</v>
      </c>
      <c r="AT95" s="72">
        <f t="shared" ca="1" si="75"/>
        <v>0</v>
      </c>
      <c r="AU95" s="85">
        <f t="shared" ca="1" si="76"/>
        <v>0</v>
      </c>
      <c r="AV95" s="85"/>
      <c r="AW95" s="73">
        <f t="shared" ca="1" si="77"/>
        <v>0</v>
      </c>
      <c r="AY95" s="73">
        <f t="shared" ca="1" si="78"/>
        <v>0</v>
      </c>
      <c r="AZ95" s="86"/>
    </row>
    <row r="96" spans="1:52">
      <c r="A96" s="77">
        <f t="shared" si="79"/>
        <v>40360</v>
      </c>
      <c r="B96" s="78">
        <f t="shared" si="80"/>
        <v>50000</v>
      </c>
      <c r="C96" s="87"/>
      <c r="D96" s="79">
        <f t="shared" si="42"/>
        <v>50000</v>
      </c>
      <c r="E96" s="67">
        <f t="shared" si="43"/>
        <v>0</v>
      </c>
      <c r="F96" s="67">
        <f t="shared" ca="1" si="44"/>
        <v>0</v>
      </c>
      <c r="G96" s="80">
        <f>VLOOKUP($A96,[0]!Table,MATCH(G$4,[0]!Curves,0))</f>
        <v>4.125</v>
      </c>
      <c r="H96" s="81">
        <f t="shared" si="45"/>
        <v>4.125</v>
      </c>
      <c r="I96" s="80">
        <f t="shared" si="46"/>
        <v>4.125</v>
      </c>
      <c r="J96" s="80">
        <f>VLOOKUP($A96,[0]!Table,MATCH(J$4,[0]!Curves,0))</f>
        <v>-0.1</v>
      </c>
      <c r="K96" s="81">
        <f t="shared" si="47"/>
        <v>-0.1</v>
      </c>
      <c r="L96" s="99">
        <f t="shared" si="48"/>
        <v>-0.1</v>
      </c>
      <c r="M96" s="80">
        <f>VLOOKUP($A96,[0]!Table,MATCH(M$4,[0]!Curves,0))</f>
        <v>0.02</v>
      </c>
      <c r="N96" s="81">
        <f t="shared" si="49"/>
        <v>0.02</v>
      </c>
      <c r="O96" s="99">
        <f t="shared" si="50"/>
        <v>0.02</v>
      </c>
      <c r="P96" s="71"/>
      <c r="Q96" s="99">
        <f t="shared" si="51"/>
        <v>4.0449999999999999</v>
      </c>
      <c r="R96" s="99">
        <f t="shared" si="52"/>
        <v>4.0449999999999999</v>
      </c>
      <c r="S96" s="99">
        <f t="shared" si="53"/>
        <v>4.0449999999999999</v>
      </c>
      <c r="T96" s="82"/>
      <c r="U96" s="22">
        <f t="shared" si="54"/>
        <v>31</v>
      </c>
      <c r="V96" s="83">
        <f t="shared" si="55"/>
        <v>40415</v>
      </c>
      <c r="W96" s="22">
        <f t="shared" ca="1" si="56"/>
        <v>3366</v>
      </c>
      <c r="X96" s="80">
        <f>VLOOKUP($A96,[0]!Table,MATCH(X$4,[0]!Curves,0))</f>
        <v>6.0913188831748198E-2</v>
      </c>
      <c r="Y96" s="84">
        <f t="shared" ca="1" si="57"/>
        <v>0.5748663731741418</v>
      </c>
      <c r="Z96" s="22">
        <f t="shared" si="58"/>
        <v>0</v>
      </c>
      <c r="AA96" s="22">
        <f t="shared" si="59"/>
        <v>0</v>
      </c>
      <c r="AC96" s="72">
        <f t="shared" ca="1" si="60"/>
        <v>0</v>
      </c>
      <c r="AD96" s="72">
        <f t="shared" ca="1" si="61"/>
        <v>0</v>
      </c>
      <c r="AE96" s="72">
        <f t="shared" ca="1" si="62"/>
        <v>0</v>
      </c>
      <c r="AF96" s="72">
        <f t="shared" ca="1" si="63"/>
        <v>0</v>
      </c>
      <c r="AG96" s="72">
        <f t="shared" ca="1" si="64"/>
        <v>0</v>
      </c>
      <c r="AH96" s="72">
        <f t="shared" ca="1" si="65"/>
        <v>0</v>
      </c>
      <c r="AI96" s="72">
        <f t="shared" ca="1" si="66"/>
        <v>0</v>
      </c>
      <c r="AJ96" s="72">
        <f t="shared" ca="1" si="67"/>
        <v>0</v>
      </c>
      <c r="AK96" s="72">
        <f t="shared" ca="1" si="68"/>
        <v>0</v>
      </c>
      <c r="AL96" s="76"/>
      <c r="AM96" s="72">
        <f t="shared" ca="1" si="69"/>
        <v>0</v>
      </c>
      <c r="AN96" s="72">
        <f t="shared" ca="1" si="70"/>
        <v>0</v>
      </c>
      <c r="AO96" s="72">
        <f t="shared" ca="1" si="71"/>
        <v>0</v>
      </c>
      <c r="AP96" s="85">
        <f t="shared" ca="1" si="72"/>
        <v>0</v>
      </c>
      <c r="AR96" s="72">
        <f t="shared" ca="1" si="73"/>
        <v>0</v>
      </c>
      <c r="AS96" s="72">
        <f t="shared" ca="1" si="74"/>
        <v>0</v>
      </c>
      <c r="AT96" s="72">
        <f t="shared" ca="1" si="75"/>
        <v>0</v>
      </c>
      <c r="AU96" s="85">
        <f t="shared" ca="1" si="76"/>
        <v>0</v>
      </c>
      <c r="AV96" s="85"/>
      <c r="AW96" s="73">
        <f t="shared" ca="1" si="77"/>
        <v>0</v>
      </c>
      <c r="AY96" s="73">
        <f t="shared" ca="1" si="78"/>
        <v>0</v>
      </c>
      <c r="AZ96" s="86"/>
    </row>
    <row r="97" spans="1:52">
      <c r="A97" s="77">
        <f t="shared" si="79"/>
        <v>40391</v>
      </c>
      <c r="B97" s="78">
        <f t="shared" si="80"/>
        <v>50000</v>
      </c>
      <c r="C97" s="87"/>
      <c r="D97" s="79">
        <f t="shared" si="42"/>
        <v>50000</v>
      </c>
      <c r="E97" s="67">
        <f t="shared" si="43"/>
        <v>0</v>
      </c>
      <c r="F97" s="67">
        <f t="shared" ca="1" si="44"/>
        <v>0</v>
      </c>
      <c r="G97" s="80">
        <f>VLOOKUP($A97,[0]!Table,MATCH(G$4,[0]!Curves,0))</f>
        <v>4.17</v>
      </c>
      <c r="H97" s="81">
        <f t="shared" si="45"/>
        <v>4.17</v>
      </c>
      <c r="I97" s="80">
        <f t="shared" si="46"/>
        <v>4.17</v>
      </c>
      <c r="J97" s="80">
        <f>VLOOKUP($A97,[0]!Table,MATCH(J$4,[0]!Curves,0))</f>
        <v>-0.1</v>
      </c>
      <c r="K97" s="81">
        <f t="shared" si="47"/>
        <v>-0.1</v>
      </c>
      <c r="L97" s="99">
        <f t="shared" si="48"/>
        <v>-0.1</v>
      </c>
      <c r="M97" s="80">
        <f>VLOOKUP($A97,[0]!Table,MATCH(M$4,[0]!Curves,0))</f>
        <v>0.02</v>
      </c>
      <c r="N97" s="81">
        <f t="shared" si="49"/>
        <v>0.02</v>
      </c>
      <c r="O97" s="99">
        <f t="shared" si="50"/>
        <v>0.02</v>
      </c>
      <c r="P97" s="71"/>
      <c r="Q97" s="99">
        <f t="shared" si="51"/>
        <v>4.09</v>
      </c>
      <c r="R97" s="99">
        <f t="shared" si="52"/>
        <v>4.09</v>
      </c>
      <c r="S97" s="99">
        <f t="shared" si="53"/>
        <v>4.09</v>
      </c>
      <c r="T97" s="82"/>
      <c r="U97" s="22">
        <f t="shared" si="54"/>
        <v>31</v>
      </c>
      <c r="V97" s="83">
        <f t="shared" si="55"/>
        <v>40446</v>
      </c>
      <c r="W97" s="22">
        <f t="shared" ca="1" si="56"/>
        <v>3397</v>
      </c>
      <c r="X97" s="80">
        <f>VLOOKUP($A97,[0]!Table,MATCH(X$4,[0]!Curves,0))</f>
        <v>6.0985251374525304E-2</v>
      </c>
      <c r="Y97" s="84">
        <f t="shared" ca="1" si="57"/>
        <v>0.57157091953748185</v>
      </c>
      <c r="Z97" s="22">
        <f t="shared" si="58"/>
        <v>0</v>
      </c>
      <c r="AA97" s="22">
        <f t="shared" si="59"/>
        <v>0</v>
      </c>
      <c r="AC97" s="72">
        <f t="shared" ca="1" si="60"/>
        <v>0</v>
      </c>
      <c r="AD97" s="72">
        <f t="shared" ca="1" si="61"/>
        <v>0</v>
      </c>
      <c r="AE97" s="72">
        <f t="shared" ca="1" si="62"/>
        <v>0</v>
      </c>
      <c r="AF97" s="72">
        <f t="shared" ca="1" si="63"/>
        <v>0</v>
      </c>
      <c r="AG97" s="72">
        <f t="shared" ca="1" si="64"/>
        <v>0</v>
      </c>
      <c r="AH97" s="72">
        <f t="shared" ca="1" si="65"/>
        <v>0</v>
      </c>
      <c r="AI97" s="72">
        <f t="shared" ca="1" si="66"/>
        <v>0</v>
      </c>
      <c r="AJ97" s="72">
        <f t="shared" ca="1" si="67"/>
        <v>0</v>
      </c>
      <c r="AK97" s="72">
        <f t="shared" ca="1" si="68"/>
        <v>0</v>
      </c>
      <c r="AL97" s="76"/>
      <c r="AM97" s="72">
        <f t="shared" ca="1" si="69"/>
        <v>0</v>
      </c>
      <c r="AN97" s="72">
        <f t="shared" ca="1" si="70"/>
        <v>0</v>
      </c>
      <c r="AO97" s="72">
        <f t="shared" ca="1" si="71"/>
        <v>0</v>
      </c>
      <c r="AP97" s="85">
        <f t="shared" ca="1" si="72"/>
        <v>0</v>
      </c>
      <c r="AR97" s="72">
        <f t="shared" ca="1" si="73"/>
        <v>0</v>
      </c>
      <c r="AS97" s="72">
        <f t="shared" ca="1" si="74"/>
        <v>0</v>
      </c>
      <c r="AT97" s="72">
        <f t="shared" ca="1" si="75"/>
        <v>0</v>
      </c>
      <c r="AU97" s="85">
        <f t="shared" ca="1" si="76"/>
        <v>0</v>
      </c>
      <c r="AV97" s="85"/>
      <c r="AW97" s="73">
        <f t="shared" ca="1" si="77"/>
        <v>0</v>
      </c>
      <c r="AY97" s="73">
        <f t="shared" ca="1" si="78"/>
        <v>0</v>
      </c>
      <c r="AZ97" s="86"/>
    </row>
    <row r="98" spans="1:52">
      <c r="A98" s="77">
        <f t="shared" si="79"/>
        <v>40422</v>
      </c>
      <c r="B98" s="78">
        <f t="shared" si="80"/>
        <v>50000</v>
      </c>
      <c r="C98" s="87"/>
      <c r="D98" s="79">
        <f t="shared" si="42"/>
        <v>50000</v>
      </c>
      <c r="E98" s="67">
        <f t="shared" si="43"/>
        <v>0</v>
      </c>
      <c r="F98" s="67">
        <f t="shared" ca="1" si="44"/>
        <v>0</v>
      </c>
      <c r="G98" s="80">
        <f>VLOOKUP($A98,[0]!Table,MATCH(G$4,[0]!Curves,0))</f>
        <v>4.1770000000000005</v>
      </c>
      <c r="H98" s="81">
        <f t="shared" si="45"/>
        <v>4.1770000000000005</v>
      </c>
      <c r="I98" s="80">
        <f t="shared" si="46"/>
        <v>4.1770000000000005</v>
      </c>
      <c r="J98" s="80">
        <f>VLOOKUP($A98,[0]!Table,MATCH(J$4,[0]!Curves,0))</f>
        <v>-0.1</v>
      </c>
      <c r="K98" s="81">
        <f t="shared" si="47"/>
        <v>-0.1</v>
      </c>
      <c r="L98" s="99">
        <f t="shared" si="48"/>
        <v>-0.1</v>
      </c>
      <c r="M98" s="80">
        <f>VLOOKUP($A98,[0]!Table,MATCH(M$4,[0]!Curves,0))</f>
        <v>0.02</v>
      </c>
      <c r="N98" s="81">
        <f t="shared" si="49"/>
        <v>0.02</v>
      </c>
      <c r="O98" s="99">
        <f t="shared" si="50"/>
        <v>0.02</v>
      </c>
      <c r="P98" s="71"/>
      <c r="Q98" s="99">
        <f t="shared" si="51"/>
        <v>4.0970000000000004</v>
      </c>
      <c r="R98" s="99">
        <f t="shared" si="52"/>
        <v>4.0970000000000004</v>
      </c>
      <c r="S98" s="99">
        <f t="shared" si="53"/>
        <v>4.0970000000000004</v>
      </c>
      <c r="T98" s="82"/>
      <c r="U98" s="22">
        <f t="shared" si="54"/>
        <v>30</v>
      </c>
      <c r="V98" s="83">
        <f t="shared" si="55"/>
        <v>40476</v>
      </c>
      <c r="W98" s="22">
        <f t="shared" ca="1" si="56"/>
        <v>3427</v>
      </c>
      <c r="X98" s="80">
        <f>VLOOKUP($A98,[0]!Table,MATCH(X$4,[0]!Curves,0))</f>
        <v>6.1057313919026704E-2</v>
      </c>
      <c r="Y98" s="84">
        <f t="shared" ca="1" si="57"/>
        <v>0.5683933474438998</v>
      </c>
      <c r="Z98" s="22">
        <f t="shared" si="58"/>
        <v>0</v>
      </c>
      <c r="AA98" s="22">
        <f t="shared" si="59"/>
        <v>0</v>
      </c>
      <c r="AC98" s="72">
        <f t="shared" ca="1" si="60"/>
        <v>0</v>
      </c>
      <c r="AD98" s="72">
        <f t="shared" ca="1" si="61"/>
        <v>0</v>
      </c>
      <c r="AE98" s="72">
        <f t="shared" ca="1" si="62"/>
        <v>0</v>
      </c>
      <c r="AF98" s="72">
        <f t="shared" ca="1" si="63"/>
        <v>0</v>
      </c>
      <c r="AG98" s="72">
        <f t="shared" ca="1" si="64"/>
        <v>0</v>
      </c>
      <c r="AH98" s="72">
        <f t="shared" ca="1" si="65"/>
        <v>0</v>
      </c>
      <c r="AI98" s="72">
        <f t="shared" ca="1" si="66"/>
        <v>0</v>
      </c>
      <c r="AJ98" s="72">
        <f t="shared" ca="1" si="67"/>
        <v>0</v>
      </c>
      <c r="AK98" s="72">
        <f t="shared" ca="1" si="68"/>
        <v>0</v>
      </c>
      <c r="AL98" s="76"/>
      <c r="AM98" s="72">
        <f t="shared" ca="1" si="69"/>
        <v>0</v>
      </c>
      <c r="AN98" s="72">
        <f t="shared" ca="1" si="70"/>
        <v>0</v>
      </c>
      <c r="AO98" s="72">
        <f t="shared" ca="1" si="71"/>
        <v>0</v>
      </c>
      <c r="AP98" s="85">
        <f t="shared" ca="1" si="72"/>
        <v>0</v>
      </c>
      <c r="AR98" s="72">
        <f t="shared" ca="1" si="73"/>
        <v>0</v>
      </c>
      <c r="AS98" s="72">
        <f t="shared" ca="1" si="74"/>
        <v>0</v>
      </c>
      <c r="AT98" s="72">
        <f t="shared" ca="1" si="75"/>
        <v>0</v>
      </c>
      <c r="AU98" s="85">
        <f t="shared" ca="1" si="76"/>
        <v>0</v>
      </c>
      <c r="AV98" s="85"/>
      <c r="AW98" s="73">
        <f t="shared" ca="1" si="77"/>
        <v>0</v>
      </c>
      <c r="AY98" s="73">
        <f t="shared" ca="1" si="78"/>
        <v>0</v>
      </c>
      <c r="AZ98" s="86"/>
    </row>
    <row r="99" spans="1:52">
      <c r="A99" s="77">
        <f t="shared" si="79"/>
        <v>40452</v>
      </c>
      <c r="B99" s="78">
        <f t="shared" si="80"/>
        <v>50000</v>
      </c>
      <c r="C99" s="87"/>
      <c r="D99" s="79">
        <f t="shared" si="42"/>
        <v>50000</v>
      </c>
      <c r="E99" s="67">
        <f t="shared" si="43"/>
        <v>0</v>
      </c>
      <c r="F99" s="67">
        <f t="shared" ca="1" si="44"/>
        <v>0</v>
      </c>
      <c r="G99" s="80">
        <f>VLOOKUP($A99,[0]!Table,MATCH(G$4,[0]!Curves,0))</f>
        <v>4.2050000000000001</v>
      </c>
      <c r="H99" s="81">
        <f t="shared" si="45"/>
        <v>4.2050000000000001</v>
      </c>
      <c r="I99" s="80">
        <f t="shared" si="46"/>
        <v>4.2050000000000001</v>
      </c>
      <c r="J99" s="80">
        <f>VLOOKUP($A99,[0]!Table,MATCH(J$4,[0]!Curves,0))</f>
        <v>-0.1</v>
      </c>
      <c r="K99" s="81">
        <f t="shared" si="47"/>
        <v>-0.1</v>
      </c>
      <c r="L99" s="99">
        <f t="shared" si="48"/>
        <v>-0.1</v>
      </c>
      <c r="M99" s="80">
        <f>VLOOKUP($A99,[0]!Table,MATCH(M$4,[0]!Curves,0))</f>
        <v>0.02</v>
      </c>
      <c r="N99" s="81">
        <f t="shared" si="49"/>
        <v>0.02</v>
      </c>
      <c r="O99" s="99">
        <f t="shared" si="50"/>
        <v>0.02</v>
      </c>
      <c r="P99" s="71"/>
      <c r="Q99" s="99">
        <f t="shared" si="51"/>
        <v>4.125</v>
      </c>
      <c r="R99" s="99">
        <f t="shared" si="52"/>
        <v>4.125</v>
      </c>
      <c r="S99" s="99">
        <f t="shared" si="53"/>
        <v>4.125</v>
      </c>
      <c r="T99" s="82"/>
      <c r="U99" s="22">
        <f t="shared" si="54"/>
        <v>31</v>
      </c>
      <c r="V99" s="83">
        <f t="shared" si="55"/>
        <v>40507</v>
      </c>
      <c r="W99" s="22">
        <f t="shared" ca="1" si="56"/>
        <v>3458</v>
      </c>
      <c r="X99" s="80">
        <f>VLOOKUP($A99,[0]!Table,MATCH(X$4,[0]!Curves,0))</f>
        <v>6.1127051866959999E-2</v>
      </c>
      <c r="Y99" s="84">
        <f t="shared" ca="1" si="57"/>
        <v>0.56512182662510924</v>
      </c>
      <c r="Z99" s="22">
        <f t="shared" si="58"/>
        <v>0</v>
      </c>
      <c r="AA99" s="22">
        <f t="shared" si="59"/>
        <v>0</v>
      </c>
      <c r="AC99" s="72">
        <f t="shared" ca="1" si="60"/>
        <v>0</v>
      </c>
      <c r="AD99" s="72">
        <f t="shared" ca="1" si="61"/>
        <v>0</v>
      </c>
      <c r="AE99" s="72">
        <f t="shared" ca="1" si="62"/>
        <v>0</v>
      </c>
      <c r="AF99" s="72">
        <f t="shared" ca="1" si="63"/>
        <v>0</v>
      </c>
      <c r="AG99" s="72">
        <f t="shared" ca="1" si="64"/>
        <v>0</v>
      </c>
      <c r="AH99" s="72">
        <f t="shared" ca="1" si="65"/>
        <v>0</v>
      </c>
      <c r="AI99" s="72">
        <f t="shared" ca="1" si="66"/>
        <v>0</v>
      </c>
      <c r="AJ99" s="72">
        <f t="shared" ca="1" si="67"/>
        <v>0</v>
      </c>
      <c r="AK99" s="72">
        <f t="shared" ca="1" si="68"/>
        <v>0</v>
      </c>
      <c r="AL99" s="76"/>
      <c r="AM99" s="72">
        <f t="shared" ca="1" si="69"/>
        <v>0</v>
      </c>
      <c r="AN99" s="72">
        <f t="shared" ca="1" si="70"/>
        <v>0</v>
      </c>
      <c r="AO99" s="72">
        <f t="shared" ca="1" si="71"/>
        <v>0</v>
      </c>
      <c r="AP99" s="85">
        <f t="shared" ca="1" si="72"/>
        <v>0</v>
      </c>
      <c r="AR99" s="72">
        <f t="shared" ca="1" si="73"/>
        <v>0</v>
      </c>
      <c r="AS99" s="72">
        <f t="shared" ca="1" si="74"/>
        <v>0</v>
      </c>
      <c r="AT99" s="72">
        <f t="shared" ca="1" si="75"/>
        <v>0</v>
      </c>
      <c r="AU99" s="85">
        <f t="shared" ca="1" si="76"/>
        <v>0</v>
      </c>
      <c r="AV99" s="85"/>
      <c r="AW99" s="73">
        <f t="shared" ca="1" si="77"/>
        <v>0</v>
      </c>
      <c r="AY99" s="73">
        <f t="shared" ca="1" si="78"/>
        <v>0</v>
      </c>
      <c r="AZ99" s="86"/>
    </row>
    <row r="100" spans="1:52">
      <c r="A100" s="77">
        <f t="shared" si="79"/>
        <v>40483</v>
      </c>
      <c r="B100" s="78">
        <f t="shared" si="80"/>
        <v>50000</v>
      </c>
      <c r="C100" s="87"/>
      <c r="D100" s="79">
        <f t="shared" si="42"/>
        <v>50000</v>
      </c>
      <c r="E100" s="67">
        <f t="shared" si="43"/>
        <v>0</v>
      </c>
      <c r="F100" s="67">
        <f t="shared" ca="1" si="44"/>
        <v>0</v>
      </c>
      <c r="G100" s="80">
        <f>VLOOKUP($A100,[0]!Table,MATCH(G$4,[0]!Curves,0))</f>
        <v>4.34</v>
      </c>
      <c r="H100" s="81">
        <f t="shared" si="45"/>
        <v>4.34</v>
      </c>
      <c r="I100" s="80">
        <f t="shared" si="46"/>
        <v>4.34</v>
      </c>
      <c r="J100" s="80">
        <f>VLOOKUP($A100,[0]!Table,MATCH(J$4,[0]!Curves,0))</f>
        <v>0.13800000000000001</v>
      </c>
      <c r="K100" s="81">
        <f t="shared" si="47"/>
        <v>0.13800000000000001</v>
      </c>
      <c r="L100" s="99">
        <f t="shared" si="48"/>
        <v>0.13800000000000001</v>
      </c>
      <c r="M100" s="80">
        <f>VLOOKUP($A100,[0]!Table,MATCH(M$4,[0]!Curves,0))</f>
        <v>0.06</v>
      </c>
      <c r="N100" s="81">
        <f t="shared" si="49"/>
        <v>0.06</v>
      </c>
      <c r="O100" s="99">
        <f t="shared" si="50"/>
        <v>0.06</v>
      </c>
      <c r="P100" s="71"/>
      <c r="Q100" s="99">
        <f t="shared" si="51"/>
        <v>4.5380000000000003</v>
      </c>
      <c r="R100" s="99">
        <f t="shared" si="52"/>
        <v>4.5380000000000003</v>
      </c>
      <c r="S100" s="99">
        <f t="shared" si="53"/>
        <v>4.5380000000000003</v>
      </c>
      <c r="T100" s="82"/>
      <c r="U100" s="22">
        <f t="shared" si="54"/>
        <v>30</v>
      </c>
      <c r="V100" s="83">
        <f t="shared" si="55"/>
        <v>40537</v>
      </c>
      <c r="W100" s="22">
        <f t="shared" ca="1" si="56"/>
        <v>3488</v>
      </c>
      <c r="X100" s="80">
        <f>VLOOKUP($A100,[0]!Table,MATCH(X$4,[0]!Curves,0))</f>
        <v>6.1199114414855205E-2</v>
      </c>
      <c r="Y100" s="84">
        <f t="shared" ca="1" si="57"/>
        <v>0.56196743003151262</v>
      </c>
      <c r="Z100" s="22">
        <f t="shared" si="58"/>
        <v>0</v>
      </c>
      <c r="AA100" s="22">
        <f t="shared" si="59"/>
        <v>0</v>
      </c>
      <c r="AC100" s="72">
        <f t="shared" ca="1" si="60"/>
        <v>0</v>
      </c>
      <c r="AD100" s="72">
        <f t="shared" ca="1" si="61"/>
        <v>0</v>
      </c>
      <c r="AE100" s="72">
        <f t="shared" ca="1" si="62"/>
        <v>0</v>
      </c>
      <c r="AF100" s="72">
        <f t="shared" ca="1" si="63"/>
        <v>0</v>
      </c>
      <c r="AG100" s="72">
        <f t="shared" ca="1" si="64"/>
        <v>0</v>
      </c>
      <c r="AH100" s="72">
        <f t="shared" ca="1" si="65"/>
        <v>0</v>
      </c>
      <c r="AI100" s="72">
        <f t="shared" ca="1" si="66"/>
        <v>0</v>
      </c>
      <c r="AJ100" s="72">
        <f t="shared" ca="1" si="67"/>
        <v>0</v>
      </c>
      <c r="AK100" s="72">
        <f t="shared" ca="1" si="68"/>
        <v>0</v>
      </c>
      <c r="AL100" s="76"/>
      <c r="AM100" s="72">
        <f t="shared" ca="1" si="69"/>
        <v>0</v>
      </c>
      <c r="AN100" s="72">
        <f t="shared" ca="1" si="70"/>
        <v>0</v>
      </c>
      <c r="AO100" s="72">
        <f t="shared" ca="1" si="71"/>
        <v>0</v>
      </c>
      <c r="AP100" s="85">
        <f t="shared" ca="1" si="72"/>
        <v>0</v>
      </c>
      <c r="AR100" s="72">
        <f t="shared" ca="1" si="73"/>
        <v>0</v>
      </c>
      <c r="AS100" s="72">
        <f t="shared" ca="1" si="74"/>
        <v>0</v>
      </c>
      <c r="AT100" s="72">
        <f t="shared" ca="1" si="75"/>
        <v>0</v>
      </c>
      <c r="AU100" s="85">
        <f t="shared" ca="1" si="76"/>
        <v>0</v>
      </c>
      <c r="AV100" s="85"/>
      <c r="AW100" s="73">
        <f t="shared" ca="1" si="77"/>
        <v>0</v>
      </c>
      <c r="AY100" s="73">
        <f t="shared" ca="1" si="78"/>
        <v>0</v>
      </c>
      <c r="AZ100" s="86"/>
    </row>
    <row r="101" spans="1:52">
      <c r="A101" s="77">
        <f t="shared" si="79"/>
        <v>40513</v>
      </c>
      <c r="B101" s="78">
        <f t="shared" si="80"/>
        <v>50000</v>
      </c>
      <c r="C101" s="87"/>
      <c r="D101" s="79">
        <f t="shared" si="42"/>
        <v>50000</v>
      </c>
      <c r="E101" s="67">
        <f t="shared" si="43"/>
        <v>0</v>
      </c>
      <c r="F101" s="67">
        <f t="shared" ca="1" si="44"/>
        <v>0</v>
      </c>
      <c r="G101" s="80">
        <f>VLOOKUP($A101,[0]!Table,MATCH(G$4,[0]!Curves,0))</f>
        <v>4.4749999999999996</v>
      </c>
      <c r="H101" s="81">
        <f t="shared" si="45"/>
        <v>4.4749999999999996</v>
      </c>
      <c r="I101" s="80">
        <f t="shared" si="46"/>
        <v>4.4749999999999996</v>
      </c>
      <c r="J101" s="80">
        <f>VLOOKUP($A101,[0]!Table,MATCH(J$4,[0]!Curves,0))</f>
        <v>0.19800000000000001</v>
      </c>
      <c r="K101" s="81">
        <f t="shared" si="47"/>
        <v>0.19800000000000001</v>
      </c>
      <c r="L101" s="99">
        <f t="shared" si="48"/>
        <v>0.19800000000000001</v>
      </c>
      <c r="M101" s="80">
        <f>VLOOKUP($A101,[0]!Table,MATCH(M$4,[0]!Curves,0))</f>
        <v>0.06</v>
      </c>
      <c r="N101" s="81">
        <f t="shared" si="49"/>
        <v>0.06</v>
      </c>
      <c r="O101" s="99">
        <f t="shared" si="50"/>
        <v>0.06</v>
      </c>
      <c r="P101" s="71"/>
      <c r="Q101" s="99">
        <f t="shared" si="51"/>
        <v>4.7329999999999997</v>
      </c>
      <c r="R101" s="99">
        <f t="shared" si="52"/>
        <v>4.7329999999999997</v>
      </c>
      <c r="S101" s="99">
        <f t="shared" si="53"/>
        <v>4.7329999999999997</v>
      </c>
      <c r="T101" s="82"/>
      <c r="U101" s="22">
        <f t="shared" si="54"/>
        <v>31</v>
      </c>
      <c r="V101" s="83">
        <f t="shared" si="55"/>
        <v>40568</v>
      </c>
      <c r="W101" s="22">
        <f t="shared" ca="1" si="56"/>
        <v>3519</v>
      </c>
      <c r="X101" s="80">
        <f>VLOOKUP($A101,[0]!Table,MATCH(X$4,[0]!Curves,0))</f>
        <v>6.1268852366072504E-2</v>
      </c>
      <c r="Y101" s="84">
        <f t="shared" ca="1" si="57"/>
        <v>0.55871987150393376</v>
      </c>
      <c r="Z101" s="22">
        <f t="shared" si="58"/>
        <v>0</v>
      </c>
      <c r="AA101" s="22">
        <f t="shared" si="59"/>
        <v>0</v>
      </c>
      <c r="AC101" s="72">
        <f t="shared" ca="1" si="60"/>
        <v>0</v>
      </c>
      <c r="AD101" s="72">
        <f t="shared" ca="1" si="61"/>
        <v>0</v>
      </c>
      <c r="AE101" s="72">
        <f t="shared" ca="1" si="62"/>
        <v>0</v>
      </c>
      <c r="AF101" s="72">
        <f t="shared" ca="1" si="63"/>
        <v>0</v>
      </c>
      <c r="AG101" s="72">
        <f t="shared" ca="1" si="64"/>
        <v>0</v>
      </c>
      <c r="AH101" s="72">
        <f t="shared" ca="1" si="65"/>
        <v>0</v>
      </c>
      <c r="AI101" s="72">
        <f t="shared" ca="1" si="66"/>
        <v>0</v>
      </c>
      <c r="AJ101" s="72">
        <f t="shared" ca="1" si="67"/>
        <v>0</v>
      </c>
      <c r="AK101" s="72">
        <f t="shared" ca="1" si="68"/>
        <v>0</v>
      </c>
      <c r="AL101" s="76"/>
      <c r="AM101" s="72">
        <f t="shared" ca="1" si="69"/>
        <v>0</v>
      </c>
      <c r="AN101" s="72">
        <f t="shared" ca="1" si="70"/>
        <v>0</v>
      </c>
      <c r="AO101" s="72">
        <f t="shared" ca="1" si="71"/>
        <v>0</v>
      </c>
      <c r="AP101" s="85">
        <f t="shared" ca="1" si="72"/>
        <v>0</v>
      </c>
      <c r="AR101" s="72">
        <f t="shared" ca="1" si="73"/>
        <v>0</v>
      </c>
      <c r="AS101" s="72">
        <f t="shared" ca="1" si="74"/>
        <v>0</v>
      </c>
      <c r="AT101" s="72">
        <f t="shared" ca="1" si="75"/>
        <v>0</v>
      </c>
      <c r="AU101" s="85">
        <f t="shared" ca="1" si="76"/>
        <v>0</v>
      </c>
      <c r="AV101" s="85"/>
      <c r="AW101" s="73">
        <f t="shared" ca="1" si="77"/>
        <v>0</v>
      </c>
      <c r="AY101" s="73">
        <f t="shared" ca="1" si="78"/>
        <v>0</v>
      </c>
      <c r="AZ101" s="86"/>
    </row>
    <row r="102" spans="1:52">
      <c r="A102" s="77">
        <f t="shared" si="79"/>
        <v>40544</v>
      </c>
      <c r="B102" s="78">
        <f t="shared" si="80"/>
        <v>50000</v>
      </c>
      <c r="C102" s="87"/>
      <c r="D102" s="79">
        <f t="shared" si="42"/>
        <v>50000</v>
      </c>
      <c r="E102" s="67">
        <f t="shared" si="43"/>
        <v>0</v>
      </c>
      <c r="F102" s="67">
        <f t="shared" ca="1" si="44"/>
        <v>0</v>
      </c>
      <c r="G102" s="80">
        <f>VLOOKUP($A102,[0]!Table,MATCH(G$4,[0]!Curves,0))</f>
        <v>4.5609999999999999</v>
      </c>
      <c r="H102" s="81">
        <f t="shared" si="45"/>
        <v>4.5609999999999999</v>
      </c>
      <c r="I102" s="80">
        <f t="shared" si="46"/>
        <v>4.5609999999999999</v>
      </c>
      <c r="J102" s="80">
        <f>VLOOKUP($A102,[0]!Table,MATCH(J$4,[0]!Curves,0))</f>
        <v>0.26800000000000002</v>
      </c>
      <c r="K102" s="81">
        <f t="shared" si="47"/>
        <v>0.26800000000000002</v>
      </c>
      <c r="L102" s="99">
        <f t="shared" si="48"/>
        <v>0.26800000000000002</v>
      </c>
      <c r="M102" s="80">
        <f>VLOOKUP($A102,[0]!Table,MATCH(M$4,[0]!Curves,0))</f>
        <v>0.06</v>
      </c>
      <c r="N102" s="81">
        <f t="shared" si="49"/>
        <v>0.06</v>
      </c>
      <c r="O102" s="99">
        <f t="shared" si="50"/>
        <v>0.06</v>
      </c>
      <c r="P102" s="71"/>
      <c r="Q102" s="99">
        <f t="shared" si="51"/>
        <v>4.8890000000000002</v>
      </c>
      <c r="R102" s="99">
        <f t="shared" si="52"/>
        <v>4.8890000000000002</v>
      </c>
      <c r="S102" s="99">
        <f t="shared" si="53"/>
        <v>4.8890000000000002</v>
      </c>
      <c r="T102" s="82"/>
      <c r="U102" s="22">
        <f t="shared" si="54"/>
        <v>31</v>
      </c>
      <c r="V102" s="83">
        <f t="shared" si="55"/>
        <v>40599</v>
      </c>
      <c r="W102" s="22">
        <f t="shared" ca="1" si="56"/>
        <v>3550</v>
      </c>
      <c r="X102" s="80">
        <f>VLOOKUP($A102,[0]!Table,MATCH(X$4,[0]!Curves,0))</f>
        <v>6.1340914917360503E-2</v>
      </c>
      <c r="Y102" s="84">
        <f t="shared" ca="1" si="57"/>
        <v>0.55548450065567889</v>
      </c>
      <c r="Z102" s="22">
        <f t="shared" si="58"/>
        <v>0</v>
      </c>
      <c r="AA102" s="22">
        <f t="shared" si="59"/>
        <v>0</v>
      </c>
      <c r="AC102" s="72">
        <f t="shared" ca="1" si="60"/>
        <v>0</v>
      </c>
      <c r="AD102" s="72">
        <f t="shared" ca="1" si="61"/>
        <v>0</v>
      </c>
      <c r="AE102" s="72">
        <f t="shared" ca="1" si="62"/>
        <v>0</v>
      </c>
      <c r="AF102" s="72">
        <f t="shared" ca="1" si="63"/>
        <v>0</v>
      </c>
      <c r="AG102" s="72">
        <f t="shared" ca="1" si="64"/>
        <v>0</v>
      </c>
      <c r="AH102" s="72">
        <f t="shared" ca="1" si="65"/>
        <v>0</v>
      </c>
      <c r="AI102" s="72">
        <f t="shared" ca="1" si="66"/>
        <v>0</v>
      </c>
      <c r="AJ102" s="72">
        <f t="shared" ca="1" si="67"/>
        <v>0</v>
      </c>
      <c r="AK102" s="72">
        <f t="shared" ca="1" si="68"/>
        <v>0</v>
      </c>
      <c r="AL102" s="76"/>
      <c r="AM102" s="72">
        <f t="shared" ca="1" si="69"/>
        <v>0</v>
      </c>
      <c r="AN102" s="72">
        <f t="shared" ca="1" si="70"/>
        <v>0</v>
      </c>
      <c r="AO102" s="72">
        <f t="shared" ca="1" si="71"/>
        <v>0</v>
      </c>
      <c r="AP102" s="85">
        <f t="shared" ca="1" si="72"/>
        <v>0</v>
      </c>
      <c r="AR102" s="72">
        <f t="shared" ca="1" si="73"/>
        <v>0</v>
      </c>
      <c r="AS102" s="72">
        <f t="shared" ca="1" si="74"/>
        <v>0</v>
      </c>
      <c r="AT102" s="72">
        <f t="shared" ca="1" si="75"/>
        <v>0</v>
      </c>
      <c r="AU102" s="85">
        <f t="shared" ca="1" si="76"/>
        <v>0</v>
      </c>
      <c r="AV102" s="85"/>
      <c r="AW102" s="73">
        <f t="shared" ca="1" si="77"/>
        <v>0</v>
      </c>
      <c r="AY102" s="73">
        <f t="shared" ca="1" si="78"/>
        <v>0</v>
      </c>
      <c r="AZ102" s="86"/>
    </row>
    <row r="103" spans="1:52">
      <c r="A103" s="77">
        <f t="shared" si="79"/>
        <v>40575</v>
      </c>
      <c r="B103" s="78">
        <f t="shared" si="80"/>
        <v>50000</v>
      </c>
      <c r="C103" s="87"/>
      <c r="D103" s="79">
        <f t="shared" si="42"/>
        <v>50000</v>
      </c>
      <c r="E103" s="67">
        <f t="shared" si="43"/>
        <v>0</v>
      </c>
      <c r="F103" s="67">
        <f t="shared" ca="1" si="44"/>
        <v>0</v>
      </c>
      <c r="G103" s="80">
        <f>VLOOKUP($A103,[0]!Table,MATCH(G$4,[0]!Curves,0))</f>
        <v>4.4430000000000005</v>
      </c>
      <c r="H103" s="81">
        <f t="shared" si="45"/>
        <v>4.4430000000000005</v>
      </c>
      <c r="I103" s="80">
        <f t="shared" si="46"/>
        <v>4.4430000000000005</v>
      </c>
      <c r="J103" s="80">
        <f>VLOOKUP($A103,[0]!Table,MATCH(J$4,[0]!Curves,0))</f>
        <v>0.13800000000000001</v>
      </c>
      <c r="K103" s="81">
        <f t="shared" si="47"/>
        <v>0.13800000000000001</v>
      </c>
      <c r="L103" s="99">
        <f t="shared" si="48"/>
        <v>0.13800000000000001</v>
      </c>
      <c r="M103" s="80">
        <f>VLOOKUP($A103,[0]!Table,MATCH(M$4,[0]!Curves,0))</f>
        <v>0.06</v>
      </c>
      <c r="N103" s="81">
        <f t="shared" si="49"/>
        <v>0.06</v>
      </c>
      <c r="O103" s="99">
        <f t="shared" si="50"/>
        <v>0.06</v>
      </c>
      <c r="P103" s="71"/>
      <c r="Q103" s="99">
        <f t="shared" si="51"/>
        <v>4.6410000000000009</v>
      </c>
      <c r="R103" s="99">
        <f t="shared" si="52"/>
        <v>4.6410000000000009</v>
      </c>
      <c r="S103" s="99">
        <f t="shared" si="53"/>
        <v>4.6410000000000009</v>
      </c>
      <c r="T103" s="82"/>
      <c r="U103" s="22">
        <f t="shared" si="54"/>
        <v>28</v>
      </c>
      <c r="V103" s="83">
        <f t="shared" si="55"/>
        <v>40627</v>
      </c>
      <c r="W103" s="22">
        <f t="shared" ca="1" si="56"/>
        <v>3578</v>
      </c>
      <c r="X103" s="80">
        <f>VLOOKUP($A103,[0]!Table,MATCH(X$4,[0]!Curves,0))</f>
        <v>6.1412977470372901E-2</v>
      </c>
      <c r="Y103" s="84">
        <f t="shared" ca="1" si="57"/>
        <v>0.55257271094088645</v>
      </c>
      <c r="Z103" s="22">
        <f t="shared" si="58"/>
        <v>0</v>
      </c>
      <c r="AA103" s="22">
        <f t="shared" si="59"/>
        <v>0</v>
      </c>
      <c r="AC103" s="72">
        <f t="shared" ca="1" si="60"/>
        <v>0</v>
      </c>
      <c r="AD103" s="72">
        <f t="shared" ca="1" si="61"/>
        <v>0</v>
      </c>
      <c r="AE103" s="72">
        <f t="shared" ca="1" si="62"/>
        <v>0</v>
      </c>
      <c r="AF103" s="72">
        <f t="shared" ca="1" si="63"/>
        <v>0</v>
      </c>
      <c r="AG103" s="72">
        <f t="shared" ca="1" si="64"/>
        <v>0</v>
      </c>
      <c r="AH103" s="72">
        <f t="shared" ca="1" si="65"/>
        <v>0</v>
      </c>
      <c r="AI103" s="72">
        <f t="shared" ca="1" si="66"/>
        <v>0</v>
      </c>
      <c r="AJ103" s="72">
        <f t="shared" ca="1" si="67"/>
        <v>0</v>
      </c>
      <c r="AK103" s="72">
        <f t="shared" ca="1" si="68"/>
        <v>0</v>
      </c>
      <c r="AL103" s="76"/>
      <c r="AM103" s="72">
        <f t="shared" ca="1" si="69"/>
        <v>0</v>
      </c>
      <c r="AN103" s="72">
        <f t="shared" ca="1" si="70"/>
        <v>0</v>
      </c>
      <c r="AO103" s="72">
        <f t="shared" ca="1" si="71"/>
        <v>0</v>
      </c>
      <c r="AP103" s="85">
        <f t="shared" ca="1" si="72"/>
        <v>0</v>
      </c>
      <c r="AR103" s="72">
        <f t="shared" ca="1" si="73"/>
        <v>0</v>
      </c>
      <c r="AS103" s="72">
        <f t="shared" ca="1" si="74"/>
        <v>0</v>
      </c>
      <c r="AT103" s="72">
        <f t="shared" ca="1" si="75"/>
        <v>0</v>
      </c>
      <c r="AU103" s="85">
        <f t="shared" ca="1" si="76"/>
        <v>0</v>
      </c>
      <c r="AV103" s="85"/>
      <c r="AW103" s="73">
        <f t="shared" ca="1" si="77"/>
        <v>0</v>
      </c>
      <c r="AY103" s="73">
        <f t="shared" ca="1" si="78"/>
        <v>0</v>
      </c>
      <c r="AZ103" s="86"/>
    </row>
    <row r="104" spans="1:52">
      <c r="A104" s="77">
        <f t="shared" si="79"/>
        <v>40603</v>
      </c>
      <c r="B104" s="78">
        <f t="shared" si="80"/>
        <v>50000</v>
      </c>
      <c r="C104" s="87"/>
      <c r="D104" s="79">
        <f t="shared" si="42"/>
        <v>50000</v>
      </c>
      <c r="E104" s="67">
        <f t="shared" si="43"/>
        <v>0</v>
      </c>
      <c r="F104" s="67">
        <f t="shared" ca="1" si="44"/>
        <v>0</v>
      </c>
      <c r="G104" s="80">
        <f>VLOOKUP($A104,[0]!Table,MATCH(G$4,[0]!Curves,0))</f>
        <v>4.3099999999999996</v>
      </c>
      <c r="H104" s="81">
        <f t="shared" si="45"/>
        <v>4.3099999999999996</v>
      </c>
      <c r="I104" s="80">
        <f t="shared" si="46"/>
        <v>4.3099999999999996</v>
      </c>
      <c r="J104" s="80">
        <f>VLOOKUP($A104,[0]!Table,MATCH(J$4,[0]!Curves,0))</f>
        <v>-4.2000000000000003E-2</v>
      </c>
      <c r="K104" s="81">
        <f t="shared" si="47"/>
        <v>-4.2000000000000003E-2</v>
      </c>
      <c r="L104" s="99">
        <f t="shared" si="48"/>
        <v>-4.2000000000000003E-2</v>
      </c>
      <c r="M104" s="80">
        <f>VLOOKUP($A104,[0]!Table,MATCH(M$4,[0]!Curves,0))</f>
        <v>0.06</v>
      </c>
      <c r="N104" s="81">
        <f t="shared" si="49"/>
        <v>0.06</v>
      </c>
      <c r="O104" s="99">
        <f t="shared" si="50"/>
        <v>0.06</v>
      </c>
      <c r="P104" s="71"/>
      <c r="Q104" s="99">
        <f t="shared" si="51"/>
        <v>4.3279999999999994</v>
      </c>
      <c r="R104" s="99">
        <f t="shared" si="52"/>
        <v>4.3279999999999994</v>
      </c>
      <c r="S104" s="99">
        <f t="shared" si="53"/>
        <v>4.3279999999999994</v>
      </c>
      <c r="T104" s="82"/>
      <c r="U104" s="22">
        <f t="shared" si="54"/>
        <v>31</v>
      </c>
      <c r="V104" s="83">
        <f t="shared" si="55"/>
        <v>40658</v>
      </c>
      <c r="W104" s="22">
        <f t="shared" ca="1" si="56"/>
        <v>3609</v>
      </c>
      <c r="X104" s="80">
        <f>VLOOKUP($A104,[0]!Table,MATCH(X$4,[0]!Curves,0))</f>
        <v>6.1478066229414499E-2</v>
      </c>
      <c r="Y104" s="84">
        <f t="shared" ca="1" si="57"/>
        <v>0.54936055270581297</v>
      </c>
      <c r="Z104" s="22">
        <f t="shared" si="58"/>
        <v>0</v>
      </c>
      <c r="AA104" s="22">
        <f t="shared" si="59"/>
        <v>0</v>
      </c>
      <c r="AC104" s="72">
        <f t="shared" ca="1" si="60"/>
        <v>0</v>
      </c>
      <c r="AD104" s="72">
        <f t="shared" ca="1" si="61"/>
        <v>0</v>
      </c>
      <c r="AE104" s="72">
        <f t="shared" ca="1" si="62"/>
        <v>0</v>
      </c>
      <c r="AF104" s="72">
        <f t="shared" ca="1" si="63"/>
        <v>0</v>
      </c>
      <c r="AG104" s="72">
        <f t="shared" ca="1" si="64"/>
        <v>0</v>
      </c>
      <c r="AH104" s="72">
        <f t="shared" ca="1" si="65"/>
        <v>0</v>
      </c>
      <c r="AI104" s="72">
        <f t="shared" ca="1" si="66"/>
        <v>0</v>
      </c>
      <c r="AJ104" s="72">
        <f t="shared" ca="1" si="67"/>
        <v>0</v>
      </c>
      <c r="AK104" s="72">
        <f t="shared" ca="1" si="68"/>
        <v>0</v>
      </c>
      <c r="AL104" s="76"/>
      <c r="AM104" s="72">
        <f t="shared" ca="1" si="69"/>
        <v>0</v>
      </c>
      <c r="AN104" s="72">
        <f t="shared" ca="1" si="70"/>
        <v>0</v>
      </c>
      <c r="AO104" s="72">
        <f t="shared" ca="1" si="71"/>
        <v>0</v>
      </c>
      <c r="AP104" s="85">
        <f t="shared" ca="1" si="72"/>
        <v>0</v>
      </c>
      <c r="AR104" s="72">
        <f t="shared" ca="1" si="73"/>
        <v>0</v>
      </c>
      <c r="AS104" s="72">
        <f t="shared" ca="1" si="74"/>
        <v>0</v>
      </c>
      <c r="AT104" s="72">
        <f t="shared" ca="1" si="75"/>
        <v>0</v>
      </c>
      <c r="AU104" s="85">
        <f t="shared" ca="1" si="76"/>
        <v>0</v>
      </c>
      <c r="AV104" s="85"/>
      <c r="AW104" s="73">
        <f t="shared" ca="1" si="77"/>
        <v>0</v>
      </c>
      <c r="AY104" s="73">
        <f t="shared" ca="1" si="78"/>
        <v>0</v>
      </c>
      <c r="AZ104" s="86"/>
    </row>
    <row r="105" spans="1:52">
      <c r="A105" s="77">
        <f t="shared" si="79"/>
        <v>40634</v>
      </c>
      <c r="B105" s="78">
        <f t="shared" si="80"/>
        <v>50000</v>
      </c>
      <c r="C105" s="87"/>
      <c r="D105" s="79">
        <f t="shared" si="42"/>
        <v>50000</v>
      </c>
      <c r="E105" s="67">
        <f t="shared" si="43"/>
        <v>0</v>
      </c>
      <c r="F105" s="67">
        <f t="shared" ca="1" si="44"/>
        <v>0</v>
      </c>
      <c r="G105" s="80">
        <f>VLOOKUP($A105,[0]!Table,MATCH(G$4,[0]!Curves,0))</f>
        <v>4.125</v>
      </c>
      <c r="H105" s="81">
        <f t="shared" si="45"/>
        <v>4.125</v>
      </c>
      <c r="I105" s="80">
        <f t="shared" si="46"/>
        <v>4.125</v>
      </c>
      <c r="J105" s="80">
        <f>VLOOKUP($A105,[0]!Table,MATCH(J$4,[0]!Curves,0))</f>
        <v>-0.1</v>
      </c>
      <c r="K105" s="81">
        <f t="shared" si="47"/>
        <v>-0.1</v>
      </c>
      <c r="L105" s="99">
        <f t="shared" si="48"/>
        <v>-0.1</v>
      </c>
      <c r="M105" s="80">
        <f>VLOOKUP($A105,[0]!Table,MATCH(M$4,[0]!Curves,0))</f>
        <v>0.02</v>
      </c>
      <c r="N105" s="81">
        <f t="shared" si="49"/>
        <v>0.02</v>
      </c>
      <c r="O105" s="99">
        <f t="shared" si="50"/>
        <v>0.02</v>
      </c>
      <c r="P105" s="71"/>
      <c r="Q105" s="99">
        <f t="shared" si="51"/>
        <v>4.0449999999999999</v>
      </c>
      <c r="R105" s="99">
        <f t="shared" si="52"/>
        <v>4.0449999999999999</v>
      </c>
      <c r="S105" s="99">
        <f t="shared" si="53"/>
        <v>4.0449999999999999</v>
      </c>
      <c r="T105" s="82"/>
      <c r="U105" s="22">
        <f t="shared" si="54"/>
        <v>30</v>
      </c>
      <c r="V105" s="83">
        <f t="shared" si="55"/>
        <v>40688</v>
      </c>
      <c r="W105" s="22">
        <f t="shared" ca="1" si="56"/>
        <v>3639</v>
      </c>
      <c r="X105" s="80">
        <f>VLOOKUP($A105,[0]!Table,MATCH(X$4,[0]!Curves,0))</f>
        <v>6.1550128785708799E-2</v>
      </c>
      <c r="Y105" s="84">
        <f t="shared" ca="1" si="57"/>
        <v>0.54626363258809874</v>
      </c>
      <c r="Z105" s="22">
        <f t="shared" si="58"/>
        <v>0</v>
      </c>
      <c r="AA105" s="22">
        <f t="shared" si="59"/>
        <v>0</v>
      </c>
      <c r="AC105" s="72">
        <f t="shared" ca="1" si="60"/>
        <v>0</v>
      </c>
      <c r="AD105" s="72">
        <f t="shared" ca="1" si="61"/>
        <v>0</v>
      </c>
      <c r="AE105" s="72">
        <f t="shared" ca="1" si="62"/>
        <v>0</v>
      </c>
      <c r="AF105" s="72">
        <f t="shared" ca="1" si="63"/>
        <v>0</v>
      </c>
      <c r="AG105" s="72">
        <f t="shared" ca="1" si="64"/>
        <v>0</v>
      </c>
      <c r="AH105" s="72">
        <f t="shared" ca="1" si="65"/>
        <v>0</v>
      </c>
      <c r="AI105" s="72">
        <f t="shared" ca="1" si="66"/>
        <v>0</v>
      </c>
      <c r="AJ105" s="72">
        <f t="shared" ca="1" si="67"/>
        <v>0</v>
      </c>
      <c r="AK105" s="72">
        <f t="shared" ca="1" si="68"/>
        <v>0</v>
      </c>
      <c r="AL105" s="76"/>
      <c r="AM105" s="72">
        <f t="shared" ca="1" si="69"/>
        <v>0</v>
      </c>
      <c r="AN105" s="72">
        <f t="shared" ca="1" si="70"/>
        <v>0</v>
      </c>
      <c r="AO105" s="72">
        <f t="shared" ca="1" si="71"/>
        <v>0</v>
      </c>
      <c r="AP105" s="85">
        <f t="shared" ca="1" si="72"/>
        <v>0</v>
      </c>
      <c r="AR105" s="72">
        <f t="shared" ca="1" si="73"/>
        <v>0</v>
      </c>
      <c r="AS105" s="72">
        <f t="shared" ca="1" si="74"/>
        <v>0</v>
      </c>
      <c r="AT105" s="72">
        <f t="shared" ca="1" si="75"/>
        <v>0</v>
      </c>
      <c r="AU105" s="85">
        <f t="shared" ca="1" si="76"/>
        <v>0</v>
      </c>
      <c r="AV105" s="85"/>
      <c r="AW105" s="73">
        <f t="shared" ca="1" si="77"/>
        <v>0</v>
      </c>
      <c r="AY105" s="73">
        <f t="shared" ca="1" si="78"/>
        <v>0</v>
      </c>
      <c r="AZ105" s="86"/>
    </row>
    <row r="106" spans="1:52">
      <c r="A106" s="77">
        <f t="shared" si="79"/>
        <v>40664</v>
      </c>
      <c r="B106" s="78">
        <f t="shared" si="80"/>
        <v>50000</v>
      </c>
      <c r="C106" s="87"/>
      <c r="D106" s="79">
        <f t="shared" si="42"/>
        <v>50000</v>
      </c>
      <c r="E106" s="67">
        <f t="shared" si="43"/>
        <v>0</v>
      </c>
      <c r="F106" s="67">
        <f t="shared" ca="1" si="44"/>
        <v>0</v>
      </c>
      <c r="G106" s="80">
        <f>VLOOKUP($A106,[0]!Table,MATCH(G$4,[0]!Curves,0))</f>
        <v>4.1150000000000002</v>
      </c>
      <c r="H106" s="81">
        <f t="shared" si="45"/>
        <v>4.1150000000000002</v>
      </c>
      <c r="I106" s="80">
        <f t="shared" si="46"/>
        <v>4.1150000000000002</v>
      </c>
      <c r="J106" s="80">
        <f>VLOOKUP($A106,[0]!Table,MATCH(J$4,[0]!Curves,0))</f>
        <v>-0.1</v>
      </c>
      <c r="K106" s="81">
        <f t="shared" si="47"/>
        <v>-0.1</v>
      </c>
      <c r="L106" s="99">
        <f t="shared" si="48"/>
        <v>-0.1</v>
      </c>
      <c r="M106" s="80">
        <f>VLOOKUP($A106,[0]!Table,MATCH(M$4,[0]!Curves,0))</f>
        <v>0.02</v>
      </c>
      <c r="N106" s="81">
        <f t="shared" si="49"/>
        <v>0.02</v>
      </c>
      <c r="O106" s="99">
        <f t="shared" si="50"/>
        <v>0.02</v>
      </c>
      <c r="P106" s="71"/>
      <c r="Q106" s="99">
        <f t="shared" si="51"/>
        <v>4.0350000000000001</v>
      </c>
      <c r="R106" s="99">
        <f t="shared" si="52"/>
        <v>4.0350000000000001</v>
      </c>
      <c r="S106" s="99">
        <f t="shared" si="53"/>
        <v>4.0350000000000001</v>
      </c>
      <c r="T106" s="82"/>
      <c r="U106" s="22">
        <f t="shared" si="54"/>
        <v>31</v>
      </c>
      <c r="V106" s="83">
        <f t="shared" si="55"/>
        <v>40719</v>
      </c>
      <c r="W106" s="22">
        <f t="shared" ca="1" si="56"/>
        <v>3670</v>
      </c>
      <c r="X106" s="80">
        <f>VLOOKUP($A106,[0]!Table,MATCH(X$4,[0]!Curves,0))</f>
        <v>6.1619866745054298E-2</v>
      </c>
      <c r="Y106" s="84">
        <f t="shared" ca="1" si="57"/>
        <v>0.54307549394629318</v>
      </c>
      <c r="Z106" s="22">
        <f t="shared" si="58"/>
        <v>0</v>
      </c>
      <c r="AA106" s="22">
        <f t="shared" si="59"/>
        <v>0</v>
      </c>
      <c r="AC106" s="72">
        <f t="shared" ca="1" si="60"/>
        <v>0</v>
      </c>
      <c r="AD106" s="72">
        <f t="shared" ca="1" si="61"/>
        <v>0</v>
      </c>
      <c r="AE106" s="72">
        <f t="shared" ca="1" si="62"/>
        <v>0</v>
      </c>
      <c r="AF106" s="72">
        <f t="shared" ca="1" si="63"/>
        <v>0</v>
      </c>
      <c r="AG106" s="72">
        <f t="shared" ca="1" si="64"/>
        <v>0</v>
      </c>
      <c r="AH106" s="72">
        <f t="shared" ca="1" si="65"/>
        <v>0</v>
      </c>
      <c r="AI106" s="72">
        <f t="shared" ca="1" si="66"/>
        <v>0</v>
      </c>
      <c r="AJ106" s="72">
        <f t="shared" ca="1" si="67"/>
        <v>0</v>
      </c>
      <c r="AK106" s="72">
        <f t="shared" ca="1" si="68"/>
        <v>0</v>
      </c>
      <c r="AL106" s="76"/>
      <c r="AM106" s="72">
        <f t="shared" ca="1" si="69"/>
        <v>0</v>
      </c>
      <c r="AN106" s="72">
        <f t="shared" ca="1" si="70"/>
        <v>0</v>
      </c>
      <c r="AO106" s="72">
        <f t="shared" ca="1" si="71"/>
        <v>0</v>
      </c>
      <c r="AP106" s="85">
        <f t="shared" ca="1" si="72"/>
        <v>0</v>
      </c>
      <c r="AR106" s="72">
        <f t="shared" ca="1" si="73"/>
        <v>0</v>
      </c>
      <c r="AS106" s="72">
        <f t="shared" ca="1" si="74"/>
        <v>0</v>
      </c>
      <c r="AT106" s="72">
        <f t="shared" ca="1" si="75"/>
        <v>0</v>
      </c>
      <c r="AU106" s="85">
        <f t="shared" ca="1" si="76"/>
        <v>0</v>
      </c>
      <c r="AV106" s="85"/>
      <c r="AW106" s="73">
        <f t="shared" ca="1" si="77"/>
        <v>0</v>
      </c>
      <c r="AY106" s="73">
        <f t="shared" ca="1" si="78"/>
        <v>0</v>
      </c>
      <c r="AZ106" s="86"/>
    </row>
    <row r="107" spans="1:52">
      <c r="A107" s="77">
        <f t="shared" si="79"/>
        <v>40695</v>
      </c>
      <c r="B107" s="78">
        <f t="shared" si="80"/>
        <v>50000</v>
      </c>
      <c r="C107" s="87"/>
      <c r="D107" s="79">
        <f t="shared" si="42"/>
        <v>50000</v>
      </c>
      <c r="E107" s="67">
        <f t="shared" si="43"/>
        <v>0</v>
      </c>
      <c r="F107" s="67">
        <f t="shared" ca="1" si="44"/>
        <v>0</v>
      </c>
      <c r="G107" s="80">
        <f>VLOOKUP($A107,[0]!Table,MATCH(G$4,[0]!Curves,0))</f>
        <v>4.1509999999999998</v>
      </c>
      <c r="H107" s="81">
        <f t="shared" si="45"/>
        <v>4.1509999999999998</v>
      </c>
      <c r="I107" s="80">
        <f t="shared" si="46"/>
        <v>4.1509999999999998</v>
      </c>
      <c r="J107" s="80">
        <f>VLOOKUP($A107,[0]!Table,MATCH(J$4,[0]!Curves,0))</f>
        <v>-0.1</v>
      </c>
      <c r="K107" s="81">
        <f t="shared" si="47"/>
        <v>-0.1</v>
      </c>
      <c r="L107" s="99">
        <f t="shared" si="48"/>
        <v>-0.1</v>
      </c>
      <c r="M107" s="80">
        <f>VLOOKUP($A107,[0]!Table,MATCH(M$4,[0]!Curves,0))</f>
        <v>0.02</v>
      </c>
      <c r="N107" s="81">
        <f t="shared" si="49"/>
        <v>0.02</v>
      </c>
      <c r="O107" s="99">
        <f t="shared" si="50"/>
        <v>0.02</v>
      </c>
      <c r="P107" s="71"/>
      <c r="Q107" s="99">
        <f t="shared" si="51"/>
        <v>4.0709999999999997</v>
      </c>
      <c r="R107" s="99">
        <f t="shared" si="52"/>
        <v>4.0709999999999997</v>
      </c>
      <c r="S107" s="99">
        <f t="shared" si="53"/>
        <v>4.0709999999999997</v>
      </c>
      <c r="T107" s="82"/>
      <c r="U107" s="22">
        <f t="shared" si="54"/>
        <v>30</v>
      </c>
      <c r="V107" s="83">
        <f t="shared" si="55"/>
        <v>40749</v>
      </c>
      <c r="W107" s="22">
        <f t="shared" ca="1" si="56"/>
        <v>3700</v>
      </c>
      <c r="X107" s="80">
        <f>VLOOKUP($A107,[0]!Table,MATCH(X$4,[0]!Curves,0))</f>
        <v>6.1691929304740899E-2</v>
      </c>
      <c r="Y107" s="84">
        <f t="shared" ca="1" si="57"/>
        <v>0.54014927983611294</v>
      </c>
      <c r="Z107" s="22">
        <f t="shared" si="58"/>
        <v>0</v>
      </c>
      <c r="AA107" s="22">
        <f t="shared" si="59"/>
        <v>0</v>
      </c>
      <c r="AC107" s="72">
        <f t="shared" ca="1" si="60"/>
        <v>0</v>
      </c>
      <c r="AD107" s="72">
        <f t="shared" ca="1" si="61"/>
        <v>0</v>
      </c>
      <c r="AE107" s="72">
        <f t="shared" ca="1" si="62"/>
        <v>0</v>
      </c>
      <c r="AF107" s="72">
        <f t="shared" ca="1" si="63"/>
        <v>0</v>
      </c>
      <c r="AG107" s="72">
        <f t="shared" ca="1" si="64"/>
        <v>0</v>
      </c>
      <c r="AH107" s="72">
        <f t="shared" ca="1" si="65"/>
        <v>0</v>
      </c>
      <c r="AI107" s="72">
        <f t="shared" ca="1" si="66"/>
        <v>0</v>
      </c>
      <c r="AJ107" s="72">
        <f t="shared" ca="1" si="67"/>
        <v>0</v>
      </c>
      <c r="AK107" s="72">
        <f t="shared" ca="1" si="68"/>
        <v>0</v>
      </c>
      <c r="AL107" s="76"/>
      <c r="AM107" s="72">
        <f t="shared" ca="1" si="69"/>
        <v>0</v>
      </c>
      <c r="AN107" s="72">
        <f t="shared" ca="1" si="70"/>
        <v>0</v>
      </c>
      <c r="AO107" s="72">
        <f t="shared" ca="1" si="71"/>
        <v>0</v>
      </c>
      <c r="AP107" s="85">
        <f t="shared" ca="1" si="72"/>
        <v>0</v>
      </c>
      <c r="AR107" s="72">
        <f t="shared" ca="1" si="73"/>
        <v>0</v>
      </c>
      <c r="AS107" s="72">
        <f t="shared" ca="1" si="74"/>
        <v>0</v>
      </c>
      <c r="AT107" s="72">
        <f t="shared" ca="1" si="75"/>
        <v>0</v>
      </c>
      <c r="AU107" s="85">
        <f t="shared" ca="1" si="76"/>
        <v>0</v>
      </c>
      <c r="AV107" s="85"/>
      <c r="AW107" s="73">
        <f t="shared" ca="1" si="77"/>
        <v>0</v>
      </c>
      <c r="AY107" s="73">
        <f t="shared" ca="1" si="78"/>
        <v>0</v>
      </c>
      <c r="AZ107" s="86"/>
    </row>
    <row r="108" spans="1:52">
      <c r="A108" s="77">
        <f t="shared" si="79"/>
        <v>40725</v>
      </c>
      <c r="B108" s="78">
        <f t="shared" si="80"/>
        <v>50000</v>
      </c>
      <c r="C108" s="87"/>
      <c r="D108" s="79">
        <f t="shared" si="42"/>
        <v>50000</v>
      </c>
      <c r="E108" s="67">
        <f t="shared" si="43"/>
        <v>0</v>
      </c>
      <c r="F108" s="67">
        <f t="shared" ca="1" si="44"/>
        <v>0</v>
      </c>
      <c r="G108" s="80">
        <f>VLOOKUP($A108,[0]!Table,MATCH(G$4,[0]!Curves,0))</f>
        <v>4.2</v>
      </c>
      <c r="H108" s="81">
        <f t="shared" si="45"/>
        <v>4.2</v>
      </c>
      <c r="I108" s="80">
        <f t="shared" si="46"/>
        <v>4.2</v>
      </c>
      <c r="J108" s="80">
        <f>VLOOKUP($A108,[0]!Table,MATCH(J$4,[0]!Curves,0))</f>
        <v>-0.1</v>
      </c>
      <c r="K108" s="81">
        <f t="shared" si="47"/>
        <v>-0.1</v>
      </c>
      <c r="L108" s="99">
        <f t="shared" si="48"/>
        <v>-0.1</v>
      </c>
      <c r="M108" s="80">
        <f>VLOOKUP($A108,[0]!Table,MATCH(M$4,[0]!Curves,0))</f>
        <v>0.02</v>
      </c>
      <c r="N108" s="81">
        <f t="shared" si="49"/>
        <v>0.02</v>
      </c>
      <c r="O108" s="99">
        <f t="shared" si="50"/>
        <v>0.02</v>
      </c>
      <c r="P108" s="71"/>
      <c r="Q108" s="99">
        <f t="shared" si="51"/>
        <v>4.12</v>
      </c>
      <c r="R108" s="99">
        <f t="shared" si="52"/>
        <v>4.12</v>
      </c>
      <c r="S108" s="99">
        <f t="shared" si="53"/>
        <v>4.12</v>
      </c>
      <c r="T108" s="82"/>
      <c r="U108" s="22">
        <f t="shared" si="54"/>
        <v>31</v>
      </c>
      <c r="V108" s="83">
        <f t="shared" si="55"/>
        <v>40780</v>
      </c>
      <c r="W108" s="22">
        <f t="shared" ca="1" si="56"/>
        <v>3731</v>
      </c>
      <c r="X108" s="80">
        <f>VLOOKUP($A108,[0]!Table,MATCH(X$4,[0]!Curves,0))</f>
        <v>6.1733883443403602E-2</v>
      </c>
      <c r="Y108" s="84">
        <f t="shared" ca="1" si="57"/>
        <v>0.53717652367754887</v>
      </c>
      <c r="Z108" s="22">
        <f t="shared" si="58"/>
        <v>0</v>
      </c>
      <c r="AA108" s="22">
        <f t="shared" si="59"/>
        <v>0</v>
      </c>
      <c r="AC108" s="72">
        <f t="shared" ca="1" si="60"/>
        <v>0</v>
      </c>
      <c r="AD108" s="72">
        <f t="shared" ca="1" si="61"/>
        <v>0</v>
      </c>
      <c r="AE108" s="72">
        <f t="shared" ca="1" si="62"/>
        <v>0</v>
      </c>
      <c r="AF108" s="72">
        <f t="shared" ca="1" si="63"/>
        <v>0</v>
      </c>
      <c r="AG108" s="72">
        <f t="shared" ca="1" si="64"/>
        <v>0</v>
      </c>
      <c r="AH108" s="72">
        <f t="shared" ca="1" si="65"/>
        <v>0</v>
      </c>
      <c r="AI108" s="72">
        <f t="shared" ca="1" si="66"/>
        <v>0</v>
      </c>
      <c r="AJ108" s="72">
        <f t="shared" ca="1" si="67"/>
        <v>0</v>
      </c>
      <c r="AK108" s="72">
        <f t="shared" ca="1" si="68"/>
        <v>0</v>
      </c>
      <c r="AL108" s="76"/>
      <c r="AM108" s="72">
        <f t="shared" ca="1" si="69"/>
        <v>0</v>
      </c>
      <c r="AN108" s="72">
        <f t="shared" ca="1" si="70"/>
        <v>0</v>
      </c>
      <c r="AO108" s="72">
        <f t="shared" ca="1" si="71"/>
        <v>0</v>
      </c>
      <c r="AP108" s="85">
        <f t="shared" ca="1" si="72"/>
        <v>0</v>
      </c>
      <c r="AR108" s="72">
        <f t="shared" ca="1" si="73"/>
        <v>0</v>
      </c>
      <c r="AS108" s="72">
        <f t="shared" ca="1" si="74"/>
        <v>0</v>
      </c>
      <c r="AT108" s="72">
        <f t="shared" ca="1" si="75"/>
        <v>0</v>
      </c>
      <c r="AU108" s="85">
        <f t="shared" ca="1" si="76"/>
        <v>0</v>
      </c>
      <c r="AV108" s="85"/>
      <c r="AW108" s="73">
        <f t="shared" ca="1" si="77"/>
        <v>0</v>
      </c>
      <c r="AY108" s="73">
        <f t="shared" ca="1" si="78"/>
        <v>0</v>
      </c>
      <c r="AZ108" s="86"/>
    </row>
    <row r="109" spans="1:52">
      <c r="A109" s="77">
        <f t="shared" si="79"/>
        <v>40756</v>
      </c>
      <c r="B109" s="78">
        <f t="shared" si="80"/>
        <v>50000</v>
      </c>
      <c r="C109" s="87"/>
      <c r="D109" s="79">
        <f t="shared" si="42"/>
        <v>50000</v>
      </c>
      <c r="E109" s="67">
        <f t="shared" si="43"/>
        <v>0</v>
      </c>
      <c r="F109" s="67">
        <f t="shared" ca="1" si="44"/>
        <v>0</v>
      </c>
      <c r="G109" s="80">
        <f>VLOOKUP($A109,[0]!Table,MATCH(G$4,[0]!Curves,0))</f>
        <v>4.2450000000000001</v>
      </c>
      <c r="H109" s="81">
        <f t="shared" si="45"/>
        <v>4.2450000000000001</v>
      </c>
      <c r="I109" s="80">
        <f t="shared" si="46"/>
        <v>4.2450000000000001</v>
      </c>
      <c r="J109" s="80">
        <f>VLOOKUP($A109,[0]!Table,MATCH(J$4,[0]!Curves,0))</f>
        <v>-0.1</v>
      </c>
      <c r="K109" s="81">
        <f t="shared" si="47"/>
        <v>-0.1</v>
      </c>
      <c r="L109" s="99">
        <f t="shared" si="48"/>
        <v>-0.1</v>
      </c>
      <c r="M109" s="80">
        <f>VLOOKUP($A109,[0]!Table,MATCH(M$4,[0]!Curves,0))</f>
        <v>0.02</v>
      </c>
      <c r="N109" s="81">
        <f t="shared" si="49"/>
        <v>0.02</v>
      </c>
      <c r="O109" s="99">
        <f t="shared" si="50"/>
        <v>0.02</v>
      </c>
      <c r="P109" s="71"/>
      <c r="Q109" s="99">
        <f t="shared" si="51"/>
        <v>4.165</v>
      </c>
      <c r="R109" s="99">
        <f t="shared" si="52"/>
        <v>4.165</v>
      </c>
      <c r="S109" s="99">
        <f t="shared" si="53"/>
        <v>4.165</v>
      </c>
      <c r="T109" s="82"/>
      <c r="U109" s="22">
        <f t="shared" si="54"/>
        <v>31</v>
      </c>
      <c r="V109" s="83">
        <f t="shared" si="55"/>
        <v>40811</v>
      </c>
      <c r="W109" s="22">
        <f t="shared" ca="1" si="56"/>
        <v>3762</v>
      </c>
      <c r="X109" s="80">
        <f>VLOOKUP($A109,[0]!Table,MATCH(X$4,[0]!Curves,0))</f>
        <v>6.1770058566049002E-2</v>
      </c>
      <c r="Y109" s="84">
        <f t="shared" ca="1" si="57"/>
        <v>0.53421694953878662</v>
      </c>
      <c r="Z109" s="22">
        <f t="shared" si="58"/>
        <v>0</v>
      </c>
      <c r="AA109" s="22">
        <f t="shared" si="59"/>
        <v>0</v>
      </c>
      <c r="AC109" s="72">
        <f t="shared" ca="1" si="60"/>
        <v>0</v>
      </c>
      <c r="AD109" s="72">
        <f t="shared" ca="1" si="61"/>
        <v>0</v>
      </c>
      <c r="AE109" s="72">
        <f t="shared" ca="1" si="62"/>
        <v>0</v>
      </c>
      <c r="AF109" s="72">
        <f t="shared" ca="1" si="63"/>
        <v>0</v>
      </c>
      <c r="AG109" s="72">
        <f t="shared" ca="1" si="64"/>
        <v>0</v>
      </c>
      <c r="AH109" s="72">
        <f t="shared" ca="1" si="65"/>
        <v>0</v>
      </c>
      <c r="AI109" s="72">
        <f t="shared" ca="1" si="66"/>
        <v>0</v>
      </c>
      <c r="AJ109" s="72">
        <f t="shared" ca="1" si="67"/>
        <v>0</v>
      </c>
      <c r="AK109" s="72">
        <f t="shared" ca="1" si="68"/>
        <v>0</v>
      </c>
      <c r="AL109" s="76"/>
      <c r="AM109" s="72">
        <f t="shared" ca="1" si="69"/>
        <v>0</v>
      </c>
      <c r="AN109" s="72">
        <f t="shared" ca="1" si="70"/>
        <v>0</v>
      </c>
      <c r="AO109" s="72">
        <f t="shared" ca="1" si="71"/>
        <v>0</v>
      </c>
      <c r="AP109" s="85">
        <f t="shared" ca="1" si="72"/>
        <v>0</v>
      </c>
      <c r="AR109" s="72">
        <f t="shared" ca="1" si="73"/>
        <v>0</v>
      </c>
      <c r="AS109" s="72">
        <f t="shared" ca="1" si="74"/>
        <v>0</v>
      </c>
      <c r="AT109" s="72">
        <f t="shared" ca="1" si="75"/>
        <v>0</v>
      </c>
      <c r="AU109" s="85">
        <f t="shared" ca="1" si="76"/>
        <v>0</v>
      </c>
      <c r="AV109" s="85"/>
      <c r="AW109" s="73">
        <f t="shared" ca="1" si="77"/>
        <v>0</v>
      </c>
      <c r="AY109" s="73">
        <f t="shared" ca="1" si="78"/>
        <v>0</v>
      </c>
      <c r="AZ109" s="86"/>
    </row>
    <row r="110" spans="1:52">
      <c r="A110" s="77">
        <f t="shared" si="79"/>
        <v>40787</v>
      </c>
      <c r="B110" s="78">
        <f t="shared" si="80"/>
        <v>50000</v>
      </c>
      <c r="C110" s="87"/>
      <c r="D110" s="79">
        <f t="shared" si="42"/>
        <v>50000</v>
      </c>
      <c r="E110" s="67">
        <f t="shared" si="43"/>
        <v>0</v>
      </c>
      <c r="F110" s="67">
        <f t="shared" ca="1" si="44"/>
        <v>0</v>
      </c>
      <c r="G110" s="80">
        <f>VLOOKUP($A110,[0]!Table,MATCH(G$4,[0]!Curves,0))</f>
        <v>4.2519999999999998</v>
      </c>
      <c r="H110" s="81">
        <f t="shared" si="45"/>
        <v>4.2519999999999998</v>
      </c>
      <c r="I110" s="80">
        <f t="shared" si="46"/>
        <v>4.2519999999999998</v>
      </c>
      <c r="J110" s="80">
        <f>VLOOKUP($A110,[0]!Table,MATCH(J$4,[0]!Curves,0))</f>
        <v>-0.1</v>
      </c>
      <c r="K110" s="81">
        <f t="shared" si="47"/>
        <v>-0.1</v>
      </c>
      <c r="L110" s="99">
        <f t="shared" si="48"/>
        <v>-0.1</v>
      </c>
      <c r="M110" s="80">
        <f>VLOOKUP($A110,[0]!Table,MATCH(M$4,[0]!Curves,0))</f>
        <v>0.02</v>
      </c>
      <c r="N110" s="81">
        <f t="shared" si="49"/>
        <v>0.02</v>
      </c>
      <c r="O110" s="99">
        <f t="shared" si="50"/>
        <v>0.02</v>
      </c>
      <c r="P110" s="71"/>
      <c r="Q110" s="99">
        <f t="shared" si="51"/>
        <v>4.1719999999999997</v>
      </c>
      <c r="R110" s="99">
        <f t="shared" si="52"/>
        <v>4.1719999999999997</v>
      </c>
      <c r="S110" s="99">
        <f t="shared" si="53"/>
        <v>4.1719999999999997</v>
      </c>
      <c r="T110" s="82"/>
      <c r="U110" s="22">
        <f t="shared" si="54"/>
        <v>30</v>
      </c>
      <c r="V110" s="83">
        <f t="shared" si="55"/>
        <v>40841</v>
      </c>
      <c r="W110" s="22">
        <f t="shared" ca="1" si="56"/>
        <v>3792</v>
      </c>
      <c r="X110" s="80">
        <f>VLOOKUP($A110,[0]!Table,MATCH(X$4,[0]!Curves,0))</f>
        <v>6.18062336891292E-2</v>
      </c>
      <c r="Y110" s="84">
        <f t="shared" ca="1" si="57"/>
        <v>0.53136536132729084</v>
      </c>
      <c r="Z110" s="22">
        <f t="shared" si="58"/>
        <v>0</v>
      </c>
      <c r="AA110" s="22">
        <f t="shared" si="59"/>
        <v>0</v>
      </c>
      <c r="AC110" s="72">
        <f t="shared" ca="1" si="60"/>
        <v>0</v>
      </c>
      <c r="AD110" s="72">
        <f t="shared" ca="1" si="61"/>
        <v>0</v>
      </c>
      <c r="AE110" s="72">
        <f t="shared" ca="1" si="62"/>
        <v>0</v>
      </c>
      <c r="AF110" s="72">
        <f t="shared" ca="1" si="63"/>
        <v>0</v>
      </c>
      <c r="AG110" s="72">
        <f t="shared" ca="1" si="64"/>
        <v>0</v>
      </c>
      <c r="AH110" s="72">
        <f t="shared" ca="1" si="65"/>
        <v>0</v>
      </c>
      <c r="AI110" s="72">
        <f t="shared" ca="1" si="66"/>
        <v>0</v>
      </c>
      <c r="AJ110" s="72">
        <f t="shared" ca="1" si="67"/>
        <v>0</v>
      </c>
      <c r="AK110" s="72">
        <f t="shared" ca="1" si="68"/>
        <v>0</v>
      </c>
      <c r="AL110" s="76"/>
      <c r="AM110" s="72">
        <f t="shared" ca="1" si="69"/>
        <v>0</v>
      </c>
      <c r="AN110" s="72">
        <f t="shared" ca="1" si="70"/>
        <v>0</v>
      </c>
      <c r="AO110" s="72">
        <f t="shared" ca="1" si="71"/>
        <v>0</v>
      </c>
      <c r="AP110" s="85">
        <f t="shared" ca="1" si="72"/>
        <v>0</v>
      </c>
      <c r="AR110" s="72">
        <f t="shared" ca="1" si="73"/>
        <v>0</v>
      </c>
      <c r="AS110" s="72">
        <f t="shared" ca="1" si="74"/>
        <v>0</v>
      </c>
      <c r="AT110" s="72">
        <f t="shared" ca="1" si="75"/>
        <v>0</v>
      </c>
      <c r="AU110" s="85">
        <f t="shared" ca="1" si="76"/>
        <v>0</v>
      </c>
      <c r="AV110" s="85"/>
      <c r="AW110" s="73">
        <f t="shared" ca="1" si="77"/>
        <v>0</v>
      </c>
      <c r="AY110" s="73">
        <f t="shared" ca="1" si="78"/>
        <v>0</v>
      </c>
      <c r="AZ110" s="86"/>
    </row>
    <row r="111" spans="1:52">
      <c r="A111" s="77">
        <f t="shared" si="79"/>
        <v>40817</v>
      </c>
      <c r="B111" s="78">
        <f t="shared" si="80"/>
        <v>50000</v>
      </c>
      <c r="C111" s="87"/>
      <c r="D111" s="79">
        <f t="shared" si="42"/>
        <v>50000</v>
      </c>
      <c r="E111" s="67">
        <f t="shared" si="43"/>
        <v>0</v>
      </c>
      <c r="F111" s="67">
        <f t="shared" ca="1" si="44"/>
        <v>0</v>
      </c>
      <c r="G111" s="80">
        <f>VLOOKUP($A111,[0]!Table,MATCH(G$4,[0]!Curves,0))</f>
        <v>4.28</v>
      </c>
      <c r="H111" s="81">
        <f t="shared" si="45"/>
        <v>4.28</v>
      </c>
      <c r="I111" s="80">
        <f t="shared" si="46"/>
        <v>4.28</v>
      </c>
      <c r="J111" s="80">
        <f>VLOOKUP($A111,[0]!Table,MATCH(J$4,[0]!Curves,0))</f>
        <v>-0.1</v>
      </c>
      <c r="K111" s="81">
        <f t="shared" si="47"/>
        <v>-0.1</v>
      </c>
      <c r="L111" s="99">
        <f t="shared" si="48"/>
        <v>-0.1</v>
      </c>
      <c r="M111" s="80">
        <f>VLOOKUP($A111,[0]!Table,MATCH(M$4,[0]!Curves,0))</f>
        <v>0.02</v>
      </c>
      <c r="N111" s="81">
        <f t="shared" si="49"/>
        <v>0.02</v>
      </c>
      <c r="O111" s="99">
        <f t="shared" si="50"/>
        <v>0.02</v>
      </c>
      <c r="P111" s="71"/>
      <c r="Q111" s="99">
        <f t="shared" si="51"/>
        <v>4.2</v>
      </c>
      <c r="R111" s="99">
        <f t="shared" si="52"/>
        <v>4.2</v>
      </c>
      <c r="S111" s="99">
        <f t="shared" si="53"/>
        <v>4.2</v>
      </c>
      <c r="T111" s="82"/>
      <c r="U111" s="22">
        <f t="shared" si="54"/>
        <v>31</v>
      </c>
      <c r="V111" s="83">
        <f t="shared" si="55"/>
        <v>40872</v>
      </c>
      <c r="W111" s="22">
        <f t="shared" ca="1" si="56"/>
        <v>3823</v>
      </c>
      <c r="X111" s="80">
        <f>VLOOKUP($A111,[0]!Table,MATCH(X$4,[0]!Curves,0))</f>
        <v>6.1841241873168903E-2</v>
      </c>
      <c r="Y111" s="84">
        <f t="shared" ca="1" si="57"/>
        <v>0.52843161671448635</v>
      </c>
      <c r="Z111" s="22">
        <f t="shared" si="58"/>
        <v>0</v>
      </c>
      <c r="AA111" s="22">
        <f t="shared" si="59"/>
        <v>0</v>
      </c>
      <c r="AC111" s="72">
        <f t="shared" ca="1" si="60"/>
        <v>0</v>
      </c>
      <c r="AD111" s="72">
        <f t="shared" ca="1" si="61"/>
        <v>0</v>
      </c>
      <c r="AE111" s="72">
        <f t="shared" ca="1" si="62"/>
        <v>0</v>
      </c>
      <c r="AF111" s="72">
        <f t="shared" ca="1" si="63"/>
        <v>0</v>
      </c>
      <c r="AG111" s="72">
        <f t="shared" ca="1" si="64"/>
        <v>0</v>
      </c>
      <c r="AH111" s="72">
        <f t="shared" ca="1" si="65"/>
        <v>0</v>
      </c>
      <c r="AI111" s="72">
        <f t="shared" ca="1" si="66"/>
        <v>0</v>
      </c>
      <c r="AJ111" s="72">
        <f t="shared" ca="1" si="67"/>
        <v>0</v>
      </c>
      <c r="AK111" s="72">
        <f t="shared" ca="1" si="68"/>
        <v>0</v>
      </c>
      <c r="AL111" s="76"/>
      <c r="AM111" s="72">
        <f t="shared" ca="1" si="69"/>
        <v>0</v>
      </c>
      <c r="AN111" s="72">
        <f t="shared" ca="1" si="70"/>
        <v>0</v>
      </c>
      <c r="AO111" s="72">
        <f t="shared" ca="1" si="71"/>
        <v>0</v>
      </c>
      <c r="AP111" s="85">
        <f t="shared" ca="1" si="72"/>
        <v>0</v>
      </c>
      <c r="AR111" s="72">
        <f t="shared" ca="1" si="73"/>
        <v>0</v>
      </c>
      <c r="AS111" s="72">
        <f t="shared" ca="1" si="74"/>
        <v>0</v>
      </c>
      <c r="AT111" s="72">
        <f t="shared" ca="1" si="75"/>
        <v>0</v>
      </c>
      <c r="AU111" s="85">
        <f t="shared" ca="1" si="76"/>
        <v>0</v>
      </c>
      <c r="AV111" s="85"/>
      <c r="AW111" s="73">
        <f t="shared" ca="1" si="77"/>
        <v>0</v>
      </c>
      <c r="AY111" s="73">
        <f t="shared" ca="1" si="78"/>
        <v>0</v>
      </c>
      <c r="AZ111" s="86"/>
    </row>
    <row r="112" spans="1:52">
      <c r="A112" s="77">
        <f t="shared" si="79"/>
        <v>40848</v>
      </c>
      <c r="B112" s="78">
        <f t="shared" si="80"/>
        <v>50000</v>
      </c>
      <c r="C112" s="87"/>
      <c r="D112" s="79">
        <f t="shared" si="42"/>
        <v>50000</v>
      </c>
      <c r="E112" s="67">
        <f t="shared" si="43"/>
        <v>0</v>
      </c>
      <c r="F112" s="67">
        <f t="shared" ca="1" si="44"/>
        <v>0</v>
      </c>
      <c r="G112" s="80">
        <f>VLOOKUP($A112,[0]!Table,MATCH(G$4,[0]!Curves,0))</f>
        <v>4.415</v>
      </c>
      <c r="H112" s="81">
        <f t="shared" si="45"/>
        <v>4.415</v>
      </c>
      <c r="I112" s="80">
        <f t="shared" si="46"/>
        <v>4.415</v>
      </c>
      <c r="J112" s="80">
        <f>VLOOKUP($A112,[0]!Table,MATCH(J$4,[0]!Curves,0))</f>
        <v>0.13800000000000001</v>
      </c>
      <c r="K112" s="81">
        <f t="shared" si="47"/>
        <v>0.13800000000000001</v>
      </c>
      <c r="L112" s="99">
        <f t="shared" si="48"/>
        <v>0.13800000000000001</v>
      </c>
      <c r="M112" s="80">
        <f>VLOOKUP($A112,[0]!Table,MATCH(M$4,[0]!Curves,0))</f>
        <v>0.06</v>
      </c>
      <c r="N112" s="81">
        <f t="shared" si="49"/>
        <v>0.06</v>
      </c>
      <c r="O112" s="99">
        <f t="shared" si="50"/>
        <v>0.06</v>
      </c>
      <c r="P112" s="71"/>
      <c r="Q112" s="99">
        <f t="shared" si="51"/>
        <v>4.6130000000000004</v>
      </c>
      <c r="R112" s="99">
        <f t="shared" si="52"/>
        <v>4.6130000000000004</v>
      </c>
      <c r="S112" s="99">
        <f t="shared" si="53"/>
        <v>4.6130000000000004</v>
      </c>
      <c r="T112" s="82"/>
      <c r="U112" s="22">
        <f t="shared" si="54"/>
        <v>30</v>
      </c>
      <c r="V112" s="83">
        <f t="shared" si="55"/>
        <v>40902</v>
      </c>
      <c r="W112" s="22">
        <f t="shared" ca="1" si="56"/>
        <v>3853</v>
      </c>
      <c r="X112" s="80">
        <f>VLOOKUP($A112,[0]!Table,MATCH(X$4,[0]!Curves,0))</f>
        <v>6.1877416997103904E-2</v>
      </c>
      <c r="Y112" s="84">
        <f t="shared" ca="1" si="57"/>
        <v>0.52560495463195089</v>
      </c>
      <c r="Z112" s="22">
        <f t="shared" si="58"/>
        <v>0</v>
      </c>
      <c r="AA112" s="22">
        <f t="shared" si="59"/>
        <v>0</v>
      </c>
      <c r="AC112" s="72">
        <f t="shared" ca="1" si="60"/>
        <v>0</v>
      </c>
      <c r="AD112" s="72">
        <f t="shared" ca="1" si="61"/>
        <v>0</v>
      </c>
      <c r="AE112" s="72">
        <f t="shared" ca="1" si="62"/>
        <v>0</v>
      </c>
      <c r="AF112" s="72">
        <f t="shared" ca="1" si="63"/>
        <v>0</v>
      </c>
      <c r="AG112" s="72">
        <f t="shared" ca="1" si="64"/>
        <v>0</v>
      </c>
      <c r="AH112" s="72">
        <f t="shared" ca="1" si="65"/>
        <v>0</v>
      </c>
      <c r="AI112" s="72">
        <f t="shared" ca="1" si="66"/>
        <v>0</v>
      </c>
      <c r="AJ112" s="72">
        <f t="shared" ca="1" si="67"/>
        <v>0</v>
      </c>
      <c r="AK112" s="72">
        <f t="shared" ca="1" si="68"/>
        <v>0</v>
      </c>
      <c r="AL112" s="76"/>
      <c r="AM112" s="72">
        <f t="shared" ca="1" si="69"/>
        <v>0</v>
      </c>
      <c r="AN112" s="72">
        <f t="shared" ca="1" si="70"/>
        <v>0</v>
      </c>
      <c r="AO112" s="72">
        <f t="shared" ca="1" si="71"/>
        <v>0</v>
      </c>
      <c r="AP112" s="85">
        <f t="shared" ca="1" si="72"/>
        <v>0</v>
      </c>
      <c r="AR112" s="72">
        <f t="shared" ca="1" si="73"/>
        <v>0</v>
      </c>
      <c r="AS112" s="72">
        <f t="shared" ca="1" si="74"/>
        <v>0</v>
      </c>
      <c r="AT112" s="72">
        <f t="shared" ca="1" si="75"/>
        <v>0</v>
      </c>
      <c r="AU112" s="85">
        <f t="shared" ca="1" si="76"/>
        <v>0</v>
      </c>
      <c r="AV112" s="85"/>
      <c r="AW112" s="73">
        <f t="shared" ca="1" si="77"/>
        <v>0</v>
      </c>
      <c r="AY112" s="73">
        <f t="shared" ca="1" si="78"/>
        <v>0</v>
      </c>
      <c r="AZ112" s="86"/>
    </row>
    <row r="113" spans="1:52">
      <c r="A113" s="77">
        <f t="shared" si="79"/>
        <v>40878</v>
      </c>
      <c r="B113" s="78">
        <f t="shared" si="80"/>
        <v>50000</v>
      </c>
      <c r="C113" s="87"/>
      <c r="D113" s="79">
        <f t="shared" si="42"/>
        <v>50000</v>
      </c>
      <c r="E113" s="67">
        <f t="shared" si="43"/>
        <v>0</v>
      </c>
      <c r="F113" s="67">
        <f t="shared" ca="1" si="44"/>
        <v>0</v>
      </c>
      <c r="G113" s="80">
        <f>VLOOKUP($A113,[0]!Table,MATCH(G$4,[0]!Curves,0))</f>
        <v>4.55</v>
      </c>
      <c r="H113" s="81">
        <f t="shared" si="45"/>
        <v>4.55</v>
      </c>
      <c r="I113" s="80">
        <f t="shared" si="46"/>
        <v>4.55</v>
      </c>
      <c r="J113" s="80">
        <f>VLOOKUP($A113,[0]!Table,MATCH(J$4,[0]!Curves,0))</f>
        <v>0.19800000000000001</v>
      </c>
      <c r="K113" s="81">
        <f t="shared" si="47"/>
        <v>0.19800000000000001</v>
      </c>
      <c r="L113" s="99">
        <f t="shared" si="48"/>
        <v>0.19800000000000001</v>
      </c>
      <c r="M113" s="80">
        <f>VLOOKUP($A113,[0]!Table,MATCH(M$4,[0]!Curves,0))</f>
        <v>0.06</v>
      </c>
      <c r="N113" s="81">
        <f t="shared" si="49"/>
        <v>0.06</v>
      </c>
      <c r="O113" s="99">
        <f t="shared" si="50"/>
        <v>0.06</v>
      </c>
      <c r="P113" s="71"/>
      <c r="Q113" s="99">
        <f t="shared" si="51"/>
        <v>4.8079999999999998</v>
      </c>
      <c r="R113" s="99">
        <f t="shared" si="52"/>
        <v>4.8079999999999998</v>
      </c>
      <c r="S113" s="99">
        <f t="shared" si="53"/>
        <v>4.8079999999999998</v>
      </c>
      <c r="T113" s="82"/>
      <c r="U113" s="22">
        <f t="shared" si="54"/>
        <v>31</v>
      </c>
      <c r="V113" s="83">
        <f t="shared" si="55"/>
        <v>40933</v>
      </c>
      <c r="W113" s="22">
        <f t="shared" ca="1" si="56"/>
        <v>3884</v>
      </c>
      <c r="X113" s="80">
        <f>VLOOKUP($A113,[0]!Table,MATCH(X$4,[0]!Curves,0))</f>
        <v>6.1912425181970501E-2</v>
      </c>
      <c r="Y113" s="84">
        <f t="shared" ca="1" si="57"/>
        <v>0.52269689444027523</v>
      </c>
      <c r="Z113" s="22">
        <f t="shared" si="58"/>
        <v>0</v>
      </c>
      <c r="AA113" s="22">
        <f t="shared" si="59"/>
        <v>0</v>
      </c>
      <c r="AC113" s="72">
        <f t="shared" ca="1" si="60"/>
        <v>0</v>
      </c>
      <c r="AD113" s="72">
        <f t="shared" ca="1" si="61"/>
        <v>0</v>
      </c>
      <c r="AE113" s="72">
        <f t="shared" ca="1" si="62"/>
        <v>0</v>
      </c>
      <c r="AF113" s="72">
        <f t="shared" ca="1" si="63"/>
        <v>0</v>
      </c>
      <c r="AG113" s="72">
        <f t="shared" ca="1" si="64"/>
        <v>0</v>
      </c>
      <c r="AH113" s="72">
        <f t="shared" ca="1" si="65"/>
        <v>0</v>
      </c>
      <c r="AI113" s="72">
        <f t="shared" ca="1" si="66"/>
        <v>0</v>
      </c>
      <c r="AJ113" s="72">
        <f t="shared" ca="1" si="67"/>
        <v>0</v>
      </c>
      <c r="AK113" s="72">
        <f t="shared" ca="1" si="68"/>
        <v>0</v>
      </c>
      <c r="AL113" s="76"/>
      <c r="AM113" s="72">
        <f t="shared" ca="1" si="69"/>
        <v>0</v>
      </c>
      <c r="AN113" s="72">
        <f t="shared" ca="1" si="70"/>
        <v>0</v>
      </c>
      <c r="AO113" s="72">
        <f t="shared" ca="1" si="71"/>
        <v>0</v>
      </c>
      <c r="AP113" s="85">
        <f t="shared" ca="1" si="72"/>
        <v>0</v>
      </c>
      <c r="AR113" s="72">
        <f t="shared" ca="1" si="73"/>
        <v>0</v>
      </c>
      <c r="AS113" s="72">
        <f t="shared" ca="1" si="74"/>
        <v>0</v>
      </c>
      <c r="AT113" s="72">
        <f t="shared" ca="1" si="75"/>
        <v>0</v>
      </c>
      <c r="AU113" s="85">
        <f t="shared" ca="1" si="76"/>
        <v>0</v>
      </c>
      <c r="AV113" s="85"/>
      <c r="AW113" s="73">
        <f t="shared" ca="1" si="77"/>
        <v>0</v>
      </c>
      <c r="AY113" s="73">
        <f t="shared" ca="1" si="78"/>
        <v>0</v>
      </c>
      <c r="AZ113" s="86"/>
    </row>
    <row r="114" spans="1:52">
      <c r="A114" s="77">
        <f t="shared" si="79"/>
        <v>40909</v>
      </c>
      <c r="B114" s="78">
        <f t="shared" si="80"/>
        <v>50000</v>
      </c>
      <c r="C114" s="87"/>
      <c r="D114" s="79">
        <f t="shared" si="42"/>
        <v>50000</v>
      </c>
      <c r="E114" s="67">
        <f t="shared" si="43"/>
        <v>0</v>
      </c>
      <c r="F114" s="67">
        <f t="shared" ca="1" si="44"/>
        <v>0</v>
      </c>
      <c r="G114" s="80">
        <f>VLOOKUP($A114,[0]!Table,MATCH(G$4,[0]!Curves,0))</f>
        <v>4.641</v>
      </c>
      <c r="H114" s="81">
        <f t="shared" si="45"/>
        <v>4.641</v>
      </c>
      <c r="I114" s="80">
        <f t="shared" si="46"/>
        <v>4.641</v>
      </c>
      <c r="J114" s="80">
        <f>VLOOKUP($A114,[0]!Table,MATCH(J$4,[0]!Curves,0))</f>
        <v>0.26800000000000002</v>
      </c>
      <c r="K114" s="81">
        <f t="shared" si="47"/>
        <v>0.26800000000000002</v>
      </c>
      <c r="L114" s="99">
        <f t="shared" si="48"/>
        <v>0.26800000000000002</v>
      </c>
      <c r="M114" s="80">
        <f>VLOOKUP($A114,[0]!Table,MATCH(M$4,[0]!Curves,0))</f>
        <v>0.06</v>
      </c>
      <c r="N114" s="81">
        <f t="shared" si="49"/>
        <v>0.06</v>
      </c>
      <c r="O114" s="99">
        <f t="shared" si="50"/>
        <v>0.06</v>
      </c>
      <c r="P114" s="71"/>
      <c r="Q114" s="99">
        <f t="shared" si="51"/>
        <v>4.9690000000000003</v>
      </c>
      <c r="R114" s="99">
        <f t="shared" si="52"/>
        <v>4.9690000000000003</v>
      </c>
      <c r="S114" s="99">
        <f t="shared" si="53"/>
        <v>4.9690000000000003</v>
      </c>
      <c r="T114" s="82"/>
      <c r="U114" s="22">
        <f t="shared" si="54"/>
        <v>31</v>
      </c>
      <c r="V114" s="83">
        <f t="shared" si="55"/>
        <v>40964</v>
      </c>
      <c r="W114" s="22">
        <f t="shared" ca="1" si="56"/>
        <v>3915</v>
      </c>
      <c r="X114" s="80">
        <f>VLOOKUP($A114,[0]!Table,MATCH(X$4,[0]!Curves,0))</f>
        <v>6.1948600306760401E-2</v>
      </c>
      <c r="Y114" s="84">
        <f t="shared" ca="1" si="57"/>
        <v>0.51980183131329294</v>
      </c>
      <c r="Z114" s="22">
        <f t="shared" si="58"/>
        <v>0</v>
      </c>
      <c r="AA114" s="22">
        <f t="shared" si="59"/>
        <v>0</v>
      </c>
      <c r="AC114" s="72">
        <f t="shared" ca="1" si="60"/>
        <v>0</v>
      </c>
      <c r="AD114" s="72">
        <f t="shared" ca="1" si="61"/>
        <v>0</v>
      </c>
      <c r="AE114" s="72">
        <f t="shared" ca="1" si="62"/>
        <v>0</v>
      </c>
      <c r="AF114" s="72">
        <f t="shared" ca="1" si="63"/>
        <v>0</v>
      </c>
      <c r="AG114" s="72">
        <f t="shared" ca="1" si="64"/>
        <v>0</v>
      </c>
      <c r="AH114" s="72">
        <f t="shared" ca="1" si="65"/>
        <v>0</v>
      </c>
      <c r="AI114" s="72">
        <f t="shared" ca="1" si="66"/>
        <v>0</v>
      </c>
      <c r="AJ114" s="72">
        <f t="shared" ca="1" si="67"/>
        <v>0</v>
      </c>
      <c r="AK114" s="72">
        <f t="shared" ca="1" si="68"/>
        <v>0</v>
      </c>
      <c r="AL114" s="76"/>
      <c r="AM114" s="72">
        <f t="shared" ca="1" si="69"/>
        <v>0</v>
      </c>
      <c r="AN114" s="72">
        <f t="shared" ca="1" si="70"/>
        <v>0</v>
      </c>
      <c r="AO114" s="72">
        <f t="shared" ca="1" si="71"/>
        <v>0</v>
      </c>
      <c r="AP114" s="85">
        <f t="shared" ca="1" si="72"/>
        <v>0</v>
      </c>
      <c r="AR114" s="72">
        <f t="shared" ca="1" si="73"/>
        <v>0</v>
      </c>
      <c r="AS114" s="72">
        <f t="shared" ca="1" si="74"/>
        <v>0</v>
      </c>
      <c r="AT114" s="72">
        <f t="shared" ca="1" si="75"/>
        <v>0</v>
      </c>
      <c r="AU114" s="85">
        <f t="shared" ca="1" si="76"/>
        <v>0</v>
      </c>
      <c r="AV114" s="85"/>
      <c r="AW114" s="73">
        <f t="shared" ca="1" si="77"/>
        <v>0</v>
      </c>
      <c r="AY114" s="73">
        <f t="shared" ca="1" si="78"/>
        <v>0</v>
      </c>
      <c r="AZ114" s="86"/>
    </row>
    <row r="115" spans="1:52">
      <c r="A115" s="77">
        <f t="shared" si="79"/>
        <v>40940</v>
      </c>
      <c r="B115" s="78">
        <f t="shared" si="80"/>
        <v>50000</v>
      </c>
      <c r="C115" s="87"/>
      <c r="D115" s="79">
        <f t="shared" si="42"/>
        <v>50000</v>
      </c>
      <c r="E115" s="67">
        <f t="shared" si="43"/>
        <v>0</v>
      </c>
      <c r="F115" s="67">
        <f t="shared" ca="1" si="44"/>
        <v>0</v>
      </c>
      <c r="G115" s="80">
        <f>VLOOKUP($A115,[0]!Table,MATCH(G$4,[0]!Curves,0))</f>
        <v>4.5230000000000006</v>
      </c>
      <c r="H115" s="81">
        <f t="shared" si="45"/>
        <v>4.5230000000000006</v>
      </c>
      <c r="I115" s="80">
        <f t="shared" si="46"/>
        <v>4.5230000000000006</v>
      </c>
      <c r="J115" s="80">
        <f>VLOOKUP($A115,[0]!Table,MATCH(J$4,[0]!Curves,0))</f>
        <v>0.13800000000000001</v>
      </c>
      <c r="K115" s="81">
        <f t="shared" si="47"/>
        <v>0.13800000000000001</v>
      </c>
      <c r="L115" s="99">
        <f t="shared" si="48"/>
        <v>0.13800000000000001</v>
      </c>
      <c r="M115" s="80">
        <f>VLOOKUP($A115,[0]!Table,MATCH(M$4,[0]!Curves,0))</f>
        <v>0.06</v>
      </c>
      <c r="N115" s="81">
        <f t="shared" si="49"/>
        <v>0.06</v>
      </c>
      <c r="O115" s="99">
        <f t="shared" si="50"/>
        <v>0.06</v>
      </c>
      <c r="P115" s="71"/>
      <c r="Q115" s="99">
        <f t="shared" si="51"/>
        <v>4.721000000000001</v>
      </c>
      <c r="R115" s="99">
        <f t="shared" si="52"/>
        <v>4.721000000000001</v>
      </c>
      <c r="S115" s="99">
        <f t="shared" si="53"/>
        <v>4.721000000000001</v>
      </c>
      <c r="T115" s="82"/>
      <c r="U115" s="22">
        <f t="shared" si="54"/>
        <v>29</v>
      </c>
      <c r="V115" s="83">
        <f t="shared" si="55"/>
        <v>40993</v>
      </c>
      <c r="W115" s="22">
        <f t="shared" ca="1" si="56"/>
        <v>3944</v>
      </c>
      <c r="X115" s="80">
        <f>VLOOKUP($A115,[0]!Table,MATCH(X$4,[0]!Curves,0))</f>
        <v>6.1984775431985099E-2</v>
      </c>
      <c r="Y115" s="84">
        <f t="shared" ca="1" si="57"/>
        <v>0.51710527952057705</v>
      </c>
      <c r="Z115" s="22">
        <f t="shared" si="58"/>
        <v>0</v>
      </c>
      <c r="AA115" s="22">
        <f t="shared" si="59"/>
        <v>0</v>
      </c>
      <c r="AC115" s="72">
        <f t="shared" ca="1" si="60"/>
        <v>0</v>
      </c>
      <c r="AD115" s="72">
        <f t="shared" ca="1" si="61"/>
        <v>0</v>
      </c>
      <c r="AE115" s="72">
        <f t="shared" ca="1" si="62"/>
        <v>0</v>
      </c>
      <c r="AF115" s="72">
        <f t="shared" ca="1" si="63"/>
        <v>0</v>
      </c>
      <c r="AG115" s="72">
        <f t="shared" ca="1" si="64"/>
        <v>0</v>
      </c>
      <c r="AH115" s="72">
        <f t="shared" ca="1" si="65"/>
        <v>0</v>
      </c>
      <c r="AI115" s="72">
        <f t="shared" ca="1" si="66"/>
        <v>0</v>
      </c>
      <c r="AJ115" s="72">
        <f t="shared" ca="1" si="67"/>
        <v>0</v>
      </c>
      <c r="AK115" s="72">
        <f t="shared" ca="1" si="68"/>
        <v>0</v>
      </c>
      <c r="AL115" s="76"/>
      <c r="AM115" s="72">
        <f t="shared" ca="1" si="69"/>
        <v>0</v>
      </c>
      <c r="AN115" s="72">
        <f t="shared" ca="1" si="70"/>
        <v>0</v>
      </c>
      <c r="AO115" s="72">
        <f t="shared" ca="1" si="71"/>
        <v>0</v>
      </c>
      <c r="AP115" s="85">
        <f t="shared" ca="1" si="72"/>
        <v>0</v>
      </c>
      <c r="AR115" s="72">
        <f t="shared" ca="1" si="73"/>
        <v>0</v>
      </c>
      <c r="AS115" s="72">
        <f t="shared" ca="1" si="74"/>
        <v>0</v>
      </c>
      <c r="AT115" s="72">
        <f t="shared" ca="1" si="75"/>
        <v>0</v>
      </c>
      <c r="AU115" s="85">
        <f t="shared" ca="1" si="76"/>
        <v>0</v>
      </c>
      <c r="AV115" s="85"/>
      <c r="AW115" s="73">
        <f t="shared" ca="1" si="77"/>
        <v>0</v>
      </c>
      <c r="AY115" s="73">
        <f t="shared" ca="1" si="78"/>
        <v>0</v>
      </c>
      <c r="AZ115" s="86"/>
    </row>
    <row r="116" spans="1:52">
      <c r="A116" s="77">
        <f t="shared" si="79"/>
        <v>40969</v>
      </c>
      <c r="B116" s="78">
        <f t="shared" si="80"/>
        <v>50000</v>
      </c>
      <c r="C116" s="87"/>
      <c r="D116" s="79">
        <f t="shared" si="42"/>
        <v>50000</v>
      </c>
      <c r="E116" s="67">
        <f t="shared" si="43"/>
        <v>0</v>
      </c>
      <c r="F116" s="67">
        <f t="shared" ca="1" si="44"/>
        <v>0</v>
      </c>
      <c r="G116" s="80">
        <f>VLOOKUP($A116,[0]!Table,MATCH(G$4,[0]!Curves,0))</f>
        <v>4.3899999999999997</v>
      </c>
      <c r="H116" s="81">
        <f t="shared" si="45"/>
        <v>4.3899999999999997</v>
      </c>
      <c r="I116" s="80">
        <f t="shared" si="46"/>
        <v>4.3899999999999997</v>
      </c>
      <c r="J116" s="80">
        <f>VLOOKUP($A116,[0]!Table,MATCH(J$4,[0]!Curves,0))</f>
        <v>-4.2000000000000003E-2</v>
      </c>
      <c r="K116" s="81">
        <f t="shared" si="47"/>
        <v>-4.2000000000000003E-2</v>
      </c>
      <c r="L116" s="99">
        <f t="shared" si="48"/>
        <v>-4.2000000000000003E-2</v>
      </c>
      <c r="M116" s="80">
        <f>VLOOKUP($A116,[0]!Table,MATCH(M$4,[0]!Curves,0))</f>
        <v>0.06</v>
      </c>
      <c r="N116" s="81">
        <f t="shared" si="49"/>
        <v>0.06</v>
      </c>
      <c r="O116" s="99">
        <f t="shared" si="50"/>
        <v>0.06</v>
      </c>
      <c r="P116" s="71"/>
      <c r="Q116" s="99">
        <f t="shared" si="51"/>
        <v>4.4079999999999995</v>
      </c>
      <c r="R116" s="99">
        <f t="shared" si="52"/>
        <v>4.4079999999999995</v>
      </c>
      <c r="S116" s="99">
        <f t="shared" si="53"/>
        <v>4.4079999999999995</v>
      </c>
      <c r="T116" s="82"/>
      <c r="U116" s="22">
        <f t="shared" si="54"/>
        <v>31</v>
      </c>
      <c r="V116" s="83">
        <f t="shared" si="55"/>
        <v>41024</v>
      </c>
      <c r="W116" s="22">
        <f t="shared" ca="1" si="56"/>
        <v>3975</v>
      </c>
      <c r="X116" s="80">
        <f>VLOOKUP($A116,[0]!Table,MATCH(X$4,[0]!Curves,0))</f>
        <v>6.2018616678555502E-2</v>
      </c>
      <c r="Y116" s="84">
        <f t="shared" ca="1" si="57"/>
        <v>0.51423526530207353</v>
      </c>
      <c r="Z116" s="22">
        <f t="shared" si="58"/>
        <v>0</v>
      </c>
      <c r="AA116" s="22">
        <f t="shared" si="59"/>
        <v>0</v>
      </c>
      <c r="AC116" s="72">
        <f t="shared" ca="1" si="60"/>
        <v>0</v>
      </c>
      <c r="AD116" s="72">
        <f t="shared" ca="1" si="61"/>
        <v>0</v>
      </c>
      <c r="AE116" s="72">
        <f t="shared" ca="1" si="62"/>
        <v>0</v>
      </c>
      <c r="AF116" s="72">
        <f t="shared" ca="1" si="63"/>
        <v>0</v>
      </c>
      <c r="AG116" s="72">
        <f t="shared" ca="1" si="64"/>
        <v>0</v>
      </c>
      <c r="AH116" s="72">
        <f t="shared" ca="1" si="65"/>
        <v>0</v>
      </c>
      <c r="AI116" s="72">
        <f t="shared" ca="1" si="66"/>
        <v>0</v>
      </c>
      <c r="AJ116" s="72">
        <f t="shared" ca="1" si="67"/>
        <v>0</v>
      </c>
      <c r="AK116" s="72">
        <f t="shared" ca="1" si="68"/>
        <v>0</v>
      </c>
      <c r="AL116" s="76"/>
      <c r="AM116" s="72">
        <f t="shared" ca="1" si="69"/>
        <v>0</v>
      </c>
      <c r="AN116" s="72">
        <f t="shared" ca="1" si="70"/>
        <v>0</v>
      </c>
      <c r="AO116" s="72">
        <f t="shared" ca="1" si="71"/>
        <v>0</v>
      </c>
      <c r="AP116" s="85">
        <f t="shared" ca="1" si="72"/>
        <v>0</v>
      </c>
      <c r="AR116" s="72">
        <f t="shared" ca="1" si="73"/>
        <v>0</v>
      </c>
      <c r="AS116" s="72">
        <f t="shared" ca="1" si="74"/>
        <v>0</v>
      </c>
      <c r="AT116" s="72">
        <f t="shared" ca="1" si="75"/>
        <v>0</v>
      </c>
      <c r="AU116" s="85">
        <f t="shared" ca="1" si="76"/>
        <v>0</v>
      </c>
      <c r="AV116" s="85"/>
      <c r="AW116" s="73">
        <f t="shared" ca="1" si="77"/>
        <v>0</v>
      </c>
      <c r="AY116" s="73">
        <f t="shared" ca="1" si="78"/>
        <v>0</v>
      </c>
      <c r="AZ116" s="86"/>
    </row>
    <row r="117" spans="1:52">
      <c r="A117" s="77">
        <f t="shared" si="79"/>
        <v>41000</v>
      </c>
      <c r="B117" s="78">
        <f t="shared" si="80"/>
        <v>50000</v>
      </c>
      <c r="C117" s="87"/>
      <c r="D117" s="79">
        <f t="shared" si="42"/>
        <v>50000</v>
      </c>
      <c r="E117" s="67">
        <f t="shared" si="43"/>
        <v>0</v>
      </c>
      <c r="F117" s="67">
        <f t="shared" ca="1" si="44"/>
        <v>0</v>
      </c>
      <c r="G117" s="80">
        <f>VLOOKUP($A117,[0]!Table,MATCH(G$4,[0]!Curves,0))</f>
        <v>4.2050000000000001</v>
      </c>
      <c r="H117" s="81">
        <f t="shared" si="45"/>
        <v>4.2050000000000001</v>
      </c>
      <c r="I117" s="80">
        <f t="shared" si="46"/>
        <v>4.2050000000000001</v>
      </c>
      <c r="J117" s="80">
        <f>VLOOKUP($A117,[0]!Table,MATCH(J$4,[0]!Curves,0))</f>
        <v>-0.1</v>
      </c>
      <c r="K117" s="81">
        <f t="shared" si="47"/>
        <v>-0.1</v>
      </c>
      <c r="L117" s="99">
        <f t="shared" si="48"/>
        <v>-0.1</v>
      </c>
      <c r="M117" s="80">
        <f>VLOOKUP($A117,[0]!Table,MATCH(M$4,[0]!Curves,0))</f>
        <v>0.02</v>
      </c>
      <c r="N117" s="81">
        <f t="shared" si="49"/>
        <v>0.02</v>
      </c>
      <c r="O117" s="99">
        <f t="shared" si="50"/>
        <v>0.02</v>
      </c>
      <c r="P117" s="71"/>
      <c r="Q117" s="99">
        <f t="shared" si="51"/>
        <v>4.125</v>
      </c>
      <c r="R117" s="99">
        <f t="shared" si="52"/>
        <v>4.125</v>
      </c>
      <c r="S117" s="99">
        <f t="shared" si="53"/>
        <v>4.125</v>
      </c>
      <c r="T117" s="82"/>
      <c r="U117" s="22">
        <f t="shared" si="54"/>
        <v>30</v>
      </c>
      <c r="V117" s="83">
        <f t="shared" si="55"/>
        <v>41054</v>
      </c>
      <c r="W117" s="22">
        <f t="shared" ca="1" si="56"/>
        <v>4005</v>
      </c>
      <c r="X117" s="80">
        <f>VLOOKUP($A117,[0]!Table,MATCH(X$4,[0]!Curves,0))</f>
        <v>6.2054791804620799E-2</v>
      </c>
      <c r="Y117" s="84">
        <f t="shared" ca="1" si="57"/>
        <v>0.51147010248663916</v>
      </c>
      <c r="Z117" s="22">
        <f t="shared" si="58"/>
        <v>0</v>
      </c>
      <c r="AA117" s="22">
        <f t="shared" si="59"/>
        <v>0</v>
      </c>
      <c r="AC117" s="72">
        <f t="shared" ca="1" si="60"/>
        <v>0</v>
      </c>
      <c r="AD117" s="72">
        <f t="shared" ca="1" si="61"/>
        <v>0</v>
      </c>
      <c r="AE117" s="72">
        <f t="shared" ca="1" si="62"/>
        <v>0</v>
      </c>
      <c r="AF117" s="72">
        <f t="shared" ca="1" si="63"/>
        <v>0</v>
      </c>
      <c r="AG117" s="72">
        <f t="shared" ca="1" si="64"/>
        <v>0</v>
      </c>
      <c r="AH117" s="72">
        <f t="shared" ca="1" si="65"/>
        <v>0</v>
      </c>
      <c r="AI117" s="72">
        <f t="shared" ca="1" si="66"/>
        <v>0</v>
      </c>
      <c r="AJ117" s="72">
        <f t="shared" ca="1" si="67"/>
        <v>0</v>
      </c>
      <c r="AK117" s="72">
        <f t="shared" ca="1" si="68"/>
        <v>0</v>
      </c>
      <c r="AL117" s="76"/>
      <c r="AM117" s="72">
        <f t="shared" ca="1" si="69"/>
        <v>0</v>
      </c>
      <c r="AN117" s="72">
        <f t="shared" ca="1" si="70"/>
        <v>0</v>
      </c>
      <c r="AO117" s="72">
        <f t="shared" ca="1" si="71"/>
        <v>0</v>
      </c>
      <c r="AP117" s="85">
        <f t="shared" ca="1" si="72"/>
        <v>0</v>
      </c>
      <c r="AR117" s="72">
        <f t="shared" ca="1" si="73"/>
        <v>0</v>
      </c>
      <c r="AS117" s="72">
        <f t="shared" ca="1" si="74"/>
        <v>0</v>
      </c>
      <c r="AT117" s="72">
        <f t="shared" ca="1" si="75"/>
        <v>0</v>
      </c>
      <c r="AU117" s="85">
        <f t="shared" ca="1" si="76"/>
        <v>0</v>
      </c>
      <c r="AV117" s="85"/>
      <c r="AW117" s="73">
        <f t="shared" ca="1" si="77"/>
        <v>0</v>
      </c>
      <c r="AY117" s="73">
        <f t="shared" ca="1" si="78"/>
        <v>0</v>
      </c>
      <c r="AZ117" s="86"/>
    </row>
    <row r="118" spans="1:52">
      <c r="A118" s="77">
        <f t="shared" si="79"/>
        <v>41030</v>
      </c>
      <c r="B118" s="78">
        <f t="shared" si="80"/>
        <v>50000</v>
      </c>
      <c r="C118" s="87"/>
      <c r="D118" s="79">
        <f t="shared" si="42"/>
        <v>50000</v>
      </c>
      <c r="E118" s="67">
        <f t="shared" si="43"/>
        <v>0</v>
      </c>
      <c r="F118" s="67">
        <f t="shared" ca="1" si="44"/>
        <v>0</v>
      </c>
      <c r="G118" s="80">
        <f>VLOOKUP($A118,[0]!Table,MATCH(G$4,[0]!Curves,0))</f>
        <v>4.1950000000000003</v>
      </c>
      <c r="H118" s="81">
        <f t="shared" si="45"/>
        <v>4.1950000000000003</v>
      </c>
      <c r="I118" s="80">
        <f t="shared" si="46"/>
        <v>4.1950000000000003</v>
      </c>
      <c r="J118" s="80">
        <f>VLOOKUP($A118,[0]!Table,MATCH(J$4,[0]!Curves,0))</f>
        <v>-0.1</v>
      </c>
      <c r="K118" s="81">
        <f t="shared" si="47"/>
        <v>-0.1</v>
      </c>
      <c r="L118" s="99">
        <f t="shared" si="48"/>
        <v>-0.1</v>
      </c>
      <c r="M118" s="80">
        <f>VLOOKUP($A118,[0]!Table,MATCH(M$4,[0]!Curves,0))</f>
        <v>0.02</v>
      </c>
      <c r="N118" s="81">
        <f t="shared" si="49"/>
        <v>0.02</v>
      </c>
      <c r="O118" s="99">
        <f t="shared" si="50"/>
        <v>0.02</v>
      </c>
      <c r="P118" s="71"/>
      <c r="Q118" s="99">
        <f t="shared" si="51"/>
        <v>4.1150000000000002</v>
      </c>
      <c r="R118" s="99">
        <f t="shared" si="52"/>
        <v>4.1150000000000002</v>
      </c>
      <c r="S118" s="99">
        <f t="shared" si="53"/>
        <v>4.1150000000000002</v>
      </c>
      <c r="T118" s="82"/>
      <c r="U118" s="22">
        <f t="shared" si="54"/>
        <v>31</v>
      </c>
      <c r="V118" s="83">
        <f t="shared" si="55"/>
        <v>41085</v>
      </c>
      <c r="W118" s="22">
        <f t="shared" ca="1" si="56"/>
        <v>4036</v>
      </c>
      <c r="X118" s="80">
        <f>VLOOKUP($A118,[0]!Table,MATCH(X$4,[0]!Curves,0))</f>
        <v>6.20897999915484E-2</v>
      </c>
      <c r="Y118" s="84">
        <f t="shared" ca="1" si="57"/>
        <v>0.50862541027169206</v>
      </c>
      <c r="Z118" s="22">
        <f t="shared" si="58"/>
        <v>0</v>
      </c>
      <c r="AA118" s="22">
        <f t="shared" si="59"/>
        <v>0</v>
      </c>
      <c r="AC118" s="72">
        <f t="shared" ca="1" si="60"/>
        <v>0</v>
      </c>
      <c r="AD118" s="72">
        <f t="shared" ca="1" si="61"/>
        <v>0</v>
      </c>
      <c r="AE118" s="72">
        <f t="shared" ca="1" si="62"/>
        <v>0</v>
      </c>
      <c r="AF118" s="72">
        <f t="shared" ca="1" si="63"/>
        <v>0</v>
      </c>
      <c r="AG118" s="72">
        <f t="shared" ca="1" si="64"/>
        <v>0</v>
      </c>
      <c r="AH118" s="72">
        <f t="shared" ca="1" si="65"/>
        <v>0</v>
      </c>
      <c r="AI118" s="72">
        <f t="shared" ca="1" si="66"/>
        <v>0</v>
      </c>
      <c r="AJ118" s="72">
        <f t="shared" ca="1" si="67"/>
        <v>0</v>
      </c>
      <c r="AK118" s="72">
        <f t="shared" ca="1" si="68"/>
        <v>0</v>
      </c>
      <c r="AL118" s="76"/>
      <c r="AM118" s="72">
        <f t="shared" ca="1" si="69"/>
        <v>0</v>
      </c>
      <c r="AN118" s="72">
        <f t="shared" ca="1" si="70"/>
        <v>0</v>
      </c>
      <c r="AO118" s="72">
        <f t="shared" ca="1" si="71"/>
        <v>0</v>
      </c>
      <c r="AP118" s="85">
        <f t="shared" ca="1" si="72"/>
        <v>0</v>
      </c>
      <c r="AR118" s="72">
        <f t="shared" ca="1" si="73"/>
        <v>0</v>
      </c>
      <c r="AS118" s="72">
        <f t="shared" ca="1" si="74"/>
        <v>0</v>
      </c>
      <c r="AT118" s="72">
        <f t="shared" ca="1" si="75"/>
        <v>0</v>
      </c>
      <c r="AU118" s="85">
        <f t="shared" ca="1" si="76"/>
        <v>0</v>
      </c>
      <c r="AV118" s="85"/>
      <c r="AW118" s="73">
        <f t="shared" ca="1" si="77"/>
        <v>0</v>
      </c>
      <c r="AY118" s="73">
        <f t="shared" ca="1" si="78"/>
        <v>0</v>
      </c>
      <c r="AZ118" s="86"/>
    </row>
    <row r="119" spans="1:52">
      <c r="A119" s="77">
        <f t="shared" si="79"/>
        <v>41061</v>
      </c>
      <c r="B119" s="78">
        <f t="shared" si="80"/>
        <v>50000</v>
      </c>
      <c r="C119" s="87"/>
      <c r="D119" s="79">
        <f t="shared" si="42"/>
        <v>50000</v>
      </c>
      <c r="E119" s="67">
        <f t="shared" si="43"/>
        <v>0</v>
      </c>
      <c r="F119" s="67">
        <f t="shared" ca="1" si="44"/>
        <v>0</v>
      </c>
      <c r="G119" s="80">
        <f>VLOOKUP($A119,[0]!Table,MATCH(G$4,[0]!Curves,0))</f>
        <v>4.2309999999999999</v>
      </c>
      <c r="H119" s="81">
        <f t="shared" si="45"/>
        <v>4.2309999999999999</v>
      </c>
      <c r="I119" s="80">
        <f t="shared" si="46"/>
        <v>4.2309999999999999</v>
      </c>
      <c r="J119" s="80">
        <f>VLOOKUP($A119,[0]!Table,MATCH(J$4,[0]!Curves,0))</f>
        <v>-0.1</v>
      </c>
      <c r="K119" s="81">
        <f t="shared" si="47"/>
        <v>-0.1</v>
      </c>
      <c r="L119" s="99">
        <f t="shared" si="48"/>
        <v>-0.1</v>
      </c>
      <c r="M119" s="80">
        <f>VLOOKUP($A119,[0]!Table,MATCH(M$4,[0]!Curves,0))</f>
        <v>0.02</v>
      </c>
      <c r="N119" s="81">
        <f t="shared" si="49"/>
        <v>0.02</v>
      </c>
      <c r="O119" s="99">
        <f t="shared" si="50"/>
        <v>0.02</v>
      </c>
      <c r="P119" s="71"/>
      <c r="Q119" s="99">
        <f t="shared" si="51"/>
        <v>4.1509999999999998</v>
      </c>
      <c r="R119" s="99">
        <f t="shared" si="52"/>
        <v>4.1509999999999998</v>
      </c>
      <c r="S119" s="99">
        <f t="shared" si="53"/>
        <v>4.1509999999999998</v>
      </c>
      <c r="T119" s="82"/>
      <c r="U119" s="22">
        <f t="shared" si="54"/>
        <v>30</v>
      </c>
      <c r="V119" s="83">
        <f t="shared" si="55"/>
        <v>41115</v>
      </c>
      <c r="W119" s="22">
        <f t="shared" ca="1" si="56"/>
        <v>4066</v>
      </c>
      <c r="X119" s="80">
        <f>VLOOKUP($A119,[0]!Table,MATCH(X$4,[0]!Curves,0))</f>
        <v>6.2125975118468603E-2</v>
      </c>
      <c r="Y119" s="84">
        <f t="shared" ca="1" si="57"/>
        <v>0.50588468211946791</v>
      </c>
      <c r="Z119" s="22">
        <f t="shared" si="58"/>
        <v>0</v>
      </c>
      <c r="AA119" s="22">
        <f t="shared" si="59"/>
        <v>0</v>
      </c>
      <c r="AC119" s="72">
        <f t="shared" ca="1" si="60"/>
        <v>0</v>
      </c>
      <c r="AD119" s="72">
        <f t="shared" ca="1" si="61"/>
        <v>0</v>
      </c>
      <c r="AE119" s="72">
        <f t="shared" ca="1" si="62"/>
        <v>0</v>
      </c>
      <c r="AF119" s="72">
        <f t="shared" ca="1" si="63"/>
        <v>0</v>
      </c>
      <c r="AG119" s="72">
        <f t="shared" ca="1" si="64"/>
        <v>0</v>
      </c>
      <c r="AH119" s="72">
        <f t="shared" ca="1" si="65"/>
        <v>0</v>
      </c>
      <c r="AI119" s="72">
        <f t="shared" ca="1" si="66"/>
        <v>0</v>
      </c>
      <c r="AJ119" s="72">
        <f t="shared" ca="1" si="67"/>
        <v>0</v>
      </c>
      <c r="AK119" s="72">
        <f t="shared" ca="1" si="68"/>
        <v>0</v>
      </c>
      <c r="AL119" s="76"/>
      <c r="AM119" s="72">
        <f t="shared" ca="1" si="69"/>
        <v>0</v>
      </c>
      <c r="AN119" s="72">
        <f t="shared" ca="1" si="70"/>
        <v>0</v>
      </c>
      <c r="AO119" s="72">
        <f t="shared" ca="1" si="71"/>
        <v>0</v>
      </c>
      <c r="AP119" s="85">
        <f t="shared" ca="1" si="72"/>
        <v>0</v>
      </c>
      <c r="AR119" s="72">
        <f t="shared" ca="1" si="73"/>
        <v>0</v>
      </c>
      <c r="AS119" s="72">
        <f t="shared" ca="1" si="74"/>
        <v>0</v>
      </c>
      <c r="AT119" s="72">
        <f t="shared" ca="1" si="75"/>
        <v>0</v>
      </c>
      <c r="AU119" s="85">
        <f t="shared" ca="1" si="76"/>
        <v>0</v>
      </c>
      <c r="AV119" s="85"/>
      <c r="AW119" s="73">
        <f t="shared" ca="1" si="77"/>
        <v>0</v>
      </c>
      <c r="AY119" s="73">
        <f t="shared" ca="1" si="78"/>
        <v>0</v>
      </c>
      <c r="AZ119" s="86"/>
    </row>
    <row r="120" spans="1:52">
      <c r="A120" s="77">
        <f t="shared" si="79"/>
        <v>41091</v>
      </c>
      <c r="B120" s="78">
        <f t="shared" si="80"/>
        <v>50000</v>
      </c>
      <c r="C120" s="87"/>
      <c r="D120" s="79">
        <f t="shared" si="42"/>
        <v>50000</v>
      </c>
      <c r="E120" s="67">
        <f t="shared" si="43"/>
        <v>0</v>
      </c>
      <c r="F120" s="67">
        <f t="shared" ca="1" si="44"/>
        <v>0</v>
      </c>
      <c r="G120" s="80">
        <f>VLOOKUP($A120,[0]!Table,MATCH(G$4,[0]!Curves,0))</f>
        <v>4.28</v>
      </c>
      <c r="H120" s="81">
        <f t="shared" si="45"/>
        <v>4.28</v>
      </c>
      <c r="I120" s="80">
        <f t="shared" si="46"/>
        <v>4.28</v>
      </c>
      <c r="J120" s="80">
        <f>VLOOKUP($A120,[0]!Table,MATCH(J$4,[0]!Curves,0))</f>
        <v>-0.1</v>
      </c>
      <c r="K120" s="81">
        <f t="shared" si="47"/>
        <v>-0.1</v>
      </c>
      <c r="L120" s="99">
        <f t="shared" si="48"/>
        <v>-0.1</v>
      </c>
      <c r="M120" s="80">
        <f>VLOOKUP($A120,[0]!Table,MATCH(M$4,[0]!Curves,0))</f>
        <v>0.02</v>
      </c>
      <c r="N120" s="81">
        <f t="shared" si="49"/>
        <v>0.02</v>
      </c>
      <c r="O120" s="99">
        <f t="shared" si="50"/>
        <v>0.02</v>
      </c>
      <c r="P120" s="71"/>
      <c r="Q120" s="99">
        <f t="shared" si="51"/>
        <v>4.2</v>
      </c>
      <c r="R120" s="99">
        <f t="shared" si="52"/>
        <v>4.2</v>
      </c>
      <c r="S120" s="99">
        <f t="shared" si="53"/>
        <v>4.2</v>
      </c>
      <c r="T120" s="82"/>
      <c r="U120" s="22">
        <f t="shared" si="54"/>
        <v>31</v>
      </c>
      <c r="V120" s="83">
        <f t="shared" si="55"/>
        <v>41146</v>
      </c>
      <c r="W120" s="22">
        <f t="shared" ca="1" si="56"/>
        <v>4097</v>
      </c>
      <c r="X120" s="80">
        <f>VLOOKUP($A120,[0]!Table,MATCH(X$4,[0]!Curves,0))</f>
        <v>6.2160983306223598E-2</v>
      </c>
      <c r="Y120" s="84">
        <f t="shared" ca="1" si="57"/>
        <v>0.50306516616584962</v>
      </c>
      <c r="Z120" s="22">
        <f t="shared" si="58"/>
        <v>0</v>
      </c>
      <c r="AA120" s="22">
        <f t="shared" si="59"/>
        <v>0</v>
      </c>
      <c r="AC120" s="72">
        <f t="shared" ca="1" si="60"/>
        <v>0</v>
      </c>
      <c r="AD120" s="72">
        <f t="shared" ca="1" si="61"/>
        <v>0</v>
      </c>
      <c r="AE120" s="72">
        <f t="shared" ca="1" si="62"/>
        <v>0</v>
      </c>
      <c r="AF120" s="72">
        <f t="shared" ca="1" si="63"/>
        <v>0</v>
      </c>
      <c r="AG120" s="72">
        <f t="shared" ca="1" si="64"/>
        <v>0</v>
      </c>
      <c r="AH120" s="72">
        <f t="shared" ca="1" si="65"/>
        <v>0</v>
      </c>
      <c r="AI120" s="72">
        <f t="shared" ca="1" si="66"/>
        <v>0</v>
      </c>
      <c r="AJ120" s="72">
        <f t="shared" ca="1" si="67"/>
        <v>0</v>
      </c>
      <c r="AK120" s="72">
        <f t="shared" ca="1" si="68"/>
        <v>0</v>
      </c>
      <c r="AL120" s="76"/>
      <c r="AM120" s="72">
        <f t="shared" ca="1" si="69"/>
        <v>0</v>
      </c>
      <c r="AN120" s="72">
        <f t="shared" ca="1" si="70"/>
        <v>0</v>
      </c>
      <c r="AO120" s="72">
        <f t="shared" ca="1" si="71"/>
        <v>0</v>
      </c>
      <c r="AP120" s="85">
        <f t="shared" ca="1" si="72"/>
        <v>0</v>
      </c>
      <c r="AR120" s="72">
        <f t="shared" ca="1" si="73"/>
        <v>0</v>
      </c>
      <c r="AS120" s="72">
        <f t="shared" ca="1" si="74"/>
        <v>0</v>
      </c>
      <c r="AT120" s="72">
        <f t="shared" ca="1" si="75"/>
        <v>0</v>
      </c>
      <c r="AU120" s="85">
        <f t="shared" ca="1" si="76"/>
        <v>0</v>
      </c>
      <c r="AV120" s="85"/>
      <c r="AW120" s="73">
        <f t="shared" ca="1" si="77"/>
        <v>0</v>
      </c>
      <c r="AY120" s="73">
        <f t="shared" ca="1" si="78"/>
        <v>0</v>
      </c>
      <c r="AZ120" s="86"/>
    </row>
    <row r="121" spans="1:52">
      <c r="A121" s="77">
        <f t="shared" si="79"/>
        <v>41122</v>
      </c>
      <c r="B121" s="78">
        <f t="shared" si="80"/>
        <v>50000</v>
      </c>
      <c r="C121" s="87"/>
      <c r="D121" s="79">
        <f t="shared" si="42"/>
        <v>50000</v>
      </c>
      <c r="E121" s="67">
        <f t="shared" si="43"/>
        <v>0</v>
      </c>
      <c r="F121" s="67">
        <f t="shared" ca="1" si="44"/>
        <v>0</v>
      </c>
      <c r="G121" s="80">
        <f>VLOOKUP($A121,[0]!Table,MATCH(G$4,[0]!Curves,0))</f>
        <v>4.3250000000000002</v>
      </c>
      <c r="H121" s="81">
        <f t="shared" si="45"/>
        <v>4.3250000000000002</v>
      </c>
      <c r="I121" s="80">
        <f t="shared" si="46"/>
        <v>4.3250000000000002</v>
      </c>
      <c r="J121" s="80">
        <f>VLOOKUP($A121,[0]!Table,MATCH(J$4,[0]!Curves,0))</f>
        <v>-0.1</v>
      </c>
      <c r="K121" s="81">
        <f t="shared" si="47"/>
        <v>-0.1</v>
      </c>
      <c r="L121" s="99">
        <f t="shared" si="48"/>
        <v>-0.1</v>
      </c>
      <c r="M121" s="80">
        <f>VLOOKUP($A121,[0]!Table,MATCH(M$4,[0]!Curves,0))</f>
        <v>0.02</v>
      </c>
      <c r="N121" s="81">
        <f t="shared" si="49"/>
        <v>0.02</v>
      </c>
      <c r="O121" s="99">
        <f t="shared" si="50"/>
        <v>0.02</v>
      </c>
      <c r="P121" s="71"/>
      <c r="Q121" s="99">
        <f t="shared" si="51"/>
        <v>4.2450000000000001</v>
      </c>
      <c r="R121" s="99">
        <f t="shared" si="52"/>
        <v>4.2450000000000001</v>
      </c>
      <c r="S121" s="99">
        <f t="shared" si="53"/>
        <v>4.2450000000000001</v>
      </c>
      <c r="T121" s="82"/>
      <c r="U121" s="22">
        <f t="shared" si="54"/>
        <v>31</v>
      </c>
      <c r="V121" s="83">
        <f t="shared" si="55"/>
        <v>41177</v>
      </c>
      <c r="W121" s="22">
        <f t="shared" ca="1" si="56"/>
        <v>4128</v>
      </c>
      <c r="X121" s="80">
        <f>VLOOKUP($A121,[0]!Table,MATCH(X$4,[0]!Curves,0))</f>
        <v>6.2197158433998201E-2</v>
      </c>
      <c r="Y121" s="84">
        <f t="shared" ca="1" si="57"/>
        <v>0.50025838880487805</v>
      </c>
      <c r="Z121" s="22">
        <f t="shared" si="58"/>
        <v>0</v>
      </c>
      <c r="AA121" s="22">
        <f t="shared" si="59"/>
        <v>0</v>
      </c>
      <c r="AC121" s="72">
        <f t="shared" ca="1" si="60"/>
        <v>0</v>
      </c>
      <c r="AD121" s="72">
        <f t="shared" ca="1" si="61"/>
        <v>0</v>
      </c>
      <c r="AE121" s="72">
        <f t="shared" ca="1" si="62"/>
        <v>0</v>
      </c>
      <c r="AF121" s="72">
        <f t="shared" ca="1" si="63"/>
        <v>0</v>
      </c>
      <c r="AG121" s="72">
        <f t="shared" ca="1" si="64"/>
        <v>0</v>
      </c>
      <c r="AH121" s="72">
        <f t="shared" ca="1" si="65"/>
        <v>0</v>
      </c>
      <c r="AI121" s="72">
        <f t="shared" ca="1" si="66"/>
        <v>0</v>
      </c>
      <c r="AJ121" s="72">
        <f t="shared" ca="1" si="67"/>
        <v>0</v>
      </c>
      <c r="AK121" s="72">
        <f t="shared" ca="1" si="68"/>
        <v>0</v>
      </c>
      <c r="AL121" s="76"/>
      <c r="AM121" s="72">
        <f t="shared" ca="1" si="69"/>
        <v>0</v>
      </c>
      <c r="AN121" s="72">
        <f t="shared" ca="1" si="70"/>
        <v>0</v>
      </c>
      <c r="AO121" s="72">
        <f t="shared" ca="1" si="71"/>
        <v>0</v>
      </c>
      <c r="AP121" s="85">
        <f t="shared" ca="1" si="72"/>
        <v>0</v>
      </c>
      <c r="AR121" s="72">
        <f t="shared" ca="1" si="73"/>
        <v>0</v>
      </c>
      <c r="AS121" s="72">
        <f t="shared" ca="1" si="74"/>
        <v>0</v>
      </c>
      <c r="AT121" s="72">
        <f t="shared" ca="1" si="75"/>
        <v>0</v>
      </c>
      <c r="AU121" s="85">
        <f t="shared" ca="1" si="76"/>
        <v>0</v>
      </c>
      <c r="AV121" s="85"/>
      <c r="AW121" s="73">
        <f t="shared" ca="1" si="77"/>
        <v>0</v>
      </c>
      <c r="AY121" s="73">
        <f t="shared" ca="1" si="78"/>
        <v>0</v>
      </c>
      <c r="AZ121" s="86"/>
    </row>
    <row r="122" spans="1:52">
      <c r="A122" s="77">
        <f t="shared" si="79"/>
        <v>41153</v>
      </c>
      <c r="B122" s="78">
        <f t="shared" si="80"/>
        <v>50000</v>
      </c>
      <c r="C122" s="87"/>
      <c r="D122" s="79">
        <f t="shared" si="42"/>
        <v>50000</v>
      </c>
      <c r="E122" s="67">
        <f t="shared" si="43"/>
        <v>0</v>
      </c>
      <c r="F122" s="67">
        <f t="shared" ca="1" si="44"/>
        <v>0</v>
      </c>
      <c r="G122" s="80">
        <f>VLOOKUP($A122,[0]!Table,MATCH(G$4,[0]!Curves,0))</f>
        <v>4.3319999999999999</v>
      </c>
      <c r="H122" s="81">
        <f t="shared" si="45"/>
        <v>4.3319999999999999</v>
      </c>
      <c r="I122" s="80">
        <f t="shared" si="46"/>
        <v>4.3319999999999999</v>
      </c>
      <c r="J122" s="80">
        <f>VLOOKUP($A122,[0]!Table,MATCH(J$4,[0]!Curves,0))</f>
        <v>-0.1</v>
      </c>
      <c r="K122" s="81">
        <f t="shared" si="47"/>
        <v>-0.1</v>
      </c>
      <c r="L122" s="99">
        <f t="shared" si="48"/>
        <v>-0.1</v>
      </c>
      <c r="M122" s="80">
        <f>VLOOKUP($A122,[0]!Table,MATCH(M$4,[0]!Curves,0))</f>
        <v>0.02</v>
      </c>
      <c r="N122" s="81">
        <f t="shared" si="49"/>
        <v>0.02</v>
      </c>
      <c r="O122" s="99">
        <f t="shared" si="50"/>
        <v>0.02</v>
      </c>
      <c r="P122" s="71"/>
      <c r="Q122" s="99">
        <f t="shared" si="51"/>
        <v>4.2519999999999998</v>
      </c>
      <c r="R122" s="99">
        <f t="shared" si="52"/>
        <v>4.2519999999999998</v>
      </c>
      <c r="S122" s="99">
        <f t="shared" si="53"/>
        <v>4.2519999999999998</v>
      </c>
      <c r="T122" s="82"/>
      <c r="U122" s="22">
        <f t="shared" si="54"/>
        <v>30</v>
      </c>
      <c r="V122" s="83">
        <f t="shared" si="55"/>
        <v>41207</v>
      </c>
      <c r="W122" s="22">
        <f t="shared" ca="1" si="56"/>
        <v>4158</v>
      </c>
      <c r="X122" s="80">
        <f>VLOOKUP($A122,[0]!Table,MATCH(X$4,[0]!Curves,0))</f>
        <v>6.2233333562207199E-2</v>
      </c>
      <c r="Y122" s="84">
        <f t="shared" ca="1" si="57"/>
        <v>0.49755424598018916</v>
      </c>
      <c r="Z122" s="22">
        <f t="shared" si="58"/>
        <v>0</v>
      </c>
      <c r="AA122" s="22">
        <f t="shared" si="59"/>
        <v>0</v>
      </c>
      <c r="AC122" s="72">
        <f t="shared" ca="1" si="60"/>
        <v>0</v>
      </c>
      <c r="AD122" s="72">
        <f t="shared" ca="1" si="61"/>
        <v>0</v>
      </c>
      <c r="AE122" s="72">
        <f t="shared" ca="1" si="62"/>
        <v>0</v>
      </c>
      <c r="AF122" s="72">
        <f t="shared" ca="1" si="63"/>
        <v>0</v>
      </c>
      <c r="AG122" s="72">
        <f t="shared" ca="1" si="64"/>
        <v>0</v>
      </c>
      <c r="AH122" s="72">
        <f t="shared" ca="1" si="65"/>
        <v>0</v>
      </c>
      <c r="AI122" s="72">
        <f t="shared" ca="1" si="66"/>
        <v>0</v>
      </c>
      <c r="AJ122" s="72">
        <f t="shared" ca="1" si="67"/>
        <v>0</v>
      </c>
      <c r="AK122" s="72">
        <f t="shared" ca="1" si="68"/>
        <v>0</v>
      </c>
      <c r="AL122" s="76"/>
      <c r="AM122" s="72">
        <f t="shared" ca="1" si="69"/>
        <v>0</v>
      </c>
      <c r="AN122" s="72">
        <f t="shared" ca="1" si="70"/>
        <v>0</v>
      </c>
      <c r="AO122" s="72">
        <f t="shared" ca="1" si="71"/>
        <v>0</v>
      </c>
      <c r="AP122" s="85">
        <f t="shared" ca="1" si="72"/>
        <v>0</v>
      </c>
      <c r="AR122" s="72">
        <f t="shared" ca="1" si="73"/>
        <v>0</v>
      </c>
      <c r="AS122" s="72">
        <f t="shared" ca="1" si="74"/>
        <v>0</v>
      </c>
      <c r="AT122" s="72">
        <f t="shared" ca="1" si="75"/>
        <v>0</v>
      </c>
      <c r="AU122" s="85">
        <f t="shared" ca="1" si="76"/>
        <v>0</v>
      </c>
      <c r="AV122" s="85"/>
      <c r="AW122" s="73">
        <f t="shared" ca="1" si="77"/>
        <v>0</v>
      </c>
      <c r="AY122" s="73">
        <f t="shared" ca="1" si="78"/>
        <v>0</v>
      </c>
      <c r="AZ122" s="86"/>
    </row>
    <row r="123" spans="1:52">
      <c r="A123" s="77">
        <f t="shared" si="79"/>
        <v>41183</v>
      </c>
      <c r="B123" s="78">
        <f t="shared" si="80"/>
        <v>50000</v>
      </c>
      <c r="C123" s="87"/>
      <c r="D123" s="79">
        <f t="shared" si="42"/>
        <v>50000</v>
      </c>
      <c r="E123" s="67">
        <f t="shared" si="43"/>
        <v>0</v>
      </c>
      <c r="F123" s="67">
        <f t="shared" ca="1" si="44"/>
        <v>0</v>
      </c>
      <c r="G123" s="80">
        <f>VLOOKUP($A123,[0]!Table,MATCH(G$4,[0]!Curves,0))</f>
        <v>4.3600000000000003</v>
      </c>
      <c r="H123" s="81">
        <f t="shared" si="45"/>
        <v>4.3600000000000003</v>
      </c>
      <c r="I123" s="80">
        <f t="shared" si="46"/>
        <v>4.3600000000000003</v>
      </c>
      <c r="J123" s="80">
        <f>VLOOKUP($A123,[0]!Table,MATCH(J$4,[0]!Curves,0))</f>
        <v>-0.1</v>
      </c>
      <c r="K123" s="81">
        <f t="shared" si="47"/>
        <v>-0.1</v>
      </c>
      <c r="L123" s="99">
        <f t="shared" si="48"/>
        <v>-0.1</v>
      </c>
      <c r="M123" s="80">
        <f>VLOOKUP($A123,[0]!Table,MATCH(M$4,[0]!Curves,0))</f>
        <v>0.02</v>
      </c>
      <c r="N123" s="81">
        <f t="shared" si="49"/>
        <v>0.02</v>
      </c>
      <c r="O123" s="99">
        <f t="shared" si="50"/>
        <v>0.02</v>
      </c>
      <c r="P123" s="71"/>
      <c r="Q123" s="99">
        <f t="shared" si="51"/>
        <v>4.28</v>
      </c>
      <c r="R123" s="99">
        <f t="shared" si="52"/>
        <v>4.28</v>
      </c>
      <c r="S123" s="99">
        <f t="shared" si="53"/>
        <v>4.28</v>
      </c>
      <c r="T123" s="82"/>
      <c r="U123" s="22">
        <f t="shared" si="54"/>
        <v>31</v>
      </c>
      <c r="V123" s="83">
        <f t="shared" si="55"/>
        <v>41238</v>
      </c>
      <c r="W123" s="22">
        <f t="shared" ca="1" si="56"/>
        <v>4189</v>
      </c>
      <c r="X123" s="80">
        <f>VLOOKUP($A123,[0]!Table,MATCH(X$4,[0]!Curves,0))</f>
        <v>6.2268341751209502E-2</v>
      </c>
      <c r="Y123" s="84">
        <f t="shared" ca="1" si="57"/>
        <v>0.4947724247977881</v>
      </c>
      <c r="Z123" s="22">
        <f t="shared" si="58"/>
        <v>0</v>
      </c>
      <c r="AA123" s="22">
        <f t="shared" si="59"/>
        <v>0</v>
      </c>
      <c r="AC123" s="72">
        <f t="shared" ca="1" si="60"/>
        <v>0</v>
      </c>
      <c r="AD123" s="72">
        <f t="shared" ca="1" si="61"/>
        <v>0</v>
      </c>
      <c r="AE123" s="72">
        <f t="shared" ca="1" si="62"/>
        <v>0</v>
      </c>
      <c r="AF123" s="72">
        <f t="shared" ca="1" si="63"/>
        <v>0</v>
      </c>
      <c r="AG123" s="72">
        <f t="shared" ca="1" si="64"/>
        <v>0</v>
      </c>
      <c r="AH123" s="72">
        <f t="shared" ca="1" si="65"/>
        <v>0</v>
      </c>
      <c r="AI123" s="72">
        <f t="shared" ca="1" si="66"/>
        <v>0</v>
      </c>
      <c r="AJ123" s="72">
        <f t="shared" ca="1" si="67"/>
        <v>0</v>
      </c>
      <c r="AK123" s="72">
        <f t="shared" ca="1" si="68"/>
        <v>0</v>
      </c>
      <c r="AL123" s="76"/>
      <c r="AM123" s="72">
        <f t="shared" ca="1" si="69"/>
        <v>0</v>
      </c>
      <c r="AN123" s="72">
        <f t="shared" ca="1" si="70"/>
        <v>0</v>
      </c>
      <c r="AO123" s="72">
        <f t="shared" ca="1" si="71"/>
        <v>0</v>
      </c>
      <c r="AP123" s="85">
        <f t="shared" ca="1" si="72"/>
        <v>0</v>
      </c>
      <c r="AR123" s="72">
        <f t="shared" ca="1" si="73"/>
        <v>0</v>
      </c>
      <c r="AS123" s="72">
        <f t="shared" ca="1" si="74"/>
        <v>0</v>
      </c>
      <c r="AT123" s="72">
        <f t="shared" ca="1" si="75"/>
        <v>0</v>
      </c>
      <c r="AU123" s="85">
        <f t="shared" ca="1" si="76"/>
        <v>0</v>
      </c>
      <c r="AV123" s="85"/>
      <c r="AW123" s="73">
        <f t="shared" ca="1" si="77"/>
        <v>0</v>
      </c>
      <c r="AY123" s="73">
        <f t="shared" ca="1" si="78"/>
        <v>0</v>
      </c>
      <c r="AZ123" s="86"/>
    </row>
    <row r="124" spans="1:52">
      <c r="A124" s="77">
        <f t="shared" si="79"/>
        <v>41214</v>
      </c>
      <c r="B124" s="78">
        <f t="shared" si="80"/>
        <v>50000</v>
      </c>
      <c r="C124" s="87"/>
      <c r="D124" s="79">
        <f t="shared" si="42"/>
        <v>50000</v>
      </c>
      <c r="E124" s="67">
        <f t="shared" si="43"/>
        <v>0</v>
      </c>
      <c r="F124" s="67">
        <f t="shared" ca="1" si="44"/>
        <v>0</v>
      </c>
      <c r="G124" s="80">
        <f>VLOOKUP($A124,[0]!Table,MATCH(G$4,[0]!Curves,0))</f>
        <v>4.4950000000000001</v>
      </c>
      <c r="H124" s="81">
        <f t="shared" si="45"/>
        <v>4.4950000000000001</v>
      </c>
      <c r="I124" s="80">
        <f t="shared" si="46"/>
        <v>4.4950000000000001</v>
      </c>
      <c r="J124" s="80">
        <f>VLOOKUP($A124,[0]!Table,MATCH(J$4,[0]!Curves,0))</f>
        <v>0.13800000000000001</v>
      </c>
      <c r="K124" s="81">
        <f t="shared" si="47"/>
        <v>0.13800000000000001</v>
      </c>
      <c r="L124" s="99">
        <f t="shared" si="48"/>
        <v>0.13800000000000001</v>
      </c>
      <c r="M124" s="80">
        <f>VLOOKUP($A124,[0]!Table,MATCH(M$4,[0]!Curves,0))</f>
        <v>0.06</v>
      </c>
      <c r="N124" s="81">
        <f t="shared" si="49"/>
        <v>0.06</v>
      </c>
      <c r="O124" s="99">
        <f t="shared" si="50"/>
        <v>0.06</v>
      </c>
      <c r="P124" s="71"/>
      <c r="Q124" s="99">
        <f t="shared" si="51"/>
        <v>4.6930000000000005</v>
      </c>
      <c r="R124" s="99">
        <f t="shared" si="52"/>
        <v>4.6930000000000005</v>
      </c>
      <c r="S124" s="99">
        <f t="shared" si="53"/>
        <v>4.6930000000000005</v>
      </c>
      <c r="T124" s="82"/>
      <c r="U124" s="22">
        <f t="shared" si="54"/>
        <v>30</v>
      </c>
      <c r="V124" s="83">
        <f t="shared" si="55"/>
        <v>41268</v>
      </c>
      <c r="W124" s="22">
        <f t="shared" ca="1" si="56"/>
        <v>4219</v>
      </c>
      <c r="X124" s="80">
        <f>VLOOKUP($A124,[0]!Table,MATCH(X$4,[0]!Curves,0))</f>
        <v>6.23045168802734E-2</v>
      </c>
      <c r="Y124" s="84">
        <f t="shared" ca="1" si="57"/>
        <v>0.49209236244192234</v>
      </c>
      <c r="Z124" s="22">
        <f t="shared" si="58"/>
        <v>0</v>
      </c>
      <c r="AA124" s="22">
        <f t="shared" si="59"/>
        <v>0</v>
      </c>
      <c r="AC124" s="72">
        <f t="shared" ca="1" si="60"/>
        <v>0</v>
      </c>
      <c r="AD124" s="72">
        <f t="shared" ca="1" si="61"/>
        <v>0</v>
      </c>
      <c r="AE124" s="72">
        <f t="shared" ca="1" si="62"/>
        <v>0</v>
      </c>
      <c r="AF124" s="72">
        <f t="shared" ca="1" si="63"/>
        <v>0</v>
      </c>
      <c r="AG124" s="72">
        <f t="shared" ca="1" si="64"/>
        <v>0</v>
      </c>
      <c r="AH124" s="72">
        <f t="shared" ca="1" si="65"/>
        <v>0</v>
      </c>
      <c r="AI124" s="72">
        <f t="shared" ca="1" si="66"/>
        <v>0</v>
      </c>
      <c r="AJ124" s="72">
        <f t="shared" ca="1" si="67"/>
        <v>0</v>
      </c>
      <c r="AK124" s="72">
        <f t="shared" ca="1" si="68"/>
        <v>0</v>
      </c>
      <c r="AL124" s="76"/>
      <c r="AM124" s="72">
        <f t="shared" ca="1" si="69"/>
        <v>0</v>
      </c>
      <c r="AN124" s="72">
        <f t="shared" ca="1" si="70"/>
        <v>0</v>
      </c>
      <c r="AO124" s="72">
        <f t="shared" ca="1" si="71"/>
        <v>0</v>
      </c>
      <c r="AP124" s="85">
        <f t="shared" ca="1" si="72"/>
        <v>0</v>
      </c>
      <c r="AR124" s="72">
        <f t="shared" ca="1" si="73"/>
        <v>0</v>
      </c>
      <c r="AS124" s="72">
        <f t="shared" ca="1" si="74"/>
        <v>0</v>
      </c>
      <c r="AT124" s="72">
        <f t="shared" ca="1" si="75"/>
        <v>0</v>
      </c>
      <c r="AU124" s="85">
        <f t="shared" ca="1" si="76"/>
        <v>0</v>
      </c>
      <c r="AV124" s="85"/>
      <c r="AW124" s="73">
        <f t="shared" ca="1" si="77"/>
        <v>0</v>
      </c>
      <c r="AY124" s="73">
        <f t="shared" ca="1" si="78"/>
        <v>0</v>
      </c>
      <c r="AZ124" s="86"/>
    </row>
    <row r="125" spans="1:52">
      <c r="A125" s="77">
        <f t="shared" si="79"/>
        <v>41244</v>
      </c>
      <c r="B125" s="78">
        <f t="shared" si="80"/>
        <v>50000</v>
      </c>
      <c r="C125" s="87"/>
      <c r="D125" s="79">
        <f t="shared" si="42"/>
        <v>50000</v>
      </c>
      <c r="E125" s="67">
        <f t="shared" si="43"/>
        <v>0</v>
      </c>
      <c r="F125" s="67">
        <f t="shared" ca="1" si="44"/>
        <v>0</v>
      </c>
      <c r="G125" s="80">
        <f>VLOOKUP($A125,[0]!Table,MATCH(G$4,[0]!Curves,0))</f>
        <v>4.63</v>
      </c>
      <c r="H125" s="81">
        <f t="shared" si="45"/>
        <v>4.63</v>
      </c>
      <c r="I125" s="80">
        <f t="shared" si="46"/>
        <v>4.63</v>
      </c>
      <c r="J125" s="80">
        <f>VLOOKUP($A125,[0]!Table,MATCH(J$4,[0]!Curves,0))</f>
        <v>0.19800000000000001</v>
      </c>
      <c r="K125" s="81">
        <f t="shared" si="47"/>
        <v>0.19800000000000001</v>
      </c>
      <c r="L125" s="99">
        <f t="shared" si="48"/>
        <v>0.19800000000000001</v>
      </c>
      <c r="M125" s="80">
        <f>VLOOKUP($A125,[0]!Table,MATCH(M$4,[0]!Curves,0))</f>
        <v>0.06</v>
      </c>
      <c r="N125" s="81">
        <f t="shared" si="49"/>
        <v>0.06</v>
      </c>
      <c r="O125" s="99">
        <f t="shared" si="50"/>
        <v>0.06</v>
      </c>
      <c r="P125" s="71"/>
      <c r="Q125" s="99">
        <f t="shared" si="51"/>
        <v>4.8879999999999999</v>
      </c>
      <c r="R125" s="99">
        <f t="shared" si="52"/>
        <v>4.8879999999999999</v>
      </c>
      <c r="S125" s="99">
        <f t="shared" si="53"/>
        <v>4.8879999999999999</v>
      </c>
      <c r="T125" s="82"/>
      <c r="U125" s="22">
        <f t="shared" si="54"/>
        <v>31</v>
      </c>
      <c r="V125" s="83">
        <f t="shared" si="55"/>
        <v>41299</v>
      </c>
      <c r="W125" s="22">
        <f t="shared" ca="1" si="56"/>
        <v>4250</v>
      </c>
      <c r="X125" s="80">
        <f>VLOOKUP($A125,[0]!Table,MATCH(X$4,[0]!Curves,0))</f>
        <v>6.2339525070102604E-2</v>
      </c>
      <c r="Y125" s="84">
        <f t="shared" ca="1" si="57"/>
        <v>0.48933535135363426</v>
      </c>
      <c r="Z125" s="22">
        <f t="shared" si="58"/>
        <v>0</v>
      </c>
      <c r="AA125" s="22">
        <f t="shared" si="59"/>
        <v>0</v>
      </c>
      <c r="AC125" s="72">
        <f t="shared" ca="1" si="60"/>
        <v>0</v>
      </c>
      <c r="AD125" s="72">
        <f t="shared" ca="1" si="61"/>
        <v>0</v>
      </c>
      <c r="AE125" s="72">
        <f t="shared" ca="1" si="62"/>
        <v>0</v>
      </c>
      <c r="AF125" s="72">
        <f t="shared" ca="1" si="63"/>
        <v>0</v>
      </c>
      <c r="AG125" s="72">
        <f t="shared" ca="1" si="64"/>
        <v>0</v>
      </c>
      <c r="AH125" s="72">
        <f t="shared" ca="1" si="65"/>
        <v>0</v>
      </c>
      <c r="AI125" s="72">
        <f t="shared" ca="1" si="66"/>
        <v>0</v>
      </c>
      <c r="AJ125" s="72">
        <f t="shared" ca="1" si="67"/>
        <v>0</v>
      </c>
      <c r="AK125" s="72">
        <f t="shared" ca="1" si="68"/>
        <v>0</v>
      </c>
      <c r="AL125" s="76"/>
      <c r="AM125" s="72">
        <f t="shared" ca="1" si="69"/>
        <v>0</v>
      </c>
      <c r="AN125" s="72">
        <f t="shared" ca="1" si="70"/>
        <v>0</v>
      </c>
      <c r="AO125" s="72">
        <f t="shared" ca="1" si="71"/>
        <v>0</v>
      </c>
      <c r="AP125" s="85">
        <f t="shared" ca="1" si="72"/>
        <v>0</v>
      </c>
      <c r="AR125" s="72">
        <f t="shared" ca="1" si="73"/>
        <v>0</v>
      </c>
      <c r="AS125" s="72">
        <f t="shared" ca="1" si="74"/>
        <v>0</v>
      </c>
      <c r="AT125" s="72">
        <f t="shared" ca="1" si="75"/>
        <v>0</v>
      </c>
      <c r="AU125" s="85">
        <f t="shared" ca="1" si="76"/>
        <v>0</v>
      </c>
      <c r="AV125" s="85"/>
      <c r="AW125" s="73">
        <f t="shared" ca="1" si="77"/>
        <v>0</v>
      </c>
      <c r="AY125" s="73">
        <f t="shared" ca="1" si="78"/>
        <v>0</v>
      </c>
      <c r="AZ125" s="86"/>
    </row>
    <row r="126" spans="1:52">
      <c r="A126" s="77">
        <f t="shared" si="79"/>
        <v>41275</v>
      </c>
      <c r="B126" s="78">
        <f t="shared" si="80"/>
        <v>50000</v>
      </c>
      <c r="C126" s="87"/>
      <c r="D126" s="79">
        <f t="shared" si="42"/>
        <v>50000</v>
      </c>
      <c r="E126" s="67">
        <f t="shared" si="43"/>
        <v>0</v>
      </c>
      <c r="F126" s="67">
        <f t="shared" ca="1" si="44"/>
        <v>0</v>
      </c>
      <c r="G126" s="80">
        <f>VLOOKUP($A126,[0]!Table,MATCH(G$4,[0]!Curves,0))</f>
        <v>4.726</v>
      </c>
      <c r="H126" s="81">
        <f t="shared" si="45"/>
        <v>4.726</v>
      </c>
      <c r="I126" s="80">
        <f t="shared" si="46"/>
        <v>4.726</v>
      </c>
      <c r="J126" s="80">
        <f>VLOOKUP($A126,[0]!Table,MATCH(J$4,[0]!Curves,0))</f>
        <v>0.26800000000000002</v>
      </c>
      <c r="K126" s="81">
        <f t="shared" si="47"/>
        <v>0.26800000000000002</v>
      </c>
      <c r="L126" s="99">
        <f t="shared" si="48"/>
        <v>0.26800000000000002</v>
      </c>
      <c r="M126" s="80">
        <f>VLOOKUP($A126,[0]!Table,MATCH(M$4,[0]!Curves,0))</f>
        <v>0.06</v>
      </c>
      <c r="N126" s="81">
        <f t="shared" si="49"/>
        <v>0.06</v>
      </c>
      <c r="O126" s="99">
        <f t="shared" si="50"/>
        <v>0.06</v>
      </c>
      <c r="P126" s="71"/>
      <c r="Q126" s="99">
        <f t="shared" si="51"/>
        <v>5.0540000000000003</v>
      </c>
      <c r="R126" s="99">
        <f t="shared" si="52"/>
        <v>5.0540000000000003</v>
      </c>
      <c r="S126" s="99">
        <f t="shared" si="53"/>
        <v>5.0540000000000003</v>
      </c>
      <c r="T126" s="82"/>
      <c r="U126" s="22">
        <f t="shared" si="54"/>
        <v>31</v>
      </c>
      <c r="V126" s="83">
        <f t="shared" si="55"/>
        <v>41330</v>
      </c>
      <c r="W126" s="22">
        <f t="shared" ca="1" si="56"/>
        <v>4281</v>
      </c>
      <c r="X126" s="80">
        <f>VLOOKUP($A126,[0]!Table,MATCH(X$4,[0]!Curves,0))</f>
        <v>6.2375700200020902E-2</v>
      </c>
      <c r="Y126" s="84">
        <f t="shared" ca="1" si="57"/>
        <v>0.48659089265397026</v>
      </c>
      <c r="Z126" s="22">
        <f t="shared" si="58"/>
        <v>0</v>
      </c>
      <c r="AA126" s="22">
        <f t="shared" si="59"/>
        <v>0</v>
      </c>
      <c r="AC126" s="72">
        <f t="shared" ca="1" si="60"/>
        <v>0</v>
      </c>
      <c r="AD126" s="72">
        <f t="shared" ca="1" si="61"/>
        <v>0</v>
      </c>
      <c r="AE126" s="72">
        <f t="shared" ca="1" si="62"/>
        <v>0</v>
      </c>
      <c r="AF126" s="72">
        <f t="shared" ca="1" si="63"/>
        <v>0</v>
      </c>
      <c r="AG126" s="72">
        <f t="shared" ca="1" si="64"/>
        <v>0</v>
      </c>
      <c r="AH126" s="72">
        <f t="shared" ca="1" si="65"/>
        <v>0</v>
      </c>
      <c r="AI126" s="72">
        <f t="shared" ca="1" si="66"/>
        <v>0</v>
      </c>
      <c r="AJ126" s="72">
        <f t="shared" ca="1" si="67"/>
        <v>0</v>
      </c>
      <c r="AK126" s="72">
        <f t="shared" ca="1" si="68"/>
        <v>0</v>
      </c>
      <c r="AL126" s="76"/>
      <c r="AM126" s="72">
        <f t="shared" ca="1" si="69"/>
        <v>0</v>
      </c>
      <c r="AN126" s="72">
        <f t="shared" ca="1" si="70"/>
        <v>0</v>
      </c>
      <c r="AO126" s="72">
        <f t="shared" ca="1" si="71"/>
        <v>0</v>
      </c>
      <c r="AP126" s="85">
        <f t="shared" ca="1" si="72"/>
        <v>0</v>
      </c>
      <c r="AR126" s="72">
        <f t="shared" ca="1" si="73"/>
        <v>0</v>
      </c>
      <c r="AS126" s="72">
        <f t="shared" ca="1" si="74"/>
        <v>0</v>
      </c>
      <c r="AT126" s="72">
        <f t="shared" ca="1" si="75"/>
        <v>0</v>
      </c>
      <c r="AU126" s="85">
        <f t="shared" ca="1" si="76"/>
        <v>0</v>
      </c>
      <c r="AV126" s="85"/>
      <c r="AW126" s="73">
        <f t="shared" ca="1" si="77"/>
        <v>0</v>
      </c>
      <c r="AY126" s="73">
        <f t="shared" ca="1" si="78"/>
        <v>0</v>
      </c>
      <c r="AZ126" s="86"/>
    </row>
    <row r="127" spans="1:52">
      <c r="A127" s="77">
        <f t="shared" si="79"/>
        <v>41306</v>
      </c>
      <c r="B127" s="78">
        <f t="shared" si="80"/>
        <v>50000</v>
      </c>
      <c r="C127" s="87"/>
      <c r="D127" s="79">
        <f t="shared" si="42"/>
        <v>50000</v>
      </c>
      <c r="E127" s="67">
        <f t="shared" si="43"/>
        <v>0</v>
      </c>
      <c r="F127" s="67">
        <f t="shared" ca="1" si="44"/>
        <v>0</v>
      </c>
      <c r="G127" s="80">
        <f>VLOOKUP($A127,[0]!Table,MATCH(G$4,[0]!Curves,0))</f>
        <v>4.6080000000000005</v>
      </c>
      <c r="H127" s="81">
        <f t="shared" si="45"/>
        <v>4.6080000000000005</v>
      </c>
      <c r="I127" s="80">
        <f t="shared" si="46"/>
        <v>4.6080000000000005</v>
      </c>
      <c r="J127" s="80">
        <f>VLOOKUP($A127,[0]!Table,MATCH(J$4,[0]!Curves,0))</f>
        <v>0.13800000000000001</v>
      </c>
      <c r="K127" s="81">
        <f t="shared" si="47"/>
        <v>0.13800000000000001</v>
      </c>
      <c r="L127" s="99">
        <f t="shared" si="48"/>
        <v>0.13800000000000001</v>
      </c>
      <c r="M127" s="80">
        <f>VLOOKUP($A127,[0]!Table,MATCH(M$4,[0]!Curves,0))</f>
        <v>0.06</v>
      </c>
      <c r="N127" s="81">
        <f t="shared" si="49"/>
        <v>0.06</v>
      </c>
      <c r="O127" s="99">
        <f t="shared" si="50"/>
        <v>0.06</v>
      </c>
      <c r="P127" s="71"/>
      <c r="Q127" s="99">
        <f t="shared" si="51"/>
        <v>4.8060000000000009</v>
      </c>
      <c r="R127" s="99">
        <f t="shared" si="52"/>
        <v>4.8060000000000009</v>
      </c>
      <c r="S127" s="99">
        <f t="shared" si="53"/>
        <v>4.8060000000000009</v>
      </c>
      <c r="T127" s="82"/>
      <c r="U127" s="22">
        <f t="shared" si="54"/>
        <v>28</v>
      </c>
      <c r="V127" s="83">
        <f t="shared" si="55"/>
        <v>41358</v>
      </c>
      <c r="W127" s="22">
        <f t="shared" ca="1" si="56"/>
        <v>4309</v>
      </c>
      <c r="X127" s="80">
        <f>VLOOKUP($A127,[0]!Table,MATCH(X$4,[0]!Curves,0))</f>
        <v>6.2411875330373498E-2</v>
      </c>
      <c r="Y127" s="84">
        <f t="shared" ca="1" si="57"/>
        <v>0.48412278436083478</v>
      </c>
      <c r="Z127" s="22">
        <f t="shared" si="58"/>
        <v>0</v>
      </c>
      <c r="AA127" s="22">
        <f t="shared" si="59"/>
        <v>0</v>
      </c>
      <c r="AC127" s="72">
        <f t="shared" ca="1" si="60"/>
        <v>0</v>
      </c>
      <c r="AD127" s="72">
        <f t="shared" ca="1" si="61"/>
        <v>0</v>
      </c>
      <c r="AE127" s="72">
        <f t="shared" ca="1" si="62"/>
        <v>0</v>
      </c>
      <c r="AF127" s="72">
        <f t="shared" ca="1" si="63"/>
        <v>0</v>
      </c>
      <c r="AG127" s="72">
        <f t="shared" ca="1" si="64"/>
        <v>0</v>
      </c>
      <c r="AH127" s="72">
        <f t="shared" ca="1" si="65"/>
        <v>0</v>
      </c>
      <c r="AI127" s="72">
        <f t="shared" ca="1" si="66"/>
        <v>0</v>
      </c>
      <c r="AJ127" s="72">
        <f t="shared" ca="1" si="67"/>
        <v>0</v>
      </c>
      <c r="AK127" s="72">
        <f t="shared" ca="1" si="68"/>
        <v>0</v>
      </c>
      <c r="AL127" s="76"/>
      <c r="AM127" s="72">
        <f t="shared" ca="1" si="69"/>
        <v>0</v>
      </c>
      <c r="AN127" s="72">
        <f t="shared" ca="1" si="70"/>
        <v>0</v>
      </c>
      <c r="AO127" s="72">
        <f t="shared" ca="1" si="71"/>
        <v>0</v>
      </c>
      <c r="AP127" s="85">
        <f t="shared" ca="1" si="72"/>
        <v>0</v>
      </c>
      <c r="AR127" s="72">
        <f t="shared" ca="1" si="73"/>
        <v>0</v>
      </c>
      <c r="AS127" s="72">
        <f t="shared" ca="1" si="74"/>
        <v>0</v>
      </c>
      <c r="AT127" s="72">
        <f t="shared" ca="1" si="75"/>
        <v>0</v>
      </c>
      <c r="AU127" s="85">
        <f t="shared" ca="1" si="76"/>
        <v>0</v>
      </c>
      <c r="AV127" s="85"/>
      <c r="AW127" s="73">
        <f t="shared" ca="1" si="77"/>
        <v>0</v>
      </c>
      <c r="AY127" s="73">
        <f t="shared" ca="1" si="78"/>
        <v>0</v>
      </c>
      <c r="AZ127" s="86"/>
    </row>
    <row r="128" spans="1:52">
      <c r="A128" s="77">
        <f t="shared" si="79"/>
        <v>41334</v>
      </c>
      <c r="B128" s="78">
        <f t="shared" si="80"/>
        <v>50000</v>
      </c>
      <c r="C128" s="87"/>
      <c r="D128" s="79">
        <f t="shared" si="42"/>
        <v>50000</v>
      </c>
      <c r="E128" s="67">
        <f t="shared" si="43"/>
        <v>0</v>
      </c>
      <c r="F128" s="67">
        <f t="shared" ca="1" si="44"/>
        <v>0</v>
      </c>
      <c r="G128" s="80">
        <f>VLOOKUP($A128,[0]!Table,MATCH(G$4,[0]!Curves,0))</f>
        <v>4.4749999999999996</v>
      </c>
      <c r="H128" s="81">
        <f t="shared" si="45"/>
        <v>4.4749999999999996</v>
      </c>
      <c r="I128" s="80">
        <f t="shared" si="46"/>
        <v>4.4749999999999996</v>
      </c>
      <c r="J128" s="80">
        <f>VLOOKUP($A128,[0]!Table,MATCH(J$4,[0]!Curves,0))</f>
        <v>-4.2000000000000003E-2</v>
      </c>
      <c r="K128" s="81">
        <f t="shared" si="47"/>
        <v>-4.2000000000000003E-2</v>
      </c>
      <c r="L128" s="99">
        <f t="shared" si="48"/>
        <v>-4.2000000000000003E-2</v>
      </c>
      <c r="M128" s="80">
        <f>VLOOKUP($A128,[0]!Table,MATCH(M$4,[0]!Curves,0))</f>
        <v>0.06</v>
      </c>
      <c r="N128" s="81">
        <f t="shared" si="49"/>
        <v>0.06</v>
      </c>
      <c r="O128" s="99">
        <f t="shared" si="50"/>
        <v>0.06</v>
      </c>
      <c r="P128" s="71"/>
      <c r="Q128" s="99">
        <f t="shared" si="51"/>
        <v>4.4929999999999994</v>
      </c>
      <c r="R128" s="99">
        <f t="shared" si="52"/>
        <v>4.4929999999999994</v>
      </c>
      <c r="S128" s="99">
        <f t="shared" si="53"/>
        <v>4.4929999999999994</v>
      </c>
      <c r="T128" s="82"/>
      <c r="U128" s="22">
        <f t="shared" si="54"/>
        <v>31</v>
      </c>
      <c r="V128" s="83">
        <f t="shared" si="55"/>
        <v>41389</v>
      </c>
      <c r="W128" s="22">
        <f t="shared" ca="1" si="56"/>
        <v>4340</v>
      </c>
      <c r="X128" s="80">
        <f>VLOOKUP($A128,[0]!Table,MATCH(X$4,[0]!Curves,0))</f>
        <v>6.2444549642032901E-2</v>
      </c>
      <c r="Y128" s="84">
        <f t="shared" ca="1" si="57"/>
        <v>0.48140211133216104</v>
      </c>
      <c r="Z128" s="22">
        <f t="shared" si="58"/>
        <v>0</v>
      </c>
      <c r="AA128" s="22">
        <f t="shared" si="59"/>
        <v>0</v>
      </c>
      <c r="AC128" s="72">
        <f t="shared" ca="1" si="60"/>
        <v>0</v>
      </c>
      <c r="AD128" s="72">
        <f t="shared" ca="1" si="61"/>
        <v>0</v>
      </c>
      <c r="AE128" s="72">
        <f t="shared" ca="1" si="62"/>
        <v>0</v>
      </c>
      <c r="AF128" s="72">
        <f t="shared" ca="1" si="63"/>
        <v>0</v>
      </c>
      <c r="AG128" s="72">
        <f t="shared" ca="1" si="64"/>
        <v>0</v>
      </c>
      <c r="AH128" s="72">
        <f t="shared" ca="1" si="65"/>
        <v>0</v>
      </c>
      <c r="AI128" s="72">
        <f t="shared" ca="1" si="66"/>
        <v>0</v>
      </c>
      <c r="AJ128" s="72">
        <f t="shared" ca="1" si="67"/>
        <v>0</v>
      </c>
      <c r="AK128" s="72">
        <f t="shared" ca="1" si="68"/>
        <v>0</v>
      </c>
      <c r="AL128" s="76"/>
      <c r="AM128" s="72">
        <f t="shared" ca="1" si="69"/>
        <v>0</v>
      </c>
      <c r="AN128" s="72">
        <f t="shared" ca="1" si="70"/>
        <v>0</v>
      </c>
      <c r="AO128" s="72">
        <f t="shared" ca="1" si="71"/>
        <v>0</v>
      </c>
      <c r="AP128" s="85">
        <f t="shared" ca="1" si="72"/>
        <v>0</v>
      </c>
      <c r="AR128" s="72">
        <f t="shared" ca="1" si="73"/>
        <v>0</v>
      </c>
      <c r="AS128" s="72">
        <f t="shared" ca="1" si="74"/>
        <v>0</v>
      </c>
      <c r="AT128" s="72">
        <f t="shared" ca="1" si="75"/>
        <v>0</v>
      </c>
      <c r="AU128" s="85">
        <f t="shared" ca="1" si="76"/>
        <v>0</v>
      </c>
      <c r="AV128" s="85"/>
      <c r="AW128" s="73">
        <f t="shared" ca="1" si="77"/>
        <v>0</v>
      </c>
      <c r="AY128" s="73">
        <f t="shared" ca="1" si="78"/>
        <v>0</v>
      </c>
      <c r="AZ128" s="86"/>
    </row>
    <row r="129" spans="1:52">
      <c r="A129" s="77">
        <f t="shared" si="79"/>
        <v>41365</v>
      </c>
      <c r="B129" s="78">
        <f t="shared" si="80"/>
        <v>50000</v>
      </c>
      <c r="C129" s="87"/>
      <c r="D129" s="79">
        <f t="shared" si="42"/>
        <v>50000</v>
      </c>
      <c r="E129" s="67">
        <f t="shared" si="43"/>
        <v>0</v>
      </c>
      <c r="F129" s="67">
        <f t="shared" ca="1" si="44"/>
        <v>0</v>
      </c>
      <c r="G129" s="80">
        <f>VLOOKUP($A129,[0]!Table,MATCH(G$4,[0]!Curves,0))</f>
        <v>4.29</v>
      </c>
      <c r="H129" s="81">
        <f t="shared" si="45"/>
        <v>4.29</v>
      </c>
      <c r="I129" s="80">
        <f t="shared" si="46"/>
        <v>4.29</v>
      </c>
      <c r="J129" s="80">
        <f>VLOOKUP($A129,[0]!Table,MATCH(J$4,[0]!Curves,0))</f>
        <v>-0.1</v>
      </c>
      <c r="K129" s="81">
        <f t="shared" si="47"/>
        <v>-0.1</v>
      </c>
      <c r="L129" s="99">
        <f t="shared" si="48"/>
        <v>-0.1</v>
      </c>
      <c r="M129" s="80">
        <f>VLOOKUP($A129,[0]!Table,MATCH(M$4,[0]!Curves,0))</f>
        <v>0.02</v>
      </c>
      <c r="N129" s="81">
        <f t="shared" si="49"/>
        <v>0.02</v>
      </c>
      <c r="O129" s="99">
        <f t="shared" si="50"/>
        <v>0.02</v>
      </c>
      <c r="P129" s="71"/>
      <c r="Q129" s="99">
        <f t="shared" si="51"/>
        <v>4.21</v>
      </c>
      <c r="R129" s="99">
        <f t="shared" si="52"/>
        <v>4.21</v>
      </c>
      <c r="S129" s="99">
        <f t="shared" si="53"/>
        <v>4.21</v>
      </c>
      <c r="T129" s="82"/>
      <c r="U129" s="22">
        <f t="shared" si="54"/>
        <v>30</v>
      </c>
      <c r="V129" s="83">
        <f t="shared" si="55"/>
        <v>41419</v>
      </c>
      <c r="W129" s="22">
        <f t="shared" ca="1" si="56"/>
        <v>4370</v>
      </c>
      <c r="X129" s="80">
        <f>VLOOKUP($A129,[0]!Table,MATCH(X$4,[0]!Curves,0))</f>
        <v>6.2480724773211503E-2</v>
      </c>
      <c r="Y129" s="84">
        <f t="shared" ca="1" si="57"/>
        <v>0.47878104944561417</v>
      </c>
      <c r="Z129" s="22">
        <f t="shared" si="58"/>
        <v>0</v>
      </c>
      <c r="AA129" s="22">
        <f t="shared" si="59"/>
        <v>0</v>
      </c>
      <c r="AC129" s="72">
        <f t="shared" ca="1" si="60"/>
        <v>0</v>
      </c>
      <c r="AD129" s="72">
        <f t="shared" ca="1" si="61"/>
        <v>0</v>
      </c>
      <c r="AE129" s="72">
        <f t="shared" ca="1" si="62"/>
        <v>0</v>
      </c>
      <c r="AF129" s="72">
        <f t="shared" ca="1" si="63"/>
        <v>0</v>
      </c>
      <c r="AG129" s="72">
        <f t="shared" ca="1" si="64"/>
        <v>0</v>
      </c>
      <c r="AH129" s="72">
        <f t="shared" ca="1" si="65"/>
        <v>0</v>
      </c>
      <c r="AI129" s="72">
        <f t="shared" ca="1" si="66"/>
        <v>0</v>
      </c>
      <c r="AJ129" s="72">
        <f t="shared" ca="1" si="67"/>
        <v>0</v>
      </c>
      <c r="AK129" s="72">
        <f t="shared" ca="1" si="68"/>
        <v>0</v>
      </c>
      <c r="AL129" s="76"/>
      <c r="AM129" s="72">
        <f t="shared" ca="1" si="69"/>
        <v>0</v>
      </c>
      <c r="AN129" s="72">
        <f t="shared" ca="1" si="70"/>
        <v>0</v>
      </c>
      <c r="AO129" s="72">
        <f t="shared" ca="1" si="71"/>
        <v>0</v>
      </c>
      <c r="AP129" s="85">
        <f t="shared" ca="1" si="72"/>
        <v>0</v>
      </c>
      <c r="AR129" s="72">
        <f t="shared" ca="1" si="73"/>
        <v>0</v>
      </c>
      <c r="AS129" s="72">
        <f t="shared" ca="1" si="74"/>
        <v>0</v>
      </c>
      <c r="AT129" s="72">
        <f t="shared" ca="1" si="75"/>
        <v>0</v>
      </c>
      <c r="AU129" s="85">
        <f t="shared" ca="1" si="76"/>
        <v>0</v>
      </c>
      <c r="AV129" s="85"/>
      <c r="AW129" s="73">
        <f t="shared" ca="1" si="77"/>
        <v>0</v>
      </c>
      <c r="AY129" s="73">
        <f t="shared" ca="1" si="78"/>
        <v>0</v>
      </c>
      <c r="AZ129" s="86"/>
    </row>
    <row r="130" spans="1:52">
      <c r="A130" s="77">
        <f t="shared" si="79"/>
        <v>41395</v>
      </c>
      <c r="B130" s="78">
        <f t="shared" si="80"/>
        <v>50000</v>
      </c>
      <c r="C130" s="87"/>
      <c r="D130" s="79">
        <f t="shared" si="42"/>
        <v>50000</v>
      </c>
      <c r="E130" s="67">
        <f t="shared" si="43"/>
        <v>0</v>
      </c>
      <c r="F130" s="67">
        <f t="shared" ca="1" si="44"/>
        <v>0</v>
      </c>
      <c r="G130" s="80">
        <f>VLOOKUP($A130,[0]!Table,MATCH(G$4,[0]!Curves,0))</f>
        <v>4.28</v>
      </c>
      <c r="H130" s="81">
        <f t="shared" si="45"/>
        <v>4.28</v>
      </c>
      <c r="I130" s="80">
        <f t="shared" si="46"/>
        <v>4.28</v>
      </c>
      <c r="J130" s="80">
        <f>VLOOKUP($A130,[0]!Table,MATCH(J$4,[0]!Curves,0))</f>
        <v>-0.1</v>
      </c>
      <c r="K130" s="81">
        <f t="shared" si="47"/>
        <v>-0.1</v>
      </c>
      <c r="L130" s="99">
        <f t="shared" si="48"/>
        <v>-0.1</v>
      </c>
      <c r="M130" s="80">
        <f>VLOOKUP($A130,[0]!Table,MATCH(M$4,[0]!Curves,0))</f>
        <v>0.02</v>
      </c>
      <c r="N130" s="81">
        <f t="shared" si="49"/>
        <v>0.02</v>
      </c>
      <c r="O130" s="99">
        <f t="shared" si="50"/>
        <v>0.02</v>
      </c>
      <c r="P130" s="71"/>
      <c r="Q130" s="99">
        <f t="shared" si="51"/>
        <v>4.2</v>
      </c>
      <c r="R130" s="99">
        <f t="shared" si="52"/>
        <v>4.2</v>
      </c>
      <c r="S130" s="99">
        <f t="shared" si="53"/>
        <v>4.2</v>
      </c>
      <c r="T130" s="82"/>
      <c r="U130" s="22">
        <f t="shared" si="54"/>
        <v>31</v>
      </c>
      <c r="V130" s="83">
        <f t="shared" si="55"/>
        <v>41450</v>
      </c>
      <c r="W130" s="22">
        <f t="shared" ca="1" si="56"/>
        <v>4401</v>
      </c>
      <c r="X130" s="80">
        <f>VLOOKUP($A130,[0]!Table,MATCH(X$4,[0]!Curves,0))</f>
        <v>6.2515732965088902E-2</v>
      </c>
      <c r="Y130" s="84">
        <f t="shared" ca="1" si="57"/>
        <v>0.47608482444971117</v>
      </c>
      <c r="Z130" s="22">
        <f t="shared" si="58"/>
        <v>0</v>
      </c>
      <c r="AA130" s="22">
        <f t="shared" si="59"/>
        <v>0</v>
      </c>
      <c r="AC130" s="72">
        <f t="shared" ca="1" si="60"/>
        <v>0</v>
      </c>
      <c r="AD130" s="72">
        <f t="shared" ca="1" si="61"/>
        <v>0</v>
      </c>
      <c r="AE130" s="72">
        <f t="shared" ca="1" si="62"/>
        <v>0</v>
      </c>
      <c r="AF130" s="72">
        <f t="shared" ca="1" si="63"/>
        <v>0</v>
      </c>
      <c r="AG130" s="72">
        <f t="shared" ca="1" si="64"/>
        <v>0</v>
      </c>
      <c r="AH130" s="72">
        <f t="shared" ca="1" si="65"/>
        <v>0</v>
      </c>
      <c r="AI130" s="72">
        <f t="shared" ca="1" si="66"/>
        <v>0</v>
      </c>
      <c r="AJ130" s="72">
        <f t="shared" ca="1" si="67"/>
        <v>0</v>
      </c>
      <c r="AK130" s="72">
        <f t="shared" ca="1" si="68"/>
        <v>0</v>
      </c>
      <c r="AL130" s="76"/>
      <c r="AM130" s="72">
        <f t="shared" ca="1" si="69"/>
        <v>0</v>
      </c>
      <c r="AN130" s="72">
        <f t="shared" ca="1" si="70"/>
        <v>0</v>
      </c>
      <c r="AO130" s="72">
        <f t="shared" ca="1" si="71"/>
        <v>0</v>
      </c>
      <c r="AP130" s="85">
        <f t="shared" ca="1" si="72"/>
        <v>0</v>
      </c>
      <c r="AR130" s="72">
        <f t="shared" ca="1" si="73"/>
        <v>0</v>
      </c>
      <c r="AS130" s="72">
        <f t="shared" ca="1" si="74"/>
        <v>0</v>
      </c>
      <c r="AT130" s="72">
        <f t="shared" ca="1" si="75"/>
        <v>0</v>
      </c>
      <c r="AU130" s="85">
        <f t="shared" ca="1" si="76"/>
        <v>0</v>
      </c>
      <c r="AV130" s="85"/>
      <c r="AW130" s="73">
        <f t="shared" ca="1" si="77"/>
        <v>0</v>
      </c>
      <c r="AY130" s="73">
        <f t="shared" ca="1" si="78"/>
        <v>0</v>
      </c>
      <c r="AZ130" s="86"/>
    </row>
    <row r="131" spans="1:52">
      <c r="A131" s="77">
        <f t="shared" si="79"/>
        <v>41426</v>
      </c>
      <c r="B131" s="78">
        <f t="shared" si="80"/>
        <v>50000</v>
      </c>
      <c r="C131" s="87"/>
      <c r="D131" s="79">
        <f t="shared" si="42"/>
        <v>50000</v>
      </c>
      <c r="E131" s="67">
        <f t="shared" si="43"/>
        <v>0</v>
      </c>
      <c r="F131" s="67">
        <f t="shared" ca="1" si="44"/>
        <v>0</v>
      </c>
      <c r="G131" s="80">
        <f>VLOOKUP($A131,[0]!Table,MATCH(G$4,[0]!Curves,0))</f>
        <v>4.3159999999999998</v>
      </c>
      <c r="H131" s="81">
        <f t="shared" si="45"/>
        <v>4.3159999999999998</v>
      </c>
      <c r="I131" s="80">
        <f t="shared" si="46"/>
        <v>4.3159999999999998</v>
      </c>
      <c r="J131" s="80">
        <f>VLOOKUP($A131,[0]!Table,MATCH(J$4,[0]!Curves,0))</f>
        <v>-0.1</v>
      </c>
      <c r="K131" s="81">
        <f t="shared" si="47"/>
        <v>-0.1</v>
      </c>
      <c r="L131" s="99">
        <f t="shared" si="48"/>
        <v>-0.1</v>
      </c>
      <c r="M131" s="80">
        <f>VLOOKUP($A131,[0]!Table,MATCH(M$4,[0]!Curves,0))</f>
        <v>0.02</v>
      </c>
      <c r="N131" s="81">
        <f t="shared" si="49"/>
        <v>0.02</v>
      </c>
      <c r="O131" s="99">
        <f t="shared" si="50"/>
        <v>0.02</v>
      </c>
      <c r="P131" s="71"/>
      <c r="Q131" s="99">
        <f t="shared" si="51"/>
        <v>4.2359999999999998</v>
      </c>
      <c r="R131" s="99">
        <f t="shared" si="52"/>
        <v>4.2359999999999998</v>
      </c>
      <c r="S131" s="99">
        <f t="shared" si="53"/>
        <v>4.2359999999999998</v>
      </c>
      <c r="T131" s="82"/>
      <c r="U131" s="22">
        <f t="shared" si="54"/>
        <v>30</v>
      </c>
      <c r="V131" s="83">
        <f t="shared" si="55"/>
        <v>41480</v>
      </c>
      <c r="W131" s="22">
        <f t="shared" ca="1" si="56"/>
        <v>4431</v>
      </c>
      <c r="X131" s="80">
        <f>VLOOKUP($A131,[0]!Table,MATCH(X$4,[0]!Curves,0))</f>
        <v>6.2551908097122397E-2</v>
      </c>
      <c r="Y131" s="84">
        <f t="shared" ca="1" si="57"/>
        <v>0.47348735111722301</v>
      </c>
      <c r="Z131" s="22">
        <f t="shared" si="58"/>
        <v>0</v>
      </c>
      <c r="AA131" s="22">
        <f t="shared" si="59"/>
        <v>0</v>
      </c>
      <c r="AC131" s="72">
        <f t="shared" ca="1" si="60"/>
        <v>0</v>
      </c>
      <c r="AD131" s="72">
        <f t="shared" ca="1" si="61"/>
        <v>0</v>
      </c>
      <c r="AE131" s="72">
        <f t="shared" ca="1" si="62"/>
        <v>0</v>
      </c>
      <c r="AF131" s="72">
        <f t="shared" ca="1" si="63"/>
        <v>0</v>
      </c>
      <c r="AG131" s="72">
        <f t="shared" ca="1" si="64"/>
        <v>0</v>
      </c>
      <c r="AH131" s="72">
        <f t="shared" ca="1" si="65"/>
        <v>0</v>
      </c>
      <c r="AI131" s="72">
        <f t="shared" ca="1" si="66"/>
        <v>0</v>
      </c>
      <c r="AJ131" s="72">
        <f t="shared" ca="1" si="67"/>
        <v>0</v>
      </c>
      <c r="AK131" s="72">
        <f t="shared" ca="1" si="68"/>
        <v>0</v>
      </c>
      <c r="AL131" s="76"/>
      <c r="AM131" s="72">
        <f t="shared" ca="1" si="69"/>
        <v>0</v>
      </c>
      <c r="AN131" s="72">
        <f t="shared" ca="1" si="70"/>
        <v>0</v>
      </c>
      <c r="AO131" s="72">
        <f t="shared" ca="1" si="71"/>
        <v>0</v>
      </c>
      <c r="AP131" s="85">
        <f t="shared" ca="1" si="72"/>
        <v>0</v>
      </c>
      <c r="AR131" s="72">
        <f t="shared" ca="1" si="73"/>
        <v>0</v>
      </c>
      <c r="AS131" s="72">
        <f t="shared" ca="1" si="74"/>
        <v>0</v>
      </c>
      <c r="AT131" s="72">
        <f t="shared" ca="1" si="75"/>
        <v>0</v>
      </c>
      <c r="AU131" s="85">
        <f t="shared" ca="1" si="76"/>
        <v>0</v>
      </c>
      <c r="AV131" s="85"/>
      <c r="AW131" s="73">
        <f t="shared" ca="1" si="77"/>
        <v>0</v>
      </c>
      <c r="AY131" s="73">
        <f t="shared" ca="1" si="78"/>
        <v>0</v>
      </c>
      <c r="AZ131" s="86"/>
    </row>
    <row r="132" spans="1:52">
      <c r="A132" s="77">
        <f t="shared" si="79"/>
        <v>41456</v>
      </c>
      <c r="B132" s="78">
        <f t="shared" si="80"/>
        <v>50000</v>
      </c>
      <c r="C132" s="87"/>
      <c r="D132" s="79">
        <f t="shared" si="42"/>
        <v>50000</v>
      </c>
      <c r="E132" s="67">
        <f t="shared" si="43"/>
        <v>0</v>
      </c>
      <c r="F132" s="67">
        <f t="shared" ca="1" si="44"/>
        <v>0</v>
      </c>
      <c r="G132" s="80">
        <f>VLOOKUP($A132,[0]!Table,MATCH(G$4,[0]!Curves,0))</f>
        <v>4.3650000000000002</v>
      </c>
      <c r="H132" s="81">
        <f t="shared" si="45"/>
        <v>4.3650000000000002</v>
      </c>
      <c r="I132" s="80">
        <f t="shared" si="46"/>
        <v>4.3650000000000002</v>
      </c>
      <c r="J132" s="80">
        <f>VLOOKUP($A132,[0]!Table,MATCH(J$4,[0]!Curves,0))</f>
        <v>-0.1</v>
      </c>
      <c r="K132" s="81">
        <f t="shared" si="47"/>
        <v>-0.1</v>
      </c>
      <c r="L132" s="99">
        <f t="shared" si="48"/>
        <v>-0.1</v>
      </c>
      <c r="M132" s="80">
        <f>VLOOKUP($A132,[0]!Table,MATCH(M$4,[0]!Curves,0))</f>
        <v>0.02</v>
      </c>
      <c r="N132" s="81">
        <f t="shared" si="49"/>
        <v>0.02</v>
      </c>
      <c r="O132" s="99">
        <f t="shared" si="50"/>
        <v>0.02</v>
      </c>
      <c r="P132" s="71"/>
      <c r="Q132" s="99">
        <f t="shared" si="51"/>
        <v>4.2850000000000001</v>
      </c>
      <c r="R132" s="99">
        <f t="shared" si="52"/>
        <v>4.2850000000000001</v>
      </c>
      <c r="S132" s="99">
        <f t="shared" si="53"/>
        <v>4.2850000000000001</v>
      </c>
      <c r="T132" s="82"/>
      <c r="U132" s="22">
        <f t="shared" si="54"/>
        <v>31</v>
      </c>
      <c r="V132" s="83">
        <f t="shared" si="55"/>
        <v>41511</v>
      </c>
      <c r="W132" s="22">
        <f t="shared" ca="1" si="56"/>
        <v>4462</v>
      </c>
      <c r="X132" s="80">
        <f>VLOOKUP($A132,[0]!Table,MATCH(X$4,[0]!Curves,0))</f>
        <v>6.2586916289826308E-2</v>
      </c>
      <c r="Y132" s="84">
        <f t="shared" ca="1" si="57"/>
        <v>0.47081542775019264</v>
      </c>
      <c r="Z132" s="22">
        <f t="shared" si="58"/>
        <v>0</v>
      </c>
      <c r="AA132" s="22">
        <f t="shared" si="59"/>
        <v>0</v>
      </c>
      <c r="AC132" s="72">
        <f t="shared" ca="1" si="60"/>
        <v>0</v>
      </c>
      <c r="AD132" s="72">
        <f t="shared" ca="1" si="61"/>
        <v>0</v>
      </c>
      <c r="AE132" s="72">
        <f t="shared" ca="1" si="62"/>
        <v>0</v>
      </c>
      <c r="AF132" s="72">
        <f t="shared" ca="1" si="63"/>
        <v>0</v>
      </c>
      <c r="AG132" s="72">
        <f t="shared" ca="1" si="64"/>
        <v>0</v>
      </c>
      <c r="AH132" s="72">
        <f t="shared" ca="1" si="65"/>
        <v>0</v>
      </c>
      <c r="AI132" s="72">
        <f t="shared" ca="1" si="66"/>
        <v>0</v>
      </c>
      <c r="AJ132" s="72">
        <f t="shared" ca="1" si="67"/>
        <v>0</v>
      </c>
      <c r="AK132" s="72">
        <f t="shared" ca="1" si="68"/>
        <v>0</v>
      </c>
      <c r="AL132" s="76"/>
      <c r="AM132" s="72">
        <f t="shared" ca="1" si="69"/>
        <v>0</v>
      </c>
      <c r="AN132" s="72">
        <f t="shared" ca="1" si="70"/>
        <v>0</v>
      </c>
      <c r="AO132" s="72">
        <f t="shared" ca="1" si="71"/>
        <v>0</v>
      </c>
      <c r="AP132" s="85">
        <f t="shared" ca="1" si="72"/>
        <v>0</v>
      </c>
      <c r="AR132" s="72">
        <f t="shared" ca="1" si="73"/>
        <v>0</v>
      </c>
      <c r="AS132" s="72">
        <f t="shared" ca="1" si="74"/>
        <v>0</v>
      </c>
      <c r="AT132" s="72">
        <f t="shared" ca="1" si="75"/>
        <v>0</v>
      </c>
      <c r="AU132" s="85">
        <f t="shared" ca="1" si="76"/>
        <v>0</v>
      </c>
      <c r="AV132" s="85"/>
      <c r="AW132" s="73">
        <f t="shared" ca="1" si="77"/>
        <v>0</v>
      </c>
      <c r="AY132" s="73">
        <f t="shared" ca="1" si="78"/>
        <v>0</v>
      </c>
      <c r="AZ132" s="86"/>
    </row>
    <row r="133" spans="1:52">
      <c r="A133" s="77">
        <f t="shared" si="79"/>
        <v>41487</v>
      </c>
      <c r="B133" s="78">
        <f t="shared" si="80"/>
        <v>50000</v>
      </c>
      <c r="C133" s="87"/>
      <c r="D133" s="79">
        <f t="shared" si="42"/>
        <v>50000</v>
      </c>
      <c r="E133" s="67">
        <f t="shared" si="43"/>
        <v>0</v>
      </c>
      <c r="F133" s="67">
        <f t="shared" ca="1" si="44"/>
        <v>0</v>
      </c>
      <c r="G133" s="80">
        <f>VLOOKUP($A133,[0]!Table,MATCH(G$4,[0]!Curves,0))</f>
        <v>4.41</v>
      </c>
      <c r="H133" s="81">
        <f t="shared" si="45"/>
        <v>4.41</v>
      </c>
      <c r="I133" s="80">
        <f t="shared" si="46"/>
        <v>4.41</v>
      </c>
      <c r="J133" s="80">
        <f>VLOOKUP($A133,[0]!Table,MATCH(J$4,[0]!Curves,0))</f>
        <v>-0.1</v>
      </c>
      <c r="K133" s="81">
        <f t="shared" si="47"/>
        <v>-0.1</v>
      </c>
      <c r="L133" s="99">
        <f t="shared" si="48"/>
        <v>-0.1</v>
      </c>
      <c r="M133" s="80">
        <f>VLOOKUP($A133,[0]!Table,MATCH(M$4,[0]!Curves,0))</f>
        <v>0.02</v>
      </c>
      <c r="N133" s="81">
        <f t="shared" si="49"/>
        <v>0.02</v>
      </c>
      <c r="O133" s="99">
        <f t="shared" si="50"/>
        <v>0.02</v>
      </c>
      <c r="P133" s="71"/>
      <c r="Q133" s="99">
        <f t="shared" si="51"/>
        <v>4.33</v>
      </c>
      <c r="R133" s="99">
        <f t="shared" si="52"/>
        <v>4.33</v>
      </c>
      <c r="S133" s="99">
        <f t="shared" si="53"/>
        <v>4.33</v>
      </c>
      <c r="T133" s="82"/>
      <c r="U133" s="22">
        <f t="shared" si="54"/>
        <v>31</v>
      </c>
      <c r="V133" s="83">
        <f t="shared" si="55"/>
        <v>41542</v>
      </c>
      <c r="W133" s="22">
        <f t="shared" ca="1" si="56"/>
        <v>4493</v>
      </c>
      <c r="X133" s="80">
        <f>VLOOKUP($A133,[0]!Table,MATCH(X$4,[0]!Curves,0))</f>
        <v>6.2623091422714605E-2</v>
      </c>
      <c r="Y133" s="84">
        <f t="shared" ca="1" si="57"/>
        <v>0.46815579826527209</v>
      </c>
      <c r="Z133" s="22">
        <f t="shared" si="58"/>
        <v>0</v>
      </c>
      <c r="AA133" s="22">
        <f t="shared" si="59"/>
        <v>0</v>
      </c>
      <c r="AC133" s="72">
        <f t="shared" ca="1" si="60"/>
        <v>0</v>
      </c>
      <c r="AD133" s="72">
        <f t="shared" ca="1" si="61"/>
        <v>0</v>
      </c>
      <c r="AE133" s="72">
        <f t="shared" ca="1" si="62"/>
        <v>0</v>
      </c>
      <c r="AF133" s="72">
        <f t="shared" ca="1" si="63"/>
        <v>0</v>
      </c>
      <c r="AG133" s="72">
        <f t="shared" ca="1" si="64"/>
        <v>0</v>
      </c>
      <c r="AH133" s="72">
        <f t="shared" ca="1" si="65"/>
        <v>0</v>
      </c>
      <c r="AI133" s="72">
        <f t="shared" ca="1" si="66"/>
        <v>0</v>
      </c>
      <c r="AJ133" s="72">
        <f t="shared" ca="1" si="67"/>
        <v>0</v>
      </c>
      <c r="AK133" s="72">
        <f t="shared" ca="1" si="68"/>
        <v>0</v>
      </c>
      <c r="AL133" s="76"/>
      <c r="AM133" s="72">
        <f t="shared" ca="1" si="69"/>
        <v>0</v>
      </c>
      <c r="AN133" s="72">
        <f t="shared" ca="1" si="70"/>
        <v>0</v>
      </c>
      <c r="AO133" s="72">
        <f t="shared" ca="1" si="71"/>
        <v>0</v>
      </c>
      <c r="AP133" s="85">
        <f t="shared" ca="1" si="72"/>
        <v>0</v>
      </c>
      <c r="AR133" s="72">
        <f t="shared" ca="1" si="73"/>
        <v>0</v>
      </c>
      <c r="AS133" s="72">
        <f t="shared" ca="1" si="74"/>
        <v>0</v>
      </c>
      <c r="AT133" s="72">
        <f t="shared" ca="1" si="75"/>
        <v>0</v>
      </c>
      <c r="AU133" s="85">
        <f t="shared" ca="1" si="76"/>
        <v>0</v>
      </c>
      <c r="AV133" s="85"/>
      <c r="AW133" s="73">
        <f t="shared" ca="1" si="77"/>
        <v>0</v>
      </c>
      <c r="AY133" s="73">
        <f t="shared" ca="1" si="78"/>
        <v>0</v>
      </c>
      <c r="AZ133" s="86"/>
    </row>
    <row r="134" spans="1:52">
      <c r="A134" s="77">
        <f t="shared" si="79"/>
        <v>41518</v>
      </c>
      <c r="B134" s="78">
        <f t="shared" si="80"/>
        <v>50000</v>
      </c>
      <c r="C134" s="87"/>
      <c r="D134" s="79">
        <f t="shared" si="42"/>
        <v>50000</v>
      </c>
      <c r="E134" s="67">
        <f t="shared" si="43"/>
        <v>0</v>
      </c>
      <c r="F134" s="67">
        <f t="shared" ca="1" si="44"/>
        <v>0</v>
      </c>
      <c r="G134" s="80">
        <f>VLOOKUP($A134,[0]!Table,MATCH(G$4,[0]!Curves,0))</f>
        <v>4.4169999999999998</v>
      </c>
      <c r="H134" s="81">
        <f t="shared" si="45"/>
        <v>4.4169999999999998</v>
      </c>
      <c r="I134" s="80">
        <f t="shared" si="46"/>
        <v>4.4169999999999998</v>
      </c>
      <c r="J134" s="80">
        <f>VLOOKUP($A134,[0]!Table,MATCH(J$4,[0]!Curves,0))</f>
        <v>-0.1</v>
      </c>
      <c r="K134" s="81">
        <f t="shared" si="47"/>
        <v>-0.1</v>
      </c>
      <c r="L134" s="99">
        <f t="shared" si="48"/>
        <v>-0.1</v>
      </c>
      <c r="M134" s="80">
        <f>VLOOKUP($A134,[0]!Table,MATCH(M$4,[0]!Curves,0))</f>
        <v>0.02</v>
      </c>
      <c r="N134" s="81">
        <f t="shared" si="49"/>
        <v>0.02</v>
      </c>
      <c r="O134" s="99">
        <f t="shared" si="50"/>
        <v>0.02</v>
      </c>
      <c r="P134" s="71"/>
      <c r="Q134" s="99">
        <f t="shared" si="51"/>
        <v>4.3369999999999997</v>
      </c>
      <c r="R134" s="99">
        <f t="shared" si="52"/>
        <v>4.3369999999999997</v>
      </c>
      <c r="S134" s="99">
        <f t="shared" si="53"/>
        <v>4.3369999999999997</v>
      </c>
      <c r="T134" s="82"/>
      <c r="U134" s="22">
        <f t="shared" si="54"/>
        <v>30</v>
      </c>
      <c r="V134" s="83">
        <f t="shared" si="55"/>
        <v>41572</v>
      </c>
      <c r="W134" s="22">
        <f t="shared" ca="1" si="56"/>
        <v>4523</v>
      </c>
      <c r="X134" s="80">
        <f>VLOOKUP($A134,[0]!Table,MATCH(X$4,[0]!Curves,0))</f>
        <v>6.2659266556036805E-2</v>
      </c>
      <c r="Y134" s="84">
        <f t="shared" ca="1" si="57"/>
        <v>0.46559363305862267</v>
      </c>
      <c r="Z134" s="22">
        <f t="shared" si="58"/>
        <v>0</v>
      </c>
      <c r="AA134" s="22">
        <f t="shared" si="59"/>
        <v>0</v>
      </c>
      <c r="AC134" s="72">
        <f t="shared" ca="1" si="60"/>
        <v>0</v>
      </c>
      <c r="AD134" s="72">
        <f t="shared" ca="1" si="61"/>
        <v>0</v>
      </c>
      <c r="AE134" s="72">
        <f t="shared" ca="1" si="62"/>
        <v>0</v>
      </c>
      <c r="AF134" s="72">
        <f t="shared" ca="1" si="63"/>
        <v>0</v>
      </c>
      <c r="AG134" s="72">
        <f t="shared" ca="1" si="64"/>
        <v>0</v>
      </c>
      <c r="AH134" s="72">
        <f t="shared" ca="1" si="65"/>
        <v>0</v>
      </c>
      <c r="AI134" s="72">
        <f t="shared" ca="1" si="66"/>
        <v>0</v>
      </c>
      <c r="AJ134" s="72">
        <f t="shared" ca="1" si="67"/>
        <v>0</v>
      </c>
      <c r="AK134" s="72">
        <f t="shared" ca="1" si="68"/>
        <v>0</v>
      </c>
      <c r="AL134" s="76"/>
      <c r="AM134" s="72">
        <f t="shared" ca="1" si="69"/>
        <v>0</v>
      </c>
      <c r="AN134" s="72">
        <f t="shared" ca="1" si="70"/>
        <v>0</v>
      </c>
      <c r="AO134" s="72">
        <f t="shared" ca="1" si="71"/>
        <v>0</v>
      </c>
      <c r="AP134" s="85">
        <f t="shared" ca="1" si="72"/>
        <v>0</v>
      </c>
      <c r="AR134" s="72">
        <f t="shared" ca="1" si="73"/>
        <v>0</v>
      </c>
      <c r="AS134" s="72">
        <f t="shared" ca="1" si="74"/>
        <v>0</v>
      </c>
      <c r="AT134" s="72">
        <f t="shared" ca="1" si="75"/>
        <v>0</v>
      </c>
      <c r="AU134" s="85">
        <f t="shared" ca="1" si="76"/>
        <v>0</v>
      </c>
      <c r="AV134" s="85"/>
      <c r="AW134" s="73">
        <f t="shared" ca="1" si="77"/>
        <v>0</v>
      </c>
      <c r="AY134" s="73">
        <f t="shared" ca="1" si="78"/>
        <v>0</v>
      </c>
      <c r="AZ134" s="86"/>
    </row>
    <row r="135" spans="1:52">
      <c r="A135" s="77">
        <f t="shared" si="79"/>
        <v>41548</v>
      </c>
      <c r="B135" s="78">
        <f t="shared" si="80"/>
        <v>50000</v>
      </c>
      <c r="C135" s="87"/>
      <c r="D135" s="79">
        <f t="shared" si="42"/>
        <v>50000</v>
      </c>
      <c r="E135" s="67">
        <f t="shared" si="43"/>
        <v>0</v>
      </c>
      <c r="F135" s="67">
        <f t="shared" ca="1" si="44"/>
        <v>0</v>
      </c>
      <c r="G135" s="80">
        <f>VLOOKUP($A135,[0]!Table,MATCH(G$4,[0]!Curves,0))</f>
        <v>4.4450000000000003</v>
      </c>
      <c r="H135" s="81">
        <f t="shared" si="45"/>
        <v>4.4450000000000003</v>
      </c>
      <c r="I135" s="80">
        <f t="shared" si="46"/>
        <v>4.4450000000000003</v>
      </c>
      <c r="J135" s="80">
        <f>VLOOKUP($A135,[0]!Table,MATCH(J$4,[0]!Curves,0))</f>
        <v>-0.1</v>
      </c>
      <c r="K135" s="81">
        <f t="shared" si="47"/>
        <v>-0.1</v>
      </c>
      <c r="L135" s="99">
        <f t="shared" si="48"/>
        <v>-0.1</v>
      </c>
      <c r="M135" s="80">
        <f>VLOOKUP($A135,[0]!Table,MATCH(M$4,[0]!Curves,0))</f>
        <v>0.02</v>
      </c>
      <c r="N135" s="81">
        <f t="shared" si="49"/>
        <v>0.02</v>
      </c>
      <c r="O135" s="99">
        <f t="shared" si="50"/>
        <v>0.02</v>
      </c>
      <c r="P135" s="71"/>
      <c r="Q135" s="99">
        <f t="shared" si="51"/>
        <v>4.3650000000000002</v>
      </c>
      <c r="R135" s="99">
        <f t="shared" si="52"/>
        <v>4.3650000000000002</v>
      </c>
      <c r="S135" s="99">
        <f t="shared" si="53"/>
        <v>4.3650000000000002</v>
      </c>
      <c r="T135" s="82"/>
      <c r="U135" s="22">
        <f t="shared" si="54"/>
        <v>31</v>
      </c>
      <c r="V135" s="83">
        <f t="shared" si="55"/>
        <v>41603</v>
      </c>
      <c r="W135" s="22">
        <f t="shared" ca="1" si="56"/>
        <v>4554</v>
      </c>
      <c r="X135" s="80">
        <f>VLOOKUP($A135,[0]!Table,MATCH(X$4,[0]!Curves,0))</f>
        <v>6.2694274749988108E-2</v>
      </c>
      <c r="Y135" s="84">
        <f t="shared" ca="1" si="57"/>
        <v>0.46295808428890595</v>
      </c>
      <c r="Z135" s="22">
        <f t="shared" si="58"/>
        <v>0</v>
      </c>
      <c r="AA135" s="22">
        <f t="shared" si="59"/>
        <v>0</v>
      </c>
      <c r="AC135" s="72">
        <f t="shared" ca="1" si="60"/>
        <v>0</v>
      </c>
      <c r="AD135" s="72">
        <f t="shared" ca="1" si="61"/>
        <v>0</v>
      </c>
      <c r="AE135" s="72">
        <f t="shared" ca="1" si="62"/>
        <v>0</v>
      </c>
      <c r="AF135" s="72">
        <f t="shared" ca="1" si="63"/>
        <v>0</v>
      </c>
      <c r="AG135" s="72">
        <f t="shared" ca="1" si="64"/>
        <v>0</v>
      </c>
      <c r="AH135" s="72">
        <f t="shared" ca="1" si="65"/>
        <v>0</v>
      </c>
      <c r="AI135" s="72">
        <f t="shared" ca="1" si="66"/>
        <v>0</v>
      </c>
      <c r="AJ135" s="72">
        <f t="shared" ca="1" si="67"/>
        <v>0</v>
      </c>
      <c r="AK135" s="72">
        <f t="shared" ca="1" si="68"/>
        <v>0</v>
      </c>
      <c r="AL135" s="76"/>
      <c r="AM135" s="72">
        <f t="shared" ca="1" si="69"/>
        <v>0</v>
      </c>
      <c r="AN135" s="72">
        <f t="shared" ca="1" si="70"/>
        <v>0</v>
      </c>
      <c r="AO135" s="72">
        <f t="shared" ca="1" si="71"/>
        <v>0</v>
      </c>
      <c r="AP135" s="85">
        <f t="shared" ca="1" si="72"/>
        <v>0</v>
      </c>
      <c r="AR135" s="72">
        <f t="shared" ca="1" si="73"/>
        <v>0</v>
      </c>
      <c r="AS135" s="72">
        <f t="shared" ca="1" si="74"/>
        <v>0</v>
      </c>
      <c r="AT135" s="72">
        <f t="shared" ca="1" si="75"/>
        <v>0</v>
      </c>
      <c r="AU135" s="85">
        <f t="shared" ca="1" si="76"/>
        <v>0</v>
      </c>
      <c r="AV135" s="85"/>
      <c r="AW135" s="73">
        <f t="shared" ca="1" si="77"/>
        <v>0</v>
      </c>
      <c r="AY135" s="73">
        <f t="shared" ca="1" si="78"/>
        <v>0</v>
      </c>
      <c r="AZ135" s="86"/>
    </row>
    <row r="136" spans="1:52">
      <c r="A136" s="77">
        <f t="shared" si="79"/>
        <v>41579</v>
      </c>
      <c r="B136" s="78">
        <f t="shared" si="80"/>
        <v>50000</v>
      </c>
      <c r="C136" s="87"/>
      <c r="D136" s="79">
        <f t="shared" si="42"/>
        <v>50000</v>
      </c>
      <c r="E136" s="67">
        <f t="shared" si="43"/>
        <v>0</v>
      </c>
      <c r="F136" s="67">
        <f t="shared" ca="1" si="44"/>
        <v>0</v>
      </c>
      <c r="G136" s="80">
        <f>VLOOKUP($A136,[0]!Table,MATCH(G$4,[0]!Curves,0))</f>
        <v>4.58</v>
      </c>
      <c r="H136" s="81">
        <f t="shared" si="45"/>
        <v>4.58</v>
      </c>
      <c r="I136" s="80">
        <f t="shared" si="46"/>
        <v>4.58</v>
      </c>
      <c r="J136" s="80">
        <f>VLOOKUP($A136,[0]!Table,MATCH(J$4,[0]!Curves,0))</f>
        <v>0.13800000000000001</v>
      </c>
      <c r="K136" s="81">
        <f t="shared" si="47"/>
        <v>0.13800000000000001</v>
      </c>
      <c r="L136" s="99">
        <f t="shared" si="48"/>
        <v>0.13800000000000001</v>
      </c>
      <c r="M136" s="80">
        <f>VLOOKUP($A136,[0]!Table,MATCH(M$4,[0]!Curves,0))</f>
        <v>0.06</v>
      </c>
      <c r="N136" s="81">
        <f t="shared" si="49"/>
        <v>0.06</v>
      </c>
      <c r="O136" s="99">
        <f t="shared" si="50"/>
        <v>0.06</v>
      </c>
      <c r="P136" s="71"/>
      <c r="Q136" s="99">
        <f t="shared" si="51"/>
        <v>4.7780000000000005</v>
      </c>
      <c r="R136" s="99">
        <f t="shared" si="52"/>
        <v>4.7780000000000005</v>
      </c>
      <c r="S136" s="99">
        <f t="shared" si="53"/>
        <v>4.7780000000000005</v>
      </c>
      <c r="T136" s="82"/>
      <c r="U136" s="22">
        <f t="shared" si="54"/>
        <v>30</v>
      </c>
      <c r="V136" s="83">
        <f t="shared" si="55"/>
        <v>41633</v>
      </c>
      <c r="W136" s="22">
        <f t="shared" ca="1" si="56"/>
        <v>4584</v>
      </c>
      <c r="X136" s="80">
        <f>VLOOKUP($A136,[0]!Table,MATCH(X$4,[0]!Curves,0))</f>
        <v>6.2730449884164804E-2</v>
      </c>
      <c r="Y136" s="84">
        <f t="shared" ca="1" si="57"/>
        <v>0.46041915210427931</v>
      </c>
      <c r="Z136" s="22">
        <f t="shared" si="58"/>
        <v>0</v>
      </c>
      <c r="AA136" s="22">
        <f t="shared" si="59"/>
        <v>0</v>
      </c>
      <c r="AC136" s="72">
        <f t="shared" ca="1" si="60"/>
        <v>0</v>
      </c>
      <c r="AD136" s="72">
        <f t="shared" ca="1" si="61"/>
        <v>0</v>
      </c>
      <c r="AE136" s="72">
        <f t="shared" ca="1" si="62"/>
        <v>0</v>
      </c>
      <c r="AF136" s="72">
        <f t="shared" ca="1" si="63"/>
        <v>0</v>
      </c>
      <c r="AG136" s="72">
        <f t="shared" ca="1" si="64"/>
        <v>0</v>
      </c>
      <c r="AH136" s="72">
        <f t="shared" ca="1" si="65"/>
        <v>0</v>
      </c>
      <c r="AI136" s="72">
        <f t="shared" ca="1" si="66"/>
        <v>0</v>
      </c>
      <c r="AJ136" s="72">
        <f t="shared" ca="1" si="67"/>
        <v>0</v>
      </c>
      <c r="AK136" s="72">
        <f t="shared" ca="1" si="68"/>
        <v>0</v>
      </c>
      <c r="AL136" s="76"/>
      <c r="AM136" s="72">
        <f t="shared" ca="1" si="69"/>
        <v>0</v>
      </c>
      <c r="AN136" s="72">
        <f t="shared" ca="1" si="70"/>
        <v>0</v>
      </c>
      <c r="AO136" s="72">
        <f t="shared" ca="1" si="71"/>
        <v>0</v>
      </c>
      <c r="AP136" s="85">
        <f t="shared" ca="1" si="72"/>
        <v>0</v>
      </c>
      <c r="AR136" s="72">
        <f t="shared" ca="1" si="73"/>
        <v>0</v>
      </c>
      <c r="AS136" s="72">
        <f t="shared" ca="1" si="74"/>
        <v>0</v>
      </c>
      <c r="AT136" s="72">
        <f t="shared" ca="1" si="75"/>
        <v>0</v>
      </c>
      <c r="AU136" s="85">
        <f t="shared" ca="1" si="76"/>
        <v>0</v>
      </c>
      <c r="AV136" s="85"/>
      <c r="AW136" s="73">
        <f t="shared" ca="1" si="77"/>
        <v>0</v>
      </c>
      <c r="AY136" s="73">
        <f t="shared" ca="1" si="78"/>
        <v>0</v>
      </c>
      <c r="AZ136" s="86"/>
    </row>
    <row r="137" spans="1:52">
      <c r="A137" s="77">
        <f t="shared" si="79"/>
        <v>41609</v>
      </c>
      <c r="B137" s="78">
        <f t="shared" si="80"/>
        <v>50000</v>
      </c>
      <c r="C137" s="87"/>
      <c r="D137" s="79">
        <f t="shared" si="42"/>
        <v>50000</v>
      </c>
      <c r="E137" s="67">
        <f t="shared" si="43"/>
        <v>0</v>
      </c>
      <c r="F137" s="67">
        <f t="shared" ca="1" si="44"/>
        <v>0</v>
      </c>
      <c r="G137" s="80">
        <f>VLOOKUP($A137,[0]!Table,MATCH(G$4,[0]!Curves,0))</f>
        <v>4.7149999999999999</v>
      </c>
      <c r="H137" s="81">
        <f t="shared" si="45"/>
        <v>4.7149999999999999</v>
      </c>
      <c r="I137" s="80">
        <f t="shared" si="46"/>
        <v>4.7149999999999999</v>
      </c>
      <c r="J137" s="80">
        <f>VLOOKUP($A137,[0]!Table,MATCH(J$4,[0]!Curves,0))</f>
        <v>0.19800000000000001</v>
      </c>
      <c r="K137" s="81">
        <f t="shared" si="47"/>
        <v>0.19800000000000001</v>
      </c>
      <c r="L137" s="99">
        <f t="shared" si="48"/>
        <v>0.19800000000000001</v>
      </c>
      <c r="M137" s="80">
        <f>VLOOKUP($A137,[0]!Table,MATCH(M$4,[0]!Curves,0))</f>
        <v>0.06</v>
      </c>
      <c r="N137" s="81">
        <f t="shared" si="49"/>
        <v>0.06</v>
      </c>
      <c r="O137" s="99">
        <f t="shared" si="50"/>
        <v>0.06</v>
      </c>
      <c r="P137" s="71"/>
      <c r="Q137" s="99">
        <f t="shared" si="51"/>
        <v>4.9729999999999999</v>
      </c>
      <c r="R137" s="99">
        <f t="shared" si="52"/>
        <v>4.9729999999999999</v>
      </c>
      <c r="S137" s="99">
        <f t="shared" si="53"/>
        <v>4.9729999999999999</v>
      </c>
      <c r="T137" s="82"/>
      <c r="U137" s="22">
        <f t="shared" si="54"/>
        <v>31</v>
      </c>
      <c r="V137" s="83">
        <f t="shared" si="55"/>
        <v>41664</v>
      </c>
      <c r="W137" s="22">
        <f t="shared" ca="1" si="56"/>
        <v>4615</v>
      </c>
      <c r="X137" s="80">
        <f>VLOOKUP($A137,[0]!Table,MATCH(X$4,[0]!Curves,0))</f>
        <v>6.2765458078943001E-2</v>
      </c>
      <c r="Y137" s="84">
        <f t="shared" ca="1" si="57"/>
        <v>0.45780753752375858</v>
      </c>
      <c r="Z137" s="22">
        <f t="shared" si="58"/>
        <v>0</v>
      </c>
      <c r="AA137" s="22">
        <f t="shared" si="59"/>
        <v>0</v>
      </c>
      <c r="AC137" s="72">
        <f t="shared" ca="1" si="60"/>
        <v>0</v>
      </c>
      <c r="AD137" s="72">
        <f t="shared" ca="1" si="61"/>
        <v>0</v>
      </c>
      <c r="AE137" s="72">
        <f t="shared" ca="1" si="62"/>
        <v>0</v>
      </c>
      <c r="AF137" s="72">
        <f t="shared" ca="1" si="63"/>
        <v>0</v>
      </c>
      <c r="AG137" s="72">
        <f t="shared" ca="1" si="64"/>
        <v>0</v>
      </c>
      <c r="AH137" s="72">
        <f t="shared" ca="1" si="65"/>
        <v>0</v>
      </c>
      <c r="AI137" s="72">
        <f t="shared" ca="1" si="66"/>
        <v>0</v>
      </c>
      <c r="AJ137" s="72">
        <f t="shared" ca="1" si="67"/>
        <v>0</v>
      </c>
      <c r="AK137" s="72">
        <f t="shared" ca="1" si="68"/>
        <v>0</v>
      </c>
      <c r="AL137" s="76"/>
      <c r="AM137" s="72">
        <f t="shared" ca="1" si="69"/>
        <v>0</v>
      </c>
      <c r="AN137" s="72">
        <f t="shared" ca="1" si="70"/>
        <v>0</v>
      </c>
      <c r="AO137" s="72">
        <f t="shared" ca="1" si="71"/>
        <v>0</v>
      </c>
      <c r="AP137" s="85">
        <f t="shared" ca="1" si="72"/>
        <v>0</v>
      </c>
      <c r="AR137" s="72">
        <f t="shared" ca="1" si="73"/>
        <v>0</v>
      </c>
      <c r="AS137" s="72">
        <f t="shared" ca="1" si="74"/>
        <v>0</v>
      </c>
      <c r="AT137" s="72">
        <f t="shared" ca="1" si="75"/>
        <v>0</v>
      </c>
      <c r="AU137" s="85">
        <f t="shared" ca="1" si="76"/>
        <v>0</v>
      </c>
      <c r="AV137" s="85"/>
      <c r="AW137" s="73">
        <f t="shared" ca="1" si="77"/>
        <v>0</v>
      </c>
      <c r="AY137" s="73">
        <f t="shared" ca="1" si="78"/>
        <v>0</v>
      </c>
      <c r="AZ137" s="86"/>
    </row>
    <row r="138" spans="1:52">
      <c r="A138" s="77">
        <f t="shared" si="79"/>
        <v>41640</v>
      </c>
      <c r="B138" s="78">
        <f t="shared" si="80"/>
        <v>50000</v>
      </c>
      <c r="C138" s="87"/>
      <c r="D138" s="79">
        <f t="shared" ref="D138:D201" si="81">B138+C138</f>
        <v>50000</v>
      </c>
      <c r="E138" s="67">
        <f t="shared" ref="E138:E201" si="82">IF(Z138=0,0,IF(AND(Z138=1,$H$3=1),D138*U138,IF($H$3=2,D138,"N/A")))</f>
        <v>0</v>
      </c>
      <c r="F138" s="67">
        <f t="shared" ref="F138:F201" ca="1" si="83">E138*Y138</f>
        <v>0</v>
      </c>
      <c r="G138" s="80">
        <f>VLOOKUP($A138,[0]!Table,MATCH(G$4,[0]!Curves,0))</f>
        <v>4.8109999999999999</v>
      </c>
      <c r="H138" s="81">
        <f t="shared" ref="H138:H201" si="84">G138+$H$7</f>
        <v>4.8109999999999999</v>
      </c>
      <c r="I138" s="80">
        <f t="shared" ref="I138:I201" si="85">H138</f>
        <v>4.8109999999999999</v>
      </c>
      <c r="J138" s="80">
        <f>VLOOKUP($A138,[0]!Table,MATCH(J$4,[0]!Curves,0))</f>
        <v>0.26800000000000002</v>
      </c>
      <c r="K138" s="81">
        <f t="shared" ref="K138:K201" si="86">J138+$K$7</f>
        <v>0.26800000000000002</v>
      </c>
      <c r="L138" s="99">
        <f t="shared" ref="L138:L201" si="87">K138</f>
        <v>0.26800000000000002</v>
      </c>
      <c r="M138" s="80">
        <f>VLOOKUP($A138,[0]!Table,MATCH(M$4,[0]!Curves,0))</f>
        <v>0.06</v>
      </c>
      <c r="N138" s="81">
        <f t="shared" ref="N138:N201" si="88">M138+$N$7</f>
        <v>0.06</v>
      </c>
      <c r="O138" s="99">
        <f t="shared" ref="O138:O201" si="89">N138</f>
        <v>0.06</v>
      </c>
      <c r="P138" s="71"/>
      <c r="Q138" s="99">
        <f t="shared" ref="Q138:Q201" si="90">IF($F$3=1,M138+J138+G138,J138+G138)</f>
        <v>5.1390000000000002</v>
      </c>
      <c r="R138" s="99">
        <f t="shared" ref="R138:R201" si="91">IF($F$3=1,N138+K138+H138,K138+H138)</f>
        <v>5.1390000000000002</v>
      </c>
      <c r="S138" s="99">
        <f t="shared" ref="S138:S201" si="92">IF($F$3=1,O138+L138+I138,L138+I138)</f>
        <v>5.1390000000000002</v>
      </c>
      <c r="T138" s="82"/>
      <c r="U138" s="22">
        <f t="shared" ref="U138:U201" si="93">A139-A138</f>
        <v>31</v>
      </c>
      <c r="V138" s="83">
        <f t="shared" ref="V138:V201" si="94">CHOOSE(F$3,A139+24,A138)</f>
        <v>41695</v>
      </c>
      <c r="W138" s="22">
        <f t="shared" ref="W138:W201" ca="1" si="95">V138-C$3</f>
        <v>4646</v>
      </c>
      <c r="X138" s="80">
        <f>VLOOKUP($A138,[0]!Table,MATCH(X$4,[0]!Curves,0))</f>
        <v>6.28016332139745E-2</v>
      </c>
      <c r="Y138" s="84">
        <f t="shared" ref="Y138:Y201" ca="1" si="96">1/(1+CHOOSE(F$3,(X139+($K$3/10000))/2,(X138+($K$3/10000))/2))^(2*W138/365.25)</f>
        <v>0.45520803005828347</v>
      </c>
      <c r="Z138" s="22">
        <f t="shared" ref="Z138:Z201" si="97">IF(AND(mthbeg&lt;=A138,mthend&gt;=A138),1,0)</f>
        <v>0</v>
      </c>
      <c r="AA138" s="22">
        <f t="shared" ref="AA138:AA201" si="98">U138*Z138</f>
        <v>0</v>
      </c>
      <c r="AC138" s="72">
        <f t="shared" ref="AC138:AC201" ca="1" si="99">F138*G138</f>
        <v>0</v>
      </c>
      <c r="AD138" s="72">
        <f t="shared" ref="AD138:AD201" ca="1" si="100">$F138*H138</f>
        <v>0</v>
      </c>
      <c r="AE138" s="72">
        <f t="shared" ref="AE138:AE201" ca="1" si="101">$F138*I138</f>
        <v>0</v>
      </c>
      <c r="AF138" s="72">
        <f t="shared" ref="AF138:AF201" ca="1" si="102">$F138*J138</f>
        <v>0</v>
      </c>
      <c r="AG138" s="72">
        <f t="shared" ref="AG138:AG201" ca="1" si="103">$F138*K138</f>
        <v>0</v>
      </c>
      <c r="AH138" s="72">
        <f t="shared" ref="AH138:AH201" ca="1" si="104">$F138*L138</f>
        <v>0</v>
      </c>
      <c r="AI138" s="72">
        <f t="shared" ref="AI138:AI201" ca="1" si="105">$F138*M138</f>
        <v>0</v>
      </c>
      <c r="AJ138" s="72">
        <f t="shared" ref="AJ138:AJ201" ca="1" si="106">$F138*N138</f>
        <v>0</v>
      </c>
      <c r="AK138" s="72">
        <f t="shared" ref="AK138:AK201" ca="1" si="107">F138*O138</f>
        <v>0</v>
      </c>
      <c r="AL138" s="76"/>
      <c r="AM138" s="72">
        <f t="shared" ref="AM138:AM201" ca="1" si="108">CHOOSE($G$3,AD138-AE138,AE138-AD138)</f>
        <v>0</v>
      </c>
      <c r="AN138" s="72">
        <f t="shared" ref="AN138:AN201" ca="1" si="109">CHOOSE($G$3,AG138-AH138,AH138-AG138)</f>
        <v>0</v>
      </c>
      <c r="AO138" s="72">
        <f t="shared" ref="AO138:AO201" ca="1" si="110">CHOOSE($G$3,AJ138-AK138,AK138-AJ138)</f>
        <v>0</v>
      </c>
      <c r="AP138" s="85">
        <f t="shared" ref="AP138:AP201" ca="1" si="111">SUM(AM138:AO138)</f>
        <v>0</v>
      </c>
      <c r="AR138" s="72">
        <f t="shared" ref="AR138:AR201" ca="1" si="112">CHOOSE($G$3,AC138-AD138,AD138-AC138)</f>
        <v>0</v>
      </c>
      <c r="AS138" s="72">
        <f t="shared" ref="AS138:AS201" ca="1" si="113">CHOOSE($G$3,AF138-AG138,AG138-AF138)</f>
        <v>0</v>
      </c>
      <c r="AT138" s="72">
        <f t="shared" ref="AT138:AT201" ca="1" si="114">CHOOSE($G$3,AI138-AJ138,AJ138-AI138)</f>
        <v>0</v>
      </c>
      <c r="AU138" s="85">
        <f t="shared" ref="AU138:AU201" ca="1" si="115">AR138+AS138+AT138</f>
        <v>0</v>
      </c>
      <c r="AV138" s="85"/>
      <c r="AW138" s="73">
        <f t="shared" ref="AW138:AW201" ca="1" si="116">AU138+AP138</f>
        <v>0</v>
      </c>
      <c r="AY138" s="73">
        <f t="shared" ref="AY138:AY201" ca="1" si="117">AK138+AH138+AE138</f>
        <v>0</v>
      </c>
      <c r="AZ138" s="86"/>
    </row>
    <row r="139" spans="1:52">
      <c r="A139" s="77">
        <f t="shared" ref="A139:A202" si="118">EDATE(A138,1)</f>
        <v>41671</v>
      </c>
      <c r="B139" s="78">
        <f t="shared" ref="B139:B202" si="119">B138</f>
        <v>50000</v>
      </c>
      <c r="C139" s="87"/>
      <c r="D139" s="79">
        <f t="shared" si="81"/>
        <v>50000</v>
      </c>
      <c r="E139" s="67">
        <f t="shared" si="82"/>
        <v>0</v>
      </c>
      <c r="F139" s="67">
        <f t="shared" ca="1" si="83"/>
        <v>0</v>
      </c>
      <c r="G139" s="80">
        <f>VLOOKUP($A139,[0]!Table,MATCH(G$4,[0]!Curves,0))</f>
        <v>4.6930000000000005</v>
      </c>
      <c r="H139" s="81">
        <f t="shared" si="84"/>
        <v>4.6930000000000005</v>
      </c>
      <c r="I139" s="80">
        <f t="shared" si="85"/>
        <v>4.6930000000000005</v>
      </c>
      <c r="J139" s="80">
        <f>VLOOKUP($A139,[0]!Table,MATCH(J$4,[0]!Curves,0))</f>
        <v>0.13800000000000001</v>
      </c>
      <c r="K139" s="81">
        <f t="shared" si="86"/>
        <v>0.13800000000000001</v>
      </c>
      <c r="L139" s="99">
        <f t="shared" si="87"/>
        <v>0.13800000000000001</v>
      </c>
      <c r="M139" s="80">
        <f>VLOOKUP($A139,[0]!Table,MATCH(M$4,[0]!Curves,0))</f>
        <v>0.06</v>
      </c>
      <c r="N139" s="81">
        <f t="shared" si="88"/>
        <v>0.06</v>
      </c>
      <c r="O139" s="99">
        <f t="shared" si="89"/>
        <v>0.06</v>
      </c>
      <c r="P139" s="71"/>
      <c r="Q139" s="99">
        <f t="shared" si="90"/>
        <v>4.8910000000000009</v>
      </c>
      <c r="R139" s="99">
        <f t="shared" si="91"/>
        <v>4.8910000000000009</v>
      </c>
      <c r="S139" s="99">
        <f t="shared" si="92"/>
        <v>4.8910000000000009</v>
      </c>
      <c r="T139" s="82"/>
      <c r="U139" s="22">
        <f t="shared" si="93"/>
        <v>28</v>
      </c>
      <c r="V139" s="83">
        <f t="shared" si="94"/>
        <v>41723</v>
      </c>
      <c r="W139" s="22">
        <f t="shared" ca="1" si="95"/>
        <v>4674</v>
      </c>
      <c r="X139" s="80">
        <f>VLOOKUP($A139,[0]!Table,MATCH(X$4,[0]!Curves,0))</f>
        <v>6.2837808349439903E-2</v>
      </c>
      <c r="Y139" s="84">
        <f t="shared" ca="1" si="96"/>
        <v>0.4528704626711737</v>
      </c>
      <c r="Z139" s="22">
        <f t="shared" si="97"/>
        <v>0</v>
      </c>
      <c r="AA139" s="22">
        <f t="shared" si="98"/>
        <v>0</v>
      </c>
      <c r="AC139" s="72">
        <f t="shared" ca="1" si="99"/>
        <v>0</v>
      </c>
      <c r="AD139" s="72">
        <f t="shared" ca="1" si="100"/>
        <v>0</v>
      </c>
      <c r="AE139" s="72">
        <f t="shared" ca="1" si="101"/>
        <v>0</v>
      </c>
      <c r="AF139" s="72">
        <f t="shared" ca="1" si="102"/>
        <v>0</v>
      </c>
      <c r="AG139" s="72">
        <f t="shared" ca="1" si="103"/>
        <v>0</v>
      </c>
      <c r="AH139" s="72">
        <f t="shared" ca="1" si="104"/>
        <v>0</v>
      </c>
      <c r="AI139" s="72">
        <f t="shared" ca="1" si="105"/>
        <v>0</v>
      </c>
      <c r="AJ139" s="72">
        <f t="shared" ca="1" si="106"/>
        <v>0</v>
      </c>
      <c r="AK139" s="72">
        <f t="shared" ca="1" si="107"/>
        <v>0</v>
      </c>
      <c r="AL139" s="76"/>
      <c r="AM139" s="72">
        <f t="shared" ca="1" si="108"/>
        <v>0</v>
      </c>
      <c r="AN139" s="72">
        <f t="shared" ca="1" si="109"/>
        <v>0</v>
      </c>
      <c r="AO139" s="72">
        <f t="shared" ca="1" si="110"/>
        <v>0</v>
      </c>
      <c r="AP139" s="85">
        <f t="shared" ca="1" si="111"/>
        <v>0</v>
      </c>
      <c r="AR139" s="72">
        <f t="shared" ca="1" si="112"/>
        <v>0</v>
      </c>
      <c r="AS139" s="72">
        <f t="shared" ca="1" si="113"/>
        <v>0</v>
      </c>
      <c r="AT139" s="72">
        <f t="shared" ca="1" si="114"/>
        <v>0</v>
      </c>
      <c r="AU139" s="85">
        <f t="shared" ca="1" si="115"/>
        <v>0</v>
      </c>
      <c r="AV139" s="85"/>
      <c r="AW139" s="73">
        <f t="shared" ca="1" si="116"/>
        <v>0</v>
      </c>
      <c r="AY139" s="73">
        <f t="shared" ca="1" si="117"/>
        <v>0</v>
      </c>
      <c r="AZ139" s="86"/>
    </row>
    <row r="140" spans="1:52">
      <c r="A140" s="77">
        <f t="shared" si="118"/>
        <v>41699</v>
      </c>
      <c r="B140" s="78">
        <f t="shared" si="119"/>
        <v>50000</v>
      </c>
      <c r="C140" s="87"/>
      <c r="D140" s="79">
        <f t="shared" si="81"/>
        <v>50000</v>
      </c>
      <c r="E140" s="67">
        <f t="shared" si="82"/>
        <v>0</v>
      </c>
      <c r="F140" s="67">
        <f t="shared" ca="1" si="83"/>
        <v>0</v>
      </c>
      <c r="G140" s="80">
        <f>VLOOKUP($A140,[0]!Table,MATCH(G$4,[0]!Curves,0))</f>
        <v>4.5599999999999996</v>
      </c>
      <c r="H140" s="81">
        <f t="shared" si="84"/>
        <v>4.5599999999999996</v>
      </c>
      <c r="I140" s="80">
        <f t="shared" si="85"/>
        <v>4.5599999999999996</v>
      </c>
      <c r="J140" s="80">
        <f>VLOOKUP($A140,[0]!Table,MATCH(J$4,[0]!Curves,0))</f>
        <v>-4.2000000000000003E-2</v>
      </c>
      <c r="K140" s="81">
        <f t="shared" si="86"/>
        <v>-4.2000000000000003E-2</v>
      </c>
      <c r="L140" s="99">
        <f t="shared" si="87"/>
        <v>-4.2000000000000003E-2</v>
      </c>
      <c r="M140" s="80">
        <f>VLOOKUP($A140,[0]!Table,MATCH(M$4,[0]!Curves,0))</f>
        <v>0.06</v>
      </c>
      <c r="N140" s="81">
        <f t="shared" si="88"/>
        <v>0.06</v>
      </c>
      <c r="O140" s="99">
        <f t="shared" si="89"/>
        <v>0.06</v>
      </c>
      <c r="P140" s="71"/>
      <c r="Q140" s="99">
        <f t="shared" si="90"/>
        <v>4.5779999999999994</v>
      </c>
      <c r="R140" s="99">
        <f t="shared" si="91"/>
        <v>4.5779999999999994</v>
      </c>
      <c r="S140" s="99">
        <f t="shared" si="92"/>
        <v>4.5779999999999994</v>
      </c>
      <c r="T140" s="82"/>
      <c r="U140" s="22">
        <f t="shared" si="93"/>
        <v>31</v>
      </c>
      <c r="V140" s="83">
        <f t="shared" si="94"/>
        <v>41754</v>
      </c>
      <c r="W140" s="22">
        <f t="shared" ca="1" si="95"/>
        <v>4705</v>
      </c>
      <c r="X140" s="80">
        <f>VLOOKUP($A140,[0]!Table,MATCH(X$4,[0]!Curves,0))</f>
        <v>6.2870482665716904E-2</v>
      </c>
      <c r="Y140" s="84">
        <f t="shared" ca="1" si="96"/>
        <v>0.45029389320723551</v>
      </c>
      <c r="Z140" s="22">
        <f t="shared" si="97"/>
        <v>0</v>
      </c>
      <c r="AA140" s="22">
        <f t="shared" si="98"/>
        <v>0</v>
      </c>
      <c r="AC140" s="72">
        <f t="shared" ca="1" si="99"/>
        <v>0</v>
      </c>
      <c r="AD140" s="72">
        <f t="shared" ca="1" si="100"/>
        <v>0</v>
      </c>
      <c r="AE140" s="72">
        <f t="shared" ca="1" si="101"/>
        <v>0</v>
      </c>
      <c r="AF140" s="72">
        <f t="shared" ca="1" si="102"/>
        <v>0</v>
      </c>
      <c r="AG140" s="72">
        <f t="shared" ca="1" si="103"/>
        <v>0</v>
      </c>
      <c r="AH140" s="72">
        <f t="shared" ca="1" si="104"/>
        <v>0</v>
      </c>
      <c r="AI140" s="72">
        <f t="shared" ca="1" si="105"/>
        <v>0</v>
      </c>
      <c r="AJ140" s="72">
        <f t="shared" ca="1" si="106"/>
        <v>0</v>
      </c>
      <c r="AK140" s="72">
        <f t="shared" ca="1" si="107"/>
        <v>0</v>
      </c>
      <c r="AL140" s="76"/>
      <c r="AM140" s="72">
        <f t="shared" ca="1" si="108"/>
        <v>0</v>
      </c>
      <c r="AN140" s="72">
        <f t="shared" ca="1" si="109"/>
        <v>0</v>
      </c>
      <c r="AO140" s="72">
        <f t="shared" ca="1" si="110"/>
        <v>0</v>
      </c>
      <c r="AP140" s="85">
        <f t="shared" ca="1" si="111"/>
        <v>0</v>
      </c>
      <c r="AR140" s="72">
        <f t="shared" ca="1" si="112"/>
        <v>0</v>
      </c>
      <c r="AS140" s="72">
        <f t="shared" ca="1" si="113"/>
        <v>0</v>
      </c>
      <c r="AT140" s="72">
        <f t="shared" ca="1" si="114"/>
        <v>0</v>
      </c>
      <c r="AU140" s="85">
        <f t="shared" ca="1" si="115"/>
        <v>0</v>
      </c>
      <c r="AV140" s="85"/>
      <c r="AW140" s="73">
        <f t="shared" ca="1" si="116"/>
        <v>0</v>
      </c>
      <c r="AY140" s="73">
        <f t="shared" ca="1" si="117"/>
        <v>0</v>
      </c>
      <c r="AZ140" s="86"/>
    </row>
    <row r="141" spans="1:52">
      <c r="A141" s="77">
        <f t="shared" si="118"/>
        <v>41730</v>
      </c>
      <c r="B141" s="78">
        <f t="shared" si="119"/>
        <v>50000</v>
      </c>
      <c r="C141" s="87"/>
      <c r="D141" s="79">
        <f t="shared" si="81"/>
        <v>50000</v>
      </c>
      <c r="E141" s="67">
        <f t="shared" si="82"/>
        <v>0</v>
      </c>
      <c r="F141" s="67">
        <f t="shared" ca="1" si="83"/>
        <v>0</v>
      </c>
      <c r="G141" s="80">
        <f>VLOOKUP($A141,[0]!Table,MATCH(G$4,[0]!Curves,0))</f>
        <v>4.375</v>
      </c>
      <c r="H141" s="81">
        <f t="shared" si="84"/>
        <v>4.375</v>
      </c>
      <c r="I141" s="80">
        <f t="shared" si="85"/>
        <v>4.375</v>
      </c>
      <c r="J141" s="80">
        <f>VLOOKUP($A141,[0]!Table,MATCH(J$4,[0]!Curves,0))</f>
        <v>-0.1</v>
      </c>
      <c r="K141" s="81">
        <f t="shared" si="86"/>
        <v>-0.1</v>
      </c>
      <c r="L141" s="99">
        <f t="shared" si="87"/>
        <v>-0.1</v>
      </c>
      <c r="M141" s="80">
        <f>VLOOKUP($A141,[0]!Table,MATCH(M$4,[0]!Curves,0))</f>
        <v>0.02</v>
      </c>
      <c r="N141" s="81">
        <f t="shared" si="88"/>
        <v>0.02</v>
      </c>
      <c r="O141" s="99">
        <f t="shared" si="89"/>
        <v>0.02</v>
      </c>
      <c r="P141" s="71"/>
      <c r="Q141" s="99">
        <f t="shared" si="90"/>
        <v>4.2949999999999999</v>
      </c>
      <c r="R141" s="99">
        <f t="shared" si="91"/>
        <v>4.2949999999999999</v>
      </c>
      <c r="S141" s="99">
        <f t="shared" si="92"/>
        <v>4.2949999999999999</v>
      </c>
      <c r="T141" s="82"/>
      <c r="U141" s="22">
        <f t="shared" si="93"/>
        <v>30</v>
      </c>
      <c r="V141" s="83">
        <f t="shared" si="94"/>
        <v>41784</v>
      </c>
      <c r="W141" s="22">
        <f t="shared" ca="1" si="95"/>
        <v>4735</v>
      </c>
      <c r="X141" s="80">
        <f>VLOOKUP($A141,[0]!Table,MATCH(X$4,[0]!Curves,0))</f>
        <v>6.29066578020092E-2</v>
      </c>
      <c r="Y141" s="84">
        <f t="shared" ca="1" si="96"/>
        <v>0.44781186223072145</v>
      </c>
      <c r="Z141" s="22">
        <f t="shared" si="97"/>
        <v>0</v>
      </c>
      <c r="AA141" s="22">
        <f t="shared" si="98"/>
        <v>0</v>
      </c>
      <c r="AC141" s="72">
        <f t="shared" ca="1" si="99"/>
        <v>0</v>
      </c>
      <c r="AD141" s="72">
        <f t="shared" ca="1" si="100"/>
        <v>0</v>
      </c>
      <c r="AE141" s="72">
        <f t="shared" ca="1" si="101"/>
        <v>0</v>
      </c>
      <c r="AF141" s="72">
        <f t="shared" ca="1" si="102"/>
        <v>0</v>
      </c>
      <c r="AG141" s="72">
        <f t="shared" ca="1" si="103"/>
        <v>0</v>
      </c>
      <c r="AH141" s="72">
        <f t="shared" ca="1" si="104"/>
        <v>0</v>
      </c>
      <c r="AI141" s="72">
        <f t="shared" ca="1" si="105"/>
        <v>0</v>
      </c>
      <c r="AJ141" s="72">
        <f t="shared" ca="1" si="106"/>
        <v>0</v>
      </c>
      <c r="AK141" s="72">
        <f t="shared" ca="1" si="107"/>
        <v>0</v>
      </c>
      <c r="AL141" s="76"/>
      <c r="AM141" s="72">
        <f t="shared" ca="1" si="108"/>
        <v>0</v>
      </c>
      <c r="AN141" s="72">
        <f t="shared" ca="1" si="109"/>
        <v>0</v>
      </c>
      <c r="AO141" s="72">
        <f t="shared" ca="1" si="110"/>
        <v>0</v>
      </c>
      <c r="AP141" s="85">
        <f t="shared" ca="1" si="111"/>
        <v>0</v>
      </c>
      <c r="AR141" s="72">
        <f t="shared" ca="1" si="112"/>
        <v>0</v>
      </c>
      <c r="AS141" s="72">
        <f t="shared" ca="1" si="113"/>
        <v>0</v>
      </c>
      <c r="AT141" s="72">
        <f t="shared" ca="1" si="114"/>
        <v>0</v>
      </c>
      <c r="AU141" s="85">
        <f t="shared" ca="1" si="115"/>
        <v>0</v>
      </c>
      <c r="AV141" s="85"/>
      <c r="AW141" s="73">
        <f t="shared" ca="1" si="116"/>
        <v>0</v>
      </c>
      <c r="AY141" s="73">
        <f t="shared" ca="1" si="117"/>
        <v>0</v>
      </c>
      <c r="AZ141" s="86"/>
    </row>
    <row r="142" spans="1:52">
      <c r="A142" s="77">
        <f t="shared" si="118"/>
        <v>41760</v>
      </c>
      <c r="B142" s="78">
        <f t="shared" si="119"/>
        <v>50000</v>
      </c>
      <c r="C142" s="87"/>
      <c r="D142" s="79">
        <f t="shared" si="81"/>
        <v>50000</v>
      </c>
      <c r="E142" s="67">
        <f t="shared" si="82"/>
        <v>0</v>
      </c>
      <c r="F142" s="67">
        <f t="shared" ca="1" si="83"/>
        <v>0</v>
      </c>
      <c r="G142" s="80">
        <f>VLOOKUP($A142,[0]!Table,MATCH(G$4,[0]!Curves,0))</f>
        <v>4.3650000000000002</v>
      </c>
      <c r="H142" s="81">
        <f t="shared" si="84"/>
        <v>4.3650000000000002</v>
      </c>
      <c r="I142" s="80">
        <f t="shared" si="85"/>
        <v>4.3650000000000002</v>
      </c>
      <c r="J142" s="80">
        <f>VLOOKUP($A142,[0]!Table,MATCH(J$4,[0]!Curves,0))</f>
        <v>-0.1</v>
      </c>
      <c r="K142" s="81">
        <f t="shared" si="86"/>
        <v>-0.1</v>
      </c>
      <c r="L142" s="99">
        <f t="shared" si="87"/>
        <v>-0.1</v>
      </c>
      <c r="M142" s="80">
        <f>VLOOKUP($A142,[0]!Table,MATCH(M$4,[0]!Curves,0))</f>
        <v>0.02</v>
      </c>
      <c r="N142" s="81">
        <f t="shared" si="88"/>
        <v>0.02</v>
      </c>
      <c r="O142" s="99">
        <f t="shared" si="89"/>
        <v>0.02</v>
      </c>
      <c r="P142" s="71"/>
      <c r="Q142" s="99">
        <f t="shared" si="90"/>
        <v>4.2850000000000001</v>
      </c>
      <c r="R142" s="99">
        <f t="shared" si="91"/>
        <v>4.2850000000000001</v>
      </c>
      <c r="S142" s="99">
        <f t="shared" si="92"/>
        <v>4.2850000000000001</v>
      </c>
      <c r="T142" s="82"/>
      <c r="U142" s="22">
        <f t="shared" si="93"/>
        <v>31</v>
      </c>
      <c r="V142" s="83">
        <f t="shared" si="94"/>
        <v>41815</v>
      </c>
      <c r="W142" s="22">
        <f t="shared" ca="1" si="95"/>
        <v>4766</v>
      </c>
      <c r="X142" s="80">
        <f>VLOOKUP($A142,[0]!Table,MATCH(X$4,[0]!Curves,0))</f>
        <v>6.2941665998834204E-2</v>
      </c>
      <c r="Y142" s="84">
        <f t="shared" ca="1" si="96"/>
        <v>0.44525886417025035</v>
      </c>
      <c r="Z142" s="22">
        <f t="shared" si="97"/>
        <v>0</v>
      </c>
      <c r="AA142" s="22">
        <f t="shared" si="98"/>
        <v>0</v>
      </c>
      <c r="AC142" s="72">
        <f t="shared" ca="1" si="99"/>
        <v>0</v>
      </c>
      <c r="AD142" s="72">
        <f t="shared" ca="1" si="100"/>
        <v>0</v>
      </c>
      <c r="AE142" s="72">
        <f t="shared" ca="1" si="101"/>
        <v>0</v>
      </c>
      <c r="AF142" s="72">
        <f t="shared" ca="1" si="102"/>
        <v>0</v>
      </c>
      <c r="AG142" s="72">
        <f t="shared" ca="1" si="103"/>
        <v>0</v>
      </c>
      <c r="AH142" s="72">
        <f t="shared" ca="1" si="104"/>
        <v>0</v>
      </c>
      <c r="AI142" s="72">
        <f t="shared" ca="1" si="105"/>
        <v>0</v>
      </c>
      <c r="AJ142" s="72">
        <f t="shared" ca="1" si="106"/>
        <v>0</v>
      </c>
      <c r="AK142" s="72">
        <f t="shared" ca="1" si="107"/>
        <v>0</v>
      </c>
      <c r="AL142" s="76"/>
      <c r="AM142" s="72">
        <f t="shared" ca="1" si="108"/>
        <v>0</v>
      </c>
      <c r="AN142" s="72">
        <f t="shared" ca="1" si="109"/>
        <v>0</v>
      </c>
      <c r="AO142" s="72">
        <f t="shared" ca="1" si="110"/>
        <v>0</v>
      </c>
      <c r="AP142" s="85">
        <f t="shared" ca="1" si="111"/>
        <v>0</v>
      </c>
      <c r="AR142" s="72">
        <f t="shared" ca="1" si="112"/>
        <v>0</v>
      </c>
      <c r="AS142" s="72">
        <f t="shared" ca="1" si="113"/>
        <v>0</v>
      </c>
      <c r="AT142" s="72">
        <f t="shared" ca="1" si="114"/>
        <v>0</v>
      </c>
      <c r="AU142" s="85">
        <f t="shared" ca="1" si="115"/>
        <v>0</v>
      </c>
      <c r="AV142" s="85"/>
      <c r="AW142" s="73">
        <f t="shared" ca="1" si="116"/>
        <v>0</v>
      </c>
      <c r="AY142" s="73">
        <f t="shared" ca="1" si="117"/>
        <v>0</v>
      </c>
      <c r="AZ142" s="86"/>
    </row>
    <row r="143" spans="1:52">
      <c r="A143" s="77">
        <f t="shared" si="118"/>
        <v>41791</v>
      </c>
      <c r="B143" s="78">
        <f t="shared" si="119"/>
        <v>50000</v>
      </c>
      <c r="C143" s="87"/>
      <c r="D143" s="79">
        <f t="shared" si="81"/>
        <v>50000</v>
      </c>
      <c r="E143" s="67">
        <f t="shared" si="82"/>
        <v>0</v>
      </c>
      <c r="F143" s="67">
        <f t="shared" ca="1" si="83"/>
        <v>0</v>
      </c>
      <c r="G143" s="80">
        <f>VLOOKUP($A143,[0]!Table,MATCH(G$4,[0]!Curves,0))</f>
        <v>4.4009999999999998</v>
      </c>
      <c r="H143" s="81">
        <f t="shared" si="84"/>
        <v>4.4009999999999998</v>
      </c>
      <c r="I143" s="80">
        <f t="shared" si="85"/>
        <v>4.4009999999999998</v>
      </c>
      <c r="J143" s="80">
        <f>VLOOKUP($A143,[0]!Table,MATCH(J$4,[0]!Curves,0))</f>
        <v>-0.1</v>
      </c>
      <c r="K143" s="81">
        <f t="shared" si="86"/>
        <v>-0.1</v>
      </c>
      <c r="L143" s="99">
        <f t="shared" si="87"/>
        <v>-0.1</v>
      </c>
      <c r="M143" s="80">
        <f>VLOOKUP($A143,[0]!Table,MATCH(M$4,[0]!Curves,0))</f>
        <v>0.02</v>
      </c>
      <c r="N143" s="81">
        <f t="shared" si="88"/>
        <v>0.02</v>
      </c>
      <c r="O143" s="99">
        <f t="shared" si="89"/>
        <v>0.02</v>
      </c>
      <c r="P143" s="71"/>
      <c r="Q143" s="99">
        <f t="shared" si="90"/>
        <v>4.3209999999999997</v>
      </c>
      <c r="R143" s="99">
        <f t="shared" si="91"/>
        <v>4.3209999999999997</v>
      </c>
      <c r="S143" s="99">
        <f t="shared" si="92"/>
        <v>4.3209999999999997</v>
      </c>
      <c r="T143" s="82"/>
      <c r="U143" s="22">
        <f t="shared" si="93"/>
        <v>30</v>
      </c>
      <c r="V143" s="83">
        <f t="shared" si="94"/>
        <v>41845</v>
      </c>
      <c r="W143" s="22">
        <f t="shared" ca="1" si="95"/>
        <v>4796</v>
      </c>
      <c r="X143" s="80">
        <f>VLOOKUP($A143,[0]!Table,MATCH(X$4,[0]!Curves,0))</f>
        <v>6.2977841135980497E-2</v>
      </c>
      <c r="Y143" s="84">
        <f t="shared" ca="1" si="96"/>
        <v>0.44279957331600162</v>
      </c>
      <c r="Z143" s="22">
        <f t="shared" si="97"/>
        <v>0</v>
      </c>
      <c r="AA143" s="22">
        <f t="shared" si="98"/>
        <v>0</v>
      </c>
      <c r="AC143" s="72">
        <f t="shared" ca="1" si="99"/>
        <v>0</v>
      </c>
      <c r="AD143" s="72">
        <f t="shared" ca="1" si="100"/>
        <v>0</v>
      </c>
      <c r="AE143" s="72">
        <f t="shared" ca="1" si="101"/>
        <v>0</v>
      </c>
      <c r="AF143" s="72">
        <f t="shared" ca="1" si="102"/>
        <v>0</v>
      </c>
      <c r="AG143" s="72">
        <f t="shared" ca="1" si="103"/>
        <v>0</v>
      </c>
      <c r="AH143" s="72">
        <f t="shared" ca="1" si="104"/>
        <v>0</v>
      </c>
      <c r="AI143" s="72">
        <f t="shared" ca="1" si="105"/>
        <v>0</v>
      </c>
      <c r="AJ143" s="72">
        <f t="shared" ca="1" si="106"/>
        <v>0</v>
      </c>
      <c r="AK143" s="72">
        <f t="shared" ca="1" si="107"/>
        <v>0</v>
      </c>
      <c r="AL143" s="76"/>
      <c r="AM143" s="72">
        <f t="shared" ca="1" si="108"/>
        <v>0</v>
      </c>
      <c r="AN143" s="72">
        <f t="shared" ca="1" si="109"/>
        <v>0</v>
      </c>
      <c r="AO143" s="72">
        <f t="shared" ca="1" si="110"/>
        <v>0</v>
      </c>
      <c r="AP143" s="85">
        <f t="shared" ca="1" si="111"/>
        <v>0</v>
      </c>
      <c r="AR143" s="72">
        <f t="shared" ca="1" si="112"/>
        <v>0</v>
      </c>
      <c r="AS143" s="72">
        <f t="shared" ca="1" si="113"/>
        <v>0</v>
      </c>
      <c r="AT143" s="72">
        <f t="shared" ca="1" si="114"/>
        <v>0</v>
      </c>
      <c r="AU143" s="85">
        <f t="shared" ca="1" si="115"/>
        <v>0</v>
      </c>
      <c r="AV143" s="85"/>
      <c r="AW143" s="73">
        <f t="shared" ca="1" si="116"/>
        <v>0</v>
      </c>
      <c r="AY143" s="73">
        <f t="shared" ca="1" si="117"/>
        <v>0</v>
      </c>
      <c r="AZ143" s="86"/>
    </row>
    <row r="144" spans="1:52">
      <c r="A144" s="77">
        <f t="shared" si="118"/>
        <v>41821</v>
      </c>
      <c r="B144" s="78">
        <f t="shared" si="119"/>
        <v>50000</v>
      </c>
      <c r="C144" s="87"/>
      <c r="D144" s="79">
        <f t="shared" si="81"/>
        <v>50000</v>
      </c>
      <c r="E144" s="67">
        <f t="shared" si="82"/>
        <v>0</v>
      </c>
      <c r="F144" s="67">
        <f t="shared" ca="1" si="83"/>
        <v>0</v>
      </c>
      <c r="G144" s="80">
        <f>VLOOKUP($A144,[0]!Table,MATCH(G$4,[0]!Curves,0))</f>
        <v>4.45</v>
      </c>
      <c r="H144" s="81">
        <f t="shared" si="84"/>
        <v>4.45</v>
      </c>
      <c r="I144" s="80">
        <f t="shared" si="85"/>
        <v>4.45</v>
      </c>
      <c r="J144" s="80">
        <f>VLOOKUP($A144,[0]!Table,MATCH(J$4,[0]!Curves,0))</f>
        <v>-0.1</v>
      </c>
      <c r="K144" s="81">
        <f t="shared" si="86"/>
        <v>-0.1</v>
      </c>
      <c r="L144" s="99">
        <f t="shared" si="87"/>
        <v>-0.1</v>
      </c>
      <c r="M144" s="80">
        <f>VLOOKUP($A144,[0]!Table,MATCH(M$4,[0]!Curves,0))</f>
        <v>0.02</v>
      </c>
      <c r="N144" s="81">
        <f t="shared" si="88"/>
        <v>0.02</v>
      </c>
      <c r="O144" s="99">
        <f t="shared" si="89"/>
        <v>0.02</v>
      </c>
      <c r="P144" s="71"/>
      <c r="Q144" s="99">
        <f t="shared" si="90"/>
        <v>4.37</v>
      </c>
      <c r="R144" s="99">
        <f t="shared" si="91"/>
        <v>4.37</v>
      </c>
      <c r="S144" s="99">
        <f t="shared" si="92"/>
        <v>4.37</v>
      </c>
      <c r="T144" s="82"/>
      <c r="U144" s="22">
        <f t="shared" si="93"/>
        <v>31</v>
      </c>
      <c r="V144" s="83">
        <f t="shared" si="94"/>
        <v>41876</v>
      </c>
      <c r="W144" s="22">
        <f t="shared" ca="1" si="95"/>
        <v>4827</v>
      </c>
      <c r="X144" s="80">
        <f>VLOOKUP($A144,[0]!Table,MATCH(X$4,[0]!Curves,0))</f>
        <v>6.3012849333632395E-2</v>
      </c>
      <c r="Y144" s="84">
        <f t="shared" ca="1" si="96"/>
        <v>0.44027000010897821</v>
      </c>
      <c r="Z144" s="22">
        <f t="shared" si="97"/>
        <v>0</v>
      </c>
      <c r="AA144" s="22">
        <f t="shared" si="98"/>
        <v>0</v>
      </c>
      <c r="AC144" s="72">
        <f t="shared" ca="1" si="99"/>
        <v>0</v>
      </c>
      <c r="AD144" s="72">
        <f t="shared" ca="1" si="100"/>
        <v>0</v>
      </c>
      <c r="AE144" s="72">
        <f t="shared" ca="1" si="101"/>
        <v>0</v>
      </c>
      <c r="AF144" s="72">
        <f t="shared" ca="1" si="102"/>
        <v>0</v>
      </c>
      <c r="AG144" s="72">
        <f t="shared" ca="1" si="103"/>
        <v>0</v>
      </c>
      <c r="AH144" s="72">
        <f t="shared" ca="1" si="104"/>
        <v>0</v>
      </c>
      <c r="AI144" s="72">
        <f t="shared" ca="1" si="105"/>
        <v>0</v>
      </c>
      <c r="AJ144" s="72">
        <f t="shared" ca="1" si="106"/>
        <v>0</v>
      </c>
      <c r="AK144" s="72">
        <f t="shared" ca="1" si="107"/>
        <v>0</v>
      </c>
      <c r="AL144" s="76"/>
      <c r="AM144" s="72">
        <f t="shared" ca="1" si="108"/>
        <v>0</v>
      </c>
      <c r="AN144" s="72">
        <f t="shared" ca="1" si="109"/>
        <v>0</v>
      </c>
      <c r="AO144" s="72">
        <f t="shared" ca="1" si="110"/>
        <v>0</v>
      </c>
      <c r="AP144" s="85">
        <f t="shared" ca="1" si="111"/>
        <v>0</v>
      </c>
      <c r="AR144" s="72">
        <f t="shared" ca="1" si="112"/>
        <v>0</v>
      </c>
      <c r="AS144" s="72">
        <f t="shared" ca="1" si="113"/>
        <v>0</v>
      </c>
      <c r="AT144" s="72">
        <f t="shared" ca="1" si="114"/>
        <v>0</v>
      </c>
      <c r="AU144" s="85">
        <f t="shared" ca="1" si="115"/>
        <v>0</v>
      </c>
      <c r="AV144" s="85"/>
      <c r="AW144" s="73">
        <f t="shared" ca="1" si="116"/>
        <v>0</v>
      </c>
      <c r="AY144" s="73">
        <f t="shared" ca="1" si="117"/>
        <v>0</v>
      </c>
      <c r="AZ144" s="86"/>
    </row>
    <row r="145" spans="1:52">
      <c r="A145" s="77">
        <f t="shared" si="118"/>
        <v>41852</v>
      </c>
      <c r="B145" s="78">
        <f t="shared" si="119"/>
        <v>50000</v>
      </c>
      <c r="C145" s="87"/>
      <c r="D145" s="79">
        <f t="shared" si="81"/>
        <v>50000</v>
      </c>
      <c r="E145" s="67">
        <f t="shared" si="82"/>
        <v>0</v>
      </c>
      <c r="F145" s="67">
        <f t="shared" ca="1" si="83"/>
        <v>0</v>
      </c>
      <c r="G145" s="80">
        <f>VLOOKUP($A145,[0]!Table,MATCH(G$4,[0]!Curves,0))</f>
        <v>4.4950000000000001</v>
      </c>
      <c r="H145" s="81">
        <f t="shared" si="84"/>
        <v>4.4950000000000001</v>
      </c>
      <c r="I145" s="80">
        <f t="shared" si="85"/>
        <v>4.4950000000000001</v>
      </c>
      <c r="J145" s="80">
        <f>VLOOKUP($A145,[0]!Table,MATCH(J$4,[0]!Curves,0))</f>
        <v>-0.1</v>
      </c>
      <c r="K145" s="81">
        <f t="shared" si="86"/>
        <v>-0.1</v>
      </c>
      <c r="L145" s="99">
        <f t="shared" si="87"/>
        <v>-0.1</v>
      </c>
      <c r="M145" s="80">
        <f>VLOOKUP($A145,[0]!Table,MATCH(M$4,[0]!Curves,0))</f>
        <v>0.02</v>
      </c>
      <c r="N145" s="81">
        <f t="shared" si="88"/>
        <v>0.02</v>
      </c>
      <c r="O145" s="99">
        <f t="shared" si="89"/>
        <v>0.02</v>
      </c>
      <c r="P145" s="71"/>
      <c r="Q145" s="99">
        <f t="shared" si="90"/>
        <v>4.415</v>
      </c>
      <c r="R145" s="99">
        <f t="shared" si="91"/>
        <v>4.415</v>
      </c>
      <c r="S145" s="99">
        <f t="shared" si="92"/>
        <v>4.415</v>
      </c>
      <c r="T145" s="82"/>
      <c r="U145" s="22">
        <f t="shared" si="93"/>
        <v>31</v>
      </c>
      <c r="V145" s="83">
        <f t="shared" si="94"/>
        <v>41907</v>
      </c>
      <c r="W145" s="22">
        <f t="shared" ca="1" si="95"/>
        <v>4858</v>
      </c>
      <c r="X145" s="80">
        <f>VLOOKUP($A145,[0]!Table,MATCH(X$4,[0]!Curves,0))</f>
        <v>6.3049024471632603E-2</v>
      </c>
      <c r="Y145" s="84">
        <f t="shared" ca="1" si="96"/>
        <v>0.4377522751802716</v>
      </c>
      <c r="Z145" s="22">
        <f t="shared" si="97"/>
        <v>0</v>
      </c>
      <c r="AA145" s="22">
        <f t="shared" si="98"/>
        <v>0</v>
      </c>
      <c r="AC145" s="72">
        <f t="shared" ca="1" si="99"/>
        <v>0</v>
      </c>
      <c r="AD145" s="72">
        <f t="shared" ca="1" si="100"/>
        <v>0</v>
      </c>
      <c r="AE145" s="72">
        <f t="shared" ca="1" si="101"/>
        <v>0</v>
      </c>
      <c r="AF145" s="72">
        <f t="shared" ca="1" si="102"/>
        <v>0</v>
      </c>
      <c r="AG145" s="72">
        <f t="shared" ca="1" si="103"/>
        <v>0</v>
      </c>
      <c r="AH145" s="72">
        <f t="shared" ca="1" si="104"/>
        <v>0</v>
      </c>
      <c r="AI145" s="72">
        <f t="shared" ca="1" si="105"/>
        <v>0</v>
      </c>
      <c r="AJ145" s="72">
        <f t="shared" ca="1" si="106"/>
        <v>0</v>
      </c>
      <c r="AK145" s="72">
        <f t="shared" ca="1" si="107"/>
        <v>0</v>
      </c>
      <c r="AL145" s="76"/>
      <c r="AM145" s="72">
        <f t="shared" ca="1" si="108"/>
        <v>0</v>
      </c>
      <c r="AN145" s="72">
        <f t="shared" ca="1" si="109"/>
        <v>0</v>
      </c>
      <c r="AO145" s="72">
        <f t="shared" ca="1" si="110"/>
        <v>0</v>
      </c>
      <c r="AP145" s="85">
        <f t="shared" ca="1" si="111"/>
        <v>0</v>
      </c>
      <c r="AR145" s="72">
        <f t="shared" ca="1" si="112"/>
        <v>0</v>
      </c>
      <c r="AS145" s="72">
        <f t="shared" ca="1" si="113"/>
        <v>0</v>
      </c>
      <c r="AT145" s="72">
        <f t="shared" ca="1" si="114"/>
        <v>0</v>
      </c>
      <c r="AU145" s="85">
        <f t="shared" ca="1" si="115"/>
        <v>0</v>
      </c>
      <c r="AV145" s="85"/>
      <c r="AW145" s="73">
        <f t="shared" ca="1" si="116"/>
        <v>0</v>
      </c>
      <c r="AY145" s="73">
        <f t="shared" ca="1" si="117"/>
        <v>0</v>
      </c>
      <c r="AZ145" s="86"/>
    </row>
    <row r="146" spans="1:52">
      <c r="A146" s="77">
        <f t="shared" si="118"/>
        <v>41883</v>
      </c>
      <c r="B146" s="78">
        <f t="shared" si="119"/>
        <v>50000</v>
      </c>
      <c r="C146" s="87"/>
      <c r="D146" s="79">
        <f t="shared" si="81"/>
        <v>50000</v>
      </c>
      <c r="E146" s="67">
        <f t="shared" si="82"/>
        <v>0</v>
      </c>
      <c r="F146" s="67">
        <f t="shared" ca="1" si="83"/>
        <v>0</v>
      </c>
      <c r="G146" s="80">
        <f>VLOOKUP($A146,[0]!Table,MATCH(G$4,[0]!Curves,0))</f>
        <v>4.5019999999999998</v>
      </c>
      <c r="H146" s="81">
        <f t="shared" si="84"/>
        <v>4.5019999999999998</v>
      </c>
      <c r="I146" s="80">
        <f t="shared" si="85"/>
        <v>4.5019999999999998</v>
      </c>
      <c r="J146" s="80">
        <f>VLOOKUP($A146,[0]!Table,MATCH(J$4,[0]!Curves,0))</f>
        <v>-0.1</v>
      </c>
      <c r="K146" s="81">
        <f t="shared" si="86"/>
        <v>-0.1</v>
      </c>
      <c r="L146" s="99">
        <f t="shared" si="87"/>
        <v>-0.1</v>
      </c>
      <c r="M146" s="80">
        <f>VLOOKUP($A146,[0]!Table,MATCH(M$4,[0]!Curves,0))</f>
        <v>0.02</v>
      </c>
      <c r="N146" s="81">
        <f t="shared" si="88"/>
        <v>0.02</v>
      </c>
      <c r="O146" s="99">
        <f t="shared" si="89"/>
        <v>0.02</v>
      </c>
      <c r="P146" s="71"/>
      <c r="Q146" s="99">
        <f t="shared" si="90"/>
        <v>4.4219999999999997</v>
      </c>
      <c r="R146" s="99">
        <f t="shared" si="91"/>
        <v>4.4219999999999997</v>
      </c>
      <c r="S146" s="99">
        <f t="shared" si="92"/>
        <v>4.4219999999999997</v>
      </c>
      <c r="T146" s="82"/>
      <c r="U146" s="22">
        <f t="shared" si="93"/>
        <v>30</v>
      </c>
      <c r="V146" s="83">
        <f t="shared" si="94"/>
        <v>41937</v>
      </c>
      <c r="W146" s="22">
        <f t="shared" ca="1" si="95"/>
        <v>4888</v>
      </c>
      <c r="X146" s="80">
        <f>VLOOKUP($A146,[0]!Table,MATCH(X$4,[0]!Curves,0))</f>
        <v>6.3085199610067602E-2</v>
      </c>
      <c r="Y146" s="84">
        <f t="shared" ca="1" si="96"/>
        <v>0.43532701268408014</v>
      </c>
      <c r="Z146" s="22">
        <f t="shared" si="97"/>
        <v>0</v>
      </c>
      <c r="AA146" s="22">
        <f t="shared" si="98"/>
        <v>0</v>
      </c>
      <c r="AC146" s="72">
        <f t="shared" ca="1" si="99"/>
        <v>0</v>
      </c>
      <c r="AD146" s="72">
        <f t="shared" ca="1" si="100"/>
        <v>0</v>
      </c>
      <c r="AE146" s="72">
        <f t="shared" ca="1" si="101"/>
        <v>0</v>
      </c>
      <c r="AF146" s="72">
        <f t="shared" ca="1" si="102"/>
        <v>0</v>
      </c>
      <c r="AG146" s="72">
        <f t="shared" ca="1" si="103"/>
        <v>0</v>
      </c>
      <c r="AH146" s="72">
        <f t="shared" ca="1" si="104"/>
        <v>0</v>
      </c>
      <c r="AI146" s="72">
        <f t="shared" ca="1" si="105"/>
        <v>0</v>
      </c>
      <c r="AJ146" s="72">
        <f t="shared" ca="1" si="106"/>
        <v>0</v>
      </c>
      <c r="AK146" s="72">
        <f t="shared" ca="1" si="107"/>
        <v>0</v>
      </c>
      <c r="AL146" s="76"/>
      <c r="AM146" s="72">
        <f t="shared" ca="1" si="108"/>
        <v>0</v>
      </c>
      <c r="AN146" s="72">
        <f t="shared" ca="1" si="109"/>
        <v>0</v>
      </c>
      <c r="AO146" s="72">
        <f t="shared" ca="1" si="110"/>
        <v>0</v>
      </c>
      <c r="AP146" s="85">
        <f t="shared" ca="1" si="111"/>
        <v>0</v>
      </c>
      <c r="AR146" s="72">
        <f t="shared" ca="1" si="112"/>
        <v>0</v>
      </c>
      <c r="AS146" s="72">
        <f t="shared" ca="1" si="113"/>
        <v>0</v>
      </c>
      <c r="AT146" s="72">
        <f t="shared" ca="1" si="114"/>
        <v>0</v>
      </c>
      <c r="AU146" s="85">
        <f t="shared" ca="1" si="115"/>
        <v>0</v>
      </c>
      <c r="AV146" s="85"/>
      <c r="AW146" s="73">
        <f t="shared" ca="1" si="116"/>
        <v>0</v>
      </c>
      <c r="AY146" s="73">
        <f t="shared" ca="1" si="117"/>
        <v>0</v>
      </c>
      <c r="AZ146" s="86"/>
    </row>
    <row r="147" spans="1:52">
      <c r="A147" s="77">
        <f t="shared" si="118"/>
        <v>41913</v>
      </c>
      <c r="B147" s="78">
        <f t="shared" si="119"/>
        <v>50000</v>
      </c>
      <c r="C147" s="87"/>
      <c r="D147" s="79">
        <f t="shared" si="81"/>
        <v>50000</v>
      </c>
      <c r="E147" s="67">
        <f t="shared" si="82"/>
        <v>0</v>
      </c>
      <c r="F147" s="67">
        <f t="shared" ca="1" si="83"/>
        <v>0</v>
      </c>
      <c r="G147" s="80">
        <f>VLOOKUP($A147,[0]!Table,MATCH(G$4,[0]!Curves,0))</f>
        <v>4.53</v>
      </c>
      <c r="H147" s="81">
        <f t="shared" si="84"/>
        <v>4.53</v>
      </c>
      <c r="I147" s="80">
        <f t="shared" si="85"/>
        <v>4.53</v>
      </c>
      <c r="J147" s="80">
        <f>VLOOKUP($A147,[0]!Table,MATCH(J$4,[0]!Curves,0))</f>
        <v>-0.1</v>
      </c>
      <c r="K147" s="81">
        <f t="shared" si="86"/>
        <v>-0.1</v>
      </c>
      <c r="L147" s="99">
        <f t="shared" si="87"/>
        <v>-0.1</v>
      </c>
      <c r="M147" s="80">
        <f>VLOOKUP($A147,[0]!Table,MATCH(M$4,[0]!Curves,0))</f>
        <v>0.02</v>
      </c>
      <c r="N147" s="81">
        <f t="shared" si="88"/>
        <v>0.02</v>
      </c>
      <c r="O147" s="99">
        <f t="shared" si="89"/>
        <v>0.02</v>
      </c>
      <c r="P147" s="71"/>
      <c r="Q147" s="99">
        <f t="shared" si="90"/>
        <v>4.45</v>
      </c>
      <c r="R147" s="99">
        <f t="shared" si="91"/>
        <v>4.45</v>
      </c>
      <c r="S147" s="99">
        <f t="shared" si="92"/>
        <v>4.45</v>
      </c>
      <c r="T147" s="82"/>
      <c r="U147" s="22">
        <f t="shared" si="93"/>
        <v>31</v>
      </c>
      <c r="V147" s="83">
        <f t="shared" si="94"/>
        <v>41968</v>
      </c>
      <c r="W147" s="22">
        <f t="shared" ca="1" si="95"/>
        <v>4919</v>
      </c>
      <c r="X147" s="80">
        <f>VLOOKUP($A147,[0]!Table,MATCH(X$4,[0]!Curves,0))</f>
        <v>6.31202078089661E-2</v>
      </c>
      <c r="Y147" s="84">
        <f t="shared" ca="1" si="96"/>
        <v>0.43283249163133408</v>
      </c>
      <c r="Z147" s="22">
        <f t="shared" si="97"/>
        <v>0</v>
      </c>
      <c r="AA147" s="22">
        <f t="shared" si="98"/>
        <v>0</v>
      </c>
      <c r="AC147" s="72">
        <f t="shared" ca="1" si="99"/>
        <v>0</v>
      </c>
      <c r="AD147" s="72">
        <f t="shared" ca="1" si="100"/>
        <v>0</v>
      </c>
      <c r="AE147" s="72">
        <f t="shared" ca="1" si="101"/>
        <v>0</v>
      </c>
      <c r="AF147" s="72">
        <f t="shared" ca="1" si="102"/>
        <v>0</v>
      </c>
      <c r="AG147" s="72">
        <f t="shared" ca="1" si="103"/>
        <v>0</v>
      </c>
      <c r="AH147" s="72">
        <f t="shared" ca="1" si="104"/>
        <v>0</v>
      </c>
      <c r="AI147" s="72">
        <f t="shared" ca="1" si="105"/>
        <v>0</v>
      </c>
      <c r="AJ147" s="72">
        <f t="shared" ca="1" si="106"/>
        <v>0</v>
      </c>
      <c r="AK147" s="72">
        <f t="shared" ca="1" si="107"/>
        <v>0</v>
      </c>
      <c r="AL147" s="76"/>
      <c r="AM147" s="72">
        <f t="shared" ca="1" si="108"/>
        <v>0</v>
      </c>
      <c r="AN147" s="72">
        <f t="shared" ca="1" si="109"/>
        <v>0</v>
      </c>
      <c r="AO147" s="72">
        <f t="shared" ca="1" si="110"/>
        <v>0</v>
      </c>
      <c r="AP147" s="85">
        <f t="shared" ca="1" si="111"/>
        <v>0</v>
      </c>
      <c r="AR147" s="72">
        <f t="shared" ca="1" si="112"/>
        <v>0</v>
      </c>
      <c r="AS147" s="72">
        <f t="shared" ca="1" si="113"/>
        <v>0</v>
      </c>
      <c r="AT147" s="72">
        <f t="shared" ca="1" si="114"/>
        <v>0</v>
      </c>
      <c r="AU147" s="85">
        <f t="shared" ca="1" si="115"/>
        <v>0</v>
      </c>
      <c r="AV147" s="85"/>
      <c r="AW147" s="73">
        <f t="shared" ca="1" si="116"/>
        <v>0</v>
      </c>
      <c r="AY147" s="73">
        <f t="shared" ca="1" si="117"/>
        <v>0</v>
      </c>
      <c r="AZ147" s="86"/>
    </row>
    <row r="148" spans="1:52">
      <c r="A148" s="77">
        <f t="shared" si="118"/>
        <v>41944</v>
      </c>
      <c r="B148" s="78">
        <f t="shared" si="119"/>
        <v>50000</v>
      </c>
      <c r="C148" s="87"/>
      <c r="D148" s="79">
        <f t="shared" si="81"/>
        <v>50000</v>
      </c>
      <c r="E148" s="67">
        <f t="shared" si="82"/>
        <v>0</v>
      </c>
      <c r="F148" s="67">
        <f t="shared" ca="1" si="83"/>
        <v>0</v>
      </c>
      <c r="G148" s="80">
        <f>VLOOKUP($A148,[0]!Table,MATCH(G$4,[0]!Curves,0))</f>
        <v>4.665</v>
      </c>
      <c r="H148" s="81">
        <f t="shared" si="84"/>
        <v>4.665</v>
      </c>
      <c r="I148" s="80">
        <f t="shared" si="85"/>
        <v>4.665</v>
      </c>
      <c r="J148" s="80">
        <f>VLOOKUP($A148,[0]!Table,MATCH(J$4,[0]!Curves,0))</f>
        <v>0.13800000000000001</v>
      </c>
      <c r="K148" s="81">
        <f t="shared" si="86"/>
        <v>0.13800000000000001</v>
      </c>
      <c r="L148" s="99">
        <f t="shared" si="87"/>
        <v>0.13800000000000001</v>
      </c>
      <c r="M148" s="80">
        <f>VLOOKUP($A148,[0]!Table,MATCH(M$4,[0]!Curves,0))</f>
        <v>0.06</v>
      </c>
      <c r="N148" s="81">
        <f t="shared" si="88"/>
        <v>0.06</v>
      </c>
      <c r="O148" s="99">
        <f t="shared" si="89"/>
        <v>0.06</v>
      </c>
      <c r="P148" s="71"/>
      <c r="Q148" s="99">
        <f t="shared" si="90"/>
        <v>4.8630000000000004</v>
      </c>
      <c r="R148" s="99">
        <f t="shared" si="91"/>
        <v>4.8630000000000004</v>
      </c>
      <c r="S148" s="99">
        <f t="shared" si="92"/>
        <v>4.8630000000000004</v>
      </c>
      <c r="T148" s="82"/>
      <c r="U148" s="22">
        <f t="shared" si="93"/>
        <v>30</v>
      </c>
      <c r="V148" s="83">
        <f t="shared" si="94"/>
        <v>41998</v>
      </c>
      <c r="W148" s="22">
        <f t="shared" ca="1" si="95"/>
        <v>4949</v>
      </c>
      <c r="X148" s="80">
        <f>VLOOKUP($A148,[0]!Table,MATCH(X$4,[0]!Curves,0))</f>
        <v>6.3156382948255499E-2</v>
      </c>
      <c r="Y148" s="84">
        <f t="shared" ca="1" si="96"/>
        <v>0.43042961362229537</v>
      </c>
      <c r="Z148" s="22">
        <f t="shared" si="97"/>
        <v>0</v>
      </c>
      <c r="AA148" s="22">
        <f t="shared" si="98"/>
        <v>0</v>
      </c>
      <c r="AC148" s="72">
        <f t="shared" ca="1" si="99"/>
        <v>0</v>
      </c>
      <c r="AD148" s="72">
        <f t="shared" ca="1" si="100"/>
        <v>0</v>
      </c>
      <c r="AE148" s="72">
        <f t="shared" ca="1" si="101"/>
        <v>0</v>
      </c>
      <c r="AF148" s="72">
        <f t="shared" ca="1" si="102"/>
        <v>0</v>
      </c>
      <c r="AG148" s="72">
        <f t="shared" ca="1" si="103"/>
        <v>0</v>
      </c>
      <c r="AH148" s="72">
        <f t="shared" ca="1" si="104"/>
        <v>0</v>
      </c>
      <c r="AI148" s="72">
        <f t="shared" ca="1" si="105"/>
        <v>0</v>
      </c>
      <c r="AJ148" s="72">
        <f t="shared" ca="1" si="106"/>
        <v>0</v>
      </c>
      <c r="AK148" s="72">
        <f t="shared" ca="1" si="107"/>
        <v>0</v>
      </c>
      <c r="AL148" s="76"/>
      <c r="AM148" s="72">
        <f t="shared" ca="1" si="108"/>
        <v>0</v>
      </c>
      <c r="AN148" s="72">
        <f t="shared" ca="1" si="109"/>
        <v>0</v>
      </c>
      <c r="AO148" s="72">
        <f t="shared" ca="1" si="110"/>
        <v>0</v>
      </c>
      <c r="AP148" s="85">
        <f t="shared" ca="1" si="111"/>
        <v>0</v>
      </c>
      <c r="AR148" s="72">
        <f t="shared" ca="1" si="112"/>
        <v>0</v>
      </c>
      <c r="AS148" s="72">
        <f t="shared" ca="1" si="113"/>
        <v>0</v>
      </c>
      <c r="AT148" s="72">
        <f t="shared" ca="1" si="114"/>
        <v>0</v>
      </c>
      <c r="AU148" s="85">
        <f t="shared" ca="1" si="115"/>
        <v>0</v>
      </c>
      <c r="AV148" s="85"/>
      <c r="AW148" s="73">
        <f t="shared" ca="1" si="116"/>
        <v>0</v>
      </c>
      <c r="AY148" s="73">
        <f t="shared" ca="1" si="117"/>
        <v>0</v>
      </c>
      <c r="AZ148" s="86"/>
    </row>
    <row r="149" spans="1:52">
      <c r="A149" s="77">
        <f t="shared" si="118"/>
        <v>41974</v>
      </c>
      <c r="B149" s="78">
        <f t="shared" si="119"/>
        <v>50000</v>
      </c>
      <c r="C149" s="87"/>
      <c r="D149" s="79">
        <f t="shared" si="81"/>
        <v>50000</v>
      </c>
      <c r="E149" s="67">
        <f t="shared" si="82"/>
        <v>0</v>
      </c>
      <c r="F149" s="67">
        <f t="shared" ca="1" si="83"/>
        <v>0</v>
      </c>
      <c r="G149" s="80">
        <f>VLOOKUP($A149,[0]!Table,MATCH(G$4,[0]!Curves,0))</f>
        <v>4.8</v>
      </c>
      <c r="H149" s="81">
        <f t="shared" si="84"/>
        <v>4.8</v>
      </c>
      <c r="I149" s="80">
        <f t="shared" si="85"/>
        <v>4.8</v>
      </c>
      <c r="J149" s="80">
        <f>VLOOKUP($A149,[0]!Table,MATCH(J$4,[0]!Curves,0))</f>
        <v>0.19800000000000001</v>
      </c>
      <c r="K149" s="81">
        <f t="shared" si="86"/>
        <v>0.19800000000000001</v>
      </c>
      <c r="L149" s="99">
        <f t="shared" si="87"/>
        <v>0.19800000000000001</v>
      </c>
      <c r="M149" s="80">
        <f>VLOOKUP($A149,[0]!Table,MATCH(M$4,[0]!Curves,0))</f>
        <v>0.06</v>
      </c>
      <c r="N149" s="81">
        <f t="shared" si="88"/>
        <v>0.06</v>
      </c>
      <c r="O149" s="99">
        <f t="shared" si="89"/>
        <v>0.06</v>
      </c>
      <c r="P149" s="71"/>
      <c r="Q149" s="99">
        <f t="shared" si="90"/>
        <v>5.0579999999999998</v>
      </c>
      <c r="R149" s="99">
        <f t="shared" si="91"/>
        <v>5.0579999999999998</v>
      </c>
      <c r="S149" s="99">
        <f t="shared" si="92"/>
        <v>5.0579999999999998</v>
      </c>
      <c r="T149" s="82"/>
      <c r="U149" s="22">
        <f t="shared" si="93"/>
        <v>31</v>
      </c>
      <c r="V149" s="83">
        <f t="shared" si="94"/>
        <v>42029</v>
      </c>
      <c r="W149" s="22">
        <f t="shared" ca="1" si="95"/>
        <v>4980</v>
      </c>
      <c r="X149" s="80">
        <f>VLOOKUP($A149,[0]!Table,MATCH(X$4,[0]!Curves,0))</f>
        <v>6.3191391147981307E-2</v>
      </c>
      <c r="Y149" s="84">
        <f t="shared" ca="1" si="96"/>
        <v>0.42795814997964848</v>
      </c>
      <c r="Z149" s="22">
        <f t="shared" si="97"/>
        <v>0</v>
      </c>
      <c r="AA149" s="22">
        <f t="shared" si="98"/>
        <v>0</v>
      </c>
      <c r="AC149" s="72">
        <f t="shared" ca="1" si="99"/>
        <v>0</v>
      </c>
      <c r="AD149" s="72">
        <f t="shared" ca="1" si="100"/>
        <v>0</v>
      </c>
      <c r="AE149" s="72">
        <f t="shared" ca="1" si="101"/>
        <v>0</v>
      </c>
      <c r="AF149" s="72">
        <f t="shared" ca="1" si="102"/>
        <v>0</v>
      </c>
      <c r="AG149" s="72">
        <f t="shared" ca="1" si="103"/>
        <v>0</v>
      </c>
      <c r="AH149" s="72">
        <f t="shared" ca="1" si="104"/>
        <v>0</v>
      </c>
      <c r="AI149" s="72">
        <f t="shared" ca="1" si="105"/>
        <v>0</v>
      </c>
      <c r="AJ149" s="72">
        <f t="shared" ca="1" si="106"/>
        <v>0</v>
      </c>
      <c r="AK149" s="72">
        <f t="shared" ca="1" si="107"/>
        <v>0</v>
      </c>
      <c r="AL149" s="76"/>
      <c r="AM149" s="72">
        <f t="shared" ca="1" si="108"/>
        <v>0</v>
      </c>
      <c r="AN149" s="72">
        <f t="shared" ca="1" si="109"/>
        <v>0</v>
      </c>
      <c r="AO149" s="72">
        <f t="shared" ca="1" si="110"/>
        <v>0</v>
      </c>
      <c r="AP149" s="85">
        <f t="shared" ca="1" si="111"/>
        <v>0</v>
      </c>
      <c r="AR149" s="72">
        <f t="shared" ca="1" si="112"/>
        <v>0</v>
      </c>
      <c r="AS149" s="72">
        <f t="shared" ca="1" si="113"/>
        <v>0</v>
      </c>
      <c r="AT149" s="72">
        <f t="shared" ca="1" si="114"/>
        <v>0</v>
      </c>
      <c r="AU149" s="85">
        <f t="shared" ca="1" si="115"/>
        <v>0</v>
      </c>
      <c r="AV149" s="85"/>
      <c r="AW149" s="73">
        <f t="shared" ca="1" si="116"/>
        <v>0</v>
      </c>
      <c r="AY149" s="73">
        <f t="shared" ca="1" si="117"/>
        <v>0</v>
      </c>
      <c r="AZ149" s="86"/>
    </row>
    <row r="150" spans="1:52">
      <c r="A150" s="77">
        <f t="shared" si="118"/>
        <v>42005</v>
      </c>
      <c r="B150" s="78">
        <f t="shared" si="119"/>
        <v>50000</v>
      </c>
      <c r="C150" s="87"/>
      <c r="D150" s="79">
        <f t="shared" si="81"/>
        <v>50000</v>
      </c>
      <c r="E150" s="67">
        <f t="shared" si="82"/>
        <v>0</v>
      </c>
      <c r="F150" s="67">
        <f t="shared" ca="1" si="83"/>
        <v>0</v>
      </c>
      <c r="G150" s="80">
        <f>VLOOKUP($A150,[0]!Table,MATCH(G$4,[0]!Curves,0))</f>
        <v>4.8959999999999999</v>
      </c>
      <c r="H150" s="81">
        <f t="shared" si="84"/>
        <v>4.8959999999999999</v>
      </c>
      <c r="I150" s="80">
        <f t="shared" si="85"/>
        <v>4.8959999999999999</v>
      </c>
      <c r="J150" s="80">
        <f>VLOOKUP($A150,[0]!Table,MATCH(J$4,[0]!Curves,0))</f>
        <v>0.26800000000000002</v>
      </c>
      <c r="K150" s="81">
        <f t="shared" si="86"/>
        <v>0.26800000000000002</v>
      </c>
      <c r="L150" s="99">
        <f t="shared" si="87"/>
        <v>0.26800000000000002</v>
      </c>
      <c r="M150" s="80">
        <f>VLOOKUP($A150,[0]!Table,MATCH(M$4,[0]!Curves,0))</f>
        <v>0.06</v>
      </c>
      <c r="N150" s="81">
        <f t="shared" si="88"/>
        <v>0.06</v>
      </c>
      <c r="O150" s="99">
        <f t="shared" si="89"/>
        <v>0.06</v>
      </c>
      <c r="P150" s="71"/>
      <c r="Q150" s="99">
        <f t="shared" si="90"/>
        <v>5.2240000000000002</v>
      </c>
      <c r="R150" s="99">
        <f t="shared" si="91"/>
        <v>5.2240000000000002</v>
      </c>
      <c r="S150" s="99">
        <f t="shared" si="92"/>
        <v>5.2240000000000002</v>
      </c>
      <c r="T150" s="82"/>
      <c r="U150" s="22">
        <f t="shared" si="93"/>
        <v>31</v>
      </c>
      <c r="V150" s="83">
        <f t="shared" si="94"/>
        <v>42060</v>
      </c>
      <c r="W150" s="22">
        <f t="shared" ca="1" si="95"/>
        <v>5011</v>
      </c>
      <c r="X150" s="80">
        <f>VLOOKUP($A150,[0]!Table,MATCH(X$4,[0]!Curves,0))</f>
        <v>6.3227566288124301E-2</v>
      </c>
      <c r="Y150" s="84">
        <f t="shared" ca="1" si="96"/>
        <v>0.4254983479246866</v>
      </c>
      <c r="Z150" s="22">
        <f t="shared" si="97"/>
        <v>0</v>
      </c>
      <c r="AA150" s="22">
        <f t="shared" si="98"/>
        <v>0</v>
      </c>
      <c r="AC150" s="72">
        <f t="shared" ca="1" si="99"/>
        <v>0</v>
      </c>
      <c r="AD150" s="72">
        <f t="shared" ca="1" si="100"/>
        <v>0</v>
      </c>
      <c r="AE150" s="72">
        <f t="shared" ca="1" si="101"/>
        <v>0</v>
      </c>
      <c r="AF150" s="72">
        <f t="shared" ca="1" si="102"/>
        <v>0</v>
      </c>
      <c r="AG150" s="72">
        <f t="shared" ca="1" si="103"/>
        <v>0</v>
      </c>
      <c r="AH150" s="72">
        <f t="shared" ca="1" si="104"/>
        <v>0</v>
      </c>
      <c r="AI150" s="72">
        <f t="shared" ca="1" si="105"/>
        <v>0</v>
      </c>
      <c r="AJ150" s="72">
        <f t="shared" ca="1" si="106"/>
        <v>0</v>
      </c>
      <c r="AK150" s="72">
        <f t="shared" ca="1" si="107"/>
        <v>0</v>
      </c>
      <c r="AL150" s="76"/>
      <c r="AM150" s="72">
        <f t="shared" ca="1" si="108"/>
        <v>0</v>
      </c>
      <c r="AN150" s="72">
        <f t="shared" ca="1" si="109"/>
        <v>0</v>
      </c>
      <c r="AO150" s="72">
        <f t="shared" ca="1" si="110"/>
        <v>0</v>
      </c>
      <c r="AP150" s="85">
        <f t="shared" ca="1" si="111"/>
        <v>0</v>
      </c>
      <c r="AR150" s="72">
        <f t="shared" ca="1" si="112"/>
        <v>0</v>
      </c>
      <c r="AS150" s="72">
        <f t="shared" ca="1" si="113"/>
        <v>0</v>
      </c>
      <c r="AT150" s="72">
        <f t="shared" ca="1" si="114"/>
        <v>0</v>
      </c>
      <c r="AU150" s="85">
        <f t="shared" ca="1" si="115"/>
        <v>0</v>
      </c>
      <c r="AV150" s="85"/>
      <c r="AW150" s="73">
        <f t="shared" ca="1" si="116"/>
        <v>0</v>
      </c>
      <c r="AY150" s="73">
        <f t="shared" ca="1" si="117"/>
        <v>0</v>
      </c>
      <c r="AZ150" s="86"/>
    </row>
    <row r="151" spans="1:52">
      <c r="A151" s="77">
        <f t="shared" si="118"/>
        <v>42036</v>
      </c>
      <c r="B151" s="78">
        <f t="shared" si="119"/>
        <v>50000</v>
      </c>
      <c r="C151" s="87"/>
      <c r="D151" s="79">
        <f t="shared" si="81"/>
        <v>50000</v>
      </c>
      <c r="E151" s="67">
        <f t="shared" si="82"/>
        <v>0</v>
      </c>
      <c r="F151" s="67">
        <f t="shared" ca="1" si="83"/>
        <v>0</v>
      </c>
      <c r="G151" s="80">
        <f>VLOOKUP($A151,[0]!Table,MATCH(G$4,[0]!Curves,0))</f>
        <v>4.7780000000000005</v>
      </c>
      <c r="H151" s="81">
        <f t="shared" si="84"/>
        <v>4.7780000000000005</v>
      </c>
      <c r="I151" s="80">
        <f t="shared" si="85"/>
        <v>4.7780000000000005</v>
      </c>
      <c r="J151" s="80">
        <f>VLOOKUP($A151,[0]!Table,MATCH(J$4,[0]!Curves,0))</f>
        <v>0.13800000000000001</v>
      </c>
      <c r="K151" s="81">
        <f t="shared" si="86"/>
        <v>0.13800000000000001</v>
      </c>
      <c r="L151" s="99">
        <f t="shared" si="87"/>
        <v>0.13800000000000001</v>
      </c>
      <c r="M151" s="80">
        <f>VLOOKUP($A151,[0]!Table,MATCH(M$4,[0]!Curves,0))</f>
        <v>0.06</v>
      </c>
      <c r="N151" s="81">
        <f t="shared" si="88"/>
        <v>0.06</v>
      </c>
      <c r="O151" s="99">
        <f t="shared" si="89"/>
        <v>0.06</v>
      </c>
      <c r="P151" s="71"/>
      <c r="Q151" s="99">
        <f t="shared" si="90"/>
        <v>4.9760000000000009</v>
      </c>
      <c r="R151" s="99">
        <f t="shared" si="91"/>
        <v>4.9760000000000009</v>
      </c>
      <c r="S151" s="99">
        <f t="shared" si="92"/>
        <v>4.9760000000000009</v>
      </c>
      <c r="T151" s="82"/>
      <c r="U151" s="22">
        <f t="shared" si="93"/>
        <v>28</v>
      </c>
      <c r="V151" s="83">
        <f t="shared" si="94"/>
        <v>42088</v>
      </c>
      <c r="W151" s="22">
        <f t="shared" ca="1" si="95"/>
        <v>5039</v>
      </c>
      <c r="X151" s="80">
        <f>VLOOKUP($A151,[0]!Table,MATCH(X$4,[0]!Curves,0))</f>
        <v>6.32637414287021E-2</v>
      </c>
      <c r="Y151" s="84">
        <f t="shared" ca="1" si="96"/>
        <v>0.42328658316814816</v>
      </c>
      <c r="Z151" s="22">
        <f t="shared" si="97"/>
        <v>0</v>
      </c>
      <c r="AA151" s="22">
        <f t="shared" si="98"/>
        <v>0</v>
      </c>
      <c r="AC151" s="72">
        <f t="shared" ca="1" si="99"/>
        <v>0</v>
      </c>
      <c r="AD151" s="72">
        <f t="shared" ca="1" si="100"/>
        <v>0</v>
      </c>
      <c r="AE151" s="72">
        <f t="shared" ca="1" si="101"/>
        <v>0</v>
      </c>
      <c r="AF151" s="72">
        <f t="shared" ca="1" si="102"/>
        <v>0</v>
      </c>
      <c r="AG151" s="72">
        <f t="shared" ca="1" si="103"/>
        <v>0</v>
      </c>
      <c r="AH151" s="72">
        <f t="shared" ca="1" si="104"/>
        <v>0</v>
      </c>
      <c r="AI151" s="72">
        <f t="shared" ca="1" si="105"/>
        <v>0</v>
      </c>
      <c r="AJ151" s="72">
        <f t="shared" ca="1" si="106"/>
        <v>0</v>
      </c>
      <c r="AK151" s="72">
        <f t="shared" ca="1" si="107"/>
        <v>0</v>
      </c>
      <c r="AL151" s="76"/>
      <c r="AM151" s="72">
        <f t="shared" ca="1" si="108"/>
        <v>0</v>
      </c>
      <c r="AN151" s="72">
        <f t="shared" ca="1" si="109"/>
        <v>0</v>
      </c>
      <c r="AO151" s="72">
        <f t="shared" ca="1" si="110"/>
        <v>0</v>
      </c>
      <c r="AP151" s="85">
        <f t="shared" ca="1" si="111"/>
        <v>0</v>
      </c>
      <c r="AR151" s="72">
        <f t="shared" ca="1" si="112"/>
        <v>0</v>
      </c>
      <c r="AS151" s="72">
        <f t="shared" ca="1" si="113"/>
        <v>0</v>
      </c>
      <c r="AT151" s="72">
        <f t="shared" ca="1" si="114"/>
        <v>0</v>
      </c>
      <c r="AU151" s="85">
        <f t="shared" ca="1" si="115"/>
        <v>0</v>
      </c>
      <c r="AV151" s="85"/>
      <c r="AW151" s="73">
        <f t="shared" ca="1" si="116"/>
        <v>0</v>
      </c>
      <c r="AY151" s="73">
        <f t="shared" ca="1" si="117"/>
        <v>0</v>
      </c>
      <c r="AZ151" s="86"/>
    </row>
    <row r="152" spans="1:52">
      <c r="A152" s="77">
        <f t="shared" si="118"/>
        <v>42064</v>
      </c>
      <c r="B152" s="78">
        <f t="shared" si="119"/>
        <v>50000</v>
      </c>
      <c r="C152" s="87"/>
      <c r="D152" s="79">
        <f t="shared" si="81"/>
        <v>50000</v>
      </c>
      <c r="E152" s="67">
        <f t="shared" si="82"/>
        <v>0</v>
      </c>
      <c r="F152" s="67">
        <f t="shared" ca="1" si="83"/>
        <v>0</v>
      </c>
      <c r="G152" s="80">
        <f>VLOOKUP($A152,[0]!Table,MATCH(G$4,[0]!Curves,0))</f>
        <v>4.6449999999999996</v>
      </c>
      <c r="H152" s="81">
        <f t="shared" si="84"/>
        <v>4.6449999999999996</v>
      </c>
      <c r="I152" s="80">
        <f t="shared" si="85"/>
        <v>4.6449999999999996</v>
      </c>
      <c r="J152" s="80">
        <f>VLOOKUP($A152,[0]!Table,MATCH(J$4,[0]!Curves,0))</f>
        <v>-4.2000000000000003E-2</v>
      </c>
      <c r="K152" s="81">
        <f t="shared" si="86"/>
        <v>-4.2000000000000003E-2</v>
      </c>
      <c r="L152" s="99">
        <f t="shared" si="87"/>
        <v>-4.2000000000000003E-2</v>
      </c>
      <c r="M152" s="80">
        <f>VLOOKUP($A152,[0]!Table,MATCH(M$4,[0]!Curves,0))</f>
        <v>0.06</v>
      </c>
      <c r="N152" s="81">
        <f t="shared" si="88"/>
        <v>0.06</v>
      </c>
      <c r="O152" s="99">
        <f t="shared" si="89"/>
        <v>0.06</v>
      </c>
      <c r="P152" s="71"/>
      <c r="Q152" s="99">
        <f t="shared" si="90"/>
        <v>4.6629999999999994</v>
      </c>
      <c r="R152" s="99">
        <f t="shared" si="91"/>
        <v>4.6629999999999994</v>
      </c>
      <c r="S152" s="99">
        <f t="shared" si="92"/>
        <v>4.6629999999999994</v>
      </c>
      <c r="T152" s="82"/>
      <c r="U152" s="22">
        <f t="shared" si="93"/>
        <v>31</v>
      </c>
      <c r="V152" s="83">
        <f t="shared" si="94"/>
        <v>42119</v>
      </c>
      <c r="W152" s="22">
        <f t="shared" ca="1" si="95"/>
        <v>5070</v>
      </c>
      <c r="X152" s="80">
        <f>VLOOKUP($A152,[0]!Table,MATCH(X$4,[0]!Curves,0))</f>
        <v>6.3296415749596796E-2</v>
      </c>
      <c r="Y152" s="84">
        <f t="shared" ca="1" si="96"/>
        <v>0.42084887131367815</v>
      </c>
      <c r="Z152" s="22">
        <f t="shared" si="97"/>
        <v>0</v>
      </c>
      <c r="AA152" s="22">
        <f t="shared" si="98"/>
        <v>0</v>
      </c>
      <c r="AC152" s="72">
        <f t="shared" ca="1" si="99"/>
        <v>0</v>
      </c>
      <c r="AD152" s="72">
        <f t="shared" ca="1" si="100"/>
        <v>0</v>
      </c>
      <c r="AE152" s="72">
        <f t="shared" ca="1" si="101"/>
        <v>0</v>
      </c>
      <c r="AF152" s="72">
        <f t="shared" ca="1" si="102"/>
        <v>0</v>
      </c>
      <c r="AG152" s="72">
        <f t="shared" ca="1" si="103"/>
        <v>0</v>
      </c>
      <c r="AH152" s="72">
        <f t="shared" ca="1" si="104"/>
        <v>0</v>
      </c>
      <c r="AI152" s="72">
        <f t="shared" ca="1" si="105"/>
        <v>0</v>
      </c>
      <c r="AJ152" s="72">
        <f t="shared" ca="1" si="106"/>
        <v>0</v>
      </c>
      <c r="AK152" s="72">
        <f t="shared" ca="1" si="107"/>
        <v>0</v>
      </c>
      <c r="AL152" s="76"/>
      <c r="AM152" s="72">
        <f t="shared" ca="1" si="108"/>
        <v>0</v>
      </c>
      <c r="AN152" s="72">
        <f t="shared" ca="1" si="109"/>
        <v>0</v>
      </c>
      <c r="AO152" s="72">
        <f t="shared" ca="1" si="110"/>
        <v>0</v>
      </c>
      <c r="AP152" s="85">
        <f t="shared" ca="1" si="111"/>
        <v>0</v>
      </c>
      <c r="AR152" s="72">
        <f t="shared" ca="1" si="112"/>
        <v>0</v>
      </c>
      <c r="AS152" s="72">
        <f t="shared" ca="1" si="113"/>
        <v>0</v>
      </c>
      <c r="AT152" s="72">
        <f t="shared" ca="1" si="114"/>
        <v>0</v>
      </c>
      <c r="AU152" s="85">
        <f t="shared" ca="1" si="115"/>
        <v>0</v>
      </c>
      <c r="AV152" s="85"/>
      <c r="AW152" s="73">
        <f t="shared" ca="1" si="116"/>
        <v>0</v>
      </c>
      <c r="AY152" s="73">
        <f t="shared" ca="1" si="117"/>
        <v>0</v>
      </c>
      <c r="AZ152" s="86"/>
    </row>
    <row r="153" spans="1:52">
      <c r="A153" s="77">
        <f t="shared" si="118"/>
        <v>42095</v>
      </c>
      <c r="B153" s="78">
        <f t="shared" si="119"/>
        <v>50000</v>
      </c>
      <c r="C153" s="87"/>
      <c r="D153" s="79">
        <f t="shared" si="81"/>
        <v>50000</v>
      </c>
      <c r="E153" s="67">
        <f t="shared" si="82"/>
        <v>0</v>
      </c>
      <c r="F153" s="67">
        <f t="shared" ca="1" si="83"/>
        <v>0</v>
      </c>
      <c r="G153" s="80">
        <f>VLOOKUP($A153,[0]!Table,MATCH(G$4,[0]!Curves,0))</f>
        <v>4.46</v>
      </c>
      <c r="H153" s="81">
        <f t="shared" si="84"/>
        <v>4.46</v>
      </c>
      <c r="I153" s="80">
        <f t="shared" si="85"/>
        <v>4.46</v>
      </c>
      <c r="J153" s="80">
        <f>VLOOKUP($A153,[0]!Table,MATCH(J$4,[0]!Curves,0))</f>
        <v>-0.1</v>
      </c>
      <c r="K153" s="81">
        <f t="shared" si="86"/>
        <v>-0.1</v>
      </c>
      <c r="L153" s="99">
        <f t="shared" si="87"/>
        <v>-0.1</v>
      </c>
      <c r="M153" s="80">
        <f>VLOOKUP($A153,[0]!Table,MATCH(M$4,[0]!Curves,0))</f>
        <v>0.02</v>
      </c>
      <c r="N153" s="81">
        <f t="shared" si="88"/>
        <v>0.02</v>
      </c>
      <c r="O153" s="99">
        <f t="shared" si="89"/>
        <v>0.02</v>
      </c>
      <c r="P153" s="71"/>
      <c r="Q153" s="99">
        <f t="shared" si="90"/>
        <v>4.38</v>
      </c>
      <c r="R153" s="99">
        <f t="shared" si="91"/>
        <v>4.38</v>
      </c>
      <c r="S153" s="99">
        <f t="shared" si="92"/>
        <v>4.38</v>
      </c>
      <c r="T153" s="82"/>
      <c r="U153" s="22">
        <f t="shared" si="93"/>
        <v>30</v>
      </c>
      <c r="V153" s="83">
        <f t="shared" si="94"/>
        <v>42149</v>
      </c>
      <c r="W153" s="22">
        <f t="shared" ca="1" si="95"/>
        <v>5100</v>
      </c>
      <c r="X153" s="80">
        <f>VLOOKUP($A153,[0]!Table,MATCH(X$4,[0]!Curves,0))</f>
        <v>6.3332590891001003E-2</v>
      </c>
      <c r="Y153" s="84">
        <f t="shared" ca="1" si="96"/>
        <v>0.41850079462365009</v>
      </c>
      <c r="Z153" s="22">
        <f t="shared" si="97"/>
        <v>0</v>
      </c>
      <c r="AA153" s="22">
        <f t="shared" si="98"/>
        <v>0</v>
      </c>
      <c r="AC153" s="72">
        <f t="shared" ca="1" si="99"/>
        <v>0</v>
      </c>
      <c r="AD153" s="72">
        <f t="shared" ca="1" si="100"/>
        <v>0</v>
      </c>
      <c r="AE153" s="72">
        <f t="shared" ca="1" si="101"/>
        <v>0</v>
      </c>
      <c r="AF153" s="72">
        <f t="shared" ca="1" si="102"/>
        <v>0</v>
      </c>
      <c r="AG153" s="72">
        <f t="shared" ca="1" si="103"/>
        <v>0</v>
      </c>
      <c r="AH153" s="72">
        <f t="shared" ca="1" si="104"/>
        <v>0</v>
      </c>
      <c r="AI153" s="72">
        <f t="shared" ca="1" si="105"/>
        <v>0</v>
      </c>
      <c r="AJ153" s="72">
        <f t="shared" ca="1" si="106"/>
        <v>0</v>
      </c>
      <c r="AK153" s="72">
        <f t="shared" ca="1" si="107"/>
        <v>0</v>
      </c>
      <c r="AL153" s="76"/>
      <c r="AM153" s="72">
        <f t="shared" ca="1" si="108"/>
        <v>0</v>
      </c>
      <c r="AN153" s="72">
        <f t="shared" ca="1" si="109"/>
        <v>0</v>
      </c>
      <c r="AO153" s="72">
        <f t="shared" ca="1" si="110"/>
        <v>0</v>
      </c>
      <c r="AP153" s="85">
        <f t="shared" ca="1" si="111"/>
        <v>0</v>
      </c>
      <c r="AR153" s="72">
        <f t="shared" ca="1" si="112"/>
        <v>0</v>
      </c>
      <c r="AS153" s="72">
        <f t="shared" ca="1" si="113"/>
        <v>0</v>
      </c>
      <c r="AT153" s="72">
        <f t="shared" ca="1" si="114"/>
        <v>0</v>
      </c>
      <c r="AU153" s="85">
        <f t="shared" ca="1" si="115"/>
        <v>0</v>
      </c>
      <c r="AV153" s="85"/>
      <c r="AW153" s="73">
        <f t="shared" ca="1" si="116"/>
        <v>0</v>
      </c>
      <c r="AY153" s="73">
        <f t="shared" ca="1" si="117"/>
        <v>0</v>
      </c>
      <c r="AZ153" s="86"/>
    </row>
    <row r="154" spans="1:52">
      <c r="A154" s="77">
        <f t="shared" si="118"/>
        <v>42125</v>
      </c>
      <c r="B154" s="78">
        <f t="shared" si="119"/>
        <v>50000</v>
      </c>
      <c r="C154" s="87"/>
      <c r="D154" s="79">
        <f t="shared" si="81"/>
        <v>50000</v>
      </c>
      <c r="E154" s="67">
        <f t="shared" si="82"/>
        <v>0</v>
      </c>
      <c r="F154" s="67">
        <f t="shared" ca="1" si="83"/>
        <v>0</v>
      </c>
      <c r="G154" s="80">
        <f>VLOOKUP($A154,[0]!Table,MATCH(G$4,[0]!Curves,0))</f>
        <v>4.45</v>
      </c>
      <c r="H154" s="81">
        <f t="shared" si="84"/>
        <v>4.45</v>
      </c>
      <c r="I154" s="80">
        <f t="shared" si="85"/>
        <v>4.45</v>
      </c>
      <c r="J154" s="80">
        <f>VLOOKUP($A154,[0]!Table,MATCH(J$4,[0]!Curves,0))</f>
        <v>0</v>
      </c>
      <c r="K154" s="81">
        <f t="shared" si="86"/>
        <v>0</v>
      </c>
      <c r="L154" s="99">
        <f t="shared" si="87"/>
        <v>0</v>
      </c>
      <c r="M154" s="80">
        <f>VLOOKUP($A154,[0]!Table,MATCH(M$4,[0]!Curves,0))</f>
        <v>0</v>
      </c>
      <c r="N154" s="81">
        <f t="shared" si="88"/>
        <v>0</v>
      </c>
      <c r="O154" s="99">
        <f t="shared" si="89"/>
        <v>0</v>
      </c>
      <c r="P154" s="71"/>
      <c r="Q154" s="99">
        <f t="shared" si="90"/>
        <v>4.45</v>
      </c>
      <c r="R154" s="99">
        <f t="shared" si="91"/>
        <v>4.45</v>
      </c>
      <c r="S154" s="99">
        <f t="shared" si="92"/>
        <v>4.45</v>
      </c>
      <c r="T154" s="82"/>
      <c r="U154" s="22">
        <f t="shared" si="93"/>
        <v>31</v>
      </c>
      <c r="V154" s="83">
        <f t="shared" si="94"/>
        <v>42180</v>
      </c>
      <c r="W154" s="22">
        <f t="shared" ca="1" si="95"/>
        <v>5131</v>
      </c>
      <c r="X154" s="80">
        <f>VLOOKUP($A154,[0]!Table,MATCH(X$4,[0]!Curves,0))</f>
        <v>6.3367599092772703E-2</v>
      </c>
      <c r="Y154" s="84">
        <f t="shared" ca="1" si="96"/>
        <v>0.41608577788717699</v>
      </c>
      <c r="Z154" s="22">
        <f t="shared" si="97"/>
        <v>0</v>
      </c>
      <c r="AA154" s="22">
        <f t="shared" si="98"/>
        <v>0</v>
      </c>
      <c r="AC154" s="72">
        <f t="shared" ca="1" si="99"/>
        <v>0</v>
      </c>
      <c r="AD154" s="72">
        <f t="shared" ca="1" si="100"/>
        <v>0</v>
      </c>
      <c r="AE154" s="72">
        <f t="shared" ca="1" si="101"/>
        <v>0</v>
      </c>
      <c r="AF154" s="72">
        <f t="shared" ca="1" si="102"/>
        <v>0</v>
      </c>
      <c r="AG154" s="72">
        <f t="shared" ca="1" si="103"/>
        <v>0</v>
      </c>
      <c r="AH154" s="72">
        <f t="shared" ca="1" si="104"/>
        <v>0</v>
      </c>
      <c r="AI154" s="72">
        <f t="shared" ca="1" si="105"/>
        <v>0</v>
      </c>
      <c r="AJ154" s="72">
        <f t="shared" ca="1" si="106"/>
        <v>0</v>
      </c>
      <c r="AK154" s="72">
        <f t="shared" ca="1" si="107"/>
        <v>0</v>
      </c>
      <c r="AL154" s="76"/>
      <c r="AM154" s="72">
        <f t="shared" ca="1" si="108"/>
        <v>0</v>
      </c>
      <c r="AN154" s="72">
        <f t="shared" ca="1" si="109"/>
        <v>0</v>
      </c>
      <c r="AO154" s="72">
        <f t="shared" ca="1" si="110"/>
        <v>0</v>
      </c>
      <c r="AP154" s="85">
        <f t="shared" ca="1" si="111"/>
        <v>0</v>
      </c>
      <c r="AR154" s="72">
        <f t="shared" ca="1" si="112"/>
        <v>0</v>
      </c>
      <c r="AS154" s="72">
        <f t="shared" ca="1" si="113"/>
        <v>0</v>
      </c>
      <c r="AT154" s="72">
        <f t="shared" ca="1" si="114"/>
        <v>0</v>
      </c>
      <c r="AU154" s="85">
        <f t="shared" ca="1" si="115"/>
        <v>0</v>
      </c>
      <c r="AV154" s="85"/>
      <c r="AW154" s="73">
        <f t="shared" ca="1" si="116"/>
        <v>0</v>
      </c>
      <c r="AY154" s="73">
        <f t="shared" ca="1" si="117"/>
        <v>0</v>
      </c>
      <c r="AZ154" s="86"/>
    </row>
    <row r="155" spans="1:52">
      <c r="A155" s="77">
        <f t="shared" si="118"/>
        <v>42156</v>
      </c>
      <c r="B155" s="78">
        <f t="shared" si="119"/>
        <v>50000</v>
      </c>
      <c r="C155" s="87"/>
      <c r="D155" s="79">
        <f t="shared" si="81"/>
        <v>50000</v>
      </c>
      <c r="E155" s="67">
        <f t="shared" si="82"/>
        <v>0</v>
      </c>
      <c r="F155" s="67">
        <f t="shared" ca="1" si="83"/>
        <v>0</v>
      </c>
      <c r="G155" s="80">
        <f>VLOOKUP($A155,[0]!Table,MATCH(G$4,[0]!Curves,0))</f>
        <v>4.4860000000000007</v>
      </c>
      <c r="H155" s="81">
        <f t="shared" si="84"/>
        <v>4.4860000000000007</v>
      </c>
      <c r="I155" s="80">
        <f t="shared" si="85"/>
        <v>4.4860000000000007</v>
      </c>
      <c r="J155" s="80">
        <f>VLOOKUP($A155,[0]!Table,MATCH(J$4,[0]!Curves,0))</f>
        <v>0</v>
      </c>
      <c r="K155" s="81">
        <f t="shared" si="86"/>
        <v>0</v>
      </c>
      <c r="L155" s="99">
        <f t="shared" si="87"/>
        <v>0</v>
      </c>
      <c r="M155" s="80">
        <f>VLOOKUP($A155,[0]!Table,MATCH(M$4,[0]!Curves,0))</f>
        <v>0</v>
      </c>
      <c r="N155" s="81">
        <f t="shared" si="88"/>
        <v>0</v>
      </c>
      <c r="O155" s="99">
        <f t="shared" si="89"/>
        <v>0</v>
      </c>
      <c r="P155" s="71"/>
      <c r="Q155" s="99">
        <f t="shared" si="90"/>
        <v>4.4860000000000007</v>
      </c>
      <c r="R155" s="99">
        <f t="shared" si="91"/>
        <v>4.4860000000000007</v>
      </c>
      <c r="S155" s="99">
        <f t="shared" si="92"/>
        <v>4.4860000000000007</v>
      </c>
      <c r="T155" s="82"/>
      <c r="U155" s="22">
        <f t="shared" si="93"/>
        <v>30</v>
      </c>
      <c r="V155" s="83">
        <f t="shared" si="94"/>
        <v>42210</v>
      </c>
      <c r="W155" s="22">
        <f t="shared" ca="1" si="95"/>
        <v>5161</v>
      </c>
      <c r="X155" s="80">
        <f>VLOOKUP($A155,[0]!Table,MATCH(X$4,[0]!Curves,0))</f>
        <v>6.3403774235030796E-2</v>
      </c>
      <c r="Y155" s="84">
        <f t="shared" ca="1" si="96"/>
        <v>0.41375959345446905</v>
      </c>
      <c r="Z155" s="22">
        <f t="shared" si="97"/>
        <v>0</v>
      </c>
      <c r="AA155" s="22">
        <f t="shared" si="98"/>
        <v>0</v>
      </c>
      <c r="AC155" s="72">
        <f t="shared" ca="1" si="99"/>
        <v>0</v>
      </c>
      <c r="AD155" s="72">
        <f t="shared" ca="1" si="100"/>
        <v>0</v>
      </c>
      <c r="AE155" s="72">
        <f t="shared" ca="1" si="101"/>
        <v>0</v>
      </c>
      <c r="AF155" s="72">
        <f t="shared" ca="1" si="102"/>
        <v>0</v>
      </c>
      <c r="AG155" s="72">
        <f t="shared" ca="1" si="103"/>
        <v>0</v>
      </c>
      <c r="AH155" s="72">
        <f t="shared" ca="1" si="104"/>
        <v>0</v>
      </c>
      <c r="AI155" s="72">
        <f t="shared" ca="1" si="105"/>
        <v>0</v>
      </c>
      <c r="AJ155" s="72">
        <f t="shared" ca="1" si="106"/>
        <v>0</v>
      </c>
      <c r="AK155" s="72">
        <f t="shared" ca="1" si="107"/>
        <v>0</v>
      </c>
      <c r="AL155" s="76"/>
      <c r="AM155" s="72">
        <f t="shared" ca="1" si="108"/>
        <v>0</v>
      </c>
      <c r="AN155" s="72">
        <f t="shared" ca="1" si="109"/>
        <v>0</v>
      </c>
      <c r="AO155" s="72">
        <f t="shared" ca="1" si="110"/>
        <v>0</v>
      </c>
      <c r="AP155" s="85">
        <f t="shared" ca="1" si="111"/>
        <v>0</v>
      </c>
      <c r="AR155" s="72">
        <f t="shared" ca="1" si="112"/>
        <v>0</v>
      </c>
      <c r="AS155" s="72">
        <f t="shared" ca="1" si="113"/>
        <v>0</v>
      </c>
      <c r="AT155" s="72">
        <f t="shared" ca="1" si="114"/>
        <v>0</v>
      </c>
      <c r="AU155" s="85">
        <f t="shared" ca="1" si="115"/>
        <v>0</v>
      </c>
      <c r="AV155" s="85"/>
      <c r="AW155" s="73">
        <f t="shared" ca="1" si="116"/>
        <v>0</v>
      </c>
      <c r="AY155" s="73">
        <f t="shared" ca="1" si="117"/>
        <v>0</v>
      </c>
      <c r="AZ155" s="86"/>
    </row>
    <row r="156" spans="1:52">
      <c r="A156" s="77">
        <f t="shared" si="118"/>
        <v>42186</v>
      </c>
      <c r="B156" s="78">
        <f t="shared" si="119"/>
        <v>50000</v>
      </c>
      <c r="C156" s="87"/>
      <c r="D156" s="79">
        <f t="shared" si="81"/>
        <v>50000</v>
      </c>
      <c r="E156" s="67">
        <f t="shared" si="82"/>
        <v>0</v>
      </c>
      <c r="F156" s="67">
        <f t="shared" ca="1" si="83"/>
        <v>0</v>
      </c>
      <c r="G156" s="80">
        <f>VLOOKUP($A156,[0]!Table,MATCH(G$4,[0]!Curves,0))</f>
        <v>4.5350000000000001</v>
      </c>
      <c r="H156" s="81">
        <f t="shared" si="84"/>
        <v>4.5350000000000001</v>
      </c>
      <c r="I156" s="80">
        <f t="shared" si="85"/>
        <v>4.5350000000000001</v>
      </c>
      <c r="J156" s="80">
        <f>VLOOKUP($A156,[0]!Table,MATCH(J$4,[0]!Curves,0))</f>
        <v>0</v>
      </c>
      <c r="K156" s="81">
        <f t="shared" si="86"/>
        <v>0</v>
      </c>
      <c r="L156" s="99">
        <f t="shared" si="87"/>
        <v>0</v>
      </c>
      <c r="M156" s="80">
        <f>VLOOKUP($A156,[0]!Table,MATCH(M$4,[0]!Curves,0))</f>
        <v>0</v>
      </c>
      <c r="N156" s="81">
        <f t="shared" si="88"/>
        <v>0</v>
      </c>
      <c r="O156" s="99">
        <f t="shared" si="89"/>
        <v>0</v>
      </c>
      <c r="P156" s="71"/>
      <c r="Q156" s="99">
        <f t="shared" si="90"/>
        <v>4.5350000000000001</v>
      </c>
      <c r="R156" s="99">
        <f t="shared" si="91"/>
        <v>4.5350000000000001</v>
      </c>
      <c r="S156" s="99">
        <f t="shared" si="92"/>
        <v>4.5350000000000001</v>
      </c>
      <c r="T156" s="82"/>
      <c r="U156" s="22">
        <f t="shared" si="93"/>
        <v>31</v>
      </c>
      <c r="V156" s="83">
        <f t="shared" si="94"/>
        <v>42241</v>
      </c>
      <c r="W156" s="22">
        <f t="shared" ca="1" si="95"/>
        <v>5192</v>
      </c>
      <c r="X156" s="80">
        <f>VLOOKUP($A156,[0]!Table,MATCH(X$4,[0]!Curves,0))</f>
        <v>6.3438782437629002E-2</v>
      </c>
      <c r="Y156" s="84">
        <f t="shared" ca="1" si="96"/>
        <v>0.41136712562225497</v>
      </c>
      <c r="Z156" s="22">
        <f t="shared" si="97"/>
        <v>0</v>
      </c>
      <c r="AA156" s="22">
        <f t="shared" si="98"/>
        <v>0</v>
      </c>
      <c r="AC156" s="72">
        <f t="shared" ca="1" si="99"/>
        <v>0</v>
      </c>
      <c r="AD156" s="72">
        <f t="shared" ca="1" si="100"/>
        <v>0</v>
      </c>
      <c r="AE156" s="72">
        <f t="shared" ca="1" si="101"/>
        <v>0</v>
      </c>
      <c r="AF156" s="72">
        <f t="shared" ca="1" si="102"/>
        <v>0</v>
      </c>
      <c r="AG156" s="72">
        <f t="shared" ca="1" si="103"/>
        <v>0</v>
      </c>
      <c r="AH156" s="72">
        <f t="shared" ca="1" si="104"/>
        <v>0</v>
      </c>
      <c r="AI156" s="72">
        <f t="shared" ca="1" si="105"/>
        <v>0</v>
      </c>
      <c r="AJ156" s="72">
        <f t="shared" ca="1" si="106"/>
        <v>0</v>
      </c>
      <c r="AK156" s="72">
        <f t="shared" ca="1" si="107"/>
        <v>0</v>
      </c>
      <c r="AL156" s="76"/>
      <c r="AM156" s="72">
        <f t="shared" ca="1" si="108"/>
        <v>0</v>
      </c>
      <c r="AN156" s="72">
        <f t="shared" ca="1" si="109"/>
        <v>0</v>
      </c>
      <c r="AO156" s="72">
        <f t="shared" ca="1" si="110"/>
        <v>0</v>
      </c>
      <c r="AP156" s="85">
        <f t="shared" ca="1" si="111"/>
        <v>0</v>
      </c>
      <c r="AR156" s="72">
        <f t="shared" ca="1" si="112"/>
        <v>0</v>
      </c>
      <c r="AS156" s="72">
        <f t="shared" ca="1" si="113"/>
        <v>0</v>
      </c>
      <c r="AT156" s="72">
        <f t="shared" ca="1" si="114"/>
        <v>0</v>
      </c>
      <c r="AU156" s="85">
        <f t="shared" ca="1" si="115"/>
        <v>0</v>
      </c>
      <c r="AV156" s="85"/>
      <c r="AW156" s="73">
        <f t="shared" ca="1" si="116"/>
        <v>0</v>
      </c>
      <c r="AY156" s="73">
        <f t="shared" ca="1" si="117"/>
        <v>0</v>
      </c>
      <c r="AZ156" s="86"/>
    </row>
    <row r="157" spans="1:52">
      <c r="A157" s="77">
        <f t="shared" si="118"/>
        <v>42217</v>
      </c>
      <c r="B157" s="78">
        <f t="shared" si="119"/>
        <v>50000</v>
      </c>
      <c r="C157" s="87"/>
      <c r="D157" s="79">
        <f t="shared" si="81"/>
        <v>50000</v>
      </c>
      <c r="E157" s="67">
        <f t="shared" si="82"/>
        <v>0</v>
      </c>
      <c r="F157" s="67">
        <f t="shared" ca="1" si="83"/>
        <v>0</v>
      </c>
      <c r="G157" s="80">
        <f>VLOOKUP($A157,[0]!Table,MATCH(G$4,[0]!Curves,0))</f>
        <v>4.58</v>
      </c>
      <c r="H157" s="81">
        <f t="shared" si="84"/>
        <v>4.58</v>
      </c>
      <c r="I157" s="80">
        <f t="shared" si="85"/>
        <v>4.58</v>
      </c>
      <c r="J157" s="80">
        <f>VLOOKUP($A157,[0]!Table,MATCH(J$4,[0]!Curves,0))</f>
        <v>0</v>
      </c>
      <c r="K157" s="81">
        <f t="shared" si="86"/>
        <v>0</v>
      </c>
      <c r="L157" s="99">
        <f t="shared" si="87"/>
        <v>0</v>
      </c>
      <c r="M157" s="80">
        <f>VLOOKUP($A157,[0]!Table,MATCH(M$4,[0]!Curves,0))</f>
        <v>0</v>
      </c>
      <c r="N157" s="81">
        <f t="shared" si="88"/>
        <v>0</v>
      </c>
      <c r="O157" s="99">
        <f t="shared" si="89"/>
        <v>0</v>
      </c>
      <c r="P157" s="71"/>
      <c r="Q157" s="99">
        <f t="shared" si="90"/>
        <v>4.58</v>
      </c>
      <c r="R157" s="99">
        <f t="shared" si="91"/>
        <v>4.58</v>
      </c>
      <c r="S157" s="99">
        <f t="shared" si="92"/>
        <v>4.58</v>
      </c>
      <c r="T157" s="82"/>
      <c r="U157" s="22">
        <f t="shared" si="93"/>
        <v>31</v>
      </c>
      <c r="V157" s="83">
        <f t="shared" si="94"/>
        <v>42272</v>
      </c>
      <c r="W157" s="22">
        <f t="shared" ca="1" si="95"/>
        <v>5223</v>
      </c>
      <c r="X157" s="80">
        <f>VLOOKUP($A157,[0]!Table,MATCH(X$4,[0]!Curves,0))</f>
        <v>6.3474957580741204E-2</v>
      </c>
      <c r="Y157" s="84">
        <f t="shared" ca="1" si="96"/>
        <v>0.40898606106755553</v>
      </c>
      <c r="Z157" s="22">
        <f t="shared" si="97"/>
        <v>0</v>
      </c>
      <c r="AA157" s="22">
        <f t="shared" si="98"/>
        <v>0</v>
      </c>
      <c r="AC157" s="72">
        <f t="shared" ca="1" si="99"/>
        <v>0</v>
      </c>
      <c r="AD157" s="72">
        <f t="shared" ca="1" si="100"/>
        <v>0</v>
      </c>
      <c r="AE157" s="72">
        <f t="shared" ca="1" si="101"/>
        <v>0</v>
      </c>
      <c r="AF157" s="72">
        <f t="shared" ca="1" si="102"/>
        <v>0</v>
      </c>
      <c r="AG157" s="72">
        <f t="shared" ca="1" si="103"/>
        <v>0</v>
      </c>
      <c r="AH157" s="72">
        <f t="shared" ca="1" si="104"/>
        <v>0</v>
      </c>
      <c r="AI157" s="72">
        <f t="shared" ca="1" si="105"/>
        <v>0</v>
      </c>
      <c r="AJ157" s="72">
        <f t="shared" ca="1" si="106"/>
        <v>0</v>
      </c>
      <c r="AK157" s="72">
        <f t="shared" ca="1" si="107"/>
        <v>0</v>
      </c>
      <c r="AL157" s="76"/>
      <c r="AM157" s="72">
        <f t="shared" ca="1" si="108"/>
        <v>0</v>
      </c>
      <c r="AN157" s="72">
        <f t="shared" ca="1" si="109"/>
        <v>0</v>
      </c>
      <c r="AO157" s="72">
        <f t="shared" ca="1" si="110"/>
        <v>0</v>
      </c>
      <c r="AP157" s="85">
        <f t="shared" ca="1" si="111"/>
        <v>0</v>
      </c>
      <c r="AR157" s="72">
        <f t="shared" ca="1" si="112"/>
        <v>0</v>
      </c>
      <c r="AS157" s="72">
        <f t="shared" ca="1" si="113"/>
        <v>0</v>
      </c>
      <c r="AT157" s="72">
        <f t="shared" ca="1" si="114"/>
        <v>0</v>
      </c>
      <c r="AU157" s="85">
        <f t="shared" ca="1" si="115"/>
        <v>0</v>
      </c>
      <c r="AV157" s="85"/>
      <c r="AW157" s="73">
        <f t="shared" ca="1" si="116"/>
        <v>0</v>
      </c>
      <c r="AY157" s="73">
        <f t="shared" ca="1" si="117"/>
        <v>0</v>
      </c>
      <c r="AZ157" s="86"/>
    </row>
    <row r="158" spans="1:52">
      <c r="A158" s="77">
        <f t="shared" si="118"/>
        <v>42248</v>
      </c>
      <c r="B158" s="78">
        <f t="shared" si="119"/>
        <v>50000</v>
      </c>
      <c r="C158" s="87"/>
      <c r="D158" s="79">
        <f t="shared" si="81"/>
        <v>50000</v>
      </c>
      <c r="E158" s="67">
        <f t="shared" si="82"/>
        <v>0</v>
      </c>
      <c r="F158" s="67">
        <f t="shared" ca="1" si="83"/>
        <v>0</v>
      </c>
      <c r="G158" s="80">
        <f>VLOOKUP($A158,[0]!Table,MATCH(G$4,[0]!Curves,0))</f>
        <v>4.5870000000000006</v>
      </c>
      <c r="H158" s="81">
        <f t="shared" si="84"/>
        <v>4.5870000000000006</v>
      </c>
      <c r="I158" s="80">
        <f t="shared" si="85"/>
        <v>4.5870000000000006</v>
      </c>
      <c r="J158" s="80">
        <f>VLOOKUP($A158,[0]!Table,MATCH(J$4,[0]!Curves,0))</f>
        <v>0</v>
      </c>
      <c r="K158" s="81">
        <f t="shared" si="86"/>
        <v>0</v>
      </c>
      <c r="L158" s="99">
        <f t="shared" si="87"/>
        <v>0</v>
      </c>
      <c r="M158" s="80">
        <f>VLOOKUP($A158,[0]!Table,MATCH(M$4,[0]!Curves,0))</f>
        <v>0</v>
      </c>
      <c r="N158" s="81">
        <f t="shared" si="88"/>
        <v>0</v>
      </c>
      <c r="O158" s="99">
        <f t="shared" si="89"/>
        <v>0</v>
      </c>
      <c r="P158" s="71"/>
      <c r="Q158" s="99">
        <f t="shared" si="90"/>
        <v>4.5870000000000006</v>
      </c>
      <c r="R158" s="99">
        <f t="shared" si="91"/>
        <v>4.5870000000000006</v>
      </c>
      <c r="S158" s="99">
        <f t="shared" si="92"/>
        <v>4.5870000000000006</v>
      </c>
      <c r="T158" s="82"/>
      <c r="U158" s="22">
        <f t="shared" si="93"/>
        <v>30</v>
      </c>
      <c r="V158" s="83">
        <f t="shared" si="94"/>
        <v>42302</v>
      </c>
      <c r="W158" s="22">
        <f t="shared" ca="1" si="95"/>
        <v>5253</v>
      </c>
      <c r="X158" s="80">
        <f>VLOOKUP($A158,[0]!Table,MATCH(X$4,[0]!Curves,0))</f>
        <v>6.3511132724287697E-2</v>
      </c>
      <c r="Y158" s="84">
        <f t="shared" ca="1" si="96"/>
        <v>0.40669262695621289</v>
      </c>
      <c r="Z158" s="22">
        <f t="shared" si="97"/>
        <v>0</v>
      </c>
      <c r="AA158" s="22">
        <f t="shared" si="98"/>
        <v>0</v>
      </c>
      <c r="AC158" s="72">
        <f t="shared" ca="1" si="99"/>
        <v>0</v>
      </c>
      <c r="AD158" s="72">
        <f t="shared" ca="1" si="100"/>
        <v>0</v>
      </c>
      <c r="AE158" s="72">
        <f t="shared" ca="1" si="101"/>
        <v>0</v>
      </c>
      <c r="AF158" s="72">
        <f t="shared" ca="1" si="102"/>
        <v>0</v>
      </c>
      <c r="AG158" s="72">
        <f t="shared" ca="1" si="103"/>
        <v>0</v>
      </c>
      <c r="AH158" s="72">
        <f t="shared" ca="1" si="104"/>
        <v>0</v>
      </c>
      <c r="AI158" s="72">
        <f t="shared" ca="1" si="105"/>
        <v>0</v>
      </c>
      <c r="AJ158" s="72">
        <f t="shared" ca="1" si="106"/>
        <v>0</v>
      </c>
      <c r="AK158" s="72">
        <f t="shared" ca="1" si="107"/>
        <v>0</v>
      </c>
      <c r="AL158" s="76"/>
      <c r="AM158" s="72">
        <f t="shared" ca="1" si="108"/>
        <v>0</v>
      </c>
      <c r="AN158" s="72">
        <f t="shared" ca="1" si="109"/>
        <v>0</v>
      </c>
      <c r="AO158" s="72">
        <f t="shared" ca="1" si="110"/>
        <v>0</v>
      </c>
      <c r="AP158" s="85">
        <f t="shared" ca="1" si="111"/>
        <v>0</v>
      </c>
      <c r="AR158" s="72">
        <f t="shared" ca="1" si="112"/>
        <v>0</v>
      </c>
      <c r="AS158" s="72">
        <f t="shared" ca="1" si="113"/>
        <v>0</v>
      </c>
      <c r="AT158" s="72">
        <f t="shared" ca="1" si="114"/>
        <v>0</v>
      </c>
      <c r="AU158" s="85">
        <f t="shared" ca="1" si="115"/>
        <v>0</v>
      </c>
      <c r="AV158" s="85"/>
      <c r="AW158" s="73">
        <f t="shared" ca="1" si="116"/>
        <v>0</v>
      </c>
      <c r="AY158" s="73">
        <f t="shared" ca="1" si="117"/>
        <v>0</v>
      </c>
      <c r="AZ158" s="86"/>
    </row>
    <row r="159" spans="1:52">
      <c r="A159" s="77">
        <f t="shared" si="118"/>
        <v>42278</v>
      </c>
      <c r="B159" s="78">
        <f t="shared" si="119"/>
        <v>50000</v>
      </c>
      <c r="C159" s="87"/>
      <c r="D159" s="79">
        <f t="shared" si="81"/>
        <v>50000</v>
      </c>
      <c r="E159" s="67">
        <f t="shared" si="82"/>
        <v>0</v>
      </c>
      <c r="F159" s="67">
        <f t="shared" ca="1" si="83"/>
        <v>0</v>
      </c>
      <c r="G159" s="80">
        <f>VLOOKUP($A159,[0]!Table,MATCH(G$4,[0]!Curves,0))</f>
        <v>4.6150000000000002</v>
      </c>
      <c r="H159" s="81">
        <f t="shared" si="84"/>
        <v>4.6150000000000002</v>
      </c>
      <c r="I159" s="80">
        <f t="shared" si="85"/>
        <v>4.6150000000000002</v>
      </c>
      <c r="J159" s="80">
        <f>VLOOKUP($A159,[0]!Table,MATCH(J$4,[0]!Curves,0))</f>
        <v>0</v>
      </c>
      <c r="K159" s="81">
        <f t="shared" si="86"/>
        <v>0</v>
      </c>
      <c r="L159" s="99">
        <f t="shared" si="87"/>
        <v>0</v>
      </c>
      <c r="M159" s="80">
        <f>VLOOKUP($A159,[0]!Table,MATCH(M$4,[0]!Curves,0))</f>
        <v>0</v>
      </c>
      <c r="N159" s="81">
        <f t="shared" si="88"/>
        <v>0</v>
      </c>
      <c r="O159" s="99">
        <f t="shared" si="89"/>
        <v>0</v>
      </c>
      <c r="P159" s="71"/>
      <c r="Q159" s="99">
        <f t="shared" si="90"/>
        <v>4.6150000000000002</v>
      </c>
      <c r="R159" s="99">
        <f t="shared" si="91"/>
        <v>4.6150000000000002</v>
      </c>
      <c r="S159" s="99">
        <f t="shared" si="92"/>
        <v>4.6150000000000002</v>
      </c>
      <c r="T159" s="82"/>
      <c r="U159" s="22">
        <f t="shared" si="93"/>
        <v>31</v>
      </c>
      <c r="V159" s="83">
        <f t="shared" si="94"/>
        <v>42333</v>
      </c>
      <c r="W159" s="22">
        <f t="shared" ca="1" si="95"/>
        <v>5284</v>
      </c>
      <c r="X159" s="80">
        <f>VLOOKUP($A159,[0]!Table,MATCH(X$4,[0]!Curves,0))</f>
        <v>6.3546140928132808E-2</v>
      </c>
      <c r="Y159" s="84">
        <f t="shared" ca="1" si="96"/>
        <v>0.40433389098151706</v>
      </c>
      <c r="Z159" s="22">
        <f t="shared" si="97"/>
        <v>0</v>
      </c>
      <c r="AA159" s="22">
        <f t="shared" si="98"/>
        <v>0</v>
      </c>
      <c r="AC159" s="72">
        <f t="shared" ca="1" si="99"/>
        <v>0</v>
      </c>
      <c r="AD159" s="72">
        <f t="shared" ca="1" si="100"/>
        <v>0</v>
      </c>
      <c r="AE159" s="72">
        <f t="shared" ca="1" si="101"/>
        <v>0</v>
      </c>
      <c r="AF159" s="72">
        <f t="shared" ca="1" si="102"/>
        <v>0</v>
      </c>
      <c r="AG159" s="72">
        <f t="shared" ca="1" si="103"/>
        <v>0</v>
      </c>
      <c r="AH159" s="72">
        <f t="shared" ca="1" si="104"/>
        <v>0</v>
      </c>
      <c r="AI159" s="72">
        <f t="shared" ca="1" si="105"/>
        <v>0</v>
      </c>
      <c r="AJ159" s="72">
        <f t="shared" ca="1" si="106"/>
        <v>0</v>
      </c>
      <c r="AK159" s="72">
        <f t="shared" ca="1" si="107"/>
        <v>0</v>
      </c>
      <c r="AL159" s="76"/>
      <c r="AM159" s="72">
        <f t="shared" ca="1" si="108"/>
        <v>0</v>
      </c>
      <c r="AN159" s="72">
        <f t="shared" ca="1" si="109"/>
        <v>0</v>
      </c>
      <c r="AO159" s="72">
        <f t="shared" ca="1" si="110"/>
        <v>0</v>
      </c>
      <c r="AP159" s="85">
        <f t="shared" ca="1" si="111"/>
        <v>0</v>
      </c>
      <c r="AR159" s="72">
        <f t="shared" ca="1" si="112"/>
        <v>0</v>
      </c>
      <c r="AS159" s="72">
        <f t="shared" ca="1" si="113"/>
        <v>0</v>
      </c>
      <c r="AT159" s="72">
        <f t="shared" ca="1" si="114"/>
        <v>0</v>
      </c>
      <c r="AU159" s="85">
        <f t="shared" ca="1" si="115"/>
        <v>0</v>
      </c>
      <c r="AV159" s="85"/>
      <c r="AW159" s="73">
        <f t="shared" ca="1" si="116"/>
        <v>0</v>
      </c>
      <c r="AY159" s="73">
        <f t="shared" ca="1" si="117"/>
        <v>0</v>
      </c>
      <c r="AZ159" s="86"/>
    </row>
    <row r="160" spans="1:52">
      <c r="A160" s="77">
        <f t="shared" si="118"/>
        <v>42309</v>
      </c>
      <c r="B160" s="78">
        <f t="shared" si="119"/>
        <v>50000</v>
      </c>
      <c r="C160" s="87"/>
      <c r="D160" s="79">
        <f t="shared" si="81"/>
        <v>50000</v>
      </c>
      <c r="E160" s="67">
        <f t="shared" si="82"/>
        <v>0</v>
      </c>
      <c r="F160" s="67">
        <f t="shared" ca="1" si="83"/>
        <v>0</v>
      </c>
      <c r="G160" s="80">
        <f>VLOOKUP($A160,[0]!Table,MATCH(G$4,[0]!Curves,0))</f>
        <v>4.75</v>
      </c>
      <c r="H160" s="81">
        <f t="shared" si="84"/>
        <v>4.75</v>
      </c>
      <c r="I160" s="80">
        <f t="shared" si="85"/>
        <v>4.75</v>
      </c>
      <c r="J160" s="80">
        <f>VLOOKUP($A160,[0]!Table,MATCH(J$4,[0]!Curves,0))</f>
        <v>0</v>
      </c>
      <c r="K160" s="81">
        <f t="shared" si="86"/>
        <v>0</v>
      </c>
      <c r="L160" s="99">
        <f t="shared" si="87"/>
        <v>0</v>
      </c>
      <c r="M160" s="80">
        <f>VLOOKUP($A160,[0]!Table,MATCH(M$4,[0]!Curves,0))</f>
        <v>0</v>
      </c>
      <c r="N160" s="81">
        <f t="shared" si="88"/>
        <v>0</v>
      </c>
      <c r="O160" s="99">
        <f t="shared" si="89"/>
        <v>0</v>
      </c>
      <c r="P160" s="71"/>
      <c r="Q160" s="99">
        <f t="shared" si="90"/>
        <v>4.75</v>
      </c>
      <c r="R160" s="99">
        <f t="shared" si="91"/>
        <v>4.75</v>
      </c>
      <c r="S160" s="99">
        <f t="shared" si="92"/>
        <v>4.75</v>
      </c>
      <c r="T160" s="82"/>
      <c r="U160" s="22">
        <f t="shared" si="93"/>
        <v>30</v>
      </c>
      <c r="V160" s="83">
        <f t="shared" si="94"/>
        <v>42363</v>
      </c>
      <c r="W160" s="22">
        <f t="shared" ca="1" si="95"/>
        <v>5314</v>
      </c>
      <c r="X160" s="80">
        <f>VLOOKUP($A160,[0]!Table,MATCH(X$4,[0]!Curves,0))</f>
        <v>6.3582316072533299E-2</v>
      </c>
      <c r="Y160" s="84">
        <f t="shared" ca="1" si="96"/>
        <v>0.40206199454331332</v>
      </c>
      <c r="Z160" s="22">
        <f t="shared" si="97"/>
        <v>0</v>
      </c>
      <c r="AA160" s="22">
        <f t="shared" si="98"/>
        <v>0</v>
      </c>
      <c r="AC160" s="72">
        <f t="shared" ca="1" si="99"/>
        <v>0</v>
      </c>
      <c r="AD160" s="72">
        <f t="shared" ca="1" si="100"/>
        <v>0</v>
      </c>
      <c r="AE160" s="72">
        <f t="shared" ca="1" si="101"/>
        <v>0</v>
      </c>
      <c r="AF160" s="72">
        <f t="shared" ca="1" si="102"/>
        <v>0</v>
      </c>
      <c r="AG160" s="72">
        <f t="shared" ca="1" si="103"/>
        <v>0</v>
      </c>
      <c r="AH160" s="72">
        <f t="shared" ca="1" si="104"/>
        <v>0</v>
      </c>
      <c r="AI160" s="72">
        <f t="shared" ca="1" si="105"/>
        <v>0</v>
      </c>
      <c r="AJ160" s="72">
        <f t="shared" ca="1" si="106"/>
        <v>0</v>
      </c>
      <c r="AK160" s="72">
        <f t="shared" ca="1" si="107"/>
        <v>0</v>
      </c>
      <c r="AL160" s="76"/>
      <c r="AM160" s="72">
        <f t="shared" ca="1" si="108"/>
        <v>0</v>
      </c>
      <c r="AN160" s="72">
        <f t="shared" ca="1" si="109"/>
        <v>0</v>
      </c>
      <c r="AO160" s="72">
        <f t="shared" ca="1" si="110"/>
        <v>0</v>
      </c>
      <c r="AP160" s="85">
        <f t="shared" ca="1" si="111"/>
        <v>0</v>
      </c>
      <c r="AR160" s="72">
        <f t="shared" ca="1" si="112"/>
        <v>0</v>
      </c>
      <c r="AS160" s="72">
        <f t="shared" ca="1" si="113"/>
        <v>0</v>
      </c>
      <c r="AT160" s="72">
        <f t="shared" ca="1" si="114"/>
        <v>0</v>
      </c>
      <c r="AU160" s="85">
        <f t="shared" ca="1" si="115"/>
        <v>0</v>
      </c>
      <c r="AV160" s="85"/>
      <c r="AW160" s="73">
        <f t="shared" ca="1" si="116"/>
        <v>0</v>
      </c>
      <c r="AY160" s="73">
        <f t="shared" ca="1" si="117"/>
        <v>0</v>
      </c>
      <c r="AZ160" s="86"/>
    </row>
    <row r="161" spans="1:52">
      <c r="A161" s="77">
        <f t="shared" si="118"/>
        <v>42339</v>
      </c>
      <c r="B161" s="78">
        <f t="shared" si="119"/>
        <v>50000</v>
      </c>
      <c r="C161" s="87"/>
      <c r="D161" s="79">
        <f t="shared" si="81"/>
        <v>50000</v>
      </c>
      <c r="E161" s="67">
        <f t="shared" si="82"/>
        <v>0</v>
      </c>
      <c r="F161" s="67">
        <f t="shared" ca="1" si="83"/>
        <v>0</v>
      </c>
      <c r="G161" s="80">
        <f>VLOOKUP($A161,[0]!Table,MATCH(G$4,[0]!Curves,0))</f>
        <v>4.8849999999999998</v>
      </c>
      <c r="H161" s="81">
        <f t="shared" si="84"/>
        <v>4.8849999999999998</v>
      </c>
      <c r="I161" s="80">
        <f t="shared" si="85"/>
        <v>4.8849999999999998</v>
      </c>
      <c r="J161" s="80">
        <f>VLOOKUP($A161,[0]!Table,MATCH(J$4,[0]!Curves,0))</f>
        <v>0</v>
      </c>
      <c r="K161" s="81">
        <f t="shared" si="86"/>
        <v>0</v>
      </c>
      <c r="L161" s="99">
        <f t="shared" si="87"/>
        <v>0</v>
      </c>
      <c r="M161" s="80">
        <f>VLOOKUP($A161,[0]!Table,MATCH(M$4,[0]!Curves,0))</f>
        <v>0</v>
      </c>
      <c r="N161" s="81">
        <f t="shared" si="88"/>
        <v>0</v>
      </c>
      <c r="O161" s="99">
        <f t="shared" si="89"/>
        <v>0</v>
      </c>
      <c r="P161" s="71"/>
      <c r="Q161" s="99">
        <f t="shared" si="90"/>
        <v>4.8849999999999998</v>
      </c>
      <c r="R161" s="99">
        <f t="shared" si="91"/>
        <v>4.8849999999999998</v>
      </c>
      <c r="S161" s="99">
        <f t="shared" si="92"/>
        <v>4.8849999999999998</v>
      </c>
      <c r="T161" s="82"/>
      <c r="U161" s="22">
        <f t="shared" si="93"/>
        <v>31</v>
      </c>
      <c r="V161" s="83">
        <f t="shared" si="94"/>
        <v>42394</v>
      </c>
      <c r="W161" s="22">
        <f t="shared" ca="1" si="95"/>
        <v>5345</v>
      </c>
      <c r="X161" s="80">
        <f>VLOOKUP($A161,[0]!Table,MATCH(X$4,[0]!Curves,0))</f>
        <v>6.3617324277204901E-2</v>
      </c>
      <c r="Y161" s="84">
        <f t="shared" ca="1" si="96"/>
        <v>0.39972544121134768</v>
      </c>
      <c r="Z161" s="22">
        <f t="shared" si="97"/>
        <v>0</v>
      </c>
      <c r="AA161" s="22">
        <f t="shared" si="98"/>
        <v>0</v>
      </c>
      <c r="AC161" s="72">
        <f t="shared" ca="1" si="99"/>
        <v>0</v>
      </c>
      <c r="AD161" s="72">
        <f t="shared" ca="1" si="100"/>
        <v>0</v>
      </c>
      <c r="AE161" s="72">
        <f t="shared" ca="1" si="101"/>
        <v>0</v>
      </c>
      <c r="AF161" s="72">
        <f t="shared" ca="1" si="102"/>
        <v>0</v>
      </c>
      <c r="AG161" s="72">
        <f t="shared" ca="1" si="103"/>
        <v>0</v>
      </c>
      <c r="AH161" s="72">
        <f t="shared" ca="1" si="104"/>
        <v>0</v>
      </c>
      <c r="AI161" s="72">
        <f t="shared" ca="1" si="105"/>
        <v>0</v>
      </c>
      <c r="AJ161" s="72">
        <f t="shared" ca="1" si="106"/>
        <v>0</v>
      </c>
      <c r="AK161" s="72">
        <f t="shared" ca="1" si="107"/>
        <v>0</v>
      </c>
      <c r="AL161" s="76"/>
      <c r="AM161" s="72">
        <f t="shared" ca="1" si="108"/>
        <v>0</v>
      </c>
      <c r="AN161" s="72">
        <f t="shared" ca="1" si="109"/>
        <v>0</v>
      </c>
      <c r="AO161" s="72">
        <f t="shared" ca="1" si="110"/>
        <v>0</v>
      </c>
      <c r="AP161" s="85">
        <f t="shared" ca="1" si="111"/>
        <v>0</v>
      </c>
      <c r="AR161" s="72">
        <f t="shared" ca="1" si="112"/>
        <v>0</v>
      </c>
      <c r="AS161" s="72">
        <f t="shared" ca="1" si="113"/>
        <v>0</v>
      </c>
      <c r="AT161" s="72">
        <f t="shared" ca="1" si="114"/>
        <v>0</v>
      </c>
      <c r="AU161" s="85">
        <f t="shared" ca="1" si="115"/>
        <v>0</v>
      </c>
      <c r="AV161" s="85"/>
      <c r="AW161" s="73">
        <f t="shared" ca="1" si="116"/>
        <v>0</v>
      </c>
      <c r="AY161" s="73">
        <f t="shared" ca="1" si="117"/>
        <v>0</v>
      </c>
      <c r="AZ161" s="86"/>
    </row>
    <row r="162" spans="1:52">
      <c r="A162" s="77">
        <f t="shared" si="118"/>
        <v>42370</v>
      </c>
      <c r="B162" s="78">
        <f t="shared" si="119"/>
        <v>50000</v>
      </c>
      <c r="C162" s="87"/>
      <c r="D162" s="79">
        <f t="shared" si="81"/>
        <v>50000</v>
      </c>
      <c r="E162" s="67">
        <f t="shared" si="82"/>
        <v>0</v>
      </c>
      <c r="F162" s="67">
        <f t="shared" ca="1" si="83"/>
        <v>0</v>
      </c>
      <c r="G162" s="80">
        <f>VLOOKUP($A162,[0]!Table,MATCH(G$4,[0]!Curves,0))</f>
        <v>4.9809999999999999</v>
      </c>
      <c r="H162" s="81">
        <f t="shared" si="84"/>
        <v>4.9809999999999999</v>
      </c>
      <c r="I162" s="80">
        <f t="shared" si="85"/>
        <v>4.9809999999999999</v>
      </c>
      <c r="J162" s="80">
        <f>VLOOKUP($A162,[0]!Table,MATCH(J$4,[0]!Curves,0))</f>
        <v>0</v>
      </c>
      <c r="K162" s="81">
        <f t="shared" si="86"/>
        <v>0</v>
      </c>
      <c r="L162" s="99">
        <f t="shared" si="87"/>
        <v>0</v>
      </c>
      <c r="M162" s="80">
        <f>VLOOKUP($A162,[0]!Table,MATCH(M$4,[0]!Curves,0))</f>
        <v>0</v>
      </c>
      <c r="N162" s="81">
        <f t="shared" si="88"/>
        <v>0</v>
      </c>
      <c r="O162" s="99">
        <f t="shared" si="89"/>
        <v>0</v>
      </c>
      <c r="P162" s="71"/>
      <c r="Q162" s="99">
        <f t="shared" si="90"/>
        <v>4.9809999999999999</v>
      </c>
      <c r="R162" s="99">
        <f t="shared" si="91"/>
        <v>4.9809999999999999</v>
      </c>
      <c r="S162" s="99">
        <f t="shared" si="92"/>
        <v>4.9809999999999999</v>
      </c>
      <c r="T162" s="82"/>
      <c r="U162" s="22">
        <f t="shared" si="93"/>
        <v>31</v>
      </c>
      <c r="V162" s="83">
        <f t="shared" si="94"/>
        <v>42425</v>
      </c>
      <c r="W162" s="22">
        <f t="shared" ca="1" si="95"/>
        <v>5376</v>
      </c>
      <c r="X162" s="80">
        <f>VLOOKUP($A162,[0]!Table,MATCH(X$4,[0]!Curves,0))</f>
        <v>6.3653499422459403E-2</v>
      </c>
      <c r="Y162" s="84">
        <f t="shared" ca="1" si="96"/>
        <v>0.39740010513981538</v>
      </c>
      <c r="Z162" s="22">
        <f t="shared" si="97"/>
        <v>0</v>
      </c>
      <c r="AA162" s="22">
        <f t="shared" si="98"/>
        <v>0</v>
      </c>
      <c r="AC162" s="72">
        <f t="shared" ca="1" si="99"/>
        <v>0</v>
      </c>
      <c r="AD162" s="72">
        <f t="shared" ca="1" si="100"/>
        <v>0</v>
      </c>
      <c r="AE162" s="72">
        <f t="shared" ca="1" si="101"/>
        <v>0</v>
      </c>
      <c r="AF162" s="72">
        <f t="shared" ca="1" si="102"/>
        <v>0</v>
      </c>
      <c r="AG162" s="72">
        <f t="shared" ca="1" si="103"/>
        <v>0</v>
      </c>
      <c r="AH162" s="72">
        <f t="shared" ca="1" si="104"/>
        <v>0</v>
      </c>
      <c r="AI162" s="72">
        <f t="shared" ca="1" si="105"/>
        <v>0</v>
      </c>
      <c r="AJ162" s="72">
        <f t="shared" ca="1" si="106"/>
        <v>0</v>
      </c>
      <c r="AK162" s="72">
        <f t="shared" ca="1" si="107"/>
        <v>0</v>
      </c>
      <c r="AL162" s="76"/>
      <c r="AM162" s="72">
        <f t="shared" ca="1" si="108"/>
        <v>0</v>
      </c>
      <c r="AN162" s="72">
        <f t="shared" ca="1" si="109"/>
        <v>0</v>
      </c>
      <c r="AO162" s="72">
        <f t="shared" ca="1" si="110"/>
        <v>0</v>
      </c>
      <c r="AP162" s="85">
        <f t="shared" ca="1" si="111"/>
        <v>0</v>
      </c>
      <c r="AR162" s="72">
        <f t="shared" ca="1" si="112"/>
        <v>0</v>
      </c>
      <c r="AS162" s="72">
        <f t="shared" ca="1" si="113"/>
        <v>0</v>
      </c>
      <c r="AT162" s="72">
        <f t="shared" ca="1" si="114"/>
        <v>0</v>
      </c>
      <c r="AU162" s="85">
        <f t="shared" ca="1" si="115"/>
        <v>0</v>
      </c>
      <c r="AV162" s="85"/>
      <c r="AW162" s="73">
        <f t="shared" ca="1" si="116"/>
        <v>0</v>
      </c>
      <c r="AY162" s="73">
        <f t="shared" ca="1" si="117"/>
        <v>0</v>
      </c>
      <c r="AZ162" s="86"/>
    </row>
    <row r="163" spans="1:52">
      <c r="A163" s="77">
        <f t="shared" si="118"/>
        <v>42401</v>
      </c>
      <c r="B163" s="78">
        <f t="shared" si="119"/>
        <v>50000</v>
      </c>
      <c r="C163" s="87"/>
      <c r="D163" s="79">
        <f t="shared" si="81"/>
        <v>50000</v>
      </c>
      <c r="E163" s="67">
        <f t="shared" si="82"/>
        <v>0</v>
      </c>
      <c r="F163" s="67">
        <f t="shared" ca="1" si="83"/>
        <v>0</v>
      </c>
      <c r="G163" s="80">
        <f>VLOOKUP($A163,[0]!Table,MATCH(G$4,[0]!Curves,0))</f>
        <v>4.8630000000000004</v>
      </c>
      <c r="H163" s="81">
        <f t="shared" si="84"/>
        <v>4.8630000000000004</v>
      </c>
      <c r="I163" s="80">
        <f t="shared" si="85"/>
        <v>4.8630000000000004</v>
      </c>
      <c r="J163" s="80">
        <f>VLOOKUP($A163,[0]!Table,MATCH(J$4,[0]!Curves,0))</f>
        <v>0</v>
      </c>
      <c r="K163" s="81">
        <f t="shared" si="86"/>
        <v>0</v>
      </c>
      <c r="L163" s="99">
        <f t="shared" si="87"/>
        <v>0</v>
      </c>
      <c r="M163" s="80">
        <f>VLOOKUP($A163,[0]!Table,MATCH(M$4,[0]!Curves,0))</f>
        <v>0</v>
      </c>
      <c r="N163" s="81">
        <f t="shared" si="88"/>
        <v>0</v>
      </c>
      <c r="O163" s="99">
        <f t="shared" si="89"/>
        <v>0</v>
      </c>
      <c r="P163" s="71"/>
      <c r="Q163" s="99">
        <f t="shared" si="90"/>
        <v>4.8630000000000004</v>
      </c>
      <c r="R163" s="99">
        <f t="shared" si="91"/>
        <v>4.8630000000000004</v>
      </c>
      <c r="S163" s="99">
        <f t="shared" si="92"/>
        <v>4.8630000000000004</v>
      </c>
      <c r="T163" s="82"/>
      <c r="U163" s="22">
        <f t="shared" si="93"/>
        <v>29</v>
      </c>
      <c r="V163" s="83">
        <f t="shared" si="94"/>
        <v>42454</v>
      </c>
      <c r="W163" s="22">
        <f t="shared" ca="1" si="95"/>
        <v>5405</v>
      </c>
      <c r="X163" s="80">
        <f>VLOOKUP($A163,[0]!Table,MATCH(X$4,[0]!Curves,0))</f>
        <v>6.36896745681481E-2</v>
      </c>
      <c r="Y163" s="84">
        <f t="shared" ca="1" si="96"/>
        <v>0.39523491247291653</v>
      </c>
      <c r="Z163" s="22">
        <f t="shared" si="97"/>
        <v>0</v>
      </c>
      <c r="AA163" s="22">
        <f t="shared" si="98"/>
        <v>0</v>
      </c>
      <c r="AC163" s="72">
        <f t="shared" ca="1" si="99"/>
        <v>0</v>
      </c>
      <c r="AD163" s="72">
        <f t="shared" ca="1" si="100"/>
        <v>0</v>
      </c>
      <c r="AE163" s="72">
        <f t="shared" ca="1" si="101"/>
        <v>0</v>
      </c>
      <c r="AF163" s="72">
        <f t="shared" ca="1" si="102"/>
        <v>0</v>
      </c>
      <c r="AG163" s="72">
        <f t="shared" ca="1" si="103"/>
        <v>0</v>
      </c>
      <c r="AH163" s="72">
        <f t="shared" ca="1" si="104"/>
        <v>0</v>
      </c>
      <c r="AI163" s="72">
        <f t="shared" ca="1" si="105"/>
        <v>0</v>
      </c>
      <c r="AJ163" s="72">
        <f t="shared" ca="1" si="106"/>
        <v>0</v>
      </c>
      <c r="AK163" s="72">
        <f t="shared" ca="1" si="107"/>
        <v>0</v>
      </c>
      <c r="AL163" s="76"/>
      <c r="AM163" s="72">
        <f t="shared" ca="1" si="108"/>
        <v>0</v>
      </c>
      <c r="AN163" s="72">
        <f t="shared" ca="1" si="109"/>
        <v>0</v>
      </c>
      <c r="AO163" s="72">
        <f t="shared" ca="1" si="110"/>
        <v>0</v>
      </c>
      <c r="AP163" s="85">
        <f t="shared" ca="1" si="111"/>
        <v>0</v>
      </c>
      <c r="AR163" s="72">
        <f t="shared" ca="1" si="112"/>
        <v>0</v>
      </c>
      <c r="AS163" s="72">
        <f t="shared" ca="1" si="113"/>
        <v>0</v>
      </c>
      <c r="AT163" s="72">
        <f t="shared" ca="1" si="114"/>
        <v>0</v>
      </c>
      <c r="AU163" s="85">
        <f t="shared" ca="1" si="115"/>
        <v>0</v>
      </c>
      <c r="AV163" s="85"/>
      <c r="AW163" s="73">
        <f t="shared" ca="1" si="116"/>
        <v>0</v>
      </c>
      <c r="AY163" s="73">
        <f t="shared" ca="1" si="117"/>
        <v>0</v>
      </c>
      <c r="AZ163" s="86"/>
    </row>
    <row r="164" spans="1:52">
      <c r="A164" s="77">
        <f t="shared" si="118"/>
        <v>42430</v>
      </c>
      <c r="B164" s="78">
        <f t="shared" si="119"/>
        <v>50000</v>
      </c>
      <c r="C164" s="87"/>
      <c r="D164" s="79">
        <f t="shared" si="81"/>
        <v>50000</v>
      </c>
      <c r="E164" s="67">
        <f t="shared" si="82"/>
        <v>0</v>
      </c>
      <c r="F164" s="67">
        <f t="shared" ca="1" si="83"/>
        <v>0</v>
      </c>
      <c r="G164" s="80">
        <f>VLOOKUP($A164,[0]!Table,MATCH(G$4,[0]!Curves,0))</f>
        <v>4.7300000000000004</v>
      </c>
      <c r="H164" s="81">
        <f t="shared" si="84"/>
        <v>4.7300000000000004</v>
      </c>
      <c r="I164" s="80">
        <f t="shared" si="85"/>
        <v>4.7300000000000004</v>
      </c>
      <c r="J164" s="80">
        <f>VLOOKUP($A164,[0]!Table,MATCH(J$4,[0]!Curves,0))</f>
        <v>0</v>
      </c>
      <c r="K164" s="81">
        <f t="shared" si="86"/>
        <v>0</v>
      </c>
      <c r="L164" s="99">
        <f t="shared" si="87"/>
        <v>0</v>
      </c>
      <c r="M164" s="80">
        <f>VLOOKUP($A164,[0]!Table,MATCH(M$4,[0]!Curves,0))</f>
        <v>0</v>
      </c>
      <c r="N164" s="81">
        <f t="shared" si="88"/>
        <v>0</v>
      </c>
      <c r="O164" s="99">
        <f t="shared" si="89"/>
        <v>0</v>
      </c>
      <c r="P164" s="71"/>
      <c r="Q164" s="99">
        <f t="shared" si="90"/>
        <v>4.7300000000000004</v>
      </c>
      <c r="R164" s="99">
        <f t="shared" si="91"/>
        <v>4.7300000000000004</v>
      </c>
      <c r="S164" s="99">
        <f t="shared" si="92"/>
        <v>4.7300000000000004</v>
      </c>
      <c r="T164" s="82"/>
      <c r="U164" s="22">
        <f t="shared" si="93"/>
        <v>31</v>
      </c>
      <c r="V164" s="83">
        <f t="shared" si="94"/>
        <v>42485</v>
      </c>
      <c r="W164" s="22">
        <f t="shared" ca="1" si="95"/>
        <v>5436</v>
      </c>
      <c r="X164" s="80">
        <f>VLOOKUP($A164,[0]!Table,MATCH(X$4,[0]!Curves,0))</f>
        <v>6.3723515833862696E-2</v>
      </c>
      <c r="Y164" s="84">
        <f t="shared" ca="1" si="96"/>
        <v>0.39293118032329449</v>
      </c>
      <c r="Z164" s="22">
        <f t="shared" si="97"/>
        <v>0</v>
      </c>
      <c r="AA164" s="22">
        <f t="shared" si="98"/>
        <v>0</v>
      </c>
      <c r="AC164" s="72">
        <f t="shared" ca="1" si="99"/>
        <v>0</v>
      </c>
      <c r="AD164" s="72">
        <f t="shared" ca="1" si="100"/>
        <v>0</v>
      </c>
      <c r="AE164" s="72">
        <f t="shared" ca="1" si="101"/>
        <v>0</v>
      </c>
      <c r="AF164" s="72">
        <f t="shared" ca="1" si="102"/>
        <v>0</v>
      </c>
      <c r="AG164" s="72">
        <f t="shared" ca="1" si="103"/>
        <v>0</v>
      </c>
      <c r="AH164" s="72">
        <f t="shared" ca="1" si="104"/>
        <v>0</v>
      </c>
      <c r="AI164" s="72">
        <f t="shared" ca="1" si="105"/>
        <v>0</v>
      </c>
      <c r="AJ164" s="72">
        <f t="shared" ca="1" si="106"/>
        <v>0</v>
      </c>
      <c r="AK164" s="72">
        <f t="shared" ca="1" si="107"/>
        <v>0</v>
      </c>
      <c r="AL164" s="76"/>
      <c r="AM164" s="72">
        <f t="shared" ca="1" si="108"/>
        <v>0</v>
      </c>
      <c r="AN164" s="72">
        <f t="shared" ca="1" si="109"/>
        <v>0</v>
      </c>
      <c r="AO164" s="72">
        <f t="shared" ca="1" si="110"/>
        <v>0</v>
      </c>
      <c r="AP164" s="85">
        <f t="shared" ca="1" si="111"/>
        <v>0</v>
      </c>
      <c r="AR164" s="72">
        <f t="shared" ca="1" si="112"/>
        <v>0</v>
      </c>
      <c r="AS164" s="72">
        <f t="shared" ca="1" si="113"/>
        <v>0</v>
      </c>
      <c r="AT164" s="72">
        <f t="shared" ca="1" si="114"/>
        <v>0</v>
      </c>
      <c r="AU164" s="85">
        <f t="shared" ca="1" si="115"/>
        <v>0</v>
      </c>
      <c r="AV164" s="85"/>
      <c r="AW164" s="73">
        <f t="shared" ca="1" si="116"/>
        <v>0</v>
      </c>
      <c r="AY164" s="73">
        <f t="shared" ca="1" si="117"/>
        <v>0</v>
      </c>
      <c r="AZ164" s="86"/>
    </row>
    <row r="165" spans="1:52">
      <c r="A165" s="77">
        <f t="shared" si="118"/>
        <v>42461</v>
      </c>
      <c r="B165" s="78">
        <f t="shared" si="119"/>
        <v>50000</v>
      </c>
      <c r="C165" s="87"/>
      <c r="D165" s="79">
        <f t="shared" si="81"/>
        <v>50000</v>
      </c>
      <c r="E165" s="67">
        <f t="shared" si="82"/>
        <v>0</v>
      </c>
      <c r="F165" s="67">
        <f t="shared" ca="1" si="83"/>
        <v>0</v>
      </c>
      <c r="G165" s="80">
        <f>VLOOKUP($A165,[0]!Table,MATCH(G$4,[0]!Curves,0))</f>
        <v>4.5449999999999999</v>
      </c>
      <c r="H165" s="81">
        <f t="shared" si="84"/>
        <v>4.5449999999999999</v>
      </c>
      <c r="I165" s="80">
        <f t="shared" si="85"/>
        <v>4.5449999999999999</v>
      </c>
      <c r="J165" s="80">
        <f>VLOOKUP($A165,[0]!Table,MATCH(J$4,[0]!Curves,0))</f>
        <v>0</v>
      </c>
      <c r="K165" s="81">
        <f t="shared" si="86"/>
        <v>0</v>
      </c>
      <c r="L165" s="99">
        <f t="shared" si="87"/>
        <v>0</v>
      </c>
      <c r="M165" s="80">
        <f>VLOOKUP($A165,[0]!Table,MATCH(M$4,[0]!Curves,0))</f>
        <v>0</v>
      </c>
      <c r="N165" s="81">
        <f t="shared" si="88"/>
        <v>0</v>
      </c>
      <c r="O165" s="99">
        <f t="shared" si="89"/>
        <v>0</v>
      </c>
      <c r="P165" s="71"/>
      <c r="Q165" s="99">
        <f t="shared" si="90"/>
        <v>4.5449999999999999</v>
      </c>
      <c r="R165" s="99">
        <f t="shared" si="91"/>
        <v>4.5449999999999999</v>
      </c>
      <c r="S165" s="99">
        <f t="shared" si="92"/>
        <v>4.5449999999999999</v>
      </c>
      <c r="T165" s="82"/>
      <c r="U165" s="22">
        <f t="shared" si="93"/>
        <v>30</v>
      </c>
      <c r="V165" s="83">
        <f t="shared" si="94"/>
        <v>42515</v>
      </c>
      <c r="W165" s="22">
        <f t="shared" ca="1" si="95"/>
        <v>5466</v>
      </c>
      <c r="X165" s="80">
        <f>VLOOKUP($A165,[0]!Table,MATCH(X$4,[0]!Curves,0))</f>
        <v>6.3759690980391207E-2</v>
      </c>
      <c r="Y165" s="84">
        <f t="shared" ca="1" si="96"/>
        <v>0.39071233768032004</v>
      </c>
      <c r="Z165" s="22">
        <f t="shared" si="97"/>
        <v>0</v>
      </c>
      <c r="AA165" s="22">
        <f t="shared" si="98"/>
        <v>0</v>
      </c>
      <c r="AC165" s="72">
        <f t="shared" ca="1" si="99"/>
        <v>0</v>
      </c>
      <c r="AD165" s="72">
        <f t="shared" ca="1" si="100"/>
        <v>0</v>
      </c>
      <c r="AE165" s="72">
        <f t="shared" ca="1" si="101"/>
        <v>0</v>
      </c>
      <c r="AF165" s="72">
        <f t="shared" ca="1" si="102"/>
        <v>0</v>
      </c>
      <c r="AG165" s="72">
        <f t="shared" ca="1" si="103"/>
        <v>0</v>
      </c>
      <c r="AH165" s="72">
        <f t="shared" ca="1" si="104"/>
        <v>0</v>
      </c>
      <c r="AI165" s="72">
        <f t="shared" ca="1" si="105"/>
        <v>0</v>
      </c>
      <c r="AJ165" s="72">
        <f t="shared" ca="1" si="106"/>
        <v>0</v>
      </c>
      <c r="AK165" s="72">
        <f t="shared" ca="1" si="107"/>
        <v>0</v>
      </c>
      <c r="AL165" s="76"/>
      <c r="AM165" s="72">
        <f t="shared" ca="1" si="108"/>
        <v>0</v>
      </c>
      <c r="AN165" s="72">
        <f t="shared" ca="1" si="109"/>
        <v>0</v>
      </c>
      <c r="AO165" s="72">
        <f t="shared" ca="1" si="110"/>
        <v>0</v>
      </c>
      <c r="AP165" s="85">
        <f t="shared" ca="1" si="111"/>
        <v>0</v>
      </c>
      <c r="AR165" s="72">
        <f t="shared" ca="1" si="112"/>
        <v>0</v>
      </c>
      <c r="AS165" s="72">
        <f t="shared" ca="1" si="113"/>
        <v>0</v>
      </c>
      <c r="AT165" s="72">
        <f t="shared" ca="1" si="114"/>
        <v>0</v>
      </c>
      <c r="AU165" s="85">
        <f t="shared" ca="1" si="115"/>
        <v>0</v>
      </c>
      <c r="AV165" s="85"/>
      <c r="AW165" s="73">
        <f t="shared" ca="1" si="116"/>
        <v>0</v>
      </c>
      <c r="AY165" s="73">
        <f t="shared" ca="1" si="117"/>
        <v>0</v>
      </c>
      <c r="AZ165" s="86"/>
    </row>
    <row r="166" spans="1:52">
      <c r="A166" s="77">
        <f t="shared" si="118"/>
        <v>42491</v>
      </c>
      <c r="B166" s="78">
        <f t="shared" si="119"/>
        <v>50000</v>
      </c>
      <c r="C166" s="87"/>
      <c r="D166" s="79">
        <f t="shared" si="81"/>
        <v>50000</v>
      </c>
      <c r="E166" s="67">
        <f t="shared" si="82"/>
        <v>0</v>
      </c>
      <c r="F166" s="67">
        <f t="shared" ca="1" si="83"/>
        <v>0</v>
      </c>
      <c r="G166" s="80">
        <f>VLOOKUP($A166,[0]!Table,MATCH(G$4,[0]!Curves,0))</f>
        <v>4.5350000000000001</v>
      </c>
      <c r="H166" s="81">
        <f t="shared" si="84"/>
        <v>4.5350000000000001</v>
      </c>
      <c r="I166" s="80">
        <f t="shared" si="85"/>
        <v>4.5350000000000001</v>
      </c>
      <c r="J166" s="80">
        <f>VLOOKUP($A166,[0]!Table,MATCH(J$4,[0]!Curves,0))</f>
        <v>0</v>
      </c>
      <c r="K166" s="81">
        <f t="shared" si="86"/>
        <v>0</v>
      </c>
      <c r="L166" s="99">
        <f t="shared" si="87"/>
        <v>0</v>
      </c>
      <c r="M166" s="80">
        <f>VLOOKUP($A166,[0]!Table,MATCH(M$4,[0]!Curves,0))</f>
        <v>0</v>
      </c>
      <c r="N166" s="81">
        <f t="shared" si="88"/>
        <v>0</v>
      </c>
      <c r="O166" s="99">
        <f t="shared" si="89"/>
        <v>0</v>
      </c>
      <c r="P166" s="71"/>
      <c r="Q166" s="99">
        <f t="shared" si="90"/>
        <v>4.5350000000000001</v>
      </c>
      <c r="R166" s="99">
        <f t="shared" si="91"/>
        <v>4.5350000000000001</v>
      </c>
      <c r="S166" s="99">
        <f t="shared" si="92"/>
        <v>4.5350000000000001</v>
      </c>
      <c r="T166" s="82"/>
      <c r="U166" s="22">
        <f t="shared" si="93"/>
        <v>31</v>
      </c>
      <c r="V166" s="83">
        <f t="shared" si="94"/>
        <v>42546</v>
      </c>
      <c r="W166" s="22">
        <f t="shared" ca="1" si="95"/>
        <v>5497</v>
      </c>
      <c r="X166" s="80">
        <f>VLOOKUP($A166,[0]!Table,MATCH(X$4,[0]!Curves,0))</f>
        <v>6.3794699187122605E-2</v>
      </c>
      <c r="Y166" s="84">
        <f t="shared" ca="1" si="96"/>
        <v>0.38843042512523657</v>
      </c>
      <c r="Z166" s="22">
        <f t="shared" si="97"/>
        <v>0</v>
      </c>
      <c r="AA166" s="22">
        <f t="shared" si="98"/>
        <v>0</v>
      </c>
      <c r="AC166" s="72">
        <f t="shared" ca="1" si="99"/>
        <v>0</v>
      </c>
      <c r="AD166" s="72">
        <f t="shared" ca="1" si="100"/>
        <v>0</v>
      </c>
      <c r="AE166" s="72">
        <f t="shared" ca="1" si="101"/>
        <v>0</v>
      </c>
      <c r="AF166" s="72">
        <f t="shared" ca="1" si="102"/>
        <v>0</v>
      </c>
      <c r="AG166" s="72">
        <f t="shared" ca="1" si="103"/>
        <v>0</v>
      </c>
      <c r="AH166" s="72">
        <f t="shared" ca="1" si="104"/>
        <v>0</v>
      </c>
      <c r="AI166" s="72">
        <f t="shared" ca="1" si="105"/>
        <v>0</v>
      </c>
      <c r="AJ166" s="72">
        <f t="shared" ca="1" si="106"/>
        <v>0</v>
      </c>
      <c r="AK166" s="72">
        <f t="shared" ca="1" si="107"/>
        <v>0</v>
      </c>
      <c r="AL166" s="76"/>
      <c r="AM166" s="72">
        <f t="shared" ca="1" si="108"/>
        <v>0</v>
      </c>
      <c r="AN166" s="72">
        <f t="shared" ca="1" si="109"/>
        <v>0</v>
      </c>
      <c r="AO166" s="72">
        <f t="shared" ca="1" si="110"/>
        <v>0</v>
      </c>
      <c r="AP166" s="85">
        <f t="shared" ca="1" si="111"/>
        <v>0</v>
      </c>
      <c r="AR166" s="72">
        <f t="shared" ca="1" si="112"/>
        <v>0</v>
      </c>
      <c r="AS166" s="72">
        <f t="shared" ca="1" si="113"/>
        <v>0</v>
      </c>
      <c r="AT166" s="72">
        <f t="shared" ca="1" si="114"/>
        <v>0</v>
      </c>
      <c r="AU166" s="85">
        <f t="shared" ca="1" si="115"/>
        <v>0</v>
      </c>
      <c r="AV166" s="85"/>
      <c r="AW166" s="73">
        <f t="shared" ca="1" si="116"/>
        <v>0</v>
      </c>
      <c r="AY166" s="73">
        <f t="shared" ca="1" si="117"/>
        <v>0</v>
      </c>
      <c r="AZ166" s="86"/>
    </row>
    <row r="167" spans="1:52">
      <c r="A167" s="77">
        <f t="shared" si="118"/>
        <v>42522</v>
      </c>
      <c r="B167" s="78">
        <f t="shared" si="119"/>
        <v>50000</v>
      </c>
      <c r="C167" s="87"/>
      <c r="D167" s="79">
        <f t="shared" si="81"/>
        <v>50000</v>
      </c>
      <c r="E167" s="67">
        <f t="shared" si="82"/>
        <v>0</v>
      </c>
      <c r="F167" s="67">
        <f t="shared" ca="1" si="83"/>
        <v>0</v>
      </c>
      <c r="G167" s="80">
        <f>VLOOKUP($A167,[0]!Table,MATCH(G$4,[0]!Curves,0))</f>
        <v>4.5710000000000006</v>
      </c>
      <c r="H167" s="81">
        <f t="shared" si="84"/>
        <v>4.5710000000000006</v>
      </c>
      <c r="I167" s="80">
        <f t="shared" si="85"/>
        <v>4.5710000000000006</v>
      </c>
      <c r="J167" s="80">
        <f>VLOOKUP($A167,[0]!Table,MATCH(J$4,[0]!Curves,0))</f>
        <v>0</v>
      </c>
      <c r="K167" s="81">
        <f t="shared" si="86"/>
        <v>0</v>
      </c>
      <c r="L167" s="99">
        <f t="shared" si="87"/>
        <v>0</v>
      </c>
      <c r="M167" s="80">
        <f>VLOOKUP($A167,[0]!Table,MATCH(M$4,[0]!Curves,0))</f>
        <v>0</v>
      </c>
      <c r="N167" s="81">
        <f t="shared" si="88"/>
        <v>0</v>
      </c>
      <c r="O167" s="99">
        <f t="shared" si="89"/>
        <v>0</v>
      </c>
      <c r="P167" s="71"/>
      <c r="Q167" s="99">
        <f t="shared" si="90"/>
        <v>4.5710000000000006</v>
      </c>
      <c r="R167" s="99">
        <f t="shared" si="91"/>
        <v>4.5710000000000006</v>
      </c>
      <c r="S167" s="99">
        <f t="shared" si="92"/>
        <v>4.5710000000000006</v>
      </c>
      <c r="T167" s="82"/>
      <c r="U167" s="22">
        <f t="shared" si="93"/>
        <v>30</v>
      </c>
      <c r="V167" s="83">
        <f t="shared" si="94"/>
        <v>42576</v>
      </c>
      <c r="W167" s="22">
        <f t="shared" ca="1" si="95"/>
        <v>5527</v>
      </c>
      <c r="X167" s="80">
        <f>VLOOKUP($A167,[0]!Table,MATCH(X$4,[0]!Curves,0))</f>
        <v>6.38308743345051E-2</v>
      </c>
      <c r="Y167" s="84">
        <f t="shared" ca="1" si="96"/>
        <v>0.38623262783135559</v>
      </c>
      <c r="Z167" s="22">
        <f t="shared" si="97"/>
        <v>0</v>
      </c>
      <c r="AA167" s="22">
        <f t="shared" si="98"/>
        <v>0</v>
      </c>
      <c r="AC167" s="72">
        <f t="shared" ca="1" si="99"/>
        <v>0</v>
      </c>
      <c r="AD167" s="72">
        <f t="shared" ca="1" si="100"/>
        <v>0</v>
      </c>
      <c r="AE167" s="72">
        <f t="shared" ca="1" si="101"/>
        <v>0</v>
      </c>
      <c r="AF167" s="72">
        <f t="shared" ca="1" si="102"/>
        <v>0</v>
      </c>
      <c r="AG167" s="72">
        <f t="shared" ca="1" si="103"/>
        <v>0</v>
      </c>
      <c r="AH167" s="72">
        <f t="shared" ca="1" si="104"/>
        <v>0</v>
      </c>
      <c r="AI167" s="72">
        <f t="shared" ca="1" si="105"/>
        <v>0</v>
      </c>
      <c r="AJ167" s="72">
        <f t="shared" ca="1" si="106"/>
        <v>0</v>
      </c>
      <c r="AK167" s="72">
        <f t="shared" ca="1" si="107"/>
        <v>0</v>
      </c>
      <c r="AL167" s="76"/>
      <c r="AM167" s="72">
        <f t="shared" ca="1" si="108"/>
        <v>0</v>
      </c>
      <c r="AN167" s="72">
        <f t="shared" ca="1" si="109"/>
        <v>0</v>
      </c>
      <c r="AO167" s="72">
        <f t="shared" ca="1" si="110"/>
        <v>0</v>
      </c>
      <c r="AP167" s="85">
        <f t="shared" ca="1" si="111"/>
        <v>0</v>
      </c>
      <c r="AR167" s="72">
        <f t="shared" ca="1" si="112"/>
        <v>0</v>
      </c>
      <c r="AS167" s="72">
        <f t="shared" ca="1" si="113"/>
        <v>0</v>
      </c>
      <c r="AT167" s="72">
        <f t="shared" ca="1" si="114"/>
        <v>0</v>
      </c>
      <c r="AU167" s="85">
        <f t="shared" ca="1" si="115"/>
        <v>0</v>
      </c>
      <c r="AV167" s="85"/>
      <c r="AW167" s="73">
        <f t="shared" ca="1" si="116"/>
        <v>0</v>
      </c>
      <c r="AY167" s="73">
        <f t="shared" ca="1" si="117"/>
        <v>0</v>
      </c>
      <c r="AZ167" s="86"/>
    </row>
    <row r="168" spans="1:52">
      <c r="A168" s="77">
        <f t="shared" si="118"/>
        <v>42552</v>
      </c>
      <c r="B168" s="78">
        <f t="shared" si="119"/>
        <v>50000</v>
      </c>
      <c r="C168" s="87"/>
      <c r="D168" s="79">
        <f t="shared" si="81"/>
        <v>50000</v>
      </c>
      <c r="E168" s="67">
        <f t="shared" si="82"/>
        <v>0</v>
      </c>
      <c r="F168" s="67">
        <f t="shared" ca="1" si="83"/>
        <v>0</v>
      </c>
      <c r="G168" s="80">
        <f>VLOOKUP($A168,[0]!Table,MATCH(G$4,[0]!Curves,0))</f>
        <v>4.62</v>
      </c>
      <c r="H168" s="81">
        <f t="shared" si="84"/>
        <v>4.62</v>
      </c>
      <c r="I168" s="80">
        <f t="shared" si="85"/>
        <v>4.62</v>
      </c>
      <c r="J168" s="80">
        <f>VLOOKUP($A168,[0]!Table,MATCH(J$4,[0]!Curves,0))</f>
        <v>0</v>
      </c>
      <c r="K168" s="81">
        <f t="shared" si="86"/>
        <v>0</v>
      </c>
      <c r="L168" s="99">
        <f t="shared" si="87"/>
        <v>0</v>
      </c>
      <c r="M168" s="80">
        <f>VLOOKUP($A168,[0]!Table,MATCH(M$4,[0]!Curves,0))</f>
        <v>0</v>
      </c>
      <c r="N168" s="81">
        <f t="shared" si="88"/>
        <v>0</v>
      </c>
      <c r="O168" s="99">
        <f t="shared" si="89"/>
        <v>0</v>
      </c>
      <c r="P168" s="71"/>
      <c r="Q168" s="99">
        <f t="shared" si="90"/>
        <v>4.62</v>
      </c>
      <c r="R168" s="99">
        <f t="shared" si="91"/>
        <v>4.62</v>
      </c>
      <c r="S168" s="99">
        <f t="shared" si="92"/>
        <v>4.62</v>
      </c>
      <c r="T168" s="82"/>
      <c r="U168" s="22">
        <f t="shared" si="93"/>
        <v>31</v>
      </c>
      <c r="V168" s="83">
        <f t="shared" si="94"/>
        <v>42607</v>
      </c>
      <c r="W168" s="22">
        <f t="shared" ca="1" si="95"/>
        <v>5558</v>
      </c>
      <c r="X168" s="80">
        <f>VLOOKUP($A168,[0]!Table,MATCH(X$4,[0]!Curves,0))</f>
        <v>6.3865882542062796E-2</v>
      </c>
      <c r="Y168" s="84">
        <f t="shared" ca="1" si="96"/>
        <v>0.3839723894452009</v>
      </c>
      <c r="Z168" s="22">
        <f t="shared" si="97"/>
        <v>0</v>
      </c>
      <c r="AA168" s="22">
        <f t="shared" si="98"/>
        <v>0</v>
      </c>
      <c r="AC168" s="72">
        <f t="shared" ca="1" si="99"/>
        <v>0</v>
      </c>
      <c r="AD168" s="72">
        <f t="shared" ca="1" si="100"/>
        <v>0</v>
      </c>
      <c r="AE168" s="72">
        <f t="shared" ca="1" si="101"/>
        <v>0</v>
      </c>
      <c r="AF168" s="72">
        <f t="shared" ca="1" si="102"/>
        <v>0</v>
      </c>
      <c r="AG168" s="72">
        <f t="shared" ca="1" si="103"/>
        <v>0</v>
      </c>
      <c r="AH168" s="72">
        <f t="shared" ca="1" si="104"/>
        <v>0</v>
      </c>
      <c r="AI168" s="72">
        <f t="shared" ca="1" si="105"/>
        <v>0</v>
      </c>
      <c r="AJ168" s="72">
        <f t="shared" ca="1" si="106"/>
        <v>0</v>
      </c>
      <c r="AK168" s="72">
        <f t="shared" ca="1" si="107"/>
        <v>0</v>
      </c>
      <c r="AL168" s="76"/>
      <c r="AM168" s="72">
        <f t="shared" ca="1" si="108"/>
        <v>0</v>
      </c>
      <c r="AN168" s="72">
        <f t="shared" ca="1" si="109"/>
        <v>0</v>
      </c>
      <c r="AO168" s="72">
        <f t="shared" ca="1" si="110"/>
        <v>0</v>
      </c>
      <c r="AP168" s="85">
        <f t="shared" ca="1" si="111"/>
        <v>0</v>
      </c>
      <c r="AR168" s="72">
        <f t="shared" ca="1" si="112"/>
        <v>0</v>
      </c>
      <c r="AS168" s="72">
        <f t="shared" ca="1" si="113"/>
        <v>0</v>
      </c>
      <c r="AT168" s="72">
        <f t="shared" ca="1" si="114"/>
        <v>0</v>
      </c>
      <c r="AU168" s="85">
        <f t="shared" ca="1" si="115"/>
        <v>0</v>
      </c>
      <c r="AV168" s="85"/>
      <c r="AW168" s="73">
        <f t="shared" ca="1" si="116"/>
        <v>0</v>
      </c>
      <c r="AY168" s="73">
        <f t="shared" ca="1" si="117"/>
        <v>0</v>
      </c>
      <c r="AZ168" s="86"/>
    </row>
    <row r="169" spans="1:52">
      <c r="A169" s="77">
        <f t="shared" si="118"/>
        <v>42583</v>
      </c>
      <c r="B169" s="78">
        <f t="shared" si="119"/>
        <v>50000</v>
      </c>
      <c r="C169" s="87"/>
      <c r="D169" s="79">
        <f t="shared" si="81"/>
        <v>50000</v>
      </c>
      <c r="E169" s="67">
        <f t="shared" si="82"/>
        <v>0</v>
      </c>
      <c r="F169" s="67">
        <f t="shared" ca="1" si="83"/>
        <v>0</v>
      </c>
      <c r="G169" s="80">
        <f>VLOOKUP($A169,[0]!Table,MATCH(G$4,[0]!Curves,0))</f>
        <v>4.665</v>
      </c>
      <c r="H169" s="81">
        <f t="shared" si="84"/>
        <v>4.665</v>
      </c>
      <c r="I169" s="80">
        <f t="shared" si="85"/>
        <v>4.665</v>
      </c>
      <c r="J169" s="80">
        <f>VLOOKUP($A169,[0]!Table,MATCH(J$4,[0]!Curves,0))</f>
        <v>0</v>
      </c>
      <c r="K169" s="81">
        <f t="shared" si="86"/>
        <v>0</v>
      </c>
      <c r="L169" s="99">
        <f t="shared" si="87"/>
        <v>0</v>
      </c>
      <c r="M169" s="80">
        <f>VLOOKUP($A169,[0]!Table,MATCH(M$4,[0]!Curves,0))</f>
        <v>0</v>
      </c>
      <c r="N169" s="81">
        <f t="shared" si="88"/>
        <v>0</v>
      </c>
      <c r="O169" s="99">
        <f t="shared" si="89"/>
        <v>0</v>
      </c>
      <c r="P169" s="71"/>
      <c r="Q169" s="99">
        <f t="shared" si="90"/>
        <v>4.665</v>
      </c>
      <c r="R169" s="99">
        <f t="shared" si="91"/>
        <v>4.665</v>
      </c>
      <c r="S169" s="99">
        <f t="shared" si="92"/>
        <v>4.665</v>
      </c>
      <c r="T169" s="82"/>
      <c r="U169" s="22">
        <f t="shared" si="93"/>
        <v>31</v>
      </c>
      <c r="V169" s="83">
        <f t="shared" si="94"/>
        <v>42638</v>
      </c>
      <c r="W169" s="22">
        <f t="shared" ca="1" si="95"/>
        <v>5589</v>
      </c>
      <c r="X169" s="80">
        <f>VLOOKUP($A169,[0]!Table,MATCH(X$4,[0]!Curves,0))</f>
        <v>6.3902057690299802E-2</v>
      </c>
      <c r="Y169" s="84">
        <f t="shared" ca="1" si="96"/>
        <v>0.38172311012408211</v>
      </c>
      <c r="Z169" s="22">
        <f t="shared" si="97"/>
        <v>0</v>
      </c>
      <c r="AA169" s="22">
        <f t="shared" si="98"/>
        <v>0</v>
      </c>
      <c r="AC169" s="72">
        <f t="shared" ca="1" si="99"/>
        <v>0</v>
      </c>
      <c r="AD169" s="72">
        <f t="shared" ca="1" si="100"/>
        <v>0</v>
      </c>
      <c r="AE169" s="72">
        <f t="shared" ca="1" si="101"/>
        <v>0</v>
      </c>
      <c r="AF169" s="72">
        <f t="shared" ca="1" si="102"/>
        <v>0</v>
      </c>
      <c r="AG169" s="72">
        <f t="shared" ca="1" si="103"/>
        <v>0</v>
      </c>
      <c r="AH169" s="72">
        <f t="shared" ca="1" si="104"/>
        <v>0</v>
      </c>
      <c r="AI169" s="72">
        <f t="shared" ca="1" si="105"/>
        <v>0</v>
      </c>
      <c r="AJ169" s="72">
        <f t="shared" ca="1" si="106"/>
        <v>0</v>
      </c>
      <c r="AK169" s="72">
        <f t="shared" ca="1" si="107"/>
        <v>0</v>
      </c>
      <c r="AL169" s="76"/>
      <c r="AM169" s="72">
        <f t="shared" ca="1" si="108"/>
        <v>0</v>
      </c>
      <c r="AN169" s="72">
        <f t="shared" ca="1" si="109"/>
        <v>0</v>
      </c>
      <c r="AO169" s="72">
        <f t="shared" ca="1" si="110"/>
        <v>0</v>
      </c>
      <c r="AP169" s="85">
        <f t="shared" ca="1" si="111"/>
        <v>0</v>
      </c>
      <c r="AR169" s="72">
        <f t="shared" ca="1" si="112"/>
        <v>0</v>
      </c>
      <c r="AS169" s="72">
        <f t="shared" ca="1" si="113"/>
        <v>0</v>
      </c>
      <c r="AT169" s="72">
        <f t="shared" ca="1" si="114"/>
        <v>0</v>
      </c>
      <c r="AU169" s="85">
        <f t="shared" ca="1" si="115"/>
        <v>0</v>
      </c>
      <c r="AV169" s="85"/>
      <c r="AW169" s="73">
        <f t="shared" ca="1" si="116"/>
        <v>0</v>
      </c>
      <c r="AY169" s="73">
        <f t="shared" ca="1" si="117"/>
        <v>0</v>
      </c>
      <c r="AZ169" s="86"/>
    </row>
    <row r="170" spans="1:52" ht="12" customHeight="1">
      <c r="A170" s="77">
        <f t="shared" si="118"/>
        <v>42614</v>
      </c>
      <c r="B170" s="78">
        <f t="shared" si="119"/>
        <v>50000</v>
      </c>
      <c r="C170" s="87"/>
      <c r="D170" s="79">
        <f t="shared" si="81"/>
        <v>50000</v>
      </c>
      <c r="E170" s="67">
        <f t="shared" si="82"/>
        <v>0</v>
      </c>
      <c r="F170" s="67">
        <f t="shared" ca="1" si="83"/>
        <v>0</v>
      </c>
      <c r="G170" s="80">
        <f>VLOOKUP($A170,[0]!Table,MATCH(G$4,[0]!Curves,0))</f>
        <v>4.6720000000000006</v>
      </c>
      <c r="H170" s="81">
        <f t="shared" si="84"/>
        <v>4.6720000000000006</v>
      </c>
      <c r="I170" s="80">
        <f t="shared" si="85"/>
        <v>4.6720000000000006</v>
      </c>
      <c r="J170" s="80">
        <f>VLOOKUP($A170,[0]!Table,MATCH(J$4,[0]!Curves,0))</f>
        <v>0</v>
      </c>
      <c r="K170" s="81">
        <f t="shared" si="86"/>
        <v>0</v>
      </c>
      <c r="L170" s="99">
        <f t="shared" si="87"/>
        <v>0</v>
      </c>
      <c r="M170" s="80">
        <f>VLOOKUP($A170,[0]!Table,MATCH(M$4,[0]!Curves,0))</f>
        <v>0</v>
      </c>
      <c r="N170" s="81">
        <f t="shared" si="88"/>
        <v>0</v>
      </c>
      <c r="O170" s="99">
        <f t="shared" si="89"/>
        <v>0</v>
      </c>
      <c r="P170" s="71"/>
      <c r="Q170" s="99">
        <f t="shared" si="90"/>
        <v>4.6720000000000006</v>
      </c>
      <c r="R170" s="99">
        <f t="shared" si="91"/>
        <v>4.6720000000000006</v>
      </c>
      <c r="S170" s="99">
        <f t="shared" si="92"/>
        <v>4.6720000000000006</v>
      </c>
      <c r="T170" s="82"/>
      <c r="U170" s="22">
        <f t="shared" si="93"/>
        <v>30</v>
      </c>
      <c r="V170" s="83">
        <f t="shared" si="94"/>
        <v>42668</v>
      </c>
      <c r="W170" s="22">
        <f t="shared" ca="1" si="95"/>
        <v>5619</v>
      </c>
      <c r="X170" s="80">
        <f>VLOOKUP($A170,[0]!Table,MATCH(X$4,[0]!Curves,0))</f>
        <v>6.3938232838970196E-2</v>
      </c>
      <c r="Y170" s="84">
        <f t="shared" ca="1" si="96"/>
        <v>0.37955678737828902</v>
      </c>
      <c r="Z170" s="22">
        <f t="shared" si="97"/>
        <v>0</v>
      </c>
      <c r="AA170" s="22">
        <f t="shared" si="98"/>
        <v>0</v>
      </c>
      <c r="AC170" s="72">
        <f t="shared" ca="1" si="99"/>
        <v>0</v>
      </c>
      <c r="AD170" s="72">
        <f t="shared" ca="1" si="100"/>
        <v>0</v>
      </c>
      <c r="AE170" s="72">
        <f t="shared" ca="1" si="101"/>
        <v>0</v>
      </c>
      <c r="AF170" s="72">
        <f t="shared" ca="1" si="102"/>
        <v>0</v>
      </c>
      <c r="AG170" s="72">
        <f t="shared" ca="1" si="103"/>
        <v>0</v>
      </c>
      <c r="AH170" s="72">
        <f t="shared" ca="1" si="104"/>
        <v>0</v>
      </c>
      <c r="AI170" s="72">
        <f t="shared" ca="1" si="105"/>
        <v>0</v>
      </c>
      <c r="AJ170" s="72">
        <f t="shared" ca="1" si="106"/>
        <v>0</v>
      </c>
      <c r="AK170" s="72">
        <f t="shared" ca="1" si="107"/>
        <v>0</v>
      </c>
      <c r="AL170" s="76"/>
      <c r="AM170" s="72">
        <f t="shared" ca="1" si="108"/>
        <v>0</v>
      </c>
      <c r="AN170" s="72">
        <f t="shared" ca="1" si="109"/>
        <v>0</v>
      </c>
      <c r="AO170" s="72">
        <f t="shared" ca="1" si="110"/>
        <v>0</v>
      </c>
      <c r="AP170" s="85">
        <f t="shared" ca="1" si="111"/>
        <v>0</v>
      </c>
      <c r="AR170" s="72">
        <f t="shared" ca="1" si="112"/>
        <v>0</v>
      </c>
      <c r="AS170" s="72">
        <f t="shared" ca="1" si="113"/>
        <v>0</v>
      </c>
      <c r="AT170" s="72">
        <f t="shared" ca="1" si="114"/>
        <v>0</v>
      </c>
      <c r="AU170" s="85">
        <f t="shared" ca="1" si="115"/>
        <v>0</v>
      </c>
      <c r="AV170" s="85"/>
      <c r="AW170" s="73">
        <f t="shared" ca="1" si="116"/>
        <v>0</v>
      </c>
      <c r="AY170" s="73">
        <f t="shared" ca="1" si="117"/>
        <v>0</v>
      </c>
      <c r="AZ170" s="86"/>
    </row>
    <row r="171" spans="1:52" ht="12" customHeight="1">
      <c r="A171" s="77">
        <f t="shared" si="118"/>
        <v>42644</v>
      </c>
      <c r="B171" s="78">
        <f t="shared" si="119"/>
        <v>50000</v>
      </c>
      <c r="C171" s="87"/>
      <c r="D171" s="79">
        <f t="shared" si="81"/>
        <v>50000</v>
      </c>
      <c r="E171" s="67">
        <f t="shared" si="82"/>
        <v>0</v>
      </c>
      <c r="F171" s="67">
        <f t="shared" ca="1" si="83"/>
        <v>0</v>
      </c>
      <c r="G171" s="80">
        <f>VLOOKUP($A171,[0]!Table,MATCH(G$4,[0]!Curves,0))</f>
        <v>4.7</v>
      </c>
      <c r="H171" s="81">
        <f t="shared" si="84"/>
        <v>4.7</v>
      </c>
      <c r="I171" s="80">
        <f t="shared" si="85"/>
        <v>4.7</v>
      </c>
      <c r="J171" s="80">
        <f>VLOOKUP($A171,[0]!Table,MATCH(J$4,[0]!Curves,0))</f>
        <v>0</v>
      </c>
      <c r="K171" s="81">
        <f t="shared" si="86"/>
        <v>0</v>
      </c>
      <c r="L171" s="99">
        <f t="shared" si="87"/>
        <v>0</v>
      </c>
      <c r="M171" s="80">
        <f>VLOOKUP($A171,[0]!Table,MATCH(M$4,[0]!Curves,0))</f>
        <v>0</v>
      </c>
      <c r="N171" s="81">
        <f t="shared" si="88"/>
        <v>0</v>
      </c>
      <c r="O171" s="99">
        <f t="shared" si="89"/>
        <v>0</v>
      </c>
      <c r="P171" s="71"/>
      <c r="Q171" s="99">
        <f t="shared" si="90"/>
        <v>4.7</v>
      </c>
      <c r="R171" s="99">
        <f t="shared" si="91"/>
        <v>4.7</v>
      </c>
      <c r="S171" s="99">
        <f t="shared" si="92"/>
        <v>4.7</v>
      </c>
      <c r="T171" s="82"/>
      <c r="U171" s="22">
        <f t="shared" si="93"/>
        <v>31</v>
      </c>
      <c r="V171" s="83">
        <f t="shared" si="94"/>
        <v>42699</v>
      </c>
      <c r="W171" s="22">
        <f t="shared" ca="1" si="95"/>
        <v>5650</v>
      </c>
      <c r="X171" s="80">
        <f>VLOOKUP($A171,[0]!Table,MATCH(X$4,[0]!Curves,0))</f>
        <v>6.3973241047774507E-2</v>
      </c>
      <c r="Y171" s="84">
        <f t="shared" ca="1" si="96"/>
        <v>0.37732896322638471</v>
      </c>
      <c r="Z171" s="22">
        <f t="shared" si="97"/>
        <v>0</v>
      </c>
      <c r="AA171" s="22">
        <f t="shared" si="98"/>
        <v>0</v>
      </c>
      <c r="AC171" s="72">
        <f t="shared" ca="1" si="99"/>
        <v>0</v>
      </c>
      <c r="AD171" s="72">
        <f t="shared" ca="1" si="100"/>
        <v>0</v>
      </c>
      <c r="AE171" s="72">
        <f t="shared" ca="1" si="101"/>
        <v>0</v>
      </c>
      <c r="AF171" s="72">
        <f t="shared" ca="1" si="102"/>
        <v>0</v>
      </c>
      <c r="AG171" s="72">
        <f t="shared" ca="1" si="103"/>
        <v>0</v>
      </c>
      <c r="AH171" s="72">
        <f t="shared" ca="1" si="104"/>
        <v>0</v>
      </c>
      <c r="AI171" s="72">
        <f t="shared" ca="1" si="105"/>
        <v>0</v>
      </c>
      <c r="AJ171" s="72">
        <f t="shared" ca="1" si="106"/>
        <v>0</v>
      </c>
      <c r="AK171" s="72">
        <f t="shared" ca="1" si="107"/>
        <v>0</v>
      </c>
      <c r="AL171" s="76"/>
      <c r="AM171" s="72">
        <f t="shared" ca="1" si="108"/>
        <v>0</v>
      </c>
      <c r="AN171" s="72">
        <f t="shared" ca="1" si="109"/>
        <v>0</v>
      </c>
      <c r="AO171" s="72">
        <f t="shared" ca="1" si="110"/>
        <v>0</v>
      </c>
      <c r="AP171" s="85">
        <f t="shared" ca="1" si="111"/>
        <v>0</v>
      </c>
      <c r="AR171" s="72">
        <f t="shared" ca="1" si="112"/>
        <v>0</v>
      </c>
      <c r="AS171" s="72">
        <f t="shared" ca="1" si="113"/>
        <v>0</v>
      </c>
      <c r="AT171" s="72">
        <f t="shared" ca="1" si="114"/>
        <v>0</v>
      </c>
      <c r="AU171" s="85">
        <f t="shared" ca="1" si="115"/>
        <v>0</v>
      </c>
      <c r="AV171" s="85"/>
      <c r="AW171" s="73">
        <f t="shared" ca="1" si="116"/>
        <v>0</v>
      </c>
      <c r="AY171" s="73">
        <f t="shared" ca="1" si="117"/>
        <v>0</v>
      </c>
      <c r="AZ171" s="86"/>
    </row>
    <row r="172" spans="1:52" ht="12" customHeight="1">
      <c r="A172" s="77">
        <f t="shared" si="118"/>
        <v>42675</v>
      </c>
      <c r="B172" s="78">
        <f t="shared" si="119"/>
        <v>50000</v>
      </c>
      <c r="C172" s="87"/>
      <c r="D172" s="79">
        <f t="shared" si="81"/>
        <v>50000</v>
      </c>
      <c r="E172" s="67">
        <f t="shared" si="82"/>
        <v>0</v>
      </c>
      <c r="F172" s="67">
        <f t="shared" ca="1" si="83"/>
        <v>0</v>
      </c>
      <c r="G172" s="80">
        <f>VLOOKUP($A172,[0]!Table,MATCH(G$4,[0]!Curves,0))</f>
        <v>4.835</v>
      </c>
      <c r="H172" s="81">
        <f t="shared" si="84"/>
        <v>4.835</v>
      </c>
      <c r="I172" s="80">
        <f t="shared" si="85"/>
        <v>4.835</v>
      </c>
      <c r="J172" s="80">
        <f>VLOOKUP($A172,[0]!Table,MATCH(J$4,[0]!Curves,0))</f>
        <v>0</v>
      </c>
      <c r="K172" s="81">
        <f t="shared" si="86"/>
        <v>0</v>
      </c>
      <c r="L172" s="99">
        <f t="shared" si="87"/>
        <v>0</v>
      </c>
      <c r="M172" s="80">
        <f>VLOOKUP($A172,[0]!Table,MATCH(M$4,[0]!Curves,0))</f>
        <v>0</v>
      </c>
      <c r="N172" s="81">
        <f t="shared" si="88"/>
        <v>0</v>
      </c>
      <c r="O172" s="99">
        <f t="shared" si="89"/>
        <v>0</v>
      </c>
      <c r="P172" s="71"/>
      <c r="Q172" s="99">
        <f t="shared" si="90"/>
        <v>4.835</v>
      </c>
      <c r="R172" s="99">
        <f t="shared" si="91"/>
        <v>4.835</v>
      </c>
      <c r="S172" s="99">
        <f t="shared" si="92"/>
        <v>4.835</v>
      </c>
      <c r="T172" s="82"/>
      <c r="U172" s="22">
        <f t="shared" si="93"/>
        <v>30</v>
      </c>
      <c r="V172" s="83">
        <f t="shared" si="94"/>
        <v>42729</v>
      </c>
      <c r="W172" s="22">
        <f t="shared" ca="1" si="95"/>
        <v>5680</v>
      </c>
      <c r="X172" s="80">
        <f>VLOOKUP($A172,[0]!Table,MATCH(X$4,[0]!Curves,0))</f>
        <v>6.4009416197299301E-2</v>
      </c>
      <c r="Y172" s="84">
        <f t="shared" ca="1" si="96"/>
        <v>0.3751833333768424</v>
      </c>
      <c r="Z172" s="22">
        <f t="shared" si="97"/>
        <v>0</v>
      </c>
      <c r="AA172" s="22">
        <f t="shared" si="98"/>
        <v>0</v>
      </c>
      <c r="AC172" s="72">
        <f t="shared" ca="1" si="99"/>
        <v>0</v>
      </c>
      <c r="AD172" s="72">
        <f t="shared" ca="1" si="100"/>
        <v>0</v>
      </c>
      <c r="AE172" s="72">
        <f t="shared" ca="1" si="101"/>
        <v>0</v>
      </c>
      <c r="AF172" s="72">
        <f t="shared" ca="1" si="102"/>
        <v>0</v>
      </c>
      <c r="AG172" s="72">
        <f t="shared" ca="1" si="103"/>
        <v>0</v>
      </c>
      <c r="AH172" s="72">
        <f t="shared" ca="1" si="104"/>
        <v>0</v>
      </c>
      <c r="AI172" s="72">
        <f t="shared" ca="1" si="105"/>
        <v>0</v>
      </c>
      <c r="AJ172" s="72">
        <f t="shared" ca="1" si="106"/>
        <v>0</v>
      </c>
      <c r="AK172" s="72">
        <f t="shared" ca="1" si="107"/>
        <v>0</v>
      </c>
      <c r="AL172" s="76"/>
      <c r="AM172" s="72">
        <f t="shared" ca="1" si="108"/>
        <v>0</v>
      </c>
      <c r="AN172" s="72">
        <f t="shared" ca="1" si="109"/>
        <v>0</v>
      </c>
      <c r="AO172" s="72">
        <f t="shared" ca="1" si="110"/>
        <v>0</v>
      </c>
      <c r="AP172" s="85">
        <f t="shared" ca="1" si="111"/>
        <v>0</v>
      </c>
      <c r="AR172" s="72">
        <f t="shared" ca="1" si="112"/>
        <v>0</v>
      </c>
      <c r="AS172" s="72">
        <f t="shared" ca="1" si="113"/>
        <v>0</v>
      </c>
      <c r="AT172" s="72">
        <f t="shared" ca="1" si="114"/>
        <v>0</v>
      </c>
      <c r="AU172" s="85">
        <f t="shared" ca="1" si="115"/>
        <v>0</v>
      </c>
      <c r="AV172" s="85"/>
      <c r="AW172" s="73">
        <f t="shared" ca="1" si="116"/>
        <v>0</v>
      </c>
      <c r="AY172" s="73">
        <f t="shared" ca="1" si="117"/>
        <v>0</v>
      </c>
      <c r="AZ172" s="86"/>
    </row>
    <row r="173" spans="1:52" ht="12" customHeight="1">
      <c r="A173" s="77">
        <f t="shared" si="118"/>
        <v>42705</v>
      </c>
      <c r="B173" s="78">
        <f t="shared" si="119"/>
        <v>50000</v>
      </c>
      <c r="C173" s="87"/>
      <c r="D173" s="79">
        <f t="shared" si="81"/>
        <v>50000</v>
      </c>
      <c r="E173" s="67">
        <f t="shared" si="82"/>
        <v>0</v>
      </c>
      <c r="F173" s="67">
        <f t="shared" ca="1" si="83"/>
        <v>0</v>
      </c>
      <c r="G173" s="80">
        <f>VLOOKUP($A173,[0]!Table,MATCH(G$4,[0]!Curves,0))</f>
        <v>4.97</v>
      </c>
      <c r="H173" s="81">
        <f t="shared" si="84"/>
        <v>4.97</v>
      </c>
      <c r="I173" s="80">
        <f t="shared" si="85"/>
        <v>4.97</v>
      </c>
      <c r="J173" s="80">
        <f>VLOOKUP($A173,[0]!Table,MATCH(J$4,[0]!Curves,0))</f>
        <v>0</v>
      </c>
      <c r="K173" s="81">
        <f t="shared" si="86"/>
        <v>0</v>
      </c>
      <c r="L173" s="99">
        <f t="shared" si="87"/>
        <v>0</v>
      </c>
      <c r="M173" s="80">
        <f>VLOOKUP($A173,[0]!Table,MATCH(M$4,[0]!Curves,0))</f>
        <v>0</v>
      </c>
      <c r="N173" s="81">
        <f t="shared" si="88"/>
        <v>0</v>
      </c>
      <c r="O173" s="99">
        <f t="shared" si="89"/>
        <v>0</v>
      </c>
      <c r="P173" s="71"/>
      <c r="Q173" s="99">
        <f t="shared" si="90"/>
        <v>4.97</v>
      </c>
      <c r="R173" s="99">
        <f t="shared" si="91"/>
        <v>4.97</v>
      </c>
      <c r="S173" s="99">
        <f t="shared" si="92"/>
        <v>4.97</v>
      </c>
      <c r="T173" s="82"/>
      <c r="U173" s="22">
        <f t="shared" si="93"/>
        <v>31</v>
      </c>
      <c r="V173" s="83">
        <f t="shared" si="94"/>
        <v>42760</v>
      </c>
      <c r="W173" s="22">
        <f t="shared" ca="1" si="95"/>
        <v>5711</v>
      </c>
      <c r="X173" s="80">
        <f>VLOOKUP($A173,[0]!Table,MATCH(X$4,[0]!Curves,0))</f>
        <v>6.4044424406929604E-2</v>
      </c>
      <c r="Y173" s="84">
        <f t="shared" ca="1" si="96"/>
        <v>0.37297681942384309</v>
      </c>
      <c r="Z173" s="22">
        <f t="shared" si="97"/>
        <v>0</v>
      </c>
      <c r="AA173" s="22">
        <f t="shared" si="98"/>
        <v>0</v>
      </c>
      <c r="AC173" s="72">
        <f t="shared" ca="1" si="99"/>
        <v>0</v>
      </c>
      <c r="AD173" s="72">
        <f t="shared" ca="1" si="100"/>
        <v>0</v>
      </c>
      <c r="AE173" s="72">
        <f t="shared" ca="1" si="101"/>
        <v>0</v>
      </c>
      <c r="AF173" s="72">
        <f t="shared" ca="1" si="102"/>
        <v>0</v>
      </c>
      <c r="AG173" s="72">
        <f t="shared" ca="1" si="103"/>
        <v>0</v>
      </c>
      <c r="AH173" s="72">
        <f t="shared" ca="1" si="104"/>
        <v>0</v>
      </c>
      <c r="AI173" s="72">
        <f t="shared" ca="1" si="105"/>
        <v>0</v>
      </c>
      <c r="AJ173" s="72">
        <f t="shared" ca="1" si="106"/>
        <v>0</v>
      </c>
      <c r="AK173" s="72">
        <f t="shared" ca="1" si="107"/>
        <v>0</v>
      </c>
      <c r="AL173" s="76"/>
      <c r="AM173" s="72">
        <f t="shared" ca="1" si="108"/>
        <v>0</v>
      </c>
      <c r="AN173" s="72">
        <f t="shared" ca="1" si="109"/>
        <v>0</v>
      </c>
      <c r="AO173" s="72">
        <f t="shared" ca="1" si="110"/>
        <v>0</v>
      </c>
      <c r="AP173" s="85">
        <f t="shared" ca="1" si="111"/>
        <v>0</v>
      </c>
      <c r="AR173" s="72">
        <f t="shared" ca="1" si="112"/>
        <v>0</v>
      </c>
      <c r="AS173" s="72">
        <f t="shared" ca="1" si="113"/>
        <v>0</v>
      </c>
      <c r="AT173" s="72">
        <f t="shared" ca="1" si="114"/>
        <v>0</v>
      </c>
      <c r="AU173" s="85">
        <f t="shared" ca="1" si="115"/>
        <v>0</v>
      </c>
      <c r="AV173" s="85"/>
      <c r="AW173" s="73">
        <f t="shared" ca="1" si="116"/>
        <v>0</v>
      </c>
      <c r="AY173" s="73">
        <f t="shared" ca="1" si="117"/>
        <v>0</v>
      </c>
      <c r="AZ173" s="86"/>
    </row>
    <row r="174" spans="1:52" ht="12" customHeight="1">
      <c r="A174" s="77">
        <f t="shared" si="118"/>
        <v>42736</v>
      </c>
      <c r="B174" s="78">
        <f t="shared" si="119"/>
        <v>50000</v>
      </c>
      <c r="C174" s="87"/>
      <c r="D174" s="79">
        <f t="shared" si="81"/>
        <v>50000</v>
      </c>
      <c r="E174" s="67">
        <f t="shared" si="82"/>
        <v>0</v>
      </c>
      <c r="F174" s="67">
        <f t="shared" ca="1" si="83"/>
        <v>0</v>
      </c>
      <c r="G174" s="80">
        <f>VLOOKUP($A174,[0]!Table,MATCH(G$4,[0]!Curves,0))</f>
        <v>5.0659999999999998</v>
      </c>
      <c r="H174" s="81">
        <f t="shared" si="84"/>
        <v>5.0659999999999998</v>
      </c>
      <c r="I174" s="80">
        <f t="shared" si="85"/>
        <v>5.0659999999999998</v>
      </c>
      <c r="J174" s="80">
        <f>VLOOKUP($A174,[0]!Table,MATCH(J$4,[0]!Curves,0))</f>
        <v>0</v>
      </c>
      <c r="K174" s="81">
        <f t="shared" si="86"/>
        <v>0</v>
      </c>
      <c r="L174" s="99">
        <f t="shared" si="87"/>
        <v>0</v>
      </c>
      <c r="M174" s="80">
        <f>VLOOKUP($A174,[0]!Table,MATCH(M$4,[0]!Curves,0))</f>
        <v>0</v>
      </c>
      <c r="N174" s="81">
        <f t="shared" si="88"/>
        <v>0</v>
      </c>
      <c r="O174" s="99">
        <f t="shared" si="89"/>
        <v>0</v>
      </c>
      <c r="P174" s="71"/>
      <c r="Q174" s="99">
        <f t="shared" si="90"/>
        <v>5.0659999999999998</v>
      </c>
      <c r="R174" s="99">
        <f t="shared" si="91"/>
        <v>5.0659999999999998</v>
      </c>
      <c r="S174" s="99">
        <f t="shared" si="92"/>
        <v>5.0659999999999998</v>
      </c>
      <c r="T174" s="82"/>
      <c r="U174" s="22">
        <f t="shared" si="93"/>
        <v>31</v>
      </c>
      <c r="V174" s="83">
        <f t="shared" si="94"/>
        <v>42791</v>
      </c>
      <c r="W174" s="22">
        <f t="shared" ca="1" si="95"/>
        <v>5742</v>
      </c>
      <c r="X174" s="80">
        <f>VLOOKUP($A174,[0]!Table,MATCH(X$4,[0]!Curves,0))</f>
        <v>6.4080599557308396E-2</v>
      </c>
      <c r="Y174" s="84">
        <f t="shared" ca="1" si="96"/>
        <v>0.37078107975111779</v>
      </c>
      <c r="Z174" s="22">
        <f t="shared" si="97"/>
        <v>0</v>
      </c>
      <c r="AA174" s="22">
        <f t="shared" si="98"/>
        <v>0</v>
      </c>
      <c r="AC174" s="72">
        <f t="shared" ca="1" si="99"/>
        <v>0</v>
      </c>
      <c r="AD174" s="72">
        <f t="shared" ca="1" si="100"/>
        <v>0</v>
      </c>
      <c r="AE174" s="72">
        <f t="shared" ca="1" si="101"/>
        <v>0</v>
      </c>
      <c r="AF174" s="72">
        <f t="shared" ca="1" si="102"/>
        <v>0</v>
      </c>
      <c r="AG174" s="72">
        <f t="shared" ca="1" si="103"/>
        <v>0</v>
      </c>
      <c r="AH174" s="72">
        <f t="shared" ca="1" si="104"/>
        <v>0</v>
      </c>
      <c r="AI174" s="72">
        <f t="shared" ca="1" si="105"/>
        <v>0</v>
      </c>
      <c r="AJ174" s="72">
        <f t="shared" ca="1" si="106"/>
        <v>0</v>
      </c>
      <c r="AK174" s="72">
        <f t="shared" ca="1" si="107"/>
        <v>0</v>
      </c>
      <c r="AL174" s="76"/>
      <c r="AM174" s="72">
        <f t="shared" ca="1" si="108"/>
        <v>0</v>
      </c>
      <c r="AN174" s="72">
        <f t="shared" ca="1" si="109"/>
        <v>0</v>
      </c>
      <c r="AO174" s="72">
        <f t="shared" ca="1" si="110"/>
        <v>0</v>
      </c>
      <c r="AP174" s="85">
        <f t="shared" ca="1" si="111"/>
        <v>0</v>
      </c>
      <c r="AR174" s="72">
        <f t="shared" ca="1" si="112"/>
        <v>0</v>
      </c>
      <c r="AS174" s="72">
        <f t="shared" ca="1" si="113"/>
        <v>0</v>
      </c>
      <c r="AT174" s="72">
        <f t="shared" ca="1" si="114"/>
        <v>0</v>
      </c>
      <c r="AU174" s="85">
        <f t="shared" ca="1" si="115"/>
        <v>0</v>
      </c>
      <c r="AV174" s="85"/>
      <c r="AW174" s="73">
        <f t="shared" ca="1" si="116"/>
        <v>0</v>
      </c>
      <c r="AY174" s="73">
        <f t="shared" ca="1" si="117"/>
        <v>0</v>
      </c>
      <c r="AZ174" s="86"/>
    </row>
    <row r="175" spans="1:52" ht="12" customHeight="1">
      <c r="A175" s="77">
        <f t="shared" si="118"/>
        <v>42767</v>
      </c>
      <c r="B175" s="78">
        <f t="shared" si="119"/>
        <v>50000</v>
      </c>
      <c r="C175" s="87"/>
      <c r="D175" s="79">
        <f t="shared" si="81"/>
        <v>50000</v>
      </c>
      <c r="E175" s="67">
        <f t="shared" si="82"/>
        <v>0</v>
      </c>
      <c r="F175" s="67">
        <f t="shared" ca="1" si="83"/>
        <v>0</v>
      </c>
      <c r="G175" s="80">
        <f>VLOOKUP($A175,[0]!Table,MATCH(G$4,[0]!Curves,0))</f>
        <v>4.9480000000000004</v>
      </c>
      <c r="H175" s="81">
        <f t="shared" si="84"/>
        <v>4.9480000000000004</v>
      </c>
      <c r="I175" s="80">
        <f t="shared" si="85"/>
        <v>4.9480000000000004</v>
      </c>
      <c r="J175" s="80">
        <f>VLOOKUP($A175,[0]!Table,MATCH(J$4,[0]!Curves,0))</f>
        <v>0</v>
      </c>
      <c r="K175" s="81">
        <f t="shared" si="86"/>
        <v>0</v>
      </c>
      <c r="L175" s="99">
        <f t="shared" si="87"/>
        <v>0</v>
      </c>
      <c r="M175" s="80">
        <f>VLOOKUP($A175,[0]!Table,MATCH(M$4,[0]!Curves,0))</f>
        <v>0</v>
      </c>
      <c r="N175" s="81">
        <f t="shared" si="88"/>
        <v>0</v>
      </c>
      <c r="O175" s="99">
        <f t="shared" si="89"/>
        <v>0</v>
      </c>
      <c r="P175" s="71"/>
      <c r="Q175" s="99">
        <f t="shared" si="90"/>
        <v>4.9480000000000004</v>
      </c>
      <c r="R175" s="99">
        <f t="shared" si="91"/>
        <v>4.9480000000000004</v>
      </c>
      <c r="S175" s="99">
        <f t="shared" si="92"/>
        <v>4.9480000000000004</v>
      </c>
      <c r="T175" s="82"/>
      <c r="U175" s="22">
        <f t="shared" si="93"/>
        <v>28</v>
      </c>
      <c r="V175" s="83">
        <f t="shared" si="94"/>
        <v>42819</v>
      </c>
      <c r="W175" s="22">
        <f t="shared" ca="1" si="95"/>
        <v>5770</v>
      </c>
      <c r="X175" s="80">
        <f>VLOOKUP($A175,[0]!Table,MATCH(X$4,[0]!Curves,0))</f>
        <v>6.4116774708120605E-2</v>
      </c>
      <c r="Y175" s="84">
        <f t="shared" ca="1" si="96"/>
        <v>0.3688070606607301</v>
      </c>
      <c r="Z175" s="22">
        <f t="shared" si="97"/>
        <v>0</v>
      </c>
      <c r="AA175" s="22">
        <f t="shared" si="98"/>
        <v>0</v>
      </c>
      <c r="AC175" s="72">
        <f t="shared" ca="1" si="99"/>
        <v>0</v>
      </c>
      <c r="AD175" s="72">
        <f t="shared" ca="1" si="100"/>
        <v>0</v>
      </c>
      <c r="AE175" s="72">
        <f t="shared" ca="1" si="101"/>
        <v>0</v>
      </c>
      <c r="AF175" s="72">
        <f t="shared" ca="1" si="102"/>
        <v>0</v>
      </c>
      <c r="AG175" s="72">
        <f t="shared" ca="1" si="103"/>
        <v>0</v>
      </c>
      <c r="AH175" s="72">
        <f t="shared" ca="1" si="104"/>
        <v>0</v>
      </c>
      <c r="AI175" s="72">
        <f t="shared" ca="1" si="105"/>
        <v>0</v>
      </c>
      <c r="AJ175" s="72">
        <f t="shared" ca="1" si="106"/>
        <v>0</v>
      </c>
      <c r="AK175" s="72">
        <f t="shared" ca="1" si="107"/>
        <v>0</v>
      </c>
      <c r="AL175" s="76"/>
      <c r="AM175" s="72">
        <f t="shared" ca="1" si="108"/>
        <v>0</v>
      </c>
      <c r="AN175" s="72">
        <f t="shared" ca="1" si="109"/>
        <v>0</v>
      </c>
      <c r="AO175" s="72">
        <f t="shared" ca="1" si="110"/>
        <v>0</v>
      </c>
      <c r="AP175" s="85">
        <f t="shared" ca="1" si="111"/>
        <v>0</v>
      </c>
      <c r="AR175" s="72">
        <f t="shared" ca="1" si="112"/>
        <v>0</v>
      </c>
      <c r="AS175" s="72">
        <f t="shared" ca="1" si="113"/>
        <v>0</v>
      </c>
      <c r="AT175" s="72">
        <f t="shared" ca="1" si="114"/>
        <v>0</v>
      </c>
      <c r="AU175" s="85">
        <f t="shared" ca="1" si="115"/>
        <v>0</v>
      </c>
      <c r="AV175" s="85"/>
      <c r="AW175" s="73">
        <f t="shared" ca="1" si="116"/>
        <v>0</v>
      </c>
      <c r="AY175" s="73">
        <f t="shared" ca="1" si="117"/>
        <v>0</v>
      </c>
      <c r="AZ175" s="86"/>
    </row>
    <row r="176" spans="1:52" ht="12" customHeight="1">
      <c r="A176" s="77">
        <f t="shared" si="118"/>
        <v>42795</v>
      </c>
      <c r="B176" s="78">
        <f t="shared" si="119"/>
        <v>50000</v>
      </c>
      <c r="C176" s="87"/>
      <c r="D176" s="79">
        <f t="shared" si="81"/>
        <v>50000</v>
      </c>
      <c r="E176" s="67">
        <f t="shared" si="82"/>
        <v>0</v>
      </c>
      <c r="F176" s="67">
        <f t="shared" ca="1" si="83"/>
        <v>0</v>
      </c>
      <c r="G176" s="80">
        <f>VLOOKUP($A176,[0]!Table,MATCH(G$4,[0]!Curves,0))</f>
        <v>4.8150000000000004</v>
      </c>
      <c r="H176" s="81">
        <f t="shared" si="84"/>
        <v>4.8150000000000004</v>
      </c>
      <c r="I176" s="80">
        <f t="shared" si="85"/>
        <v>4.8150000000000004</v>
      </c>
      <c r="J176" s="80">
        <f>VLOOKUP($A176,[0]!Table,MATCH(J$4,[0]!Curves,0))</f>
        <v>0</v>
      </c>
      <c r="K176" s="81">
        <f t="shared" si="86"/>
        <v>0</v>
      </c>
      <c r="L176" s="99">
        <f t="shared" si="87"/>
        <v>0</v>
      </c>
      <c r="M176" s="80">
        <f>VLOOKUP($A176,[0]!Table,MATCH(M$4,[0]!Curves,0))</f>
        <v>0</v>
      </c>
      <c r="N176" s="81">
        <f t="shared" si="88"/>
        <v>0</v>
      </c>
      <c r="O176" s="99">
        <f t="shared" si="89"/>
        <v>0</v>
      </c>
      <c r="P176" s="71"/>
      <c r="Q176" s="99">
        <f t="shared" si="90"/>
        <v>4.8150000000000004</v>
      </c>
      <c r="R176" s="99">
        <f t="shared" si="91"/>
        <v>4.8150000000000004</v>
      </c>
      <c r="S176" s="99">
        <f t="shared" si="92"/>
        <v>4.8150000000000004</v>
      </c>
      <c r="T176" s="82"/>
      <c r="U176" s="22">
        <f t="shared" si="93"/>
        <v>31</v>
      </c>
      <c r="V176" s="83">
        <f t="shared" si="94"/>
        <v>42850</v>
      </c>
      <c r="W176" s="22">
        <f t="shared" ca="1" si="95"/>
        <v>5801</v>
      </c>
      <c r="X176" s="80">
        <f>VLOOKUP($A176,[0]!Table,MATCH(X$4,[0]!Curves,0))</f>
        <v>6.4149449038259906E-2</v>
      </c>
      <c r="Y176" s="84">
        <f t="shared" ca="1" si="96"/>
        <v>0.36663172368007019</v>
      </c>
      <c r="Z176" s="22">
        <f t="shared" si="97"/>
        <v>0</v>
      </c>
      <c r="AA176" s="22">
        <f t="shared" si="98"/>
        <v>0</v>
      </c>
      <c r="AC176" s="72">
        <f t="shared" ca="1" si="99"/>
        <v>0</v>
      </c>
      <c r="AD176" s="72">
        <f t="shared" ca="1" si="100"/>
        <v>0</v>
      </c>
      <c r="AE176" s="72">
        <f t="shared" ca="1" si="101"/>
        <v>0</v>
      </c>
      <c r="AF176" s="72">
        <f t="shared" ca="1" si="102"/>
        <v>0</v>
      </c>
      <c r="AG176" s="72">
        <f t="shared" ca="1" si="103"/>
        <v>0</v>
      </c>
      <c r="AH176" s="72">
        <f t="shared" ca="1" si="104"/>
        <v>0</v>
      </c>
      <c r="AI176" s="72">
        <f t="shared" ca="1" si="105"/>
        <v>0</v>
      </c>
      <c r="AJ176" s="72">
        <f t="shared" ca="1" si="106"/>
        <v>0</v>
      </c>
      <c r="AK176" s="72">
        <f t="shared" ca="1" si="107"/>
        <v>0</v>
      </c>
      <c r="AL176" s="76"/>
      <c r="AM176" s="72">
        <f t="shared" ca="1" si="108"/>
        <v>0</v>
      </c>
      <c r="AN176" s="72">
        <f t="shared" ca="1" si="109"/>
        <v>0</v>
      </c>
      <c r="AO176" s="72">
        <f t="shared" ca="1" si="110"/>
        <v>0</v>
      </c>
      <c r="AP176" s="85">
        <f t="shared" ca="1" si="111"/>
        <v>0</v>
      </c>
      <c r="AR176" s="72">
        <f t="shared" ca="1" si="112"/>
        <v>0</v>
      </c>
      <c r="AS176" s="72">
        <f t="shared" ca="1" si="113"/>
        <v>0</v>
      </c>
      <c r="AT176" s="72">
        <f t="shared" ca="1" si="114"/>
        <v>0</v>
      </c>
      <c r="AU176" s="85">
        <f t="shared" ca="1" si="115"/>
        <v>0</v>
      </c>
      <c r="AV176" s="85"/>
      <c r="AW176" s="73">
        <f t="shared" ca="1" si="116"/>
        <v>0</v>
      </c>
      <c r="AY176" s="73">
        <f t="shared" ca="1" si="117"/>
        <v>0</v>
      </c>
      <c r="AZ176" s="86"/>
    </row>
    <row r="177" spans="1:52" ht="12" customHeight="1">
      <c r="A177" s="77">
        <f t="shared" si="118"/>
        <v>42826</v>
      </c>
      <c r="B177" s="78">
        <f t="shared" si="119"/>
        <v>50000</v>
      </c>
      <c r="C177" s="87"/>
      <c r="D177" s="79">
        <f t="shared" si="81"/>
        <v>50000</v>
      </c>
      <c r="E177" s="67">
        <f t="shared" si="82"/>
        <v>0</v>
      </c>
      <c r="F177" s="67">
        <f t="shared" ca="1" si="83"/>
        <v>0</v>
      </c>
      <c r="G177" s="80">
        <f>VLOOKUP($A177,[0]!Table,MATCH(G$4,[0]!Curves,0))</f>
        <v>4.63</v>
      </c>
      <c r="H177" s="81">
        <f t="shared" si="84"/>
        <v>4.63</v>
      </c>
      <c r="I177" s="80">
        <f t="shared" si="85"/>
        <v>4.63</v>
      </c>
      <c r="J177" s="80">
        <f>VLOOKUP($A177,[0]!Table,MATCH(J$4,[0]!Curves,0))</f>
        <v>0</v>
      </c>
      <c r="K177" s="81">
        <f t="shared" si="86"/>
        <v>0</v>
      </c>
      <c r="L177" s="99">
        <f t="shared" si="87"/>
        <v>0</v>
      </c>
      <c r="M177" s="80">
        <f>VLOOKUP($A177,[0]!Table,MATCH(M$4,[0]!Curves,0))</f>
        <v>0</v>
      </c>
      <c r="N177" s="81">
        <f t="shared" si="88"/>
        <v>0</v>
      </c>
      <c r="O177" s="99">
        <f t="shared" si="89"/>
        <v>0</v>
      </c>
      <c r="P177" s="71"/>
      <c r="Q177" s="99">
        <f t="shared" si="90"/>
        <v>4.63</v>
      </c>
      <c r="R177" s="99">
        <f t="shared" si="91"/>
        <v>4.63</v>
      </c>
      <c r="S177" s="99">
        <f t="shared" si="92"/>
        <v>4.63</v>
      </c>
      <c r="T177" s="82"/>
      <c r="U177" s="22">
        <f t="shared" si="93"/>
        <v>30</v>
      </c>
      <c r="V177" s="83">
        <f t="shared" si="94"/>
        <v>42880</v>
      </c>
      <c r="W177" s="22">
        <f t="shared" ca="1" si="95"/>
        <v>5831</v>
      </c>
      <c r="X177" s="80">
        <f>VLOOKUP($A177,[0]!Table,MATCH(X$4,[0]!Curves,0))</f>
        <v>6.4185624189898205E-2</v>
      </c>
      <c r="Y177" s="84">
        <f t="shared" ca="1" si="96"/>
        <v>0.36453671459048681</v>
      </c>
      <c r="Z177" s="22">
        <f t="shared" si="97"/>
        <v>0</v>
      </c>
      <c r="AA177" s="22">
        <f t="shared" si="98"/>
        <v>0</v>
      </c>
      <c r="AC177" s="72">
        <f t="shared" ca="1" si="99"/>
        <v>0</v>
      </c>
      <c r="AD177" s="72">
        <f t="shared" ca="1" si="100"/>
        <v>0</v>
      </c>
      <c r="AE177" s="72">
        <f t="shared" ca="1" si="101"/>
        <v>0</v>
      </c>
      <c r="AF177" s="72">
        <f t="shared" ca="1" si="102"/>
        <v>0</v>
      </c>
      <c r="AG177" s="72">
        <f t="shared" ca="1" si="103"/>
        <v>0</v>
      </c>
      <c r="AH177" s="72">
        <f t="shared" ca="1" si="104"/>
        <v>0</v>
      </c>
      <c r="AI177" s="72">
        <f t="shared" ca="1" si="105"/>
        <v>0</v>
      </c>
      <c r="AJ177" s="72">
        <f t="shared" ca="1" si="106"/>
        <v>0</v>
      </c>
      <c r="AK177" s="72">
        <f t="shared" ca="1" si="107"/>
        <v>0</v>
      </c>
      <c r="AL177" s="76"/>
      <c r="AM177" s="72">
        <f t="shared" ca="1" si="108"/>
        <v>0</v>
      </c>
      <c r="AN177" s="72">
        <f t="shared" ca="1" si="109"/>
        <v>0</v>
      </c>
      <c r="AO177" s="72">
        <f t="shared" ca="1" si="110"/>
        <v>0</v>
      </c>
      <c r="AP177" s="85">
        <f t="shared" ca="1" si="111"/>
        <v>0</v>
      </c>
      <c r="AR177" s="72">
        <f t="shared" ca="1" si="112"/>
        <v>0</v>
      </c>
      <c r="AS177" s="72">
        <f t="shared" ca="1" si="113"/>
        <v>0</v>
      </c>
      <c r="AT177" s="72">
        <f t="shared" ca="1" si="114"/>
        <v>0</v>
      </c>
      <c r="AU177" s="85">
        <f t="shared" ca="1" si="115"/>
        <v>0</v>
      </c>
      <c r="AV177" s="85"/>
      <c r="AW177" s="73">
        <f t="shared" ca="1" si="116"/>
        <v>0</v>
      </c>
      <c r="AY177" s="73">
        <f t="shared" ca="1" si="117"/>
        <v>0</v>
      </c>
      <c r="AZ177" s="86"/>
    </row>
    <row r="178" spans="1:52" ht="12" customHeight="1">
      <c r="A178" s="77">
        <f t="shared" si="118"/>
        <v>42856</v>
      </c>
      <c r="B178" s="78">
        <f t="shared" si="119"/>
        <v>50000</v>
      </c>
      <c r="C178" s="87"/>
      <c r="D178" s="79">
        <f t="shared" si="81"/>
        <v>50000</v>
      </c>
      <c r="E178" s="67">
        <f t="shared" si="82"/>
        <v>0</v>
      </c>
      <c r="F178" s="67">
        <f t="shared" ca="1" si="83"/>
        <v>0</v>
      </c>
      <c r="G178" s="80">
        <f>VLOOKUP($A178,[0]!Table,MATCH(G$4,[0]!Curves,0))</f>
        <v>4.62</v>
      </c>
      <c r="H178" s="81">
        <f t="shared" si="84"/>
        <v>4.62</v>
      </c>
      <c r="I178" s="80">
        <f t="shared" si="85"/>
        <v>4.62</v>
      </c>
      <c r="J178" s="80">
        <f>VLOOKUP($A178,[0]!Table,MATCH(J$4,[0]!Curves,0))</f>
        <v>0</v>
      </c>
      <c r="K178" s="81">
        <f t="shared" si="86"/>
        <v>0</v>
      </c>
      <c r="L178" s="99">
        <f t="shared" si="87"/>
        <v>0</v>
      </c>
      <c r="M178" s="80">
        <f>VLOOKUP($A178,[0]!Table,MATCH(M$4,[0]!Curves,0))</f>
        <v>0</v>
      </c>
      <c r="N178" s="81">
        <f t="shared" si="88"/>
        <v>0</v>
      </c>
      <c r="O178" s="99">
        <f t="shared" si="89"/>
        <v>0</v>
      </c>
      <c r="P178" s="71"/>
      <c r="Q178" s="99">
        <f t="shared" si="90"/>
        <v>4.62</v>
      </c>
      <c r="R178" s="99">
        <f t="shared" si="91"/>
        <v>4.62</v>
      </c>
      <c r="S178" s="99">
        <f t="shared" si="92"/>
        <v>4.62</v>
      </c>
      <c r="T178" s="82"/>
      <c r="U178" s="22">
        <f t="shared" si="93"/>
        <v>31</v>
      </c>
      <c r="V178" s="83">
        <f t="shared" si="94"/>
        <v>42911</v>
      </c>
      <c r="W178" s="22">
        <f t="shared" ca="1" si="95"/>
        <v>5862</v>
      </c>
      <c r="X178" s="80">
        <f>VLOOKUP($A178,[0]!Table,MATCH(X$4,[0]!Curves,0))</f>
        <v>6.4220632401574398E-2</v>
      </c>
      <c r="Y178" s="84">
        <f t="shared" ca="1" si="96"/>
        <v>0.36238232983728186</v>
      </c>
      <c r="Z178" s="22">
        <f t="shared" si="97"/>
        <v>0</v>
      </c>
      <c r="AA178" s="22">
        <f t="shared" si="98"/>
        <v>0</v>
      </c>
      <c r="AC178" s="72">
        <f t="shared" ca="1" si="99"/>
        <v>0</v>
      </c>
      <c r="AD178" s="72">
        <f t="shared" ca="1" si="100"/>
        <v>0</v>
      </c>
      <c r="AE178" s="72">
        <f t="shared" ca="1" si="101"/>
        <v>0</v>
      </c>
      <c r="AF178" s="72">
        <f t="shared" ca="1" si="102"/>
        <v>0</v>
      </c>
      <c r="AG178" s="72">
        <f t="shared" ca="1" si="103"/>
        <v>0</v>
      </c>
      <c r="AH178" s="72">
        <f t="shared" ca="1" si="104"/>
        <v>0</v>
      </c>
      <c r="AI178" s="72">
        <f t="shared" ca="1" si="105"/>
        <v>0</v>
      </c>
      <c r="AJ178" s="72">
        <f t="shared" ca="1" si="106"/>
        <v>0</v>
      </c>
      <c r="AK178" s="72">
        <f t="shared" ca="1" si="107"/>
        <v>0</v>
      </c>
      <c r="AL178" s="76"/>
      <c r="AM178" s="72">
        <f t="shared" ca="1" si="108"/>
        <v>0</v>
      </c>
      <c r="AN178" s="72">
        <f t="shared" ca="1" si="109"/>
        <v>0</v>
      </c>
      <c r="AO178" s="72">
        <f t="shared" ca="1" si="110"/>
        <v>0</v>
      </c>
      <c r="AP178" s="85">
        <f t="shared" ca="1" si="111"/>
        <v>0</v>
      </c>
      <c r="AR178" s="72">
        <f t="shared" ca="1" si="112"/>
        <v>0</v>
      </c>
      <c r="AS178" s="72">
        <f t="shared" ca="1" si="113"/>
        <v>0</v>
      </c>
      <c r="AT178" s="72">
        <f t="shared" ca="1" si="114"/>
        <v>0</v>
      </c>
      <c r="AU178" s="85">
        <f t="shared" ca="1" si="115"/>
        <v>0</v>
      </c>
      <c r="AV178" s="85"/>
      <c r="AW178" s="73">
        <f t="shared" ca="1" si="116"/>
        <v>0</v>
      </c>
      <c r="AY178" s="73">
        <f t="shared" ca="1" si="117"/>
        <v>0</v>
      </c>
      <c r="AZ178" s="86"/>
    </row>
    <row r="179" spans="1:52" ht="12" customHeight="1">
      <c r="A179" s="77">
        <f t="shared" si="118"/>
        <v>42887</v>
      </c>
      <c r="B179" s="78">
        <f t="shared" si="119"/>
        <v>50000</v>
      </c>
      <c r="C179" s="87"/>
      <c r="D179" s="79">
        <f t="shared" si="81"/>
        <v>50000</v>
      </c>
      <c r="E179" s="67">
        <f t="shared" si="82"/>
        <v>0</v>
      </c>
      <c r="F179" s="67">
        <f t="shared" ca="1" si="83"/>
        <v>0</v>
      </c>
      <c r="G179" s="80">
        <f>VLOOKUP($A179,[0]!Table,MATCH(G$4,[0]!Curves,0))</f>
        <v>4.6560000000000006</v>
      </c>
      <c r="H179" s="81">
        <f t="shared" si="84"/>
        <v>4.6560000000000006</v>
      </c>
      <c r="I179" s="80">
        <f t="shared" si="85"/>
        <v>4.6560000000000006</v>
      </c>
      <c r="J179" s="80">
        <f>VLOOKUP($A179,[0]!Table,MATCH(J$4,[0]!Curves,0))</f>
        <v>0</v>
      </c>
      <c r="K179" s="81">
        <f t="shared" si="86"/>
        <v>0</v>
      </c>
      <c r="L179" s="99">
        <f t="shared" si="87"/>
        <v>0</v>
      </c>
      <c r="M179" s="80">
        <f>VLOOKUP($A179,[0]!Table,MATCH(M$4,[0]!Curves,0))</f>
        <v>0</v>
      </c>
      <c r="N179" s="81">
        <f t="shared" si="88"/>
        <v>0</v>
      </c>
      <c r="O179" s="99">
        <f t="shared" si="89"/>
        <v>0</v>
      </c>
      <c r="P179" s="71"/>
      <c r="Q179" s="99">
        <f t="shared" si="90"/>
        <v>4.6560000000000006</v>
      </c>
      <c r="R179" s="99">
        <f t="shared" si="91"/>
        <v>4.6560000000000006</v>
      </c>
      <c r="S179" s="99">
        <f t="shared" si="92"/>
        <v>4.6560000000000006</v>
      </c>
      <c r="T179" s="82"/>
      <c r="U179" s="22">
        <f t="shared" si="93"/>
        <v>30</v>
      </c>
      <c r="V179" s="83">
        <f t="shared" si="94"/>
        <v>42941</v>
      </c>
      <c r="W179" s="22">
        <f t="shared" ca="1" si="95"/>
        <v>5892</v>
      </c>
      <c r="X179" s="80">
        <f>VLOOKUP($A179,[0]!Table,MATCH(X$4,[0]!Curves,0))</f>
        <v>6.4256807554066597E-2</v>
      </c>
      <c r="Y179" s="84">
        <f t="shared" ca="1" si="96"/>
        <v>0.36030752728296511</v>
      </c>
      <c r="Z179" s="22">
        <f t="shared" si="97"/>
        <v>0</v>
      </c>
      <c r="AA179" s="22">
        <f t="shared" si="98"/>
        <v>0</v>
      </c>
      <c r="AC179" s="72">
        <f t="shared" ca="1" si="99"/>
        <v>0</v>
      </c>
      <c r="AD179" s="72">
        <f t="shared" ca="1" si="100"/>
        <v>0</v>
      </c>
      <c r="AE179" s="72">
        <f t="shared" ca="1" si="101"/>
        <v>0</v>
      </c>
      <c r="AF179" s="72">
        <f t="shared" ca="1" si="102"/>
        <v>0</v>
      </c>
      <c r="AG179" s="72">
        <f t="shared" ca="1" si="103"/>
        <v>0</v>
      </c>
      <c r="AH179" s="72">
        <f t="shared" ca="1" si="104"/>
        <v>0</v>
      </c>
      <c r="AI179" s="72">
        <f t="shared" ca="1" si="105"/>
        <v>0</v>
      </c>
      <c r="AJ179" s="72">
        <f t="shared" ca="1" si="106"/>
        <v>0</v>
      </c>
      <c r="AK179" s="72">
        <f t="shared" ca="1" si="107"/>
        <v>0</v>
      </c>
      <c r="AL179" s="76"/>
      <c r="AM179" s="72">
        <f t="shared" ca="1" si="108"/>
        <v>0</v>
      </c>
      <c r="AN179" s="72">
        <f t="shared" ca="1" si="109"/>
        <v>0</v>
      </c>
      <c r="AO179" s="72">
        <f t="shared" ca="1" si="110"/>
        <v>0</v>
      </c>
      <c r="AP179" s="85">
        <f t="shared" ca="1" si="111"/>
        <v>0</v>
      </c>
      <c r="AR179" s="72">
        <f t="shared" ca="1" si="112"/>
        <v>0</v>
      </c>
      <c r="AS179" s="72">
        <f t="shared" ca="1" si="113"/>
        <v>0</v>
      </c>
      <c r="AT179" s="72">
        <f t="shared" ca="1" si="114"/>
        <v>0</v>
      </c>
      <c r="AU179" s="85">
        <f t="shared" ca="1" si="115"/>
        <v>0</v>
      </c>
      <c r="AV179" s="85"/>
      <c r="AW179" s="73">
        <f t="shared" ca="1" si="116"/>
        <v>0</v>
      </c>
      <c r="AY179" s="73">
        <f t="shared" ca="1" si="117"/>
        <v>0</v>
      </c>
      <c r="AZ179" s="86"/>
    </row>
    <row r="180" spans="1:52" ht="12" customHeight="1">
      <c r="A180" s="77">
        <f t="shared" si="118"/>
        <v>42917</v>
      </c>
      <c r="B180" s="78">
        <f t="shared" si="119"/>
        <v>50000</v>
      </c>
      <c r="C180" s="87"/>
      <c r="D180" s="79">
        <f t="shared" si="81"/>
        <v>50000</v>
      </c>
      <c r="E180" s="67">
        <f t="shared" si="82"/>
        <v>0</v>
      </c>
      <c r="F180" s="67">
        <f t="shared" ca="1" si="83"/>
        <v>0</v>
      </c>
      <c r="G180" s="80">
        <f>VLOOKUP($A180,[0]!Table,MATCH(G$4,[0]!Curves,0))</f>
        <v>4.7050000000000001</v>
      </c>
      <c r="H180" s="81">
        <f t="shared" si="84"/>
        <v>4.7050000000000001</v>
      </c>
      <c r="I180" s="80">
        <f t="shared" si="85"/>
        <v>4.7050000000000001</v>
      </c>
      <c r="J180" s="80">
        <f>VLOOKUP($A180,[0]!Table,MATCH(J$4,[0]!Curves,0))</f>
        <v>0</v>
      </c>
      <c r="K180" s="81">
        <f t="shared" si="86"/>
        <v>0</v>
      </c>
      <c r="L180" s="99">
        <f t="shared" si="87"/>
        <v>0</v>
      </c>
      <c r="M180" s="80">
        <f>VLOOKUP($A180,[0]!Table,MATCH(M$4,[0]!Curves,0))</f>
        <v>0</v>
      </c>
      <c r="N180" s="81">
        <f t="shared" si="88"/>
        <v>0</v>
      </c>
      <c r="O180" s="99">
        <f t="shared" si="89"/>
        <v>0</v>
      </c>
      <c r="P180" s="71"/>
      <c r="Q180" s="99">
        <f t="shared" si="90"/>
        <v>4.7050000000000001</v>
      </c>
      <c r="R180" s="99">
        <f t="shared" si="91"/>
        <v>4.7050000000000001</v>
      </c>
      <c r="S180" s="99">
        <f t="shared" si="92"/>
        <v>4.7050000000000001</v>
      </c>
      <c r="T180" s="82"/>
      <c r="U180" s="22">
        <f t="shared" si="93"/>
        <v>31</v>
      </c>
      <c r="V180" s="83">
        <f t="shared" si="94"/>
        <v>42972</v>
      </c>
      <c r="W180" s="22">
        <f t="shared" ca="1" si="95"/>
        <v>5923</v>
      </c>
      <c r="X180" s="80">
        <f>VLOOKUP($A180,[0]!Table,MATCH(X$4,[0]!Curves,0))</f>
        <v>6.4291815766568797E-2</v>
      </c>
      <c r="Y180" s="84">
        <f t="shared" ca="1" si="96"/>
        <v>0.358173950533965</v>
      </c>
      <c r="Z180" s="22">
        <f t="shared" si="97"/>
        <v>0</v>
      </c>
      <c r="AA180" s="22">
        <f t="shared" si="98"/>
        <v>0</v>
      </c>
      <c r="AC180" s="72">
        <f t="shared" ca="1" si="99"/>
        <v>0</v>
      </c>
      <c r="AD180" s="72">
        <f t="shared" ca="1" si="100"/>
        <v>0</v>
      </c>
      <c r="AE180" s="72">
        <f t="shared" ca="1" si="101"/>
        <v>0</v>
      </c>
      <c r="AF180" s="72">
        <f t="shared" ca="1" si="102"/>
        <v>0</v>
      </c>
      <c r="AG180" s="72">
        <f t="shared" ca="1" si="103"/>
        <v>0</v>
      </c>
      <c r="AH180" s="72">
        <f t="shared" ca="1" si="104"/>
        <v>0</v>
      </c>
      <c r="AI180" s="72">
        <f t="shared" ca="1" si="105"/>
        <v>0</v>
      </c>
      <c r="AJ180" s="72">
        <f t="shared" ca="1" si="106"/>
        <v>0</v>
      </c>
      <c r="AK180" s="72">
        <f t="shared" ca="1" si="107"/>
        <v>0</v>
      </c>
      <c r="AL180" s="76"/>
      <c r="AM180" s="72">
        <f t="shared" ca="1" si="108"/>
        <v>0</v>
      </c>
      <c r="AN180" s="72">
        <f t="shared" ca="1" si="109"/>
        <v>0</v>
      </c>
      <c r="AO180" s="72">
        <f t="shared" ca="1" si="110"/>
        <v>0</v>
      </c>
      <c r="AP180" s="85">
        <f t="shared" ca="1" si="111"/>
        <v>0</v>
      </c>
      <c r="AR180" s="72">
        <f t="shared" ca="1" si="112"/>
        <v>0</v>
      </c>
      <c r="AS180" s="72">
        <f t="shared" ca="1" si="113"/>
        <v>0</v>
      </c>
      <c r="AT180" s="72">
        <f t="shared" ca="1" si="114"/>
        <v>0</v>
      </c>
      <c r="AU180" s="85">
        <f t="shared" ca="1" si="115"/>
        <v>0</v>
      </c>
      <c r="AV180" s="85"/>
      <c r="AW180" s="73">
        <f t="shared" ca="1" si="116"/>
        <v>0</v>
      </c>
      <c r="AY180" s="73">
        <f t="shared" ca="1" si="117"/>
        <v>0</v>
      </c>
      <c r="AZ180" s="86"/>
    </row>
    <row r="181" spans="1:52" ht="12" customHeight="1">
      <c r="A181" s="77">
        <f t="shared" si="118"/>
        <v>42948</v>
      </c>
      <c r="B181" s="78">
        <f t="shared" si="119"/>
        <v>50000</v>
      </c>
      <c r="C181" s="87"/>
      <c r="D181" s="79">
        <f t="shared" si="81"/>
        <v>50000</v>
      </c>
      <c r="E181" s="67">
        <f t="shared" si="82"/>
        <v>0</v>
      </c>
      <c r="F181" s="67">
        <f t="shared" ca="1" si="83"/>
        <v>0</v>
      </c>
      <c r="G181" s="80">
        <f>VLOOKUP($A181,[0]!Table,MATCH(G$4,[0]!Curves,0))</f>
        <v>4.75</v>
      </c>
      <c r="H181" s="81">
        <f t="shared" si="84"/>
        <v>4.75</v>
      </c>
      <c r="I181" s="80">
        <f t="shared" si="85"/>
        <v>4.75</v>
      </c>
      <c r="J181" s="80">
        <f>VLOOKUP($A181,[0]!Table,MATCH(J$4,[0]!Curves,0))</f>
        <v>0</v>
      </c>
      <c r="K181" s="81">
        <f t="shared" si="86"/>
        <v>0</v>
      </c>
      <c r="L181" s="99">
        <f t="shared" si="87"/>
        <v>0</v>
      </c>
      <c r="M181" s="80">
        <f>VLOOKUP($A181,[0]!Table,MATCH(M$4,[0]!Curves,0))</f>
        <v>0</v>
      </c>
      <c r="N181" s="81">
        <f t="shared" si="88"/>
        <v>0</v>
      </c>
      <c r="O181" s="99">
        <f t="shared" si="89"/>
        <v>0</v>
      </c>
      <c r="P181" s="71"/>
      <c r="Q181" s="99">
        <f t="shared" si="90"/>
        <v>4.75</v>
      </c>
      <c r="R181" s="99">
        <f t="shared" si="91"/>
        <v>4.75</v>
      </c>
      <c r="S181" s="99">
        <f t="shared" si="92"/>
        <v>4.75</v>
      </c>
      <c r="T181" s="82"/>
      <c r="U181" s="22">
        <f t="shared" si="93"/>
        <v>31</v>
      </c>
      <c r="V181" s="83">
        <f t="shared" si="94"/>
        <v>43003</v>
      </c>
      <c r="W181" s="22">
        <f t="shared" ca="1" si="95"/>
        <v>5954</v>
      </c>
      <c r="X181" s="80">
        <f>VLOOKUP($A181,[0]!Table,MATCH(X$4,[0]!Curves,0))</f>
        <v>6.4327990919915007E-2</v>
      </c>
      <c r="Y181" s="84">
        <f t="shared" ca="1" si="96"/>
        <v>0.35605089314996957</v>
      </c>
      <c r="Z181" s="22">
        <f t="shared" si="97"/>
        <v>0</v>
      </c>
      <c r="AA181" s="22">
        <f t="shared" si="98"/>
        <v>0</v>
      </c>
      <c r="AC181" s="72">
        <f t="shared" ca="1" si="99"/>
        <v>0</v>
      </c>
      <c r="AD181" s="72">
        <f t="shared" ca="1" si="100"/>
        <v>0</v>
      </c>
      <c r="AE181" s="72">
        <f t="shared" ca="1" si="101"/>
        <v>0</v>
      </c>
      <c r="AF181" s="72">
        <f t="shared" ca="1" si="102"/>
        <v>0</v>
      </c>
      <c r="AG181" s="72">
        <f t="shared" ca="1" si="103"/>
        <v>0</v>
      </c>
      <c r="AH181" s="72">
        <f t="shared" ca="1" si="104"/>
        <v>0</v>
      </c>
      <c r="AI181" s="72">
        <f t="shared" ca="1" si="105"/>
        <v>0</v>
      </c>
      <c r="AJ181" s="72">
        <f t="shared" ca="1" si="106"/>
        <v>0</v>
      </c>
      <c r="AK181" s="72">
        <f t="shared" ca="1" si="107"/>
        <v>0</v>
      </c>
      <c r="AL181" s="76"/>
      <c r="AM181" s="72">
        <f t="shared" ca="1" si="108"/>
        <v>0</v>
      </c>
      <c r="AN181" s="72">
        <f t="shared" ca="1" si="109"/>
        <v>0</v>
      </c>
      <c r="AO181" s="72">
        <f t="shared" ca="1" si="110"/>
        <v>0</v>
      </c>
      <c r="AP181" s="85">
        <f t="shared" ca="1" si="111"/>
        <v>0</v>
      </c>
      <c r="AR181" s="72">
        <f t="shared" ca="1" si="112"/>
        <v>0</v>
      </c>
      <c r="AS181" s="72">
        <f t="shared" ca="1" si="113"/>
        <v>0</v>
      </c>
      <c r="AT181" s="72">
        <f t="shared" ca="1" si="114"/>
        <v>0</v>
      </c>
      <c r="AU181" s="85">
        <f t="shared" ca="1" si="115"/>
        <v>0</v>
      </c>
      <c r="AV181" s="85"/>
      <c r="AW181" s="73">
        <f t="shared" ca="1" si="116"/>
        <v>0</v>
      </c>
      <c r="AY181" s="73">
        <f t="shared" ca="1" si="117"/>
        <v>0</v>
      </c>
      <c r="AZ181" s="86"/>
    </row>
    <row r="182" spans="1:52" ht="12" customHeight="1">
      <c r="A182" s="77">
        <f t="shared" si="118"/>
        <v>42979</v>
      </c>
      <c r="B182" s="78">
        <f t="shared" si="119"/>
        <v>50000</v>
      </c>
      <c r="C182" s="87"/>
      <c r="D182" s="79">
        <f t="shared" si="81"/>
        <v>50000</v>
      </c>
      <c r="E182" s="67">
        <f t="shared" si="82"/>
        <v>0</v>
      </c>
      <c r="F182" s="67">
        <f t="shared" ca="1" si="83"/>
        <v>0</v>
      </c>
      <c r="G182" s="80">
        <f>VLOOKUP($A182,[0]!Table,MATCH(G$4,[0]!Curves,0))</f>
        <v>4.7570000000000006</v>
      </c>
      <c r="H182" s="81">
        <f t="shared" si="84"/>
        <v>4.7570000000000006</v>
      </c>
      <c r="I182" s="80">
        <f t="shared" si="85"/>
        <v>4.7570000000000006</v>
      </c>
      <c r="J182" s="80">
        <f>VLOOKUP($A182,[0]!Table,MATCH(J$4,[0]!Curves,0))</f>
        <v>0</v>
      </c>
      <c r="K182" s="81">
        <f t="shared" si="86"/>
        <v>0</v>
      </c>
      <c r="L182" s="99">
        <f t="shared" si="87"/>
        <v>0</v>
      </c>
      <c r="M182" s="80">
        <f>VLOOKUP($A182,[0]!Table,MATCH(M$4,[0]!Curves,0))</f>
        <v>0</v>
      </c>
      <c r="N182" s="81">
        <f t="shared" si="88"/>
        <v>0</v>
      </c>
      <c r="O182" s="99">
        <f t="shared" si="89"/>
        <v>0</v>
      </c>
      <c r="P182" s="71"/>
      <c r="Q182" s="99">
        <f t="shared" si="90"/>
        <v>4.7570000000000006</v>
      </c>
      <c r="R182" s="99">
        <f t="shared" si="91"/>
        <v>4.7570000000000006</v>
      </c>
      <c r="S182" s="99">
        <f t="shared" si="92"/>
        <v>4.7570000000000006</v>
      </c>
      <c r="T182" s="82"/>
      <c r="U182" s="22">
        <f t="shared" si="93"/>
        <v>30</v>
      </c>
      <c r="V182" s="83">
        <f t="shared" si="94"/>
        <v>43033</v>
      </c>
      <c r="W182" s="22">
        <f t="shared" ca="1" si="95"/>
        <v>5984</v>
      </c>
      <c r="X182" s="80">
        <f>VLOOKUP($A182,[0]!Table,MATCH(X$4,[0]!Curves,0))</f>
        <v>6.4364166073695106E-2</v>
      </c>
      <c r="Y182" s="84">
        <f t="shared" ca="1" si="96"/>
        <v>0.35400630232957248</v>
      </c>
      <c r="Z182" s="22">
        <f t="shared" si="97"/>
        <v>0</v>
      </c>
      <c r="AA182" s="22">
        <f t="shared" si="98"/>
        <v>0</v>
      </c>
      <c r="AC182" s="72">
        <f t="shared" ca="1" si="99"/>
        <v>0</v>
      </c>
      <c r="AD182" s="72">
        <f t="shared" ca="1" si="100"/>
        <v>0</v>
      </c>
      <c r="AE182" s="72">
        <f t="shared" ca="1" si="101"/>
        <v>0</v>
      </c>
      <c r="AF182" s="72">
        <f t="shared" ca="1" si="102"/>
        <v>0</v>
      </c>
      <c r="AG182" s="72">
        <f t="shared" ca="1" si="103"/>
        <v>0</v>
      </c>
      <c r="AH182" s="72">
        <f t="shared" ca="1" si="104"/>
        <v>0</v>
      </c>
      <c r="AI182" s="72">
        <f t="shared" ca="1" si="105"/>
        <v>0</v>
      </c>
      <c r="AJ182" s="72">
        <f t="shared" ca="1" si="106"/>
        <v>0</v>
      </c>
      <c r="AK182" s="72">
        <f t="shared" ca="1" si="107"/>
        <v>0</v>
      </c>
      <c r="AL182" s="76"/>
      <c r="AM182" s="72">
        <f t="shared" ca="1" si="108"/>
        <v>0</v>
      </c>
      <c r="AN182" s="72">
        <f t="shared" ca="1" si="109"/>
        <v>0</v>
      </c>
      <c r="AO182" s="72">
        <f t="shared" ca="1" si="110"/>
        <v>0</v>
      </c>
      <c r="AP182" s="85">
        <f t="shared" ca="1" si="111"/>
        <v>0</v>
      </c>
      <c r="AR182" s="72">
        <f t="shared" ca="1" si="112"/>
        <v>0</v>
      </c>
      <c r="AS182" s="72">
        <f t="shared" ca="1" si="113"/>
        <v>0</v>
      </c>
      <c r="AT182" s="72">
        <f t="shared" ca="1" si="114"/>
        <v>0</v>
      </c>
      <c r="AU182" s="85">
        <f t="shared" ca="1" si="115"/>
        <v>0</v>
      </c>
      <c r="AV182" s="85"/>
      <c r="AW182" s="73">
        <f t="shared" ca="1" si="116"/>
        <v>0</v>
      </c>
      <c r="AY182" s="73">
        <f t="shared" ca="1" si="117"/>
        <v>0</v>
      </c>
      <c r="AZ182" s="86"/>
    </row>
    <row r="183" spans="1:52" ht="12" customHeight="1">
      <c r="A183" s="77">
        <f t="shared" si="118"/>
        <v>43009</v>
      </c>
      <c r="B183" s="78">
        <f t="shared" si="119"/>
        <v>50000</v>
      </c>
      <c r="C183" s="87"/>
      <c r="D183" s="79">
        <f t="shared" si="81"/>
        <v>50000</v>
      </c>
      <c r="E183" s="67">
        <f t="shared" si="82"/>
        <v>0</v>
      </c>
      <c r="F183" s="67">
        <f t="shared" ca="1" si="83"/>
        <v>0</v>
      </c>
      <c r="G183" s="80">
        <f>VLOOKUP($A183,[0]!Table,MATCH(G$4,[0]!Curves,0))</f>
        <v>4.7850000000000001</v>
      </c>
      <c r="H183" s="81">
        <f t="shared" si="84"/>
        <v>4.7850000000000001</v>
      </c>
      <c r="I183" s="80">
        <f t="shared" si="85"/>
        <v>4.7850000000000001</v>
      </c>
      <c r="J183" s="80">
        <f>VLOOKUP($A183,[0]!Table,MATCH(J$4,[0]!Curves,0))</f>
        <v>0</v>
      </c>
      <c r="K183" s="81">
        <f t="shared" si="86"/>
        <v>0</v>
      </c>
      <c r="L183" s="99">
        <f t="shared" si="87"/>
        <v>0</v>
      </c>
      <c r="M183" s="80">
        <f>VLOOKUP($A183,[0]!Table,MATCH(M$4,[0]!Curves,0))</f>
        <v>0</v>
      </c>
      <c r="N183" s="81">
        <f t="shared" si="88"/>
        <v>0</v>
      </c>
      <c r="O183" s="99">
        <f t="shared" si="89"/>
        <v>0</v>
      </c>
      <c r="P183" s="71"/>
      <c r="Q183" s="99">
        <f t="shared" si="90"/>
        <v>4.7850000000000001</v>
      </c>
      <c r="R183" s="99">
        <f t="shared" si="91"/>
        <v>4.7850000000000001</v>
      </c>
      <c r="S183" s="99">
        <f t="shared" si="92"/>
        <v>4.7850000000000001</v>
      </c>
      <c r="T183" s="82"/>
      <c r="U183" s="22">
        <f t="shared" si="93"/>
        <v>31</v>
      </c>
      <c r="V183" s="83">
        <f t="shared" si="94"/>
        <v>43064</v>
      </c>
      <c r="W183" s="22">
        <f t="shared" ca="1" si="95"/>
        <v>6015</v>
      </c>
      <c r="X183" s="80">
        <f>VLOOKUP($A183,[0]!Table,MATCH(X$4,[0]!Curves,0))</f>
        <v>6.4399174287443905E-2</v>
      </c>
      <c r="Y183" s="84">
        <f t="shared" ca="1" si="96"/>
        <v>0.35190383588848906</v>
      </c>
      <c r="Z183" s="22">
        <f t="shared" si="97"/>
        <v>0</v>
      </c>
      <c r="AA183" s="22">
        <f t="shared" si="98"/>
        <v>0</v>
      </c>
      <c r="AC183" s="72">
        <f t="shared" ca="1" si="99"/>
        <v>0</v>
      </c>
      <c r="AD183" s="72">
        <f t="shared" ca="1" si="100"/>
        <v>0</v>
      </c>
      <c r="AE183" s="72">
        <f t="shared" ca="1" si="101"/>
        <v>0</v>
      </c>
      <c r="AF183" s="72">
        <f t="shared" ca="1" si="102"/>
        <v>0</v>
      </c>
      <c r="AG183" s="72">
        <f t="shared" ca="1" si="103"/>
        <v>0</v>
      </c>
      <c r="AH183" s="72">
        <f t="shared" ca="1" si="104"/>
        <v>0</v>
      </c>
      <c r="AI183" s="72">
        <f t="shared" ca="1" si="105"/>
        <v>0</v>
      </c>
      <c r="AJ183" s="72">
        <f t="shared" ca="1" si="106"/>
        <v>0</v>
      </c>
      <c r="AK183" s="72">
        <f t="shared" ca="1" si="107"/>
        <v>0</v>
      </c>
      <c r="AL183" s="76"/>
      <c r="AM183" s="72">
        <f t="shared" ca="1" si="108"/>
        <v>0</v>
      </c>
      <c r="AN183" s="72">
        <f t="shared" ca="1" si="109"/>
        <v>0</v>
      </c>
      <c r="AO183" s="72">
        <f t="shared" ca="1" si="110"/>
        <v>0</v>
      </c>
      <c r="AP183" s="85">
        <f t="shared" ca="1" si="111"/>
        <v>0</v>
      </c>
      <c r="AR183" s="72">
        <f t="shared" ca="1" si="112"/>
        <v>0</v>
      </c>
      <c r="AS183" s="72">
        <f t="shared" ca="1" si="113"/>
        <v>0</v>
      </c>
      <c r="AT183" s="72">
        <f t="shared" ca="1" si="114"/>
        <v>0</v>
      </c>
      <c r="AU183" s="85">
        <f t="shared" ca="1" si="115"/>
        <v>0</v>
      </c>
      <c r="AV183" s="85"/>
      <c r="AW183" s="73">
        <f t="shared" ca="1" si="116"/>
        <v>0</v>
      </c>
      <c r="AY183" s="73">
        <f t="shared" ca="1" si="117"/>
        <v>0</v>
      </c>
      <c r="AZ183" s="86"/>
    </row>
    <row r="184" spans="1:52" ht="12" customHeight="1">
      <c r="A184" s="77">
        <f t="shared" si="118"/>
        <v>43040</v>
      </c>
      <c r="B184" s="78">
        <f t="shared" si="119"/>
        <v>50000</v>
      </c>
      <c r="C184" s="87"/>
      <c r="D184" s="79">
        <f t="shared" si="81"/>
        <v>50000</v>
      </c>
      <c r="E184" s="67">
        <f t="shared" si="82"/>
        <v>0</v>
      </c>
      <c r="F184" s="67">
        <f t="shared" ca="1" si="83"/>
        <v>0</v>
      </c>
      <c r="G184" s="80">
        <f>VLOOKUP($A184,[0]!Table,MATCH(G$4,[0]!Curves,0))</f>
        <v>4.92</v>
      </c>
      <c r="H184" s="81">
        <f t="shared" si="84"/>
        <v>4.92</v>
      </c>
      <c r="I184" s="80">
        <f t="shared" si="85"/>
        <v>4.92</v>
      </c>
      <c r="J184" s="80">
        <f>VLOOKUP($A184,[0]!Table,MATCH(J$4,[0]!Curves,0))</f>
        <v>0</v>
      </c>
      <c r="K184" s="81">
        <f t="shared" si="86"/>
        <v>0</v>
      </c>
      <c r="L184" s="99">
        <f t="shared" si="87"/>
        <v>0</v>
      </c>
      <c r="M184" s="80">
        <f>VLOOKUP($A184,[0]!Table,MATCH(M$4,[0]!Curves,0))</f>
        <v>0</v>
      </c>
      <c r="N184" s="81">
        <f t="shared" si="88"/>
        <v>0</v>
      </c>
      <c r="O184" s="99">
        <f t="shared" si="89"/>
        <v>0</v>
      </c>
      <c r="P184" s="71"/>
      <c r="Q184" s="99">
        <f t="shared" si="90"/>
        <v>4.92</v>
      </c>
      <c r="R184" s="99">
        <f t="shared" si="91"/>
        <v>4.92</v>
      </c>
      <c r="S184" s="99">
        <f t="shared" si="92"/>
        <v>4.92</v>
      </c>
      <c r="T184" s="82"/>
      <c r="U184" s="22">
        <f t="shared" si="93"/>
        <v>30</v>
      </c>
      <c r="V184" s="83">
        <f t="shared" si="94"/>
        <v>43094</v>
      </c>
      <c r="W184" s="22">
        <f t="shared" ca="1" si="95"/>
        <v>6045</v>
      </c>
      <c r="X184" s="80">
        <f>VLOOKUP($A184,[0]!Table,MATCH(X$4,[0]!Curves,0))</f>
        <v>6.4435349442077502E-2</v>
      </c>
      <c r="Y184" s="84">
        <f t="shared" ca="1" si="96"/>
        <v>0.34987910226982655</v>
      </c>
      <c r="Z184" s="22">
        <f t="shared" si="97"/>
        <v>0</v>
      </c>
      <c r="AA184" s="22">
        <f t="shared" si="98"/>
        <v>0</v>
      </c>
      <c r="AC184" s="72">
        <f t="shared" ca="1" si="99"/>
        <v>0</v>
      </c>
      <c r="AD184" s="72">
        <f t="shared" ca="1" si="100"/>
        <v>0</v>
      </c>
      <c r="AE184" s="72">
        <f t="shared" ca="1" si="101"/>
        <v>0</v>
      </c>
      <c r="AF184" s="72">
        <f t="shared" ca="1" si="102"/>
        <v>0</v>
      </c>
      <c r="AG184" s="72">
        <f t="shared" ca="1" si="103"/>
        <v>0</v>
      </c>
      <c r="AH184" s="72">
        <f t="shared" ca="1" si="104"/>
        <v>0</v>
      </c>
      <c r="AI184" s="72">
        <f t="shared" ca="1" si="105"/>
        <v>0</v>
      </c>
      <c r="AJ184" s="72">
        <f t="shared" ca="1" si="106"/>
        <v>0</v>
      </c>
      <c r="AK184" s="72">
        <f t="shared" ca="1" si="107"/>
        <v>0</v>
      </c>
      <c r="AL184" s="76"/>
      <c r="AM184" s="72">
        <f t="shared" ca="1" si="108"/>
        <v>0</v>
      </c>
      <c r="AN184" s="72">
        <f t="shared" ca="1" si="109"/>
        <v>0</v>
      </c>
      <c r="AO184" s="72">
        <f t="shared" ca="1" si="110"/>
        <v>0</v>
      </c>
      <c r="AP184" s="85">
        <f t="shared" ca="1" si="111"/>
        <v>0</v>
      </c>
      <c r="AR184" s="72">
        <f t="shared" ca="1" si="112"/>
        <v>0</v>
      </c>
      <c r="AS184" s="72">
        <f t="shared" ca="1" si="113"/>
        <v>0</v>
      </c>
      <c r="AT184" s="72">
        <f t="shared" ca="1" si="114"/>
        <v>0</v>
      </c>
      <c r="AU184" s="85">
        <f t="shared" ca="1" si="115"/>
        <v>0</v>
      </c>
      <c r="AV184" s="85"/>
      <c r="AW184" s="73">
        <f t="shared" ca="1" si="116"/>
        <v>0</v>
      </c>
      <c r="AY184" s="73">
        <f t="shared" ca="1" si="117"/>
        <v>0</v>
      </c>
      <c r="AZ184" s="86"/>
    </row>
    <row r="185" spans="1:52" ht="12" customHeight="1">
      <c r="A185" s="77">
        <f t="shared" si="118"/>
        <v>43070</v>
      </c>
      <c r="B185" s="78">
        <f t="shared" si="119"/>
        <v>50000</v>
      </c>
      <c r="C185" s="87"/>
      <c r="D185" s="79">
        <f t="shared" si="81"/>
        <v>50000</v>
      </c>
      <c r="E185" s="67">
        <f t="shared" si="82"/>
        <v>0</v>
      </c>
      <c r="F185" s="67">
        <f t="shared" ca="1" si="83"/>
        <v>0</v>
      </c>
      <c r="G185" s="80">
        <f>VLOOKUP($A185,[0]!Table,MATCH(G$4,[0]!Curves,0))</f>
        <v>5.0549999999999997</v>
      </c>
      <c r="H185" s="81">
        <f t="shared" si="84"/>
        <v>5.0549999999999997</v>
      </c>
      <c r="I185" s="80">
        <f t="shared" si="85"/>
        <v>5.0549999999999997</v>
      </c>
      <c r="J185" s="80">
        <f>VLOOKUP($A185,[0]!Table,MATCH(J$4,[0]!Curves,0))</f>
        <v>0</v>
      </c>
      <c r="K185" s="81">
        <f t="shared" si="86"/>
        <v>0</v>
      </c>
      <c r="L185" s="99">
        <f t="shared" si="87"/>
        <v>0</v>
      </c>
      <c r="M185" s="80">
        <f>VLOOKUP($A185,[0]!Table,MATCH(M$4,[0]!Curves,0))</f>
        <v>0</v>
      </c>
      <c r="N185" s="81">
        <f t="shared" si="88"/>
        <v>0</v>
      </c>
      <c r="O185" s="99">
        <f t="shared" si="89"/>
        <v>0</v>
      </c>
      <c r="P185" s="71"/>
      <c r="Q185" s="99">
        <f t="shared" si="90"/>
        <v>5.0549999999999997</v>
      </c>
      <c r="R185" s="99">
        <f t="shared" si="91"/>
        <v>5.0549999999999997</v>
      </c>
      <c r="S185" s="99">
        <f t="shared" si="92"/>
        <v>5.0549999999999997</v>
      </c>
      <c r="T185" s="82"/>
      <c r="U185" s="22">
        <f t="shared" si="93"/>
        <v>31</v>
      </c>
      <c r="V185" s="83">
        <f t="shared" si="94"/>
        <v>43125</v>
      </c>
      <c r="W185" s="22">
        <f t="shared" ca="1" si="95"/>
        <v>6076</v>
      </c>
      <c r="X185" s="80">
        <f>VLOOKUP($A185,[0]!Table,MATCH(X$4,[0]!Curves,0))</f>
        <v>6.4470357656652308E-2</v>
      </c>
      <c r="Y185" s="84">
        <f t="shared" ca="1" si="96"/>
        <v>0.34779708316814839</v>
      </c>
      <c r="Z185" s="22">
        <f t="shared" si="97"/>
        <v>0</v>
      </c>
      <c r="AA185" s="22">
        <f t="shared" si="98"/>
        <v>0</v>
      </c>
      <c r="AC185" s="72">
        <f t="shared" ca="1" si="99"/>
        <v>0</v>
      </c>
      <c r="AD185" s="72">
        <f t="shared" ca="1" si="100"/>
        <v>0</v>
      </c>
      <c r="AE185" s="72">
        <f t="shared" ca="1" si="101"/>
        <v>0</v>
      </c>
      <c r="AF185" s="72">
        <f t="shared" ca="1" si="102"/>
        <v>0</v>
      </c>
      <c r="AG185" s="72">
        <f t="shared" ca="1" si="103"/>
        <v>0</v>
      </c>
      <c r="AH185" s="72">
        <f t="shared" ca="1" si="104"/>
        <v>0</v>
      </c>
      <c r="AI185" s="72">
        <f t="shared" ca="1" si="105"/>
        <v>0</v>
      </c>
      <c r="AJ185" s="72">
        <f t="shared" ca="1" si="106"/>
        <v>0</v>
      </c>
      <c r="AK185" s="72">
        <f t="shared" ca="1" si="107"/>
        <v>0</v>
      </c>
      <c r="AL185" s="76"/>
      <c r="AM185" s="72">
        <f t="shared" ca="1" si="108"/>
        <v>0</v>
      </c>
      <c r="AN185" s="72">
        <f t="shared" ca="1" si="109"/>
        <v>0</v>
      </c>
      <c r="AO185" s="72">
        <f t="shared" ca="1" si="110"/>
        <v>0</v>
      </c>
      <c r="AP185" s="85">
        <f t="shared" ca="1" si="111"/>
        <v>0</v>
      </c>
      <c r="AR185" s="72">
        <f t="shared" ca="1" si="112"/>
        <v>0</v>
      </c>
      <c r="AS185" s="72">
        <f t="shared" ca="1" si="113"/>
        <v>0</v>
      </c>
      <c r="AT185" s="72">
        <f t="shared" ca="1" si="114"/>
        <v>0</v>
      </c>
      <c r="AU185" s="85">
        <f t="shared" ca="1" si="115"/>
        <v>0</v>
      </c>
      <c r="AV185" s="85"/>
      <c r="AW185" s="73">
        <f t="shared" ca="1" si="116"/>
        <v>0</v>
      </c>
      <c r="AY185" s="73">
        <f t="shared" ca="1" si="117"/>
        <v>0</v>
      </c>
      <c r="AZ185" s="86"/>
    </row>
    <row r="186" spans="1:52" ht="12" customHeight="1">
      <c r="A186" s="77">
        <f t="shared" si="118"/>
        <v>43101</v>
      </c>
      <c r="B186" s="78">
        <f t="shared" si="119"/>
        <v>50000</v>
      </c>
      <c r="C186" s="87"/>
      <c r="D186" s="79">
        <f t="shared" si="81"/>
        <v>50000</v>
      </c>
      <c r="E186" s="67">
        <f t="shared" si="82"/>
        <v>0</v>
      </c>
      <c r="F186" s="67">
        <f t="shared" ca="1" si="83"/>
        <v>0</v>
      </c>
      <c r="G186" s="80">
        <f>VLOOKUP($A186,[0]!Table,MATCH(G$4,[0]!Curves,0))</f>
        <v>5.1510000000000007</v>
      </c>
      <c r="H186" s="81">
        <f t="shared" si="84"/>
        <v>5.1510000000000007</v>
      </c>
      <c r="I186" s="80">
        <f t="shared" si="85"/>
        <v>5.1510000000000007</v>
      </c>
      <c r="J186" s="80">
        <f>VLOOKUP($A186,[0]!Table,MATCH(J$4,[0]!Curves,0))</f>
        <v>0</v>
      </c>
      <c r="K186" s="81">
        <f t="shared" si="86"/>
        <v>0</v>
      </c>
      <c r="L186" s="99">
        <f t="shared" si="87"/>
        <v>0</v>
      </c>
      <c r="M186" s="80">
        <f>VLOOKUP($A186,[0]!Table,MATCH(M$4,[0]!Curves,0))</f>
        <v>0</v>
      </c>
      <c r="N186" s="81">
        <f t="shared" si="88"/>
        <v>0</v>
      </c>
      <c r="O186" s="99">
        <f t="shared" si="89"/>
        <v>0</v>
      </c>
      <c r="P186" s="71"/>
      <c r="Q186" s="99">
        <f t="shared" si="90"/>
        <v>5.1510000000000007</v>
      </c>
      <c r="R186" s="99">
        <f t="shared" si="91"/>
        <v>5.1510000000000007</v>
      </c>
      <c r="S186" s="99">
        <f t="shared" si="92"/>
        <v>5.1510000000000007</v>
      </c>
      <c r="T186" s="82"/>
      <c r="U186" s="22">
        <f t="shared" si="93"/>
        <v>31</v>
      </c>
      <c r="V186" s="83">
        <f t="shared" si="94"/>
        <v>43156</v>
      </c>
      <c r="W186" s="22">
        <f t="shared" ca="1" si="95"/>
        <v>6107</v>
      </c>
      <c r="X186" s="80">
        <f>VLOOKUP($A186,[0]!Table,MATCH(X$4,[0]!Curves,0))</f>
        <v>6.45065328121395E-2</v>
      </c>
      <c r="Y186" s="84">
        <f t="shared" ca="1" si="96"/>
        <v>0.34572540038869531</v>
      </c>
      <c r="Z186" s="22">
        <f t="shared" si="97"/>
        <v>0</v>
      </c>
      <c r="AA186" s="22">
        <f t="shared" si="98"/>
        <v>0</v>
      </c>
      <c r="AC186" s="72">
        <f t="shared" ca="1" si="99"/>
        <v>0</v>
      </c>
      <c r="AD186" s="72">
        <f t="shared" ca="1" si="100"/>
        <v>0</v>
      </c>
      <c r="AE186" s="72">
        <f t="shared" ca="1" si="101"/>
        <v>0</v>
      </c>
      <c r="AF186" s="72">
        <f t="shared" ca="1" si="102"/>
        <v>0</v>
      </c>
      <c r="AG186" s="72">
        <f t="shared" ca="1" si="103"/>
        <v>0</v>
      </c>
      <c r="AH186" s="72">
        <f t="shared" ca="1" si="104"/>
        <v>0</v>
      </c>
      <c r="AI186" s="72">
        <f t="shared" ca="1" si="105"/>
        <v>0</v>
      </c>
      <c r="AJ186" s="72">
        <f t="shared" ca="1" si="106"/>
        <v>0</v>
      </c>
      <c r="AK186" s="72">
        <f t="shared" ca="1" si="107"/>
        <v>0</v>
      </c>
      <c r="AL186" s="76"/>
      <c r="AM186" s="72">
        <f t="shared" ca="1" si="108"/>
        <v>0</v>
      </c>
      <c r="AN186" s="72">
        <f t="shared" ca="1" si="109"/>
        <v>0</v>
      </c>
      <c r="AO186" s="72">
        <f t="shared" ca="1" si="110"/>
        <v>0</v>
      </c>
      <c r="AP186" s="85">
        <f t="shared" ca="1" si="111"/>
        <v>0</v>
      </c>
      <c r="AR186" s="72">
        <f t="shared" ca="1" si="112"/>
        <v>0</v>
      </c>
      <c r="AS186" s="72">
        <f t="shared" ca="1" si="113"/>
        <v>0</v>
      </c>
      <c r="AT186" s="72">
        <f t="shared" ca="1" si="114"/>
        <v>0</v>
      </c>
      <c r="AU186" s="85">
        <f t="shared" ca="1" si="115"/>
        <v>0</v>
      </c>
      <c r="AV186" s="85"/>
      <c r="AW186" s="73">
        <f t="shared" ca="1" si="116"/>
        <v>0</v>
      </c>
      <c r="AY186" s="73">
        <f t="shared" ca="1" si="117"/>
        <v>0</v>
      </c>
      <c r="AZ186" s="86"/>
    </row>
    <row r="187" spans="1:52" ht="12" customHeight="1">
      <c r="A187" s="77">
        <f t="shared" si="118"/>
        <v>43132</v>
      </c>
      <c r="B187" s="78">
        <f t="shared" si="119"/>
        <v>50000</v>
      </c>
      <c r="C187" s="87"/>
      <c r="D187" s="79">
        <f t="shared" si="81"/>
        <v>50000</v>
      </c>
      <c r="E187" s="67">
        <f t="shared" si="82"/>
        <v>0</v>
      </c>
      <c r="F187" s="67">
        <f t="shared" ca="1" si="83"/>
        <v>0</v>
      </c>
      <c r="G187" s="80">
        <f>VLOOKUP($A187,[0]!Table,MATCH(G$4,[0]!Curves,0))</f>
        <v>5.0330000000000004</v>
      </c>
      <c r="H187" s="81">
        <f t="shared" si="84"/>
        <v>5.0330000000000004</v>
      </c>
      <c r="I187" s="80">
        <f t="shared" si="85"/>
        <v>5.0330000000000004</v>
      </c>
      <c r="J187" s="80">
        <f>VLOOKUP($A187,[0]!Table,MATCH(J$4,[0]!Curves,0))</f>
        <v>0</v>
      </c>
      <c r="K187" s="81">
        <f t="shared" si="86"/>
        <v>0</v>
      </c>
      <c r="L187" s="99">
        <f t="shared" si="87"/>
        <v>0</v>
      </c>
      <c r="M187" s="80">
        <f>VLOOKUP($A187,[0]!Table,MATCH(M$4,[0]!Curves,0))</f>
        <v>0</v>
      </c>
      <c r="N187" s="81">
        <f t="shared" si="88"/>
        <v>0</v>
      </c>
      <c r="O187" s="99">
        <f t="shared" si="89"/>
        <v>0</v>
      </c>
      <c r="P187" s="71"/>
      <c r="Q187" s="99">
        <f t="shared" si="90"/>
        <v>5.0330000000000004</v>
      </c>
      <c r="R187" s="99">
        <f t="shared" si="91"/>
        <v>5.0330000000000004</v>
      </c>
      <c r="S187" s="99">
        <f t="shared" si="92"/>
        <v>5.0330000000000004</v>
      </c>
      <c r="T187" s="82"/>
      <c r="U187" s="22">
        <f t="shared" si="93"/>
        <v>28</v>
      </c>
      <c r="V187" s="83">
        <f t="shared" si="94"/>
        <v>43184</v>
      </c>
      <c r="W187" s="22">
        <f t="shared" ca="1" si="95"/>
        <v>6135</v>
      </c>
      <c r="X187" s="80">
        <f>VLOOKUP($A187,[0]!Table,MATCH(X$4,[0]!Curves,0))</f>
        <v>6.45427079680614E-2</v>
      </c>
      <c r="Y187" s="84">
        <f t="shared" ca="1" si="96"/>
        <v>0.343863056565618</v>
      </c>
      <c r="Z187" s="22">
        <f t="shared" si="97"/>
        <v>0</v>
      </c>
      <c r="AA187" s="22">
        <f t="shared" si="98"/>
        <v>0</v>
      </c>
      <c r="AC187" s="72">
        <f t="shared" ca="1" si="99"/>
        <v>0</v>
      </c>
      <c r="AD187" s="72">
        <f t="shared" ca="1" si="100"/>
        <v>0</v>
      </c>
      <c r="AE187" s="72">
        <f t="shared" ca="1" si="101"/>
        <v>0</v>
      </c>
      <c r="AF187" s="72">
        <f t="shared" ca="1" si="102"/>
        <v>0</v>
      </c>
      <c r="AG187" s="72">
        <f t="shared" ca="1" si="103"/>
        <v>0</v>
      </c>
      <c r="AH187" s="72">
        <f t="shared" ca="1" si="104"/>
        <v>0</v>
      </c>
      <c r="AI187" s="72">
        <f t="shared" ca="1" si="105"/>
        <v>0</v>
      </c>
      <c r="AJ187" s="72">
        <f t="shared" ca="1" si="106"/>
        <v>0</v>
      </c>
      <c r="AK187" s="72">
        <f t="shared" ca="1" si="107"/>
        <v>0</v>
      </c>
      <c r="AL187" s="76"/>
      <c r="AM187" s="72">
        <f t="shared" ca="1" si="108"/>
        <v>0</v>
      </c>
      <c r="AN187" s="72">
        <f t="shared" ca="1" si="109"/>
        <v>0</v>
      </c>
      <c r="AO187" s="72">
        <f t="shared" ca="1" si="110"/>
        <v>0</v>
      </c>
      <c r="AP187" s="85">
        <f t="shared" ca="1" si="111"/>
        <v>0</v>
      </c>
      <c r="AR187" s="72">
        <f t="shared" ca="1" si="112"/>
        <v>0</v>
      </c>
      <c r="AS187" s="72">
        <f t="shared" ca="1" si="113"/>
        <v>0</v>
      </c>
      <c r="AT187" s="72">
        <f t="shared" ca="1" si="114"/>
        <v>0</v>
      </c>
      <c r="AU187" s="85">
        <f t="shared" ca="1" si="115"/>
        <v>0</v>
      </c>
      <c r="AV187" s="85"/>
      <c r="AW187" s="73">
        <f t="shared" ca="1" si="116"/>
        <v>0</v>
      </c>
      <c r="AY187" s="73">
        <f t="shared" ca="1" si="117"/>
        <v>0</v>
      </c>
      <c r="AZ187" s="86"/>
    </row>
    <row r="188" spans="1:52" ht="12" customHeight="1">
      <c r="A188" s="77">
        <f t="shared" si="118"/>
        <v>43160</v>
      </c>
      <c r="B188" s="78">
        <f t="shared" si="119"/>
        <v>50000</v>
      </c>
      <c r="C188" s="87"/>
      <c r="D188" s="79">
        <f t="shared" si="81"/>
        <v>50000</v>
      </c>
      <c r="E188" s="67">
        <f t="shared" si="82"/>
        <v>0</v>
      </c>
      <c r="F188" s="67">
        <f t="shared" ca="1" si="83"/>
        <v>0</v>
      </c>
      <c r="G188" s="80">
        <f>VLOOKUP($A188,[0]!Table,MATCH(G$4,[0]!Curves,0))</f>
        <v>4.9000000000000004</v>
      </c>
      <c r="H188" s="81">
        <f t="shared" si="84"/>
        <v>4.9000000000000004</v>
      </c>
      <c r="I188" s="80">
        <f t="shared" si="85"/>
        <v>4.9000000000000004</v>
      </c>
      <c r="J188" s="80">
        <f>VLOOKUP($A188,[0]!Table,MATCH(J$4,[0]!Curves,0))</f>
        <v>0</v>
      </c>
      <c r="K188" s="81">
        <f t="shared" si="86"/>
        <v>0</v>
      </c>
      <c r="L188" s="99">
        <f t="shared" si="87"/>
        <v>0</v>
      </c>
      <c r="M188" s="80">
        <f>VLOOKUP($A188,[0]!Table,MATCH(M$4,[0]!Curves,0))</f>
        <v>0</v>
      </c>
      <c r="N188" s="81">
        <f t="shared" si="88"/>
        <v>0</v>
      </c>
      <c r="O188" s="99">
        <f t="shared" si="89"/>
        <v>0</v>
      </c>
      <c r="P188" s="71"/>
      <c r="Q188" s="99">
        <f t="shared" si="90"/>
        <v>4.9000000000000004</v>
      </c>
      <c r="R188" s="99">
        <f t="shared" si="91"/>
        <v>4.9000000000000004</v>
      </c>
      <c r="S188" s="99">
        <f t="shared" si="92"/>
        <v>4.9000000000000004</v>
      </c>
      <c r="T188" s="82"/>
      <c r="U188" s="22">
        <f t="shared" si="93"/>
        <v>31</v>
      </c>
      <c r="V188" s="83">
        <f t="shared" si="94"/>
        <v>43215</v>
      </c>
      <c r="W188" s="22">
        <f t="shared" ca="1" si="95"/>
        <v>6166</v>
      </c>
      <c r="X188" s="80">
        <f>VLOOKUP($A188,[0]!Table,MATCH(X$4,[0]!Curves,0))</f>
        <v>6.4575382302814802E-2</v>
      </c>
      <c r="Y188" s="84">
        <f t="shared" ca="1" si="96"/>
        <v>0.34181094399589584</v>
      </c>
      <c r="Z188" s="22">
        <f t="shared" si="97"/>
        <v>0</v>
      </c>
      <c r="AA188" s="22">
        <f t="shared" si="98"/>
        <v>0</v>
      </c>
      <c r="AC188" s="72">
        <f t="shared" ca="1" si="99"/>
        <v>0</v>
      </c>
      <c r="AD188" s="72">
        <f t="shared" ca="1" si="100"/>
        <v>0</v>
      </c>
      <c r="AE188" s="72">
        <f t="shared" ca="1" si="101"/>
        <v>0</v>
      </c>
      <c r="AF188" s="72">
        <f t="shared" ca="1" si="102"/>
        <v>0</v>
      </c>
      <c r="AG188" s="72">
        <f t="shared" ca="1" si="103"/>
        <v>0</v>
      </c>
      <c r="AH188" s="72">
        <f t="shared" ca="1" si="104"/>
        <v>0</v>
      </c>
      <c r="AI188" s="72">
        <f t="shared" ca="1" si="105"/>
        <v>0</v>
      </c>
      <c r="AJ188" s="72">
        <f t="shared" ca="1" si="106"/>
        <v>0</v>
      </c>
      <c r="AK188" s="72">
        <f t="shared" ca="1" si="107"/>
        <v>0</v>
      </c>
      <c r="AL188" s="76"/>
      <c r="AM188" s="72">
        <f t="shared" ca="1" si="108"/>
        <v>0</v>
      </c>
      <c r="AN188" s="72">
        <f t="shared" ca="1" si="109"/>
        <v>0</v>
      </c>
      <c r="AO188" s="72">
        <f t="shared" ca="1" si="110"/>
        <v>0</v>
      </c>
      <c r="AP188" s="85">
        <f t="shared" ca="1" si="111"/>
        <v>0</v>
      </c>
      <c r="AR188" s="72">
        <f t="shared" ca="1" si="112"/>
        <v>0</v>
      </c>
      <c r="AS188" s="72">
        <f t="shared" ca="1" si="113"/>
        <v>0</v>
      </c>
      <c r="AT188" s="72">
        <f t="shared" ca="1" si="114"/>
        <v>0</v>
      </c>
      <c r="AU188" s="85">
        <f t="shared" ca="1" si="115"/>
        <v>0</v>
      </c>
      <c r="AV188" s="85"/>
      <c r="AW188" s="73">
        <f t="shared" ca="1" si="116"/>
        <v>0</v>
      </c>
      <c r="AY188" s="73">
        <f t="shared" ca="1" si="117"/>
        <v>0</v>
      </c>
      <c r="AZ188" s="86"/>
    </row>
    <row r="189" spans="1:52" ht="12" customHeight="1">
      <c r="A189" s="77">
        <f t="shared" si="118"/>
        <v>43191</v>
      </c>
      <c r="B189" s="78">
        <f t="shared" si="119"/>
        <v>50000</v>
      </c>
      <c r="C189" s="87"/>
      <c r="D189" s="79">
        <f t="shared" si="81"/>
        <v>50000</v>
      </c>
      <c r="E189" s="67">
        <f t="shared" si="82"/>
        <v>0</v>
      </c>
      <c r="F189" s="67">
        <f t="shared" ca="1" si="83"/>
        <v>0</v>
      </c>
      <c r="G189" s="80">
        <f>VLOOKUP($A189,[0]!Table,MATCH(G$4,[0]!Curves,0))</f>
        <v>4.7149999999999999</v>
      </c>
      <c r="H189" s="81">
        <f t="shared" si="84"/>
        <v>4.7149999999999999</v>
      </c>
      <c r="I189" s="80">
        <f t="shared" si="85"/>
        <v>4.7149999999999999</v>
      </c>
      <c r="J189" s="80">
        <f>VLOOKUP($A189,[0]!Table,MATCH(J$4,[0]!Curves,0))</f>
        <v>0</v>
      </c>
      <c r="K189" s="81">
        <f t="shared" si="86"/>
        <v>0</v>
      </c>
      <c r="L189" s="99">
        <f t="shared" si="87"/>
        <v>0</v>
      </c>
      <c r="M189" s="80">
        <f>VLOOKUP($A189,[0]!Table,MATCH(M$4,[0]!Curves,0))</f>
        <v>0</v>
      </c>
      <c r="N189" s="81">
        <f t="shared" si="88"/>
        <v>0</v>
      </c>
      <c r="O189" s="99">
        <f t="shared" si="89"/>
        <v>0</v>
      </c>
      <c r="P189" s="71"/>
      <c r="Q189" s="99">
        <f t="shared" si="90"/>
        <v>4.7149999999999999</v>
      </c>
      <c r="R189" s="99">
        <f t="shared" si="91"/>
        <v>4.7149999999999999</v>
      </c>
      <c r="S189" s="99">
        <f t="shared" si="92"/>
        <v>4.7149999999999999</v>
      </c>
      <c r="T189" s="82"/>
      <c r="U189" s="22">
        <f t="shared" si="93"/>
        <v>30</v>
      </c>
      <c r="V189" s="83">
        <f t="shared" si="94"/>
        <v>43245</v>
      </c>
      <c r="W189" s="22">
        <f t="shared" ca="1" si="95"/>
        <v>6196</v>
      </c>
      <c r="X189" s="80">
        <f>VLOOKUP($A189,[0]!Table,MATCH(X$4,[0]!Curves,0))</f>
        <v>6.4611557459561805E-2</v>
      </c>
      <c r="Y189" s="84">
        <f t="shared" ca="1" si="96"/>
        <v>0.33983476840382898</v>
      </c>
      <c r="Z189" s="22">
        <f t="shared" si="97"/>
        <v>0</v>
      </c>
      <c r="AA189" s="22">
        <f t="shared" si="98"/>
        <v>0</v>
      </c>
      <c r="AC189" s="72">
        <f t="shared" ca="1" si="99"/>
        <v>0</v>
      </c>
      <c r="AD189" s="72">
        <f t="shared" ca="1" si="100"/>
        <v>0</v>
      </c>
      <c r="AE189" s="72">
        <f t="shared" ca="1" si="101"/>
        <v>0</v>
      </c>
      <c r="AF189" s="72">
        <f t="shared" ca="1" si="102"/>
        <v>0</v>
      </c>
      <c r="AG189" s="72">
        <f t="shared" ca="1" si="103"/>
        <v>0</v>
      </c>
      <c r="AH189" s="72">
        <f t="shared" ca="1" si="104"/>
        <v>0</v>
      </c>
      <c r="AI189" s="72">
        <f t="shared" ca="1" si="105"/>
        <v>0</v>
      </c>
      <c r="AJ189" s="72">
        <f t="shared" ca="1" si="106"/>
        <v>0</v>
      </c>
      <c r="AK189" s="72">
        <f t="shared" ca="1" si="107"/>
        <v>0</v>
      </c>
      <c r="AL189" s="76"/>
      <c r="AM189" s="72">
        <f t="shared" ca="1" si="108"/>
        <v>0</v>
      </c>
      <c r="AN189" s="72">
        <f t="shared" ca="1" si="109"/>
        <v>0</v>
      </c>
      <c r="AO189" s="72">
        <f t="shared" ca="1" si="110"/>
        <v>0</v>
      </c>
      <c r="AP189" s="85">
        <f t="shared" ca="1" si="111"/>
        <v>0</v>
      </c>
      <c r="AR189" s="72">
        <f t="shared" ca="1" si="112"/>
        <v>0</v>
      </c>
      <c r="AS189" s="72">
        <f t="shared" ca="1" si="113"/>
        <v>0</v>
      </c>
      <c r="AT189" s="72">
        <f t="shared" ca="1" si="114"/>
        <v>0</v>
      </c>
      <c r="AU189" s="85">
        <f t="shared" ca="1" si="115"/>
        <v>0</v>
      </c>
      <c r="AV189" s="85"/>
      <c r="AW189" s="73">
        <f t="shared" ca="1" si="116"/>
        <v>0</v>
      </c>
      <c r="AY189" s="73">
        <f t="shared" ca="1" si="117"/>
        <v>0</v>
      </c>
      <c r="AZ189" s="86"/>
    </row>
    <row r="190" spans="1:52" ht="12" customHeight="1">
      <c r="A190" s="77">
        <f t="shared" si="118"/>
        <v>43221</v>
      </c>
      <c r="B190" s="78">
        <f t="shared" si="119"/>
        <v>50000</v>
      </c>
      <c r="C190" s="87"/>
      <c r="D190" s="79">
        <f t="shared" si="81"/>
        <v>50000</v>
      </c>
      <c r="E190" s="67">
        <f t="shared" si="82"/>
        <v>0</v>
      </c>
      <c r="F190" s="67">
        <f t="shared" ca="1" si="83"/>
        <v>0</v>
      </c>
      <c r="G190" s="80">
        <f>VLOOKUP($A190,[0]!Table,MATCH(G$4,[0]!Curves,0))</f>
        <v>4.7050000000000001</v>
      </c>
      <c r="H190" s="81">
        <f t="shared" si="84"/>
        <v>4.7050000000000001</v>
      </c>
      <c r="I190" s="80">
        <f t="shared" si="85"/>
        <v>4.7050000000000001</v>
      </c>
      <c r="J190" s="80">
        <f>VLOOKUP($A190,[0]!Table,MATCH(J$4,[0]!Curves,0))</f>
        <v>0</v>
      </c>
      <c r="K190" s="81">
        <f t="shared" si="86"/>
        <v>0</v>
      </c>
      <c r="L190" s="99">
        <f t="shared" si="87"/>
        <v>0</v>
      </c>
      <c r="M190" s="80">
        <f>VLOOKUP($A190,[0]!Table,MATCH(M$4,[0]!Curves,0))</f>
        <v>0</v>
      </c>
      <c r="N190" s="81">
        <f t="shared" si="88"/>
        <v>0</v>
      </c>
      <c r="O190" s="99">
        <f t="shared" si="89"/>
        <v>0</v>
      </c>
      <c r="P190" s="71"/>
      <c r="Q190" s="99">
        <f t="shared" si="90"/>
        <v>4.7050000000000001</v>
      </c>
      <c r="R190" s="99">
        <f t="shared" si="91"/>
        <v>4.7050000000000001</v>
      </c>
      <c r="S190" s="99">
        <f t="shared" si="92"/>
        <v>4.7050000000000001</v>
      </c>
      <c r="T190" s="82"/>
      <c r="U190" s="22">
        <f t="shared" si="93"/>
        <v>31</v>
      </c>
      <c r="V190" s="83">
        <f t="shared" si="94"/>
        <v>43276</v>
      </c>
      <c r="W190" s="22">
        <f t="shared" ca="1" si="95"/>
        <v>6227</v>
      </c>
      <c r="X190" s="80">
        <f>VLOOKUP($A190,[0]!Table,MATCH(X$4,[0]!Curves,0))</f>
        <v>6.4646565676181697E-2</v>
      </c>
      <c r="Y190" s="84">
        <f t="shared" ca="1" si="96"/>
        <v>0.33780274885862044</v>
      </c>
      <c r="Z190" s="22">
        <f t="shared" si="97"/>
        <v>0</v>
      </c>
      <c r="AA190" s="22">
        <f t="shared" si="98"/>
        <v>0</v>
      </c>
      <c r="AC190" s="72">
        <f t="shared" ca="1" si="99"/>
        <v>0</v>
      </c>
      <c r="AD190" s="72">
        <f t="shared" ca="1" si="100"/>
        <v>0</v>
      </c>
      <c r="AE190" s="72">
        <f t="shared" ca="1" si="101"/>
        <v>0</v>
      </c>
      <c r="AF190" s="72">
        <f t="shared" ca="1" si="102"/>
        <v>0</v>
      </c>
      <c r="AG190" s="72">
        <f t="shared" ca="1" si="103"/>
        <v>0</v>
      </c>
      <c r="AH190" s="72">
        <f t="shared" ca="1" si="104"/>
        <v>0</v>
      </c>
      <c r="AI190" s="72">
        <f t="shared" ca="1" si="105"/>
        <v>0</v>
      </c>
      <c r="AJ190" s="72">
        <f t="shared" ca="1" si="106"/>
        <v>0</v>
      </c>
      <c r="AK190" s="72">
        <f t="shared" ca="1" si="107"/>
        <v>0</v>
      </c>
      <c r="AL190" s="76"/>
      <c r="AM190" s="72">
        <f t="shared" ca="1" si="108"/>
        <v>0</v>
      </c>
      <c r="AN190" s="72">
        <f t="shared" ca="1" si="109"/>
        <v>0</v>
      </c>
      <c r="AO190" s="72">
        <f t="shared" ca="1" si="110"/>
        <v>0</v>
      </c>
      <c r="AP190" s="85">
        <f t="shared" ca="1" si="111"/>
        <v>0</v>
      </c>
      <c r="AR190" s="72">
        <f t="shared" ca="1" si="112"/>
        <v>0</v>
      </c>
      <c r="AS190" s="72">
        <f t="shared" ca="1" si="113"/>
        <v>0</v>
      </c>
      <c r="AT190" s="72">
        <f t="shared" ca="1" si="114"/>
        <v>0</v>
      </c>
      <c r="AU190" s="85">
        <f t="shared" ca="1" si="115"/>
        <v>0</v>
      </c>
      <c r="AV190" s="85"/>
      <c r="AW190" s="73">
        <f t="shared" ca="1" si="116"/>
        <v>0</v>
      </c>
      <c r="AY190" s="73">
        <f t="shared" ca="1" si="117"/>
        <v>0</v>
      </c>
      <c r="AZ190" s="86"/>
    </row>
    <row r="191" spans="1:52" ht="12" customHeight="1">
      <c r="A191" s="77">
        <f t="shared" si="118"/>
        <v>43252</v>
      </c>
      <c r="B191" s="78">
        <f t="shared" si="119"/>
        <v>50000</v>
      </c>
      <c r="C191" s="87"/>
      <c r="D191" s="79">
        <f t="shared" si="81"/>
        <v>50000</v>
      </c>
      <c r="E191" s="67">
        <f t="shared" si="82"/>
        <v>0</v>
      </c>
      <c r="F191" s="67">
        <f t="shared" ca="1" si="83"/>
        <v>0</v>
      </c>
      <c r="G191" s="80">
        <f>VLOOKUP($A191,[0]!Table,MATCH(G$4,[0]!Curves,0))</f>
        <v>4.7410000000000005</v>
      </c>
      <c r="H191" s="81">
        <f t="shared" si="84"/>
        <v>4.7410000000000005</v>
      </c>
      <c r="I191" s="80">
        <f t="shared" si="85"/>
        <v>4.7410000000000005</v>
      </c>
      <c r="J191" s="80">
        <f>VLOOKUP($A191,[0]!Table,MATCH(J$4,[0]!Curves,0))</f>
        <v>0</v>
      </c>
      <c r="K191" s="81">
        <f t="shared" si="86"/>
        <v>0</v>
      </c>
      <c r="L191" s="99">
        <f t="shared" si="87"/>
        <v>0</v>
      </c>
      <c r="M191" s="80">
        <f>VLOOKUP($A191,[0]!Table,MATCH(M$4,[0]!Curves,0))</f>
        <v>0</v>
      </c>
      <c r="N191" s="81">
        <f t="shared" si="88"/>
        <v>0</v>
      </c>
      <c r="O191" s="99">
        <f t="shared" si="89"/>
        <v>0</v>
      </c>
      <c r="P191" s="71"/>
      <c r="Q191" s="99">
        <f t="shared" si="90"/>
        <v>4.7410000000000005</v>
      </c>
      <c r="R191" s="99">
        <f t="shared" si="91"/>
        <v>4.7410000000000005</v>
      </c>
      <c r="S191" s="99">
        <f t="shared" si="92"/>
        <v>4.7410000000000005</v>
      </c>
      <c r="T191" s="82"/>
      <c r="U191" s="22">
        <f t="shared" si="93"/>
        <v>30</v>
      </c>
      <c r="V191" s="83">
        <f t="shared" si="94"/>
        <v>43306</v>
      </c>
      <c r="W191" s="22">
        <f t="shared" ca="1" si="95"/>
        <v>6257</v>
      </c>
      <c r="X191" s="80">
        <f>VLOOKUP($A191,[0]!Table,MATCH(X$4,[0]!Curves,0))</f>
        <v>6.4682740833782698E-2</v>
      </c>
      <c r="Y191" s="84">
        <f t="shared" ca="1" si="96"/>
        <v>0.33584594907465321</v>
      </c>
      <c r="Z191" s="22">
        <f t="shared" si="97"/>
        <v>0</v>
      </c>
      <c r="AA191" s="22">
        <f t="shared" si="98"/>
        <v>0</v>
      </c>
      <c r="AC191" s="72">
        <f t="shared" ca="1" si="99"/>
        <v>0</v>
      </c>
      <c r="AD191" s="72">
        <f t="shared" ca="1" si="100"/>
        <v>0</v>
      </c>
      <c r="AE191" s="72">
        <f t="shared" ca="1" si="101"/>
        <v>0</v>
      </c>
      <c r="AF191" s="72">
        <f t="shared" ca="1" si="102"/>
        <v>0</v>
      </c>
      <c r="AG191" s="72">
        <f t="shared" ca="1" si="103"/>
        <v>0</v>
      </c>
      <c r="AH191" s="72">
        <f t="shared" ca="1" si="104"/>
        <v>0</v>
      </c>
      <c r="AI191" s="72">
        <f t="shared" ca="1" si="105"/>
        <v>0</v>
      </c>
      <c r="AJ191" s="72">
        <f t="shared" ca="1" si="106"/>
        <v>0</v>
      </c>
      <c r="AK191" s="72">
        <f t="shared" ca="1" si="107"/>
        <v>0</v>
      </c>
      <c r="AL191" s="76"/>
      <c r="AM191" s="72">
        <f t="shared" ca="1" si="108"/>
        <v>0</v>
      </c>
      <c r="AN191" s="72">
        <f t="shared" ca="1" si="109"/>
        <v>0</v>
      </c>
      <c r="AO191" s="72">
        <f t="shared" ca="1" si="110"/>
        <v>0</v>
      </c>
      <c r="AP191" s="85">
        <f t="shared" ca="1" si="111"/>
        <v>0</v>
      </c>
      <c r="AR191" s="72">
        <f t="shared" ca="1" si="112"/>
        <v>0</v>
      </c>
      <c r="AS191" s="72">
        <f t="shared" ca="1" si="113"/>
        <v>0</v>
      </c>
      <c r="AT191" s="72">
        <f t="shared" ca="1" si="114"/>
        <v>0</v>
      </c>
      <c r="AU191" s="85">
        <f t="shared" ca="1" si="115"/>
        <v>0</v>
      </c>
      <c r="AV191" s="85"/>
      <c r="AW191" s="73">
        <f t="shared" ca="1" si="116"/>
        <v>0</v>
      </c>
      <c r="AY191" s="73">
        <f t="shared" ca="1" si="117"/>
        <v>0</v>
      </c>
      <c r="AZ191" s="86"/>
    </row>
    <row r="192" spans="1:52" ht="12" customHeight="1">
      <c r="A192" s="77">
        <f t="shared" si="118"/>
        <v>43282</v>
      </c>
      <c r="B192" s="78">
        <f t="shared" si="119"/>
        <v>50000</v>
      </c>
      <c r="C192" s="87"/>
      <c r="D192" s="79">
        <f t="shared" si="81"/>
        <v>50000</v>
      </c>
      <c r="E192" s="67">
        <f t="shared" si="82"/>
        <v>0</v>
      </c>
      <c r="F192" s="67">
        <f t="shared" ca="1" si="83"/>
        <v>0</v>
      </c>
      <c r="G192" s="80">
        <f>VLOOKUP($A192,[0]!Table,MATCH(G$4,[0]!Curves,0))</f>
        <v>4.79</v>
      </c>
      <c r="H192" s="81">
        <f t="shared" si="84"/>
        <v>4.79</v>
      </c>
      <c r="I192" s="80">
        <f t="shared" si="85"/>
        <v>4.79</v>
      </c>
      <c r="J192" s="80">
        <f>VLOOKUP($A192,[0]!Table,MATCH(J$4,[0]!Curves,0))</f>
        <v>0</v>
      </c>
      <c r="K192" s="81">
        <f t="shared" si="86"/>
        <v>0</v>
      </c>
      <c r="L192" s="99">
        <f t="shared" si="87"/>
        <v>0</v>
      </c>
      <c r="M192" s="80">
        <f>VLOOKUP($A192,[0]!Table,MATCH(M$4,[0]!Curves,0))</f>
        <v>0</v>
      </c>
      <c r="N192" s="81">
        <f t="shared" si="88"/>
        <v>0</v>
      </c>
      <c r="O192" s="99">
        <f t="shared" si="89"/>
        <v>0</v>
      </c>
      <c r="P192" s="71"/>
      <c r="Q192" s="99">
        <f t="shared" si="90"/>
        <v>4.79</v>
      </c>
      <c r="R192" s="99">
        <f t="shared" si="91"/>
        <v>4.79</v>
      </c>
      <c r="S192" s="99">
        <f t="shared" si="92"/>
        <v>4.79</v>
      </c>
      <c r="T192" s="82"/>
      <c r="U192" s="22">
        <f t="shared" si="93"/>
        <v>31</v>
      </c>
      <c r="V192" s="83">
        <f t="shared" si="94"/>
        <v>43337</v>
      </c>
      <c r="W192" s="22">
        <f t="shared" ca="1" si="95"/>
        <v>6288</v>
      </c>
      <c r="X192" s="80">
        <f>VLOOKUP($A192,[0]!Table,MATCH(X$4,[0]!Curves,0))</f>
        <v>6.4717749051228499E-2</v>
      </c>
      <c r="Y192" s="84">
        <f t="shared" ca="1" si="96"/>
        <v>0.3338338799158404</v>
      </c>
      <c r="Z192" s="22">
        <f t="shared" si="97"/>
        <v>0</v>
      </c>
      <c r="AA192" s="22">
        <f t="shared" si="98"/>
        <v>0</v>
      </c>
      <c r="AC192" s="72">
        <f t="shared" ca="1" si="99"/>
        <v>0</v>
      </c>
      <c r="AD192" s="72">
        <f t="shared" ca="1" si="100"/>
        <v>0</v>
      </c>
      <c r="AE192" s="72">
        <f t="shared" ca="1" si="101"/>
        <v>0</v>
      </c>
      <c r="AF192" s="72">
        <f t="shared" ca="1" si="102"/>
        <v>0</v>
      </c>
      <c r="AG192" s="72">
        <f t="shared" ca="1" si="103"/>
        <v>0</v>
      </c>
      <c r="AH192" s="72">
        <f t="shared" ca="1" si="104"/>
        <v>0</v>
      </c>
      <c r="AI192" s="72">
        <f t="shared" ca="1" si="105"/>
        <v>0</v>
      </c>
      <c r="AJ192" s="72">
        <f t="shared" ca="1" si="106"/>
        <v>0</v>
      </c>
      <c r="AK192" s="72">
        <f t="shared" ca="1" si="107"/>
        <v>0</v>
      </c>
      <c r="AL192" s="76"/>
      <c r="AM192" s="72">
        <f t="shared" ca="1" si="108"/>
        <v>0</v>
      </c>
      <c r="AN192" s="72">
        <f t="shared" ca="1" si="109"/>
        <v>0</v>
      </c>
      <c r="AO192" s="72">
        <f t="shared" ca="1" si="110"/>
        <v>0</v>
      </c>
      <c r="AP192" s="85">
        <f t="shared" ca="1" si="111"/>
        <v>0</v>
      </c>
      <c r="AR192" s="72">
        <f t="shared" ca="1" si="112"/>
        <v>0</v>
      </c>
      <c r="AS192" s="72">
        <f t="shared" ca="1" si="113"/>
        <v>0</v>
      </c>
      <c r="AT192" s="72">
        <f t="shared" ca="1" si="114"/>
        <v>0</v>
      </c>
      <c r="AU192" s="85">
        <f t="shared" ca="1" si="115"/>
        <v>0</v>
      </c>
      <c r="AV192" s="85"/>
      <c r="AW192" s="73">
        <f t="shared" ca="1" si="116"/>
        <v>0</v>
      </c>
      <c r="AY192" s="73">
        <f t="shared" ca="1" si="117"/>
        <v>0</v>
      </c>
      <c r="AZ192" s="86"/>
    </row>
    <row r="193" spans="1:52" ht="12" customHeight="1">
      <c r="A193" s="77">
        <f t="shared" si="118"/>
        <v>43313</v>
      </c>
      <c r="B193" s="78">
        <f t="shared" si="119"/>
        <v>50000</v>
      </c>
      <c r="C193" s="87"/>
      <c r="D193" s="79">
        <f t="shared" si="81"/>
        <v>50000</v>
      </c>
      <c r="E193" s="67">
        <f t="shared" si="82"/>
        <v>0</v>
      </c>
      <c r="F193" s="67">
        <f t="shared" ca="1" si="83"/>
        <v>0</v>
      </c>
      <c r="G193" s="80">
        <f>VLOOKUP($A193,[0]!Table,MATCH(G$4,[0]!Curves,0))</f>
        <v>4.835</v>
      </c>
      <c r="H193" s="81">
        <f t="shared" si="84"/>
        <v>4.835</v>
      </c>
      <c r="I193" s="80">
        <f t="shared" si="85"/>
        <v>4.835</v>
      </c>
      <c r="J193" s="80">
        <f>VLOOKUP($A193,[0]!Table,MATCH(J$4,[0]!Curves,0))</f>
        <v>0</v>
      </c>
      <c r="K193" s="81">
        <f t="shared" si="86"/>
        <v>0</v>
      </c>
      <c r="L193" s="99">
        <f t="shared" si="87"/>
        <v>0</v>
      </c>
      <c r="M193" s="80">
        <f>VLOOKUP($A193,[0]!Table,MATCH(M$4,[0]!Curves,0))</f>
        <v>0</v>
      </c>
      <c r="N193" s="81">
        <f t="shared" si="88"/>
        <v>0</v>
      </c>
      <c r="O193" s="99">
        <f t="shared" si="89"/>
        <v>0</v>
      </c>
      <c r="P193" s="71"/>
      <c r="Q193" s="99">
        <f t="shared" si="90"/>
        <v>4.835</v>
      </c>
      <c r="R193" s="99">
        <f t="shared" si="91"/>
        <v>4.835</v>
      </c>
      <c r="S193" s="99">
        <f t="shared" si="92"/>
        <v>4.835</v>
      </c>
      <c r="T193" s="82"/>
      <c r="U193" s="22">
        <f t="shared" si="93"/>
        <v>31</v>
      </c>
      <c r="V193" s="83">
        <f t="shared" si="94"/>
        <v>43368</v>
      </c>
      <c r="W193" s="22">
        <f t="shared" ca="1" si="95"/>
        <v>6319</v>
      </c>
      <c r="X193" s="80">
        <f>VLOOKUP($A193,[0]!Table,MATCH(X$4,[0]!Curves,0))</f>
        <v>6.4753924209683095E-2</v>
      </c>
      <c r="Y193" s="84">
        <f t="shared" ca="1" si="96"/>
        <v>0.33183189491045201</v>
      </c>
      <c r="Z193" s="22">
        <f t="shared" si="97"/>
        <v>0</v>
      </c>
      <c r="AA193" s="22">
        <f t="shared" si="98"/>
        <v>0</v>
      </c>
      <c r="AC193" s="72">
        <f t="shared" ca="1" si="99"/>
        <v>0</v>
      </c>
      <c r="AD193" s="72">
        <f t="shared" ca="1" si="100"/>
        <v>0</v>
      </c>
      <c r="AE193" s="72">
        <f t="shared" ca="1" si="101"/>
        <v>0</v>
      </c>
      <c r="AF193" s="72">
        <f t="shared" ca="1" si="102"/>
        <v>0</v>
      </c>
      <c r="AG193" s="72">
        <f t="shared" ca="1" si="103"/>
        <v>0</v>
      </c>
      <c r="AH193" s="72">
        <f t="shared" ca="1" si="104"/>
        <v>0</v>
      </c>
      <c r="AI193" s="72">
        <f t="shared" ca="1" si="105"/>
        <v>0</v>
      </c>
      <c r="AJ193" s="72">
        <f t="shared" ca="1" si="106"/>
        <v>0</v>
      </c>
      <c r="AK193" s="72">
        <f t="shared" ca="1" si="107"/>
        <v>0</v>
      </c>
      <c r="AL193" s="76"/>
      <c r="AM193" s="72">
        <f t="shared" ca="1" si="108"/>
        <v>0</v>
      </c>
      <c r="AN193" s="72">
        <f t="shared" ca="1" si="109"/>
        <v>0</v>
      </c>
      <c r="AO193" s="72">
        <f t="shared" ca="1" si="110"/>
        <v>0</v>
      </c>
      <c r="AP193" s="85">
        <f t="shared" ca="1" si="111"/>
        <v>0</v>
      </c>
      <c r="AR193" s="72">
        <f t="shared" ca="1" si="112"/>
        <v>0</v>
      </c>
      <c r="AS193" s="72">
        <f t="shared" ca="1" si="113"/>
        <v>0</v>
      </c>
      <c r="AT193" s="72">
        <f t="shared" ca="1" si="114"/>
        <v>0</v>
      </c>
      <c r="AU193" s="85">
        <f t="shared" ca="1" si="115"/>
        <v>0</v>
      </c>
      <c r="AV193" s="85"/>
      <c r="AW193" s="73">
        <f t="shared" ca="1" si="116"/>
        <v>0</v>
      </c>
      <c r="AY193" s="73">
        <f t="shared" ca="1" si="117"/>
        <v>0</v>
      </c>
      <c r="AZ193" s="86"/>
    </row>
    <row r="194" spans="1:52" ht="12" customHeight="1">
      <c r="A194" s="77">
        <f t="shared" si="118"/>
        <v>43344</v>
      </c>
      <c r="B194" s="78">
        <f t="shared" si="119"/>
        <v>50000</v>
      </c>
      <c r="C194" s="87"/>
      <c r="D194" s="79">
        <f t="shared" si="81"/>
        <v>50000</v>
      </c>
      <c r="E194" s="67">
        <f t="shared" si="82"/>
        <v>0</v>
      </c>
      <c r="F194" s="67">
        <f t="shared" ca="1" si="83"/>
        <v>0</v>
      </c>
      <c r="G194" s="80">
        <f>VLOOKUP($A194,[0]!Table,MATCH(G$4,[0]!Curves,0))</f>
        <v>4.8420000000000005</v>
      </c>
      <c r="H194" s="81">
        <f t="shared" si="84"/>
        <v>4.8420000000000005</v>
      </c>
      <c r="I194" s="80">
        <f t="shared" si="85"/>
        <v>4.8420000000000005</v>
      </c>
      <c r="J194" s="80">
        <f>VLOOKUP($A194,[0]!Table,MATCH(J$4,[0]!Curves,0))</f>
        <v>0</v>
      </c>
      <c r="K194" s="81">
        <f t="shared" si="86"/>
        <v>0</v>
      </c>
      <c r="L194" s="99">
        <f t="shared" si="87"/>
        <v>0</v>
      </c>
      <c r="M194" s="80">
        <f>VLOOKUP($A194,[0]!Table,MATCH(M$4,[0]!Curves,0))</f>
        <v>0</v>
      </c>
      <c r="N194" s="81">
        <f t="shared" si="88"/>
        <v>0</v>
      </c>
      <c r="O194" s="99">
        <f t="shared" si="89"/>
        <v>0</v>
      </c>
      <c r="P194" s="71"/>
      <c r="Q194" s="99">
        <f t="shared" si="90"/>
        <v>4.8420000000000005</v>
      </c>
      <c r="R194" s="99">
        <f t="shared" si="91"/>
        <v>4.8420000000000005</v>
      </c>
      <c r="S194" s="99">
        <f t="shared" si="92"/>
        <v>4.8420000000000005</v>
      </c>
      <c r="T194" s="82"/>
      <c r="U194" s="22">
        <f t="shared" si="93"/>
        <v>30</v>
      </c>
      <c r="V194" s="83">
        <f t="shared" si="94"/>
        <v>43398</v>
      </c>
      <c r="W194" s="22">
        <f t="shared" ca="1" si="95"/>
        <v>6349</v>
      </c>
      <c r="X194" s="80">
        <f>VLOOKUP($A194,[0]!Table,MATCH(X$4,[0]!Curves,0))</f>
        <v>6.4790099368571497E-2</v>
      </c>
      <c r="Y194" s="84">
        <f t="shared" ca="1" si="96"/>
        <v>0.32990405693643376</v>
      </c>
      <c r="Z194" s="22">
        <f t="shared" si="97"/>
        <v>0</v>
      </c>
      <c r="AA194" s="22">
        <f t="shared" si="98"/>
        <v>0</v>
      </c>
      <c r="AC194" s="72">
        <f t="shared" ca="1" si="99"/>
        <v>0</v>
      </c>
      <c r="AD194" s="72">
        <f t="shared" ca="1" si="100"/>
        <v>0</v>
      </c>
      <c r="AE194" s="72">
        <f t="shared" ca="1" si="101"/>
        <v>0</v>
      </c>
      <c r="AF194" s="72">
        <f t="shared" ca="1" si="102"/>
        <v>0</v>
      </c>
      <c r="AG194" s="72">
        <f t="shared" ca="1" si="103"/>
        <v>0</v>
      </c>
      <c r="AH194" s="72">
        <f t="shared" ca="1" si="104"/>
        <v>0</v>
      </c>
      <c r="AI194" s="72">
        <f t="shared" ca="1" si="105"/>
        <v>0</v>
      </c>
      <c r="AJ194" s="72">
        <f t="shared" ca="1" si="106"/>
        <v>0</v>
      </c>
      <c r="AK194" s="72">
        <f t="shared" ca="1" si="107"/>
        <v>0</v>
      </c>
      <c r="AL194" s="76"/>
      <c r="AM194" s="72">
        <f t="shared" ca="1" si="108"/>
        <v>0</v>
      </c>
      <c r="AN194" s="72">
        <f t="shared" ca="1" si="109"/>
        <v>0</v>
      </c>
      <c r="AO194" s="72">
        <f t="shared" ca="1" si="110"/>
        <v>0</v>
      </c>
      <c r="AP194" s="85">
        <f t="shared" ca="1" si="111"/>
        <v>0</v>
      </c>
      <c r="AR194" s="72">
        <f t="shared" ca="1" si="112"/>
        <v>0</v>
      </c>
      <c r="AS194" s="72">
        <f t="shared" ca="1" si="113"/>
        <v>0</v>
      </c>
      <c r="AT194" s="72">
        <f t="shared" ca="1" si="114"/>
        <v>0</v>
      </c>
      <c r="AU194" s="85">
        <f t="shared" ca="1" si="115"/>
        <v>0</v>
      </c>
      <c r="AV194" s="85"/>
      <c r="AW194" s="73">
        <f t="shared" ca="1" si="116"/>
        <v>0</v>
      </c>
      <c r="AY194" s="73">
        <f t="shared" ca="1" si="117"/>
        <v>0</v>
      </c>
      <c r="AZ194" s="86"/>
    </row>
    <row r="195" spans="1:52" ht="12" customHeight="1">
      <c r="A195" s="77">
        <f t="shared" si="118"/>
        <v>43374</v>
      </c>
      <c r="B195" s="78">
        <f t="shared" si="119"/>
        <v>50000</v>
      </c>
      <c r="C195" s="87"/>
      <c r="D195" s="79">
        <f t="shared" si="81"/>
        <v>50000</v>
      </c>
      <c r="E195" s="67">
        <f t="shared" si="82"/>
        <v>0</v>
      </c>
      <c r="F195" s="67">
        <f t="shared" ca="1" si="83"/>
        <v>0</v>
      </c>
      <c r="G195" s="80">
        <f>VLOOKUP($A195,[0]!Table,MATCH(G$4,[0]!Curves,0))</f>
        <v>4.87</v>
      </c>
      <c r="H195" s="81">
        <f t="shared" si="84"/>
        <v>4.87</v>
      </c>
      <c r="I195" s="80">
        <f t="shared" si="85"/>
        <v>4.87</v>
      </c>
      <c r="J195" s="80">
        <f>VLOOKUP($A195,[0]!Table,MATCH(J$4,[0]!Curves,0))</f>
        <v>0</v>
      </c>
      <c r="K195" s="81">
        <f t="shared" si="86"/>
        <v>0</v>
      </c>
      <c r="L195" s="99">
        <f t="shared" si="87"/>
        <v>0</v>
      </c>
      <c r="M195" s="80">
        <f>VLOOKUP($A195,[0]!Table,MATCH(M$4,[0]!Curves,0))</f>
        <v>0</v>
      </c>
      <c r="N195" s="81">
        <f t="shared" si="88"/>
        <v>0</v>
      </c>
      <c r="O195" s="99">
        <f t="shared" si="89"/>
        <v>0</v>
      </c>
      <c r="P195" s="71"/>
      <c r="Q195" s="99">
        <f t="shared" si="90"/>
        <v>4.87</v>
      </c>
      <c r="R195" s="99">
        <f t="shared" si="91"/>
        <v>4.87</v>
      </c>
      <c r="S195" s="99">
        <f t="shared" si="92"/>
        <v>4.87</v>
      </c>
      <c r="T195" s="82"/>
      <c r="U195" s="22">
        <f t="shared" si="93"/>
        <v>31</v>
      </c>
      <c r="V195" s="83">
        <f t="shared" si="94"/>
        <v>43429</v>
      </c>
      <c r="W195" s="22">
        <f t="shared" ca="1" si="95"/>
        <v>6380</v>
      </c>
      <c r="X195" s="80">
        <f>VLOOKUP($A195,[0]!Table,MATCH(X$4,[0]!Curves,0))</f>
        <v>6.4825107587263398E-2</v>
      </c>
      <c r="Y195" s="84">
        <f t="shared" ca="1" si="96"/>
        <v>0.32792180776149937</v>
      </c>
      <c r="Z195" s="22">
        <f t="shared" si="97"/>
        <v>0</v>
      </c>
      <c r="AA195" s="22">
        <f t="shared" si="98"/>
        <v>0</v>
      </c>
      <c r="AC195" s="72">
        <f t="shared" ca="1" si="99"/>
        <v>0</v>
      </c>
      <c r="AD195" s="72">
        <f t="shared" ca="1" si="100"/>
        <v>0</v>
      </c>
      <c r="AE195" s="72">
        <f t="shared" ca="1" si="101"/>
        <v>0</v>
      </c>
      <c r="AF195" s="72">
        <f t="shared" ca="1" si="102"/>
        <v>0</v>
      </c>
      <c r="AG195" s="72">
        <f t="shared" ca="1" si="103"/>
        <v>0</v>
      </c>
      <c r="AH195" s="72">
        <f t="shared" ca="1" si="104"/>
        <v>0</v>
      </c>
      <c r="AI195" s="72">
        <f t="shared" ca="1" si="105"/>
        <v>0</v>
      </c>
      <c r="AJ195" s="72">
        <f t="shared" ca="1" si="106"/>
        <v>0</v>
      </c>
      <c r="AK195" s="72">
        <f t="shared" ca="1" si="107"/>
        <v>0</v>
      </c>
      <c r="AL195" s="76"/>
      <c r="AM195" s="72">
        <f t="shared" ca="1" si="108"/>
        <v>0</v>
      </c>
      <c r="AN195" s="72">
        <f t="shared" ca="1" si="109"/>
        <v>0</v>
      </c>
      <c r="AO195" s="72">
        <f t="shared" ca="1" si="110"/>
        <v>0</v>
      </c>
      <c r="AP195" s="85">
        <f t="shared" ca="1" si="111"/>
        <v>0</v>
      </c>
      <c r="AR195" s="72">
        <f t="shared" ca="1" si="112"/>
        <v>0</v>
      </c>
      <c r="AS195" s="72">
        <f t="shared" ca="1" si="113"/>
        <v>0</v>
      </c>
      <c r="AT195" s="72">
        <f t="shared" ca="1" si="114"/>
        <v>0</v>
      </c>
      <c r="AU195" s="85">
        <f t="shared" ca="1" si="115"/>
        <v>0</v>
      </c>
      <c r="AV195" s="85"/>
      <c r="AW195" s="73">
        <f t="shared" ca="1" si="116"/>
        <v>0</v>
      </c>
      <c r="AY195" s="73">
        <f t="shared" ca="1" si="117"/>
        <v>0</v>
      </c>
      <c r="AZ195" s="86"/>
    </row>
    <row r="196" spans="1:52" ht="12" customHeight="1">
      <c r="A196" s="77">
        <f t="shared" si="118"/>
        <v>43405</v>
      </c>
      <c r="B196" s="78">
        <f t="shared" si="119"/>
        <v>50000</v>
      </c>
      <c r="C196" s="87"/>
      <c r="D196" s="79">
        <f t="shared" si="81"/>
        <v>50000</v>
      </c>
      <c r="E196" s="67">
        <f t="shared" si="82"/>
        <v>0</v>
      </c>
      <c r="F196" s="67">
        <f t="shared" ca="1" si="83"/>
        <v>0</v>
      </c>
      <c r="G196" s="80">
        <f>VLOOKUP($A196,[0]!Table,MATCH(G$4,[0]!Curves,0))</f>
        <v>5.0049999999999999</v>
      </c>
      <c r="H196" s="81">
        <f t="shared" si="84"/>
        <v>5.0049999999999999</v>
      </c>
      <c r="I196" s="80">
        <f t="shared" si="85"/>
        <v>5.0049999999999999</v>
      </c>
      <c r="J196" s="80">
        <f>VLOOKUP($A196,[0]!Table,MATCH(J$4,[0]!Curves,0))</f>
        <v>0</v>
      </c>
      <c r="K196" s="81">
        <f t="shared" si="86"/>
        <v>0</v>
      </c>
      <c r="L196" s="99">
        <f t="shared" si="87"/>
        <v>0</v>
      </c>
      <c r="M196" s="80">
        <f>VLOOKUP($A196,[0]!Table,MATCH(M$4,[0]!Curves,0))</f>
        <v>0</v>
      </c>
      <c r="N196" s="81">
        <f t="shared" si="88"/>
        <v>0</v>
      </c>
      <c r="O196" s="99">
        <f t="shared" si="89"/>
        <v>0</v>
      </c>
      <c r="P196" s="71"/>
      <c r="Q196" s="99">
        <f t="shared" si="90"/>
        <v>5.0049999999999999</v>
      </c>
      <c r="R196" s="99">
        <f t="shared" si="91"/>
        <v>5.0049999999999999</v>
      </c>
      <c r="S196" s="99">
        <f t="shared" si="92"/>
        <v>5.0049999999999999</v>
      </c>
      <c r="T196" s="82"/>
      <c r="U196" s="22">
        <f t="shared" si="93"/>
        <v>30</v>
      </c>
      <c r="V196" s="83">
        <f t="shared" si="94"/>
        <v>43459</v>
      </c>
      <c r="W196" s="22">
        <f t="shared" ca="1" si="95"/>
        <v>6410</v>
      </c>
      <c r="X196" s="80">
        <f>VLOOKUP($A196,[0]!Table,MATCH(X$4,[0]!Curves,0))</f>
        <v>6.4861282747005408E-2</v>
      </c>
      <c r="Y196" s="84">
        <f t="shared" ca="1" si="96"/>
        <v>0.32601300029378971</v>
      </c>
      <c r="Z196" s="22">
        <f t="shared" si="97"/>
        <v>0</v>
      </c>
      <c r="AA196" s="22">
        <f t="shared" si="98"/>
        <v>0</v>
      </c>
      <c r="AC196" s="72">
        <f t="shared" ca="1" si="99"/>
        <v>0</v>
      </c>
      <c r="AD196" s="72">
        <f t="shared" ca="1" si="100"/>
        <v>0</v>
      </c>
      <c r="AE196" s="72">
        <f t="shared" ca="1" si="101"/>
        <v>0</v>
      </c>
      <c r="AF196" s="72">
        <f t="shared" ca="1" si="102"/>
        <v>0</v>
      </c>
      <c r="AG196" s="72">
        <f t="shared" ca="1" si="103"/>
        <v>0</v>
      </c>
      <c r="AH196" s="72">
        <f t="shared" ca="1" si="104"/>
        <v>0</v>
      </c>
      <c r="AI196" s="72">
        <f t="shared" ca="1" si="105"/>
        <v>0</v>
      </c>
      <c r="AJ196" s="72">
        <f t="shared" ca="1" si="106"/>
        <v>0</v>
      </c>
      <c r="AK196" s="72">
        <f t="shared" ca="1" si="107"/>
        <v>0</v>
      </c>
      <c r="AL196" s="76"/>
      <c r="AM196" s="72">
        <f t="shared" ca="1" si="108"/>
        <v>0</v>
      </c>
      <c r="AN196" s="72">
        <f t="shared" ca="1" si="109"/>
        <v>0</v>
      </c>
      <c r="AO196" s="72">
        <f t="shared" ca="1" si="110"/>
        <v>0</v>
      </c>
      <c r="AP196" s="85">
        <f t="shared" ca="1" si="111"/>
        <v>0</v>
      </c>
      <c r="AR196" s="72">
        <f t="shared" ca="1" si="112"/>
        <v>0</v>
      </c>
      <c r="AS196" s="72">
        <f t="shared" ca="1" si="113"/>
        <v>0</v>
      </c>
      <c r="AT196" s="72">
        <f t="shared" ca="1" si="114"/>
        <v>0</v>
      </c>
      <c r="AU196" s="85">
        <f t="shared" ca="1" si="115"/>
        <v>0</v>
      </c>
      <c r="AV196" s="85"/>
      <c r="AW196" s="73">
        <f t="shared" ca="1" si="116"/>
        <v>0</v>
      </c>
      <c r="AY196" s="73">
        <f t="shared" ca="1" si="117"/>
        <v>0</v>
      </c>
      <c r="AZ196" s="86"/>
    </row>
    <row r="197" spans="1:52" ht="12" customHeight="1">
      <c r="A197" s="77">
        <f t="shared" si="118"/>
        <v>43435</v>
      </c>
      <c r="B197" s="78">
        <f t="shared" si="119"/>
        <v>50000</v>
      </c>
      <c r="C197" s="87"/>
      <c r="D197" s="79">
        <f t="shared" si="81"/>
        <v>50000</v>
      </c>
      <c r="E197" s="67">
        <f t="shared" si="82"/>
        <v>0</v>
      </c>
      <c r="F197" s="67">
        <f t="shared" ca="1" si="83"/>
        <v>0</v>
      </c>
      <c r="G197" s="80">
        <f>VLOOKUP($A197,[0]!Table,MATCH(G$4,[0]!Curves,0))</f>
        <v>5.14</v>
      </c>
      <c r="H197" s="81">
        <f t="shared" si="84"/>
        <v>5.14</v>
      </c>
      <c r="I197" s="80">
        <f t="shared" si="85"/>
        <v>5.14</v>
      </c>
      <c r="J197" s="80">
        <f>VLOOKUP($A197,[0]!Table,MATCH(J$4,[0]!Curves,0))</f>
        <v>0</v>
      </c>
      <c r="K197" s="81">
        <f t="shared" si="86"/>
        <v>0</v>
      </c>
      <c r="L197" s="99">
        <f t="shared" si="87"/>
        <v>0</v>
      </c>
      <c r="M197" s="80">
        <f>VLOOKUP($A197,[0]!Table,MATCH(M$4,[0]!Curves,0))</f>
        <v>0</v>
      </c>
      <c r="N197" s="81">
        <f t="shared" si="88"/>
        <v>0</v>
      </c>
      <c r="O197" s="99">
        <f t="shared" si="89"/>
        <v>0</v>
      </c>
      <c r="P197" s="71"/>
      <c r="Q197" s="99">
        <f t="shared" si="90"/>
        <v>5.14</v>
      </c>
      <c r="R197" s="99">
        <f t="shared" si="91"/>
        <v>5.14</v>
      </c>
      <c r="S197" s="99">
        <f t="shared" si="92"/>
        <v>5.14</v>
      </c>
      <c r="T197" s="82"/>
      <c r="U197" s="22">
        <f t="shared" si="93"/>
        <v>31</v>
      </c>
      <c r="V197" s="83">
        <f t="shared" si="94"/>
        <v>43490</v>
      </c>
      <c r="W197" s="22">
        <f t="shared" ca="1" si="95"/>
        <v>6441</v>
      </c>
      <c r="X197" s="80">
        <f>VLOOKUP($A197,[0]!Table,MATCH(X$4,[0]!Curves,0))</f>
        <v>6.4896290966523398E-2</v>
      </c>
      <c r="Y197" s="84">
        <f t="shared" ca="1" si="96"/>
        <v>0.32405034508165775</v>
      </c>
      <c r="Z197" s="22">
        <f t="shared" si="97"/>
        <v>0</v>
      </c>
      <c r="AA197" s="22">
        <f t="shared" si="98"/>
        <v>0</v>
      </c>
      <c r="AC197" s="72">
        <f t="shared" ca="1" si="99"/>
        <v>0</v>
      </c>
      <c r="AD197" s="72">
        <f t="shared" ca="1" si="100"/>
        <v>0</v>
      </c>
      <c r="AE197" s="72">
        <f t="shared" ca="1" si="101"/>
        <v>0</v>
      </c>
      <c r="AF197" s="72">
        <f t="shared" ca="1" si="102"/>
        <v>0</v>
      </c>
      <c r="AG197" s="72">
        <f t="shared" ca="1" si="103"/>
        <v>0</v>
      </c>
      <c r="AH197" s="72">
        <f t="shared" ca="1" si="104"/>
        <v>0</v>
      </c>
      <c r="AI197" s="72">
        <f t="shared" ca="1" si="105"/>
        <v>0</v>
      </c>
      <c r="AJ197" s="72">
        <f t="shared" ca="1" si="106"/>
        <v>0</v>
      </c>
      <c r="AK197" s="72">
        <f t="shared" ca="1" si="107"/>
        <v>0</v>
      </c>
      <c r="AL197" s="76"/>
      <c r="AM197" s="72">
        <f t="shared" ca="1" si="108"/>
        <v>0</v>
      </c>
      <c r="AN197" s="72">
        <f t="shared" ca="1" si="109"/>
        <v>0</v>
      </c>
      <c r="AO197" s="72">
        <f t="shared" ca="1" si="110"/>
        <v>0</v>
      </c>
      <c r="AP197" s="85">
        <f t="shared" ca="1" si="111"/>
        <v>0</v>
      </c>
      <c r="AR197" s="72">
        <f t="shared" ca="1" si="112"/>
        <v>0</v>
      </c>
      <c r="AS197" s="72">
        <f t="shared" ca="1" si="113"/>
        <v>0</v>
      </c>
      <c r="AT197" s="72">
        <f t="shared" ca="1" si="114"/>
        <v>0</v>
      </c>
      <c r="AU197" s="85">
        <f t="shared" ca="1" si="115"/>
        <v>0</v>
      </c>
      <c r="AV197" s="85"/>
      <c r="AW197" s="73">
        <f t="shared" ca="1" si="116"/>
        <v>0</v>
      </c>
      <c r="AY197" s="73">
        <f t="shared" ca="1" si="117"/>
        <v>0</v>
      </c>
      <c r="AZ197" s="86"/>
    </row>
    <row r="198" spans="1:52" ht="12" customHeight="1">
      <c r="A198" s="77">
        <f t="shared" si="118"/>
        <v>43466</v>
      </c>
      <c r="B198" s="78">
        <f t="shared" si="119"/>
        <v>50000</v>
      </c>
      <c r="C198" s="87"/>
      <c r="D198" s="79">
        <f t="shared" si="81"/>
        <v>50000</v>
      </c>
      <c r="E198" s="67">
        <f t="shared" si="82"/>
        <v>0</v>
      </c>
      <c r="F198" s="67">
        <f t="shared" ca="1" si="83"/>
        <v>0</v>
      </c>
      <c r="G198" s="80">
        <f>VLOOKUP($A198,[0]!Table,MATCH(G$4,[0]!Curves,0))</f>
        <v>5.2360000000000007</v>
      </c>
      <c r="H198" s="81">
        <f t="shared" si="84"/>
        <v>5.2360000000000007</v>
      </c>
      <c r="I198" s="80">
        <f t="shared" si="85"/>
        <v>5.2360000000000007</v>
      </c>
      <c r="J198" s="80">
        <f>VLOOKUP($A198,[0]!Table,MATCH(J$4,[0]!Curves,0))</f>
        <v>0</v>
      </c>
      <c r="K198" s="81">
        <f t="shared" si="86"/>
        <v>0</v>
      </c>
      <c r="L198" s="99">
        <f t="shared" si="87"/>
        <v>0</v>
      </c>
      <c r="M198" s="80">
        <f>VLOOKUP($A198,[0]!Table,MATCH(M$4,[0]!Curves,0))</f>
        <v>0</v>
      </c>
      <c r="N198" s="81">
        <f t="shared" si="88"/>
        <v>0</v>
      </c>
      <c r="O198" s="99">
        <f t="shared" si="89"/>
        <v>0</v>
      </c>
      <c r="P198" s="71"/>
      <c r="Q198" s="99">
        <f t="shared" si="90"/>
        <v>5.2360000000000007</v>
      </c>
      <c r="R198" s="99">
        <f t="shared" si="91"/>
        <v>5.2360000000000007</v>
      </c>
      <c r="S198" s="99">
        <f t="shared" si="92"/>
        <v>5.2360000000000007</v>
      </c>
      <c r="T198" s="82"/>
      <c r="U198" s="22">
        <f t="shared" si="93"/>
        <v>31</v>
      </c>
      <c r="V198" s="83">
        <f t="shared" si="94"/>
        <v>43521</v>
      </c>
      <c r="W198" s="22">
        <f t="shared" ca="1" si="95"/>
        <v>6472</v>
      </c>
      <c r="X198" s="80">
        <f>VLOOKUP($A198,[0]!Table,MATCH(X$4,[0]!Curves,0))</f>
        <v>6.4932466127118907E-2</v>
      </c>
      <c r="Y198" s="84">
        <f t="shared" ca="1" si="96"/>
        <v>0.32209759319257647</v>
      </c>
      <c r="Z198" s="22">
        <f t="shared" si="97"/>
        <v>0</v>
      </c>
      <c r="AA198" s="22">
        <f t="shared" si="98"/>
        <v>0</v>
      </c>
      <c r="AC198" s="72">
        <f t="shared" ca="1" si="99"/>
        <v>0</v>
      </c>
      <c r="AD198" s="72">
        <f t="shared" ca="1" si="100"/>
        <v>0</v>
      </c>
      <c r="AE198" s="72">
        <f t="shared" ca="1" si="101"/>
        <v>0</v>
      </c>
      <c r="AF198" s="72">
        <f t="shared" ca="1" si="102"/>
        <v>0</v>
      </c>
      <c r="AG198" s="72">
        <f t="shared" ca="1" si="103"/>
        <v>0</v>
      </c>
      <c r="AH198" s="72">
        <f t="shared" ca="1" si="104"/>
        <v>0</v>
      </c>
      <c r="AI198" s="72">
        <f t="shared" ca="1" si="105"/>
        <v>0</v>
      </c>
      <c r="AJ198" s="72">
        <f t="shared" ca="1" si="106"/>
        <v>0</v>
      </c>
      <c r="AK198" s="72">
        <f t="shared" ca="1" si="107"/>
        <v>0</v>
      </c>
      <c r="AL198" s="76"/>
      <c r="AM198" s="72">
        <f t="shared" ca="1" si="108"/>
        <v>0</v>
      </c>
      <c r="AN198" s="72">
        <f t="shared" ca="1" si="109"/>
        <v>0</v>
      </c>
      <c r="AO198" s="72">
        <f t="shared" ca="1" si="110"/>
        <v>0</v>
      </c>
      <c r="AP198" s="85">
        <f t="shared" ca="1" si="111"/>
        <v>0</v>
      </c>
      <c r="AR198" s="72">
        <f t="shared" ca="1" si="112"/>
        <v>0</v>
      </c>
      <c r="AS198" s="72">
        <f t="shared" ca="1" si="113"/>
        <v>0</v>
      </c>
      <c r="AT198" s="72">
        <f t="shared" ca="1" si="114"/>
        <v>0</v>
      </c>
      <c r="AU198" s="85">
        <f t="shared" ca="1" si="115"/>
        <v>0</v>
      </c>
      <c r="AV198" s="85"/>
      <c r="AW198" s="73">
        <f t="shared" ca="1" si="116"/>
        <v>0</v>
      </c>
      <c r="AY198" s="73">
        <f t="shared" ca="1" si="117"/>
        <v>0</v>
      </c>
      <c r="AZ198" s="86"/>
    </row>
    <row r="199" spans="1:52" ht="12" customHeight="1">
      <c r="A199" s="77">
        <f t="shared" si="118"/>
        <v>43497</v>
      </c>
      <c r="B199" s="78">
        <f t="shared" si="119"/>
        <v>50000</v>
      </c>
      <c r="C199" s="87"/>
      <c r="D199" s="79">
        <f t="shared" si="81"/>
        <v>50000</v>
      </c>
      <c r="E199" s="67">
        <f t="shared" si="82"/>
        <v>0</v>
      </c>
      <c r="F199" s="67">
        <f t="shared" ca="1" si="83"/>
        <v>0</v>
      </c>
      <c r="G199" s="80">
        <f>VLOOKUP($A199,[0]!Table,MATCH(G$4,[0]!Curves,0))</f>
        <v>5.1180000000000003</v>
      </c>
      <c r="H199" s="81">
        <f t="shared" si="84"/>
        <v>5.1180000000000003</v>
      </c>
      <c r="I199" s="80">
        <f t="shared" si="85"/>
        <v>5.1180000000000003</v>
      </c>
      <c r="J199" s="80">
        <f>VLOOKUP($A199,[0]!Table,MATCH(J$4,[0]!Curves,0))</f>
        <v>0</v>
      </c>
      <c r="K199" s="81">
        <f t="shared" si="86"/>
        <v>0</v>
      </c>
      <c r="L199" s="99">
        <f t="shared" si="87"/>
        <v>0</v>
      </c>
      <c r="M199" s="80">
        <f>VLOOKUP($A199,[0]!Table,MATCH(M$4,[0]!Curves,0))</f>
        <v>0</v>
      </c>
      <c r="N199" s="81">
        <f t="shared" si="88"/>
        <v>0</v>
      </c>
      <c r="O199" s="99">
        <f t="shared" si="89"/>
        <v>0</v>
      </c>
      <c r="P199" s="71"/>
      <c r="Q199" s="99">
        <f t="shared" si="90"/>
        <v>5.1180000000000003</v>
      </c>
      <c r="R199" s="99">
        <f t="shared" si="91"/>
        <v>5.1180000000000003</v>
      </c>
      <c r="S199" s="99">
        <f t="shared" si="92"/>
        <v>5.1180000000000003</v>
      </c>
      <c r="T199" s="82"/>
      <c r="U199" s="22">
        <f t="shared" si="93"/>
        <v>28</v>
      </c>
      <c r="V199" s="83">
        <f t="shared" si="94"/>
        <v>43549</v>
      </c>
      <c r="W199" s="22">
        <f t="shared" ca="1" si="95"/>
        <v>6500</v>
      </c>
      <c r="X199" s="80">
        <f>VLOOKUP($A199,[0]!Table,MATCH(X$4,[0]!Curves,0))</f>
        <v>6.4968641288148304E-2</v>
      </c>
      <c r="Y199" s="84">
        <f t="shared" ca="1" si="96"/>
        <v>0.32034229903847478</v>
      </c>
      <c r="Z199" s="22">
        <f t="shared" si="97"/>
        <v>0</v>
      </c>
      <c r="AA199" s="22">
        <f t="shared" si="98"/>
        <v>0</v>
      </c>
      <c r="AC199" s="72">
        <f t="shared" ca="1" si="99"/>
        <v>0</v>
      </c>
      <c r="AD199" s="72">
        <f t="shared" ca="1" si="100"/>
        <v>0</v>
      </c>
      <c r="AE199" s="72">
        <f t="shared" ca="1" si="101"/>
        <v>0</v>
      </c>
      <c r="AF199" s="72">
        <f t="shared" ca="1" si="102"/>
        <v>0</v>
      </c>
      <c r="AG199" s="72">
        <f t="shared" ca="1" si="103"/>
        <v>0</v>
      </c>
      <c r="AH199" s="72">
        <f t="shared" ca="1" si="104"/>
        <v>0</v>
      </c>
      <c r="AI199" s="72">
        <f t="shared" ca="1" si="105"/>
        <v>0</v>
      </c>
      <c r="AJ199" s="72">
        <f t="shared" ca="1" si="106"/>
        <v>0</v>
      </c>
      <c r="AK199" s="72">
        <f t="shared" ca="1" si="107"/>
        <v>0</v>
      </c>
      <c r="AL199" s="76"/>
      <c r="AM199" s="72">
        <f t="shared" ca="1" si="108"/>
        <v>0</v>
      </c>
      <c r="AN199" s="72">
        <f t="shared" ca="1" si="109"/>
        <v>0</v>
      </c>
      <c r="AO199" s="72">
        <f t="shared" ca="1" si="110"/>
        <v>0</v>
      </c>
      <c r="AP199" s="85">
        <f t="shared" ca="1" si="111"/>
        <v>0</v>
      </c>
      <c r="AR199" s="72">
        <f t="shared" ca="1" si="112"/>
        <v>0</v>
      </c>
      <c r="AS199" s="72">
        <f t="shared" ca="1" si="113"/>
        <v>0</v>
      </c>
      <c r="AT199" s="72">
        <f t="shared" ca="1" si="114"/>
        <v>0</v>
      </c>
      <c r="AU199" s="85">
        <f t="shared" ca="1" si="115"/>
        <v>0</v>
      </c>
      <c r="AV199" s="85"/>
      <c r="AW199" s="73">
        <f t="shared" ca="1" si="116"/>
        <v>0</v>
      </c>
      <c r="AY199" s="73">
        <f t="shared" ca="1" si="117"/>
        <v>0</v>
      </c>
      <c r="AZ199" s="86"/>
    </row>
    <row r="200" spans="1:52" ht="12" customHeight="1">
      <c r="A200" s="77">
        <f t="shared" si="118"/>
        <v>43525</v>
      </c>
      <c r="B200" s="78">
        <f t="shared" si="119"/>
        <v>50000</v>
      </c>
      <c r="C200" s="87"/>
      <c r="D200" s="79">
        <f t="shared" si="81"/>
        <v>50000</v>
      </c>
      <c r="E200" s="67">
        <f t="shared" si="82"/>
        <v>0</v>
      </c>
      <c r="F200" s="67">
        <f t="shared" ca="1" si="83"/>
        <v>0</v>
      </c>
      <c r="G200" s="80">
        <f>VLOOKUP($A200,[0]!Table,MATCH(G$4,[0]!Curves,0))</f>
        <v>4.9850000000000003</v>
      </c>
      <c r="H200" s="81">
        <f t="shared" si="84"/>
        <v>4.9850000000000003</v>
      </c>
      <c r="I200" s="80">
        <f t="shared" si="85"/>
        <v>4.9850000000000003</v>
      </c>
      <c r="J200" s="80">
        <f>VLOOKUP($A200,[0]!Table,MATCH(J$4,[0]!Curves,0))</f>
        <v>0</v>
      </c>
      <c r="K200" s="81">
        <f t="shared" si="86"/>
        <v>0</v>
      </c>
      <c r="L200" s="99">
        <f t="shared" si="87"/>
        <v>0</v>
      </c>
      <c r="M200" s="80">
        <f>VLOOKUP($A200,[0]!Table,MATCH(M$4,[0]!Curves,0))</f>
        <v>0</v>
      </c>
      <c r="N200" s="81">
        <f t="shared" si="88"/>
        <v>0</v>
      </c>
      <c r="O200" s="99">
        <f t="shared" si="89"/>
        <v>0</v>
      </c>
      <c r="P200" s="71"/>
      <c r="Q200" s="99">
        <f t="shared" si="90"/>
        <v>4.9850000000000003</v>
      </c>
      <c r="R200" s="99">
        <f t="shared" si="91"/>
        <v>4.9850000000000003</v>
      </c>
      <c r="S200" s="99">
        <f t="shared" si="92"/>
        <v>4.9850000000000003</v>
      </c>
      <c r="T200" s="82"/>
      <c r="U200" s="22">
        <f t="shared" si="93"/>
        <v>31</v>
      </c>
      <c r="V200" s="83">
        <f t="shared" si="94"/>
        <v>43580</v>
      </c>
      <c r="W200" s="22">
        <f t="shared" ca="1" si="95"/>
        <v>6531</v>
      </c>
      <c r="X200" s="80">
        <f>VLOOKUP($A200,[0]!Table,MATCH(X$4,[0]!Curves,0))</f>
        <v>6.5001315627515308E-2</v>
      </c>
      <c r="Y200" s="84">
        <f t="shared" ca="1" si="96"/>
        <v>0.31840829457148684</v>
      </c>
      <c r="Z200" s="22">
        <f t="shared" si="97"/>
        <v>0</v>
      </c>
      <c r="AA200" s="22">
        <f t="shared" si="98"/>
        <v>0</v>
      </c>
      <c r="AC200" s="72">
        <f t="shared" ca="1" si="99"/>
        <v>0</v>
      </c>
      <c r="AD200" s="72">
        <f t="shared" ca="1" si="100"/>
        <v>0</v>
      </c>
      <c r="AE200" s="72">
        <f t="shared" ca="1" si="101"/>
        <v>0</v>
      </c>
      <c r="AF200" s="72">
        <f t="shared" ca="1" si="102"/>
        <v>0</v>
      </c>
      <c r="AG200" s="72">
        <f t="shared" ca="1" si="103"/>
        <v>0</v>
      </c>
      <c r="AH200" s="72">
        <f t="shared" ca="1" si="104"/>
        <v>0</v>
      </c>
      <c r="AI200" s="72">
        <f t="shared" ca="1" si="105"/>
        <v>0</v>
      </c>
      <c r="AJ200" s="72">
        <f t="shared" ca="1" si="106"/>
        <v>0</v>
      </c>
      <c r="AK200" s="72">
        <f t="shared" ca="1" si="107"/>
        <v>0</v>
      </c>
      <c r="AL200" s="76"/>
      <c r="AM200" s="72">
        <f t="shared" ca="1" si="108"/>
        <v>0</v>
      </c>
      <c r="AN200" s="72">
        <f t="shared" ca="1" si="109"/>
        <v>0</v>
      </c>
      <c r="AO200" s="72">
        <f t="shared" ca="1" si="110"/>
        <v>0</v>
      </c>
      <c r="AP200" s="85">
        <f t="shared" ca="1" si="111"/>
        <v>0</v>
      </c>
      <c r="AR200" s="72">
        <f t="shared" ca="1" si="112"/>
        <v>0</v>
      </c>
      <c r="AS200" s="72">
        <f t="shared" ca="1" si="113"/>
        <v>0</v>
      </c>
      <c r="AT200" s="72">
        <f t="shared" ca="1" si="114"/>
        <v>0</v>
      </c>
      <c r="AU200" s="85">
        <f t="shared" ca="1" si="115"/>
        <v>0</v>
      </c>
      <c r="AV200" s="85"/>
      <c r="AW200" s="73">
        <f t="shared" ca="1" si="116"/>
        <v>0</v>
      </c>
      <c r="AY200" s="73">
        <f t="shared" ca="1" si="117"/>
        <v>0</v>
      </c>
      <c r="AZ200" s="86"/>
    </row>
    <row r="201" spans="1:52" ht="12" customHeight="1">
      <c r="A201" s="77">
        <f t="shared" si="118"/>
        <v>43556</v>
      </c>
      <c r="B201" s="78">
        <f t="shared" si="119"/>
        <v>50000</v>
      </c>
      <c r="C201" s="87"/>
      <c r="D201" s="79">
        <f t="shared" si="81"/>
        <v>50000</v>
      </c>
      <c r="E201" s="67">
        <f t="shared" si="82"/>
        <v>0</v>
      </c>
      <c r="F201" s="67">
        <f t="shared" ca="1" si="83"/>
        <v>0</v>
      </c>
      <c r="G201" s="80">
        <f>VLOOKUP($A201,[0]!Table,MATCH(G$4,[0]!Curves,0))</f>
        <v>4.8</v>
      </c>
      <c r="H201" s="81">
        <f t="shared" si="84"/>
        <v>4.8</v>
      </c>
      <c r="I201" s="80">
        <f t="shared" si="85"/>
        <v>4.8</v>
      </c>
      <c r="J201" s="80">
        <f>VLOOKUP($A201,[0]!Table,MATCH(J$4,[0]!Curves,0))</f>
        <v>0</v>
      </c>
      <c r="K201" s="81">
        <f t="shared" si="86"/>
        <v>0</v>
      </c>
      <c r="L201" s="99">
        <f t="shared" si="87"/>
        <v>0</v>
      </c>
      <c r="M201" s="80">
        <f>VLOOKUP($A201,[0]!Table,MATCH(M$4,[0]!Curves,0))</f>
        <v>0</v>
      </c>
      <c r="N201" s="81">
        <f t="shared" si="88"/>
        <v>0</v>
      </c>
      <c r="O201" s="99">
        <f t="shared" si="89"/>
        <v>0</v>
      </c>
      <c r="P201" s="71"/>
      <c r="Q201" s="99">
        <f t="shared" si="90"/>
        <v>4.8</v>
      </c>
      <c r="R201" s="99">
        <f t="shared" si="91"/>
        <v>4.8</v>
      </c>
      <c r="S201" s="99">
        <f t="shared" si="92"/>
        <v>4.8</v>
      </c>
      <c r="T201" s="82"/>
      <c r="U201" s="22">
        <f t="shared" si="93"/>
        <v>30</v>
      </c>
      <c r="V201" s="83">
        <f t="shared" si="94"/>
        <v>43610</v>
      </c>
      <c r="W201" s="22">
        <f t="shared" ca="1" si="95"/>
        <v>6561</v>
      </c>
      <c r="X201" s="80">
        <f>VLOOKUP($A201,[0]!Table,MATCH(X$4,[0]!Curves,0))</f>
        <v>6.5037490789370295E-2</v>
      </c>
      <c r="Y201" s="84">
        <f t="shared" ca="1" si="96"/>
        <v>0.316546006187224</v>
      </c>
      <c r="Z201" s="22">
        <f t="shared" si="97"/>
        <v>0</v>
      </c>
      <c r="AA201" s="22">
        <f t="shared" si="98"/>
        <v>0</v>
      </c>
      <c r="AC201" s="72">
        <f t="shared" ca="1" si="99"/>
        <v>0</v>
      </c>
      <c r="AD201" s="72">
        <f t="shared" ca="1" si="100"/>
        <v>0</v>
      </c>
      <c r="AE201" s="72">
        <f t="shared" ca="1" si="101"/>
        <v>0</v>
      </c>
      <c r="AF201" s="72">
        <f t="shared" ca="1" si="102"/>
        <v>0</v>
      </c>
      <c r="AG201" s="72">
        <f t="shared" ca="1" si="103"/>
        <v>0</v>
      </c>
      <c r="AH201" s="72">
        <f t="shared" ca="1" si="104"/>
        <v>0</v>
      </c>
      <c r="AI201" s="72">
        <f t="shared" ca="1" si="105"/>
        <v>0</v>
      </c>
      <c r="AJ201" s="72">
        <f t="shared" ca="1" si="106"/>
        <v>0</v>
      </c>
      <c r="AK201" s="72">
        <f t="shared" ca="1" si="107"/>
        <v>0</v>
      </c>
      <c r="AL201" s="76"/>
      <c r="AM201" s="72">
        <f t="shared" ca="1" si="108"/>
        <v>0</v>
      </c>
      <c r="AN201" s="72">
        <f t="shared" ca="1" si="109"/>
        <v>0</v>
      </c>
      <c r="AO201" s="72">
        <f t="shared" ca="1" si="110"/>
        <v>0</v>
      </c>
      <c r="AP201" s="85">
        <f t="shared" ca="1" si="111"/>
        <v>0</v>
      </c>
      <c r="AR201" s="72">
        <f t="shared" ca="1" si="112"/>
        <v>0</v>
      </c>
      <c r="AS201" s="72">
        <f t="shared" ca="1" si="113"/>
        <v>0</v>
      </c>
      <c r="AT201" s="72">
        <f t="shared" ca="1" si="114"/>
        <v>0</v>
      </c>
      <c r="AU201" s="85">
        <f t="shared" ca="1" si="115"/>
        <v>0</v>
      </c>
      <c r="AV201" s="85"/>
      <c r="AW201" s="73">
        <f t="shared" ca="1" si="116"/>
        <v>0</v>
      </c>
      <c r="AY201" s="73">
        <f t="shared" ca="1" si="117"/>
        <v>0</v>
      </c>
      <c r="AZ201" s="86"/>
    </row>
    <row r="202" spans="1:52" ht="12" customHeight="1">
      <c r="A202" s="77">
        <f t="shared" si="118"/>
        <v>43586</v>
      </c>
      <c r="B202" s="78">
        <f t="shared" si="119"/>
        <v>50000</v>
      </c>
      <c r="C202" s="87"/>
      <c r="D202" s="79">
        <f t="shared" ref="D202:D265" si="120">B202+C202</f>
        <v>50000</v>
      </c>
      <c r="E202" s="67">
        <f t="shared" ref="E202:E265" si="121">IF(Z202=0,0,IF(AND(Z202=1,$H$3=1),D202*U202,IF($H$3=2,D202,"N/A")))</f>
        <v>0</v>
      </c>
      <c r="F202" s="67">
        <f t="shared" ref="F202:F265" ca="1" si="122">E202*Y202</f>
        <v>0</v>
      </c>
      <c r="G202" s="80">
        <f>VLOOKUP($A202,[0]!Table,MATCH(G$4,[0]!Curves,0))</f>
        <v>4.79</v>
      </c>
      <c r="H202" s="81">
        <f t="shared" ref="H202:H265" si="123">G202+$H$7</f>
        <v>4.79</v>
      </c>
      <c r="I202" s="80">
        <f t="shared" ref="I202:I265" si="124">H202</f>
        <v>4.79</v>
      </c>
      <c r="J202" s="80">
        <f>VLOOKUP($A202,[0]!Table,MATCH(J$4,[0]!Curves,0))</f>
        <v>0</v>
      </c>
      <c r="K202" s="81">
        <f t="shared" ref="K202:K265" si="125">J202+$K$7</f>
        <v>0</v>
      </c>
      <c r="L202" s="99">
        <f t="shared" ref="L202:L265" si="126">K202</f>
        <v>0</v>
      </c>
      <c r="M202" s="80">
        <f>VLOOKUP($A202,[0]!Table,MATCH(M$4,[0]!Curves,0))</f>
        <v>0</v>
      </c>
      <c r="N202" s="81">
        <f t="shared" ref="N202:N265" si="127">M202+$N$7</f>
        <v>0</v>
      </c>
      <c r="O202" s="99">
        <f t="shared" ref="O202:O265" si="128">N202</f>
        <v>0</v>
      </c>
      <c r="P202" s="71"/>
      <c r="Q202" s="99">
        <f t="shared" ref="Q202:Q265" si="129">IF($F$3=1,M202+J202+G202,J202+G202)</f>
        <v>4.79</v>
      </c>
      <c r="R202" s="99">
        <f t="shared" ref="R202:R265" si="130">IF($F$3=1,N202+K202+H202,K202+H202)</f>
        <v>4.79</v>
      </c>
      <c r="S202" s="99">
        <f t="shared" ref="S202:S265" si="131">IF($F$3=1,O202+L202+I202,L202+I202)</f>
        <v>4.79</v>
      </c>
      <c r="T202" s="82"/>
      <c r="U202" s="22">
        <f t="shared" ref="U202:U265" si="132">A203-A202</f>
        <v>31</v>
      </c>
      <c r="V202" s="83">
        <f t="shared" ref="V202:V265" si="133">CHOOSE(F$3,A203+24,A202)</f>
        <v>43641</v>
      </c>
      <c r="W202" s="22">
        <f t="shared" ref="W202:W265" ca="1" si="134">V202-C$3</f>
        <v>6592</v>
      </c>
      <c r="X202" s="80">
        <f>VLOOKUP($A202,[0]!Table,MATCH(X$4,[0]!Curves,0))</f>
        <v>6.5072499010932802E-2</v>
      </c>
      <c r="Y202" s="84">
        <f t="shared" ref="Y202:Y265" ca="1" si="135">1/(1+CHOOSE(F$3,(X203+($K$3/10000))/2,(X202+($K$3/10000))/2))^(2*W202/365.25)</f>
        <v>0.31463124591484642</v>
      </c>
      <c r="Z202" s="22">
        <f t="shared" ref="Z202:Z265" si="136">IF(AND(mthbeg&lt;=A202,mthend&gt;=A202),1,0)</f>
        <v>0</v>
      </c>
      <c r="AA202" s="22">
        <f t="shared" ref="AA202:AA265" si="137">U202*Z202</f>
        <v>0</v>
      </c>
      <c r="AC202" s="72">
        <f t="shared" ref="AC202:AC265" ca="1" si="138">F202*G202</f>
        <v>0</v>
      </c>
      <c r="AD202" s="72">
        <f t="shared" ref="AD202:AD265" ca="1" si="139">$F202*H202</f>
        <v>0</v>
      </c>
      <c r="AE202" s="72">
        <f t="shared" ref="AE202:AE265" ca="1" si="140">$F202*I202</f>
        <v>0</v>
      </c>
      <c r="AF202" s="72">
        <f t="shared" ref="AF202:AF265" ca="1" si="141">$F202*J202</f>
        <v>0</v>
      </c>
      <c r="AG202" s="72">
        <f t="shared" ref="AG202:AG265" ca="1" si="142">$F202*K202</f>
        <v>0</v>
      </c>
      <c r="AH202" s="72">
        <f t="shared" ref="AH202:AH265" ca="1" si="143">$F202*L202</f>
        <v>0</v>
      </c>
      <c r="AI202" s="72">
        <f t="shared" ref="AI202:AI265" ca="1" si="144">$F202*M202</f>
        <v>0</v>
      </c>
      <c r="AJ202" s="72">
        <f t="shared" ref="AJ202:AJ265" ca="1" si="145">$F202*N202</f>
        <v>0</v>
      </c>
      <c r="AK202" s="72">
        <f t="shared" ref="AK202:AK265" ca="1" si="146">F202*O202</f>
        <v>0</v>
      </c>
      <c r="AL202" s="76"/>
      <c r="AM202" s="72">
        <f t="shared" ref="AM202:AM265" ca="1" si="147">CHOOSE($G$3,AD202-AE202,AE202-AD202)</f>
        <v>0</v>
      </c>
      <c r="AN202" s="72">
        <f t="shared" ref="AN202:AN265" ca="1" si="148">CHOOSE($G$3,AG202-AH202,AH202-AG202)</f>
        <v>0</v>
      </c>
      <c r="AO202" s="72">
        <f t="shared" ref="AO202:AO265" ca="1" si="149">CHOOSE($G$3,AJ202-AK202,AK202-AJ202)</f>
        <v>0</v>
      </c>
      <c r="AP202" s="85">
        <f t="shared" ref="AP202:AP265" ca="1" si="150">SUM(AM202:AO202)</f>
        <v>0</v>
      </c>
      <c r="AR202" s="72">
        <f t="shared" ref="AR202:AR265" ca="1" si="151">CHOOSE($G$3,AC202-AD202,AD202-AC202)</f>
        <v>0</v>
      </c>
      <c r="AS202" s="72">
        <f t="shared" ref="AS202:AS265" ca="1" si="152">CHOOSE($G$3,AF202-AG202,AG202-AF202)</f>
        <v>0</v>
      </c>
      <c r="AT202" s="72">
        <f t="shared" ref="AT202:AT265" ca="1" si="153">CHOOSE($G$3,AI202-AJ202,AJ202-AI202)</f>
        <v>0</v>
      </c>
      <c r="AU202" s="85">
        <f t="shared" ref="AU202:AU265" ca="1" si="154">AR202+AS202+AT202</f>
        <v>0</v>
      </c>
      <c r="AV202" s="85"/>
      <c r="AW202" s="73">
        <f t="shared" ref="AW202:AW265" ca="1" si="155">AU202+AP202</f>
        <v>0</v>
      </c>
      <c r="AY202" s="73">
        <f t="shared" ref="AY202:AY265" ca="1" si="156">AK202+AH202+AE202</f>
        <v>0</v>
      </c>
      <c r="AZ202" s="86"/>
    </row>
    <row r="203" spans="1:52" ht="12" customHeight="1">
      <c r="A203" s="77">
        <f t="shared" ref="A203:A266" si="157">EDATE(A202,1)</f>
        <v>43617</v>
      </c>
      <c r="B203" s="78">
        <f t="shared" ref="B203:B266" si="158">B202</f>
        <v>50000</v>
      </c>
      <c r="C203" s="87"/>
      <c r="D203" s="79">
        <f t="shared" si="120"/>
        <v>50000</v>
      </c>
      <c r="E203" s="67">
        <f t="shared" si="121"/>
        <v>0</v>
      </c>
      <c r="F203" s="67">
        <f t="shared" ca="1" si="122"/>
        <v>0</v>
      </c>
      <c r="G203" s="80">
        <f>VLOOKUP($A203,[0]!Table,MATCH(G$4,[0]!Curves,0))</f>
        <v>4.8260000000000005</v>
      </c>
      <c r="H203" s="81">
        <f t="shared" si="123"/>
        <v>4.8260000000000005</v>
      </c>
      <c r="I203" s="80">
        <f t="shared" si="124"/>
        <v>4.8260000000000005</v>
      </c>
      <c r="J203" s="80">
        <f>VLOOKUP($A203,[0]!Table,MATCH(J$4,[0]!Curves,0))</f>
        <v>0</v>
      </c>
      <c r="K203" s="81">
        <f t="shared" si="125"/>
        <v>0</v>
      </c>
      <c r="L203" s="99">
        <f t="shared" si="126"/>
        <v>0</v>
      </c>
      <c r="M203" s="80">
        <f>VLOOKUP($A203,[0]!Table,MATCH(M$4,[0]!Curves,0))</f>
        <v>0</v>
      </c>
      <c r="N203" s="81">
        <f t="shared" si="127"/>
        <v>0</v>
      </c>
      <c r="O203" s="99">
        <f t="shared" si="128"/>
        <v>0</v>
      </c>
      <c r="P203" s="71"/>
      <c r="Q203" s="99">
        <f t="shared" si="129"/>
        <v>4.8260000000000005</v>
      </c>
      <c r="R203" s="99">
        <f t="shared" si="130"/>
        <v>4.8260000000000005</v>
      </c>
      <c r="S203" s="99">
        <f t="shared" si="131"/>
        <v>4.8260000000000005</v>
      </c>
      <c r="T203" s="82"/>
      <c r="U203" s="22">
        <f t="shared" si="132"/>
        <v>30</v>
      </c>
      <c r="V203" s="83">
        <f t="shared" si="133"/>
        <v>43671</v>
      </c>
      <c r="W203" s="22">
        <f t="shared" ca="1" si="134"/>
        <v>6622</v>
      </c>
      <c r="X203" s="80">
        <f>VLOOKUP($A203,[0]!Table,MATCH(X$4,[0]!Curves,0))</f>
        <v>6.5108674173641301E-2</v>
      </c>
      <c r="Y203" s="84">
        <f t="shared" ca="1" si="135"/>
        <v>0.31278751282003414</v>
      </c>
      <c r="Z203" s="22">
        <f t="shared" si="136"/>
        <v>0</v>
      </c>
      <c r="AA203" s="22">
        <f t="shared" si="137"/>
        <v>0</v>
      </c>
      <c r="AC203" s="72">
        <f t="shared" ca="1" si="138"/>
        <v>0</v>
      </c>
      <c r="AD203" s="72">
        <f t="shared" ca="1" si="139"/>
        <v>0</v>
      </c>
      <c r="AE203" s="72">
        <f t="shared" ca="1" si="140"/>
        <v>0</v>
      </c>
      <c r="AF203" s="72">
        <f t="shared" ca="1" si="141"/>
        <v>0</v>
      </c>
      <c r="AG203" s="72">
        <f t="shared" ca="1" si="142"/>
        <v>0</v>
      </c>
      <c r="AH203" s="72">
        <f t="shared" ca="1" si="143"/>
        <v>0</v>
      </c>
      <c r="AI203" s="72">
        <f t="shared" ca="1" si="144"/>
        <v>0</v>
      </c>
      <c r="AJ203" s="72">
        <f t="shared" ca="1" si="145"/>
        <v>0</v>
      </c>
      <c r="AK203" s="72">
        <f t="shared" ca="1" si="146"/>
        <v>0</v>
      </c>
      <c r="AL203" s="76"/>
      <c r="AM203" s="72">
        <f t="shared" ca="1" si="147"/>
        <v>0</v>
      </c>
      <c r="AN203" s="72">
        <f t="shared" ca="1" si="148"/>
        <v>0</v>
      </c>
      <c r="AO203" s="72">
        <f t="shared" ca="1" si="149"/>
        <v>0</v>
      </c>
      <c r="AP203" s="85">
        <f t="shared" ca="1" si="150"/>
        <v>0</v>
      </c>
      <c r="AR203" s="72">
        <f t="shared" ca="1" si="151"/>
        <v>0</v>
      </c>
      <c r="AS203" s="72">
        <f t="shared" ca="1" si="152"/>
        <v>0</v>
      </c>
      <c r="AT203" s="72">
        <f t="shared" ca="1" si="153"/>
        <v>0</v>
      </c>
      <c r="AU203" s="85">
        <f t="shared" ca="1" si="154"/>
        <v>0</v>
      </c>
      <c r="AV203" s="85"/>
      <c r="AW203" s="73">
        <f t="shared" ca="1" si="155"/>
        <v>0</v>
      </c>
      <c r="AY203" s="73">
        <f t="shared" ca="1" si="156"/>
        <v>0</v>
      </c>
      <c r="AZ203" s="86"/>
    </row>
    <row r="204" spans="1:52" ht="12" customHeight="1">
      <c r="A204" s="77">
        <f t="shared" si="157"/>
        <v>43647</v>
      </c>
      <c r="B204" s="78">
        <f t="shared" si="158"/>
        <v>50000</v>
      </c>
      <c r="C204" s="87"/>
      <c r="D204" s="79">
        <f t="shared" si="120"/>
        <v>50000</v>
      </c>
      <c r="E204" s="67">
        <f t="shared" si="121"/>
        <v>0</v>
      </c>
      <c r="F204" s="67">
        <f t="shared" ca="1" si="122"/>
        <v>0</v>
      </c>
      <c r="G204" s="80">
        <f>VLOOKUP($A204,[0]!Table,MATCH(G$4,[0]!Curves,0))</f>
        <v>4.875</v>
      </c>
      <c r="H204" s="81">
        <f t="shared" si="123"/>
        <v>4.875</v>
      </c>
      <c r="I204" s="80">
        <f t="shared" si="124"/>
        <v>4.875</v>
      </c>
      <c r="J204" s="80">
        <f>VLOOKUP($A204,[0]!Table,MATCH(J$4,[0]!Curves,0))</f>
        <v>0</v>
      </c>
      <c r="K204" s="81">
        <f t="shared" si="125"/>
        <v>0</v>
      </c>
      <c r="L204" s="99">
        <f t="shared" si="126"/>
        <v>0</v>
      </c>
      <c r="M204" s="80">
        <f>VLOOKUP($A204,[0]!Table,MATCH(M$4,[0]!Curves,0))</f>
        <v>0</v>
      </c>
      <c r="N204" s="81">
        <f t="shared" si="127"/>
        <v>0</v>
      </c>
      <c r="O204" s="99">
        <f t="shared" si="128"/>
        <v>0</v>
      </c>
      <c r="P204" s="71"/>
      <c r="Q204" s="99">
        <f t="shared" si="129"/>
        <v>4.875</v>
      </c>
      <c r="R204" s="99">
        <f t="shared" si="130"/>
        <v>4.875</v>
      </c>
      <c r="S204" s="99">
        <f t="shared" si="131"/>
        <v>4.875</v>
      </c>
      <c r="T204" s="82"/>
      <c r="U204" s="22">
        <f t="shared" si="132"/>
        <v>31</v>
      </c>
      <c r="V204" s="83">
        <f t="shared" si="133"/>
        <v>43702</v>
      </c>
      <c r="W204" s="22">
        <f t="shared" ca="1" si="134"/>
        <v>6653</v>
      </c>
      <c r="X204" s="80">
        <f>VLOOKUP($A204,[0]!Table,MATCH(X$4,[0]!Curves,0))</f>
        <v>6.5143682396029898E-2</v>
      </c>
      <c r="Y204" s="84">
        <f t="shared" ca="1" si="135"/>
        <v>0.31089185603945185</v>
      </c>
      <c r="Z204" s="22">
        <f t="shared" si="136"/>
        <v>0</v>
      </c>
      <c r="AA204" s="22">
        <f t="shared" si="137"/>
        <v>0</v>
      </c>
      <c r="AC204" s="72">
        <f t="shared" ca="1" si="138"/>
        <v>0</v>
      </c>
      <c r="AD204" s="72">
        <f t="shared" ca="1" si="139"/>
        <v>0</v>
      </c>
      <c r="AE204" s="72">
        <f t="shared" ca="1" si="140"/>
        <v>0</v>
      </c>
      <c r="AF204" s="72">
        <f t="shared" ca="1" si="141"/>
        <v>0</v>
      </c>
      <c r="AG204" s="72">
        <f t="shared" ca="1" si="142"/>
        <v>0</v>
      </c>
      <c r="AH204" s="72">
        <f t="shared" ca="1" si="143"/>
        <v>0</v>
      </c>
      <c r="AI204" s="72">
        <f t="shared" ca="1" si="144"/>
        <v>0</v>
      </c>
      <c r="AJ204" s="72">
        <f t="shared" ca="1" si="145"/>
        <v>0</v>
      </c>
      <c r="AK204" s="72">
        <f t="shared" ca="1" si="146"/>
        <v>0</v>
      </c>
      <c r="AL204" s="76"/>
      <c r="AM204" s="72">
        <f t="shared" ca="1" si="147"/>
        <v>0</v>
      </c>
      <c r="AN204" s="72">
        <f t="shared" ca="1" si="148"/>
        <v>0</v>
      </c>
      <c r="AO204" s="72">
        <f t="shared" ca="1" si="149"/>
        <v>0</v>
      </c>
      <c r="AP204" s="85">
        <f t="shared" ca="1" si="150"/>
        <v>0</v>
      </c>
      <c r="AR204" s="72">
        <f t="shared" ca="1" si="151"/>
        <v>0</v>
      </c>
      <c r="AS204" s="72">
        <f t="shared" ca="1" si="152"/>
        <v>0</v>
      </c>
      <c r="AT204" s="72">
        <f t="shared" ca="1" si="153"/>
        <v>0</v>
      </c>
      <c r="AU204" s="85">
        <f t="shared" ca="1" si="154"/>
        <v>0</v>
      </c>
      <c r="AV204" s="85"/>
      <c r="AW204" s="73">
        <f t="shared" ca="1" si="155"/>
        <v>0</v>
      </c>
      <c r="AY204" s="73">
        <f t="shared" ca="1" si="156"/>
        <v>0</v>
      </c>
      <c r="AZ204" s="86"/>
    </row>
    <row r="205" spans="1:52" ht="12" customHeight="1">
      <c r="A205" s="77">
        <f t="shared" si="157"/>
        <v>43678</v>
      </c>
      <c r="B205" s="78">
        <f t="shared" si="158"/>
        <v>50000</v>
      </c>
      <c r="C205" s="87"/>
      <c r="D205" s="79">
        <f t="shared" si="120"/>
        <v>50000</v>
      </c>
      <c r="E205" s="67">
        <f t="shared" si="121"/>
        <v>0</v>
      </c>
      <c r="F205" s="67">
        <f t="shared" ca="1" si="122"/>
        <v>0</v>
      </c>
      <c r="G205" s="80">
        <f>VLOOKUP($A205,[0]!Table,MATCH(G$4,[0]!Curves,0))</f>
        <v>4.92</v>
      </c>
      <c r="H205" s="81">
        <f t="shared" si="123"/>
        <v>4.92</v>
      </c>
      <c r="I205" s="80">
        <f t="shared" si="124"/>
        <v>4.92</v>
      </c>
      <c r="J205" s="80">
        <f>VLOOKUP($A205,[0]!Table,MATCH(J$4,[0]!Curves,0))</f>
        <v>0</v>
      </c>
      <c r="K205" s="81">
        <f t="shared" si="125"/>
        <v>0</v>
      </c>
      <c r="L205" s="99">
        <f t="shared" si="126"/>
        <v>0</v>
      </c>
      <c r="M205" s="80">
        <f>VLOOKUP($A205,[0]!Table,MATCH(M$4,[0]!Curves,0))</f>
        <v>0</v>
      </c>
      <c r="N205" s="81">
        <f t="shared" si="127"/>
        <v>0</v>
      </c>
      <c r="O205" s="99">
        <f t="shared" si="128"/>
        <v>0</v>
      </c>
      <c r="P205" s="71"/>
      <c r="Q205" s="99">
        <f t="shared" si="129"/>
        <v>4.92</v>
      </c>
      <c r="R205" s="99">
        <f t="shared" si="130"/>
        <v>4.92</v>
      </c>
      <c r="S205" s="99">
        <f t="shared" si="131"/>
        <v>4.92</v>
      </c>
      <c r="T205" s="82"/>
      <c r="U205" s="22">
        <f t="shared" si="132"/>
        <v>31</v>
      </c>
      <c r="V205" s="83">
        <f t="shared" si="133"/>
        <v>43733</v>
      </c>
      <c r="W205" s="22">
        <f t="shared" ca="1" si="134"/>
        <v>6684</v>
      </c>
      <c r="X205" s="80">
        <f>VLOOKUP($A205,[0]!Table,MATCH(X$4,[0]!Curves,0))</f>
        <v>6.5179857559591395E-2</v>
      </c>
      <c r="Y205" s="84">
        <f t="shared" ca="1" si="135"/>
        <v>0.30900585378267886</v>
      </c>
      <c r="Z205" s="22">
        <f t="shared" si="136"/>
        <v>0</v>
      </c>
      <c r="AA205" s="22">
        <f t="shared" si="137"/>
        <v>0</v>
      </c>
      <c r="AC205" s="72">
        <f t="shared" ca="1" si="138"/>
        <v>0</v>
      </c>
      <c r="AD205" s="72">
        <f t="shared" ca="1" si="139"/>
        <v>0</v>
      </c>
      <c r="AE205" s="72">
        <f t="shared" ca="1" si="140"/>
        <v>0</v>
      </c>
      <c r="AF205" s="72">
        <f t="shared" ca="1" si="141"/>
        <v>0</v>
      </c>
      <c r="AG205" s="72">
        <f t="shared" ca="1" si="142"/>
        <v>0</v>
      </c>
      <c r="AH205" s="72">
        <f t="shared" ca="1" si="143"/>
        <v>0</v>
      </c>
      <c r="AI205" s="72">
        <f t="shared" ca="1" si="144"/>
        <v>0</v>
      </c>
      <c r="AJ205" s="72">
        <f t="shared" ca="1" si="145"/>
        <v>0</v>
      </c>
      <c r="AK205" s="72">
        <f t="shared" ca="1" si="146"/>
        <v>0</v>
      </c>
      <c r="AL205" s="76"/>
      <c r="AM205" s="72">
        <f t="shared" ca="1" si="147"/>
        <v>0</v>
      </c>
      <c r="AN205" s="72">
        <f t="shared" ca="1" si="148"/>
        <v>0</v>
      </c>
      <c r="AO205" s="72">
        <f t="shared" ca="1" si="149"/>
        <v>0</v>
      </c>
      <c r="AP205" s="85">
        <f t="shared" ca="1" si="150"/>
        <v>0</v>
      </c>
      <c r="AR205" s="72">
        <f t="shared" ca="1" si="151"/>
        <v>0</v>
      </c>
      <c r="AS205" s="72">
        <f t="shared" ca="1" si="152"/>
        <v>0</v>
      </c>
      <c r="AT205" s="72">
        <f t="shared" ca="1" si="153"/>
        <v>0</v>
      </c>
      <c r="AU205" s="85">
        <f t="shared" ca="1" si="154"/>
        <v>0</v>
      </c>
      <c r="AV205" s="85"/>
      <c r="AW205" s="73">
        <f t="shared" ca="1" si="155"/>
        <v>0</v>
      </c>
      <c r="AY205" s="73">
        <f t="shared" ca="1" si="156"/>
        <v>0</v>
      </c>
      <c r="AZ205" s="86"/>
    </row>
    <row r="206" spans="1:52" ht="12" customHeight="1">
      <c r="A206" s="77">
        <f t="shared" si="157"/>
        <v>43709</v>
      </c>
      <c r="B206" s="78">
        <f t="shared" si="158"/>
        <v>50000</v>
      </c>
      <c r="C206" s="87"/>
      <c r="D206" s="79">
        <f t="shared" si="120"/>
        <v>50000</v>
      </c>
      <c r="E206" s="67">
        <f t="shared" si="121"/>
        <v>0</v>
      </c>
      <c r="F206" s="67">
        <f t="shared" ca="1" si="122"/>
        <v>0</v>
      </c>
      <c r="G206" s="80">
        <f>VLOOKUP($A206,[0]!Table,MATCH(G$4,[0]!Curves,0))</f>
        <v>4.9270000000000005</v>
      </c>
      <c r="H206" s="81">
        <f t="shared" si="123"/>
        <v>4.9270000000000005</v>
      </c>
      <c r="I206" s="80">
        <f t="shared" si="124"/>
        <v>4.9270000000000005</v>
      </c>
      <c r="J206" s="80">
        <f>VLOOKUP($A206,[0]!Table,MATCH(J$4,[0]!Curves,0))</f>
        <v>0</v>
      </c>
      <c r="K206" s="81">
        <f t="shared" si="125"/>
        <v>0</v>
      </c>
      <c r="L206" s="99">
        <f t="shared" si="126"/>
        <v>0</v>
      </c>
      <c r="M206" s="80">
        <f>VLOOKUP($A206,[0]!Table,MATCH(M$4,[0]!Curves,0))</f>
        <v>0</v>
      </c>
      <c r="N206" s="81">
        <f t="shared" si="127"/>
        <v>0</v>
      </c>
      <c r="O206" s="99">
        <f t="shared" si="128"/>
        <v>0</v>
      </c>
      <c r="P206" s="71"/>
      <c r="Q206" s="99">
        <f t="shared" si="129"/>
        <v>4.9270000000000005</v>
      </c>
      <c r="R206" s="99">
        <f t="shared" si="130"/>
        <v>4.9270000000000005</v>
      </c>
      <c r="S206" s="99">
        <f t="shared" si="131"/>
        <v>4.9270000000000005</v>
      </c>
      <c r="T206" s="82"/>
      <c r="U206" s="22">
        <f t="shared" si="132"/>
        <v>30</v>
      </c>
      <c r="V206" s="83">
        <f t="shared" si="133"/>
        <v>43763</v>
      </c>
      <c r="W206" s="22">
        <f t="shared" ca="1" si="134"/>
        <v>6714</v>
      </c>
      <c r="X206" s="80">
        <f>VLOOKUP($A206,[0]!Table,MATCH(X$4,[0]!Curves,0))</f>
        <v>6.5216032723586906E-2</v>
      </c>
      <c r="Y206" s="84">
        <f t="shared" ca="1" si="135"/>
        <v>0.3071898486046391</v>
      </c>
      <c r="Z206" s="22">
        <f t="shared" si="136"/>
        <v>0</v>
      </c>
      <c r="AA206" s="22">
        <f t="shared" si="137"/>
        <v>0</v>
      </c>
      <c r="AC206" s="72">
        <f t="shared" ca="1" si="138"/>
        <v>0</v>
      </c>
      <c r="AD206" s="72">
        <f t="shared" ca="1" si="139"/>
        <v>0</v>
      </c>
      <c r="AE206" s="72">
        <f t="shared" ca="1" si="140"/>
        <v>0</v>
      </c>
      <c r="AF206" s="72">
        <f t="shared" ca="1" si="141"/>
        <v>0</v>
      </c>
      <c r="AG206" s="72">
        <f t="shared" ca="1" si="142"/>
        <v>0</v>
      </c>
      <c r="AH206" s="72">
        <f t="shared" ca="1" si="143"/>
        <v>0</v>
      </c>
      <c r="AI206" s="72">
        <f t="shared" ca="1" si="144"/>
        <v>0</v>
      </c>
      <c r="AJ206" s="72">
        <f t="shared" ca="1" si="145"/>
        <v>0</v>
      </c>
      <c r="AK206" s="72">
        <f t="shared" ca="1" si="146"/>
        <v>0</v>
      </c>
      <c r="AL206" s="76"/>
      <c r="AM206" s="72">
        <f t="shared" ca="1" si="147"/>
        <v>0</v>
      </c>
      <c r="AN206" s="72">
        <f t="shared" ca="1" si="148"/>
        <v>0</v>
      </c>
      <c r="AO206" s="72">
        <f t="shared" ca="1" si="149"/>
        <v>0</v>
      </c>
      <c r="AP206" s="85">
        <f t="shared" ca="1" si="150"/>
        <v>0</v>
      </c>
      <c r="AR206" s="72">
        <f t="shared" ca="1" si="151"/>
        <v>0</v>
      </c>
      <c r="AS206" s="72">
        <f t="shared" ca="1" si="152"/>
        <v>0</v>
      </c>
      <c r="AT206" s="72">
        <f t="shared" ca="1" si="153"/>
        <v>0</v>
      </c>
      <c r="AU206" s="85">
        <f t="shared" ca="1" si="154"/>
        <v>0</v>
      </c>
      <c r="AV206" s="85"/>
      <c r="AW206" s="73">
        <f t="shared" ca="1" si="155"/>
        <v>0</v>
      </c>
      <c r="AY206" s="73">
        <f t="shared" ca="1" si="156"/>
        <v>0</v>
      </c>
      <c r="AZ206" s="86"/>
    </row>
    <row r="207" spans="1:52" ht="12" customHeight="1">
      <c r="A207" s="77">
        <f t="shared" si="157"/>
        <v>43739</v>
      </c>
      <c r="B207" s="78">
        <f t="shared" si="158"/>
        <v>50000</v>
      </c>
      <c r="C207" s="87"/>
      <c r="D207" s="79">
        <f t="shared" si="120"/>
        <v>50000</v>
      </c>
      <c r="E207" s="67">
        <f t="shared" si="121"/>
        <v>0</v>
      </c>
      <c r="F207" s="67">
        <f t="shared" ca="1" si="122"/>
        <v>0</v>
      </c>
      <c r="G207" s="80">
        <f>VLOOKUP($A207,[0]!Table,MATCH(G$4,[0]!Curves,0))</f>
        <v>4.9550000000000001</v>
      </c>
      <c r="H207" s="81">
        <f t="shared" si="123"/>
        <v>4.9550000000000001</v>
      </c>
      <c r="I207" s="80">
        <f t="shared" si="124"/>
        <v>4.9550000000000001</v>
      </c>
      <c r="J207" s="80">
        <f>VLOOKUP($A207,[0]!Table,MATCH(J$4,[0]!Curves,0))</f>
        <v>0</v>
      </c>
      <c r="K207" s="81">
        <f t="shared" si="125"/>
        <v>0</v>
      </c>
      <c r="L207" s="99">
        <f t="shared" si="126"/>
        <v>0</v>
      </c>
      <c r="M207" s="80">
        <f>VLOOKUP($A207,[0]!Table,MATCH(M$4,[0]!Curves,0))</f>
        <v>0</v>
      </c>
      <c r="N207" s="81">
        <f t="shared" si="127"/>
        <v>0</v>
      </c>
      <c r="O207" s="99">
        <f t="shared" si="128"/>
        <v>0</v>
      </c>
      <c r="P207" s="71"/>
      <c r="Q207" s="99">
        <f t="shared" si="129"/>
        <v>4.9550000000000001</v>
      </c>
      <c r="R207" s="99">
        <f t="shared" si="130"/>
        <v>4.9550000000000001</v>
      </c>
      <c r="S207" s="99">
        <f t="shared" si="131"/>
        <v>4.9550000000000001</v>
      </c>
      <c r="T207" s="82"/>
      <c r="U207" s="22">
        <f t="shared" si="132"/>
        <v>31</v>
      </c>
      <c r="V207" s="83">
        <f t="shared" si="133"/>
        <v>43794</v>
      </c>
      <c r="W207" s="22">
        <f t="shared" ca="1" si="134"/>
        <v>6745</v>
      </c>
      <c r="X207" s="80">
        <f>VLOOKUP($A207,[0]!Table,MATCH(X$4,[0]!Curves,0))</f>
        <v>6.5251040947221603E-2</v>
      </c>
      <c r="Y207" s="84">
        <f t="shared" ca="1" si="135"/>
        <v>0.30532273830699469</v>
      </c>
      <c r="Z207" s="22">
        <f t="shared" si="136"/>
        <v>0</v>
      </c>
      <c r="AA207" s="22">
        <f t="shared" si="137"/>
        <v>0</v>
      </c>
      <c r="AC207" s="72">
        <f t="shared" ca="1" si="138"/>
        <v>0</v>
      </c>
      <c r="AD207" s="72">
        <f t="shared" ca="1" si="139"/>
        <v>0</v>
      </c>
      <c r="AE207" s="72">
        <f t="shared" ca="1" si="140"/>
        <v>0</v>
      </c>
      <c r="AF207" s="72">
        <f t="shared" ca="1" si="141"/>
        <v>0</v>
      </c>
      <c r="AG207" s="72">
        <f t="shared" ca="1" si="142"/>
        <v>0</v>
      </c>
      <c r="AH207" s="72">
        <f t="shared" ca="1" si="143"/>
        <v>0</v>
      </c>
      <c r="AI207" s="72">
        <f t="shared" ca="1" si="144"/>
        <v>0</v>
      </c>
      <c r="AJ207" s="72">
        <f t="shared" ca="1" si="145"/>
        <v>0</v>
      </c>
      <c r="AK207" s="72">
        <f t="shared" ca="1" si="146"/>
        <v>0</v>
      </c>
      <c r="AL207" s="76"/>
      <c r="AM207" s="72">
        <f t="shared" ca="1" si="147"/>
        <v>0</v>
      </c>
      <c r="AN207" s="72">
        <f t="shared" ca="1" si="148"/>
        <v>0</v>
      </c>
      <c r="AO207" s="72">
        <f t="shared" ca="1" si="149"/>
        <v>0</v>
      </c>
      <c r="AP207" s="85">
        <f t="shared" ca="1" si="150"/>
        <v>0</v>
      </c>
      <c r="AR207" s="72">
        <f t="shared" ca="1" si="151"/>
        <v>0</v>
      </c>
      <c r="AS207" s="72">
        <f t="shared" ca="1" si="152"/>
        <v>0</v>
      </c>
      <c r="AT207" s="72">
        <f t="shared" ca="1" si="153"/>
        <v>0</v>
      </c>
      <c r="AU207" s="85">
        <f t="shared" ca="1" si="154"/>
        <v>0</v>
      </c>
      <c r="AV207" s="85"/>
      <c r="AW207" s="73">
        <f t="shared" ca="1" si="155"/>
        <v>0</v>
      </c>
      <c r="AY207" s="73">
        <f t="shared" ca="1" si="156"/>
        <v>0</v>
      </c>
      <c r="AZ207" s="86"/>
    </row>
    <row r="208" spans="1:52" ht="12" customHeight="1">
      <c r="A208" s="77">
        <f t="shared" si="157"/>
        <v>43770</v>
      </c>
      <c r="B208" s="78">
        <f t="shared" si="158"/>
        <v>50000</v>
      </c>
      <c r="C208" s="87"/>
      <c r="D208" s="79">
        <f t="shared" si="120"/>
        <v>50000</v>
      </c>
      <c r="E208" s="67">
        <f t="shared" si="121"/>
        <v>0</v>
      </c>
      <c r="F208" s="67">
        <f t="shared" ca="1" si="122"/>
        <v>0</v>
      </c>
      <c r="G208" s="80">
        <f>VLOOKUP($A208,[0]!Table,MATCH(G$4,[0]!Curves,0))</f>
        <v>5.09</v>
      </c>
      <c r="H208" s="81">
        <f t="shared" si="123"/>
        <v>5.09</v>
      </c>
      <c r="I208" s="80">
        <f t="shared" si="124"/>
        <v>5.09</v>
      </c>
      <c r="J208" s="80">
        <f>VLOOKUP($A208,[0]!Table,MATCH(J$4,[0]!Curves,0))</f>
        <v>0</v>
      </c>
      <c r="K208" s="81">
        <f t="shared" si="125"/>
        <v>0</v>
      </c>
      <c r="L208" s="99">
        <f t="shared" si="126"/>
        <v>0</v>
      </c>
      <c r="M208" s="80">
        <f>VLOOKUP($A208,[0]!Table,MATCH(M$4,[0]!Curves,0))</f>
        <v>0</v>
      </c>
      <c r="N208" s="81">
        <f t="shared" si="127"/>
        <v>0</v>
      </c>
      <c r="O208" s="99">
        <f t="shared" si="128"/>
        <v>0</v>
      </c>
      <c r="P208" s="71"/>
      <c r="Q208" s="99">
        <f t="shared" si="129"/>
        <v>5.09</v>
      </c>
      <c r="R208" s="99">
        <f t="shared" si="130"/>
        <v>5.09</v>
      </c>
      <c r="S208" s="99">
        <f t="shared" si="131"/>
        <v>5.09</v>
      </c>
      <c r="T208" s="82"/>
      <c r="U208" s="22">
        <f t="shared" si="132"/>
        <v>30</v>
      </c>
      <c r="V208" s="83">
        <f t="shared" si="133"/>
        <v>43824</v>
      </c>
      <c r="W208" s="22">
        <f t="shared" ca="1" si="134"/>
        <v>6775</v>
      </c>
      <c r="X208" s="80">
        <f>VLOOKUP($A208,[0]!Table,MATCH(X$4,[0]!Curves,0))</f>
        <v>6.5287216112070598E-2</v>
      </c>
      <c r="Y208" s="84">
        <f t="shared" ca="1" si="135"/>
        <v>0.30352494798190977</v>
      </c>
      <c r="Z208" s="22">
        <f t="shared" si="136"/>
        <v>0</v>
      </c>
      <c r="AA208" s="22">
        <f t="shared" si="137"/>
        <v>0</v>
      </c>
      <c r="AC208" s="72">
        <f t="shared" ca="1" si="138"/>
        <v>0</v>
      </c>
      <c r="AD208" s="72">
        <f t="shared" ca="1" si="139"/>
        <v>0</v>
      </c>
      <c r="AE208" s="72">
        <f t="shared" ca="1" si="140"/>
        <v>0</v>
      </c>
      <c r="AF208" s="72">
        <f t="shared" ca="1" si="141"/>
        <v>0</v>
      </c>
      <c r="AG208" s="72">
        <f t="shared" ca="1" si="142"/>
        <v>0</v>
      </c>
      <c r="AH208" s="72">
        <f t="shared" ca="1" si="143"/>
        <v>0</v>
      </c>
      <c r="AI208" s="72">
        <f t="shared" ca="1" si="144"/>
        <v>0</v>
      </c>
      <c r="AJ208" s="72">
        <f t="shared" ca="1" si="145"/>
        <v>0</v>
      </c>
      <c r="AK208" s="72">
        <f t="shared" ca="1" si="146"/>
        <v>0</v>
      </c>
      <c r="AL208" s="76"/>
      <c r="AM208" s="72">
        <f t="shared" ca="1" si="147"/>
        <v>0</v>
      </c>
      <c r="AN208" s="72">
        <f t="shared" ca="1" si="148"/>
        <v>0</v>
      </c>
      <c r="AO208" s="72">
        <f t="shared" ca="1" si="149"/>
        <v>0</v>
      </c>
      <c r="AP208" s="85">
        <f t="shared" ca="1" si="150"/>
        <v>0</v>
      </c>
      <c r="AR208" s="72">
        <f t="shared" ca="1" si="151"/>
        <v>0</v>
      </c>
      <c r="AS208" s="72">
        <f t="shared" ca="1" si="152"/>
        <v>0</v>
      </c>
      <c r="AT208" s="72">
        <f t="shared" ca="1" si="153"/>
        <v>0</v>
      </c>
      <c r="AU208" s="85">
        <f t="shared" ca="1" si="154"/>
        <v>0</v>
      </c>
      <c r="AV208" s="85"/>
      <c r="AW208" s="73">
        <f t="shared" ca="1" si="155"/>
        <v>0</v>
      </c>
      <c r="AY208" s="73">
        <f t="shared" ca="1" si="156"/>
        <v>0</v>
      </c>
      <c r="AZ208" s="86"/>
    </row>
    <row r="209" spans="1:52" ht="12" customHeight="1">
      <c r="A209" s="77">
        <f t="shared" si="157"/>
        <v>43800</v>
      </c>
      <c r="B209" s="78">
        <f t="shared" si="158"/>
        <v>50000</v>
      </c>
      <c r="C209" s="87"/>
      <c r="D209" s="79">
        <f t="shared" si="120"/>
        <v>50000</v>
      </c>
      <c r="E209" s="67">
        <f t="shared" si="121"/>
        <v>0</v>
      </c>
      <c r="F209" s="67">
        <f t="shared" ca="1" si="122"/>
        <v>0</v>
      </c>
      <c r="G209" s="80">
        <f>VLOOKUP($A209,[0]!Table,MATCH(G$4,[0]!Curves,0))</f>
        <v>5.2249999999999996</v>
      </c>
      <c r="H209" s="81">
        <f t="shared" si="123"/>
        <v>5.2249999999999996</v>
      </c>
      <c r="I209" s="80">
        <f t="shared" si="124"/>
        <v>5.2249999999999996</v>
      </c>
      <c r="J209" s="80">
        <f>VLOOKUP($A209,[0]!Table,MATCH(J$4,[0]!Curves,0))</f>
        <v>0</v>
      </c>
      <c r="K209" s="81">
        <f t="shared" si="125"/>
        <v>0</v>
      </c>
      <c r="L209" s="99">
        <f t="shared" si="126"/>
        <v>0</v>
      </c>
      <c r="M209" s="80">
        <f>VLOOKUP($A209,[0]!Table,MATCH(M$4,[0]!Curves,0))</f>
        <v>0</v>
      </c>
      <c r="N209" s="81">
        <f t="shared" si="127"/>
        <v>0</v>
      </c>
      <c r="O209" s="99">
        <f t="shared" si="128"/>
        <v>0</v>
      </c>
      <c r="P209" s="71"/>
      <c r="Q209" s="99">
        <f t="shared" si="129"/>
        <v>5.2249999999999996</v>
      </c>
      <c r="R209" s="99">
        <f t="shared" si="130"/>
        <v>5.2249999999999996</v>
      </c>
      <c r="S209" s="99">
        <f t="shared" si="131"/>
        <v>5.2249999999999996</v>
      </c>
      <c r="T209" s="82"/>
      <c r="U209" s="22">
        <f t="shared" si="132"/>
        <v>31</v>
      </c>
      <c r="V209" s="83">
        <f t="shared" si="133"/>
        <v>43855</v>
      </c>
      <c r="W209" s="22">
        <f t="shared" ca="1" si="134"/>
        <v>6806</v>
      </c>
      <c r="X209" s="80">
        <f>VLOOKUP($A209,[0]!Table,MATCH(X$4,[0]!Curves,0))</f>
        <v>6.5322224336530801E-2</v>
      </c>
      <c r="Y209" s="84">
        <f t="shared" ca="1" si="135"/>
        <v>0.30167658984826373</v>
      </c>
      <c r="Z209" s="22">
        <f t="shared" si="136"/>
        <v>0</v>
      </c>
      <c r="AA209" s="22">
        <f t="shared" si="137"/>
        <v>0</v>
      </c>
      <c r="AC209" s="72">
        <f t="shared" ca="1" si="138"/>
        <v>0</v>
      </c>
      <c r="AD209" s="72">
        <f t="shared" ca="1" si="139"/>
        <v>0</v>
      </c>
      <c r="AE209" s="72">
        <f t="shared" ca="1" si="140"/>
        <v>0</v>
      </c>
      <c r="AF209" s="72">
        <f t="shared" ca="1" si="141"/>
        <v>0</v>
      </c>
      <c r="AG209" s="72">
        <f t="shared" ca="1" si="142"/>
        <v>0</v>
      </c>
      <c r="AH209" s="72">
        <f t="shared" ca="1" si="143"/>
        <v>0</v>
      </c>
      <c r="AI209" s="72">
        <f t="shared" ca="1" si="144"/>
        <v>0</v>
      </c>
      <c r="AJ209" s="72">
        <f t="shared" ca="1" si="145"/>
        <v>0</v>
      </c>
      <c r="AK209" s="72">
        <f t="shared" ca="1" si="146"/>
        <v>0</v>
      </c>
      <c r="AL209" s="76"/>
      <c r="AM209" s="72">
        <f t="shared" ca="1" si="147"/>
        <v>0</v>
      </c>
      <c r="AN209" s="72">
        <f t="shared" ca="1" si="148"/>
        <v>0</v>
      </c>
      <c r="AO209" s="72">
        <f t="shared" ca="1" si="149"/>
        <v>0</v>
      </c>
      <c r="AP209" s="85">
        <f t="shared" ca="1" si="150"/>
        <v>0</v>
      </c>
      <c r="AR209" s="72">
        <f t="shared" ca="1" si="151"/>
        <v>0</v>
      </c>
      <c r="AS209" s="72">
        <f t="shared" ca="1" si="152"/>
        <v>0</v>
      </c>
      <c r="AT209" s="72">
        <f t="shared" ca="1" si="153"/>
        <v>0</v>
      </c>
      <c r="AU209" s="85">
        <f t="shared" ca="1" si="154"/>
        <v>0</v>
      </c>
      <c r="AV209" s="85"/>
      <c r="AW209" s="73">
        <f t="shared" ca="1" si="155"/>
        <v>0</v>
      </c>
      <c r="AY209" s="73">
        <f t="shared" ca="1" si="156"/>
        <v>0</v>
      </c>
      <c r="AZ209" s="86"/>
    </row>
    <row r="210" spans="1:52" ht="12" customHeight="1">
      <c r="A210" s="77">
        <f t="shared" si="157"/>
        <v>43831</v>
      </c>
      <c r="B210" s="78">
        <f t="shared" si="158"/>
        <v>50000</v>
      </c>
      <c r="C210" s="87"/>
      <c r="D210" s="79">
        <f t="shared" si="120"/>
        <v>50000</v>
      </c>
      <c r="E210" s="67">
        <f t="shared" si="121"/>
        <v>0</v>
      </c>
      <c r="F210" s="67">
        <f t="shared" ca="1" si="122"/>
        <v>0</v>
      </c>
      <c r="G210" s="80">
        <f>VLOOKUP($A210,[0]!Table,MATCH(G$4,[0]!Curves,0))</f>
        <v>5.3210000000000006</v>
      </c>
      <c r="H210" s="81">
        <f t="shared" si="123"/>
        <v>5.3210000000000006</v>
      </c>
      <c r="I210" s="80">
        <f t="shared" si="124"/>
        <v>5.3210000000000006</v>
      </c>
      <c r="J210" s="80">
        <f>VLOOKUP($A210,[0]!Table,MATCH(J$4,[0]!Curves,0))</f>
        <v>0</v>
      </c>
      <c r="K210" s="81">
        <f t="shared" si="125"/>
        <v>0</v>
      </c>
      <c r="L210" s="99">
        <f t="shared" si="126"/>
        <v>0</v>
      </c>
      <c r="M210" s="80">
        <f>VLOOKUP($A210,[0]!Table,MATCH(M$4,[0]!Curves,0))</f>
        <v>0</v>
      </c>
      <c r="N210" s="81">
        <f t="shared" si="127"/>
        <v>0</v>
      </c>
      <c r="O210" s="99">
        <f t="shared" si="128"/>
        <v>0</v>
      </c>
      <c r="P210" s="71"/>
      <c r="Q210" s="99">
        <f t="shared" si="129"/>
        <v>5.3210000000000006</v>
      </c>
      <c r="R210" s="99">
        <f t="shared" si="130"/>
        <v>5.3210000000000006</v>
      </c>
      <c r="S210" s="99">
        <f t="shared" si="131"/>
        <v>5.3210000000000006</v>
      </c>
      <c r="T210" s="82"/>
      <c r="U210" s="22">
        <f t="shared" si="132"/>
        <v>31</v>
      </c>
      <c r="V210" s="83">
        <f t="shared" si="133"/>
        <v>43886</v>
      </c>
      <c r="W210" s="22">
        <f t="shared" ca="1" si="134"/>
        <v>6837</v>
      </c>
      <c r="X210" s="80">
        <f>VLOOKUP($A210,[0]!Table,MATCH(X$4,[0]!Curves,0))</f>
        <v>6.5358399502232906E-2</v>
      </c>
      <c r="Y210" s="84">
        <f t="shared" ca="1" si="135"/>
        <v>0.29983770804959098</v>
      </c>
      <c r="Z210" s="22">
        <f t="shared" si="136"/>
        <v>0</v>
      </c>
      <c r="AA210" s="22">
        <f t="shared" si="137"/>
        <v>0</v>
      </c>
      <c r="AC210" s="72">
        <f t="shared" ca="1" si="138"/>
        <v>0</v>
      </c>
      <c r="AD210" s="72">
        <f t="shared" ca="1" si="139"/>
        <v>0</v>
      </c>
      <c r="AE210" s="72">
        <f t="shared" ca="1" si="140"/>
        <v>0</v>
      </c>
      <c r="AF210" s="72">
        <f t="shared" ca="1" si="141"/>
        <v>0</v>
      </c>
      <c r="AG210" s="72">
        <f t="shared" ca="1" si="142"/>
        <v>0</v>
      </c>
      <c r="AH210" s="72">
        <f t="shared" ca="1" si="143"/>
        <v>0</v>
      </c>
      <c r="AI210" s="72">
        <f t="shared" ca="1" si="144"/>
        <v>0</v>
      </c>
      <c r="AJ210" s="72">
        <f t="shared" ca="1" si="145"/>
        <v>0</v>
      </c>
      <c r="AK210" s="72">
        <f t="shared" ca="1" si="146"/>
        <v>0</v>
      </c>
      <c r="AL210" s="76"/>
      <c r="AM210" s="72">
        <f t="shared" ca="1" si="147"/>
        <v>0</v>
      </c>
      <c r="AN210" s="72">
        <f t="shared" ca="1" si="148"/>
        <v>0</v>
      </c>
      <c r="AO210" s="72">
        <f t="shared" ca="1" si="149"/>
        <v>0</v>
      </c>
      <c r="AP210" s="85">
        <f t="shared" ca="1" si="150"/>
        <v>0</v>
      </c>
      <c r="AR210" s="72">
        <f t="shared" ca="1" si="151"/>
        <v>0</v>
      </c>
      <c r="AS210" s="72">
        <f t="shared" ca="1" si="152"/>
        <v>0</v>
      </c>
      <c r="AT210" s="72">
        <f t="shared" ca="1" si="153"/>
        <v>0</v>
      </c>
      <c r="AU210" s="85">
        <f t="shared" ca="1" si="154"/>
        <v>0</v>
      </c>
      <c r="AV210" s="85"/>
      <c r="AW210" s="73">
        <f t="shared" ca="1" si="155"/>
        <v>0</v>
      </c>
      <c r="AY210" s="73">
        <f t="shared" ca="1" si="156"/>
        <v>0</v>
      </c>
      <c r="AZ210" s="86"/>
    </row>
    <row r="211" spans="1:52" ht="12" customHeight="1">
      <c r="A211" s="77">
        <f t="shared" si="157"/>
        <v>43862</v>
      </c>
      <c r="B211" s="78">
        <f t="shared" si="158"/>
        <v>50000</v>
      </c>
      <c r="C211" s="87"/>
      <c r="D211" s="79">
        <f t="shared" si="120"/>
        <v>50000</v>
      </c>
      <c r="E211" s="67">
        <f t="shared" si="121"/>
        <v>0</v>
      </c>
      <c r="F211" s="67">
        <f t="shared" ca="1" si="122"/>
        <v>0</v>
      </c>
      <c r="G211" s="80">
        <f>VLOOKUP($A211,[0]!Table,MATCH(G$4,[0]!Curves,0))</f>
        <v>5.2030000000000003</v>
      </c>
      <c r="H211" s="81">
        <f t="shared" si="123"/>
        <v>5.2030000000000003</v>
      </c>
      <c r="I211" s="80">
        <f t="shared" si="124"/>
        <v>5.2030000000000003</v>
      </c>
      <c r="J211" s="80">
        <f>VLOOKUP($A211,[0]!Table,MATCH(J$4,[0]!Curves,0))</f>
        <v>0</v>
      </c>
      <c r="K211" s="81">
        <f t="shared" si="125"/>
        <v>0</v>
      </c>
      <c r="L211" s="99">
        <f t="shared" si="126"/>
        <v>0</v>
      </c>
      <c r="M211" s="80">
        <f>VLOOKUP($A211,[0]!Table,MATCH(M$4,[0]!Curves,0))</f>
        <v>0</v>
      </c>
      <c r="N211" s="81">
        <f t="shared" si="127"/>
        <v>0</v>
      </c>
      <c r="O211" s="99">
        <f t="shared" si="128"/>
        <v>0</v>
      </c>
      <c r="P211" s="71"/>
      <c r="Q211" s="99">
        <f t="shared" si="129"/>
        <v>5.2030000000000003</v>
      </c>
      <c r="R211" s="99">
        <f t="shared" si="130"/>
        <v>5.2030000000000003</v>
      </c>
      <c r="S211" s="99">
        <f t="shared" si="131"/>
        <v>5.2030000000000003</v>
      </c>
      <c r="T211" s="82"/>
      <c r="U211" s="22">
        <f t="shared" si="132"/>
        <v>29</v>
      </c>
      <c r="V211" s="83">
        <f t="shared" si="133"/>
        <v>43915</v>
      </c>
      <c r="W211" s="22">
        <f t="shared" ca="1" si="134"/>
        <v>6866</v>
      </c>
      <c r="X211" s="80">
        <f>VLOOKUP($A211,[0]!Table,MATCH(X$4,[0]!Curves,0))</f>
        <v>6.5394574668368802E-2</v>
      </c>
      <c r="Y211" s="84">
        <f t="shared" ca="1" si="135"/>
        <v>0.29812601092606489</v>
      </c>
      <c r="Z211" s="22">
        <f t="shared" si="136"/>
        <v>0</v>
      </c>
      <c r="AA211" s="22">
        <f t="shared" si="137"/>
        <v>0</v>
      </c>
      <c r="AC211" s="72">
        <f t="shared" ca="1" si="138"/>
        <v>0</v>
      </c>
      <c r="AD211" s="72">
        <f t="shared" ca="1" si="139"/>
        <v>0</v>
      </c>
      <c r="AE211" s="72">
        <f t="shared" ca="1" si="140"/>
        <v>0</v>
      </c>
      <c r="AF211" s="72">
        <f t="shared" ca="1" si="141"/>
        <v>0</v>
      </c>
      <c r="AG211" s="72">
        <f t="shared" ca="1" si="142"/>
        <v>0</v>
      </c>
      <c r="AH211" s="72">
        <f t="shared" ca="1" si="143"/>
        <v>0</v>
      </c>
      <c r="AI211" s="72">
        <f t="shared" ca="1" si="144"/>
        <v>0</v>
      </c>
      <c r="AJ211" s="72">
        <f t="shared" ca="1" si="145"/>
        <v>0</v>
      </c>
      <c r="AK211" s="72">
        <f t="shared" ca="1" si="146"/>
        <v>0</v>
      </c>
      <c r="AL211" s="76"/>
      <c r="AM211" s="72">
        <f t="shared" ca="1" si="147"/>
        <v>0</v>
      </c>
      <c r="AN211" s="72">
        <f t="shared" ca="1" si="148"/>
        <v>0</v>
      </c>
      <c r="AO211" s="72">
        <f t="shared" ca="1" si="149"/>
        <v>0</v>
      </c>
      <c r="AP211" s="85">
        <f t="shared" ca="1" si="150"/>
        <v>0</v>
      </c>
      <c r="AR211" s="72">
        <f t="shared" ca="1" si="151"/>
        <v>0</v>
      </c>
      <c r="AS211" s="72">
        <f t="shared" ca="1" si="152"/>
        <v>0</v>
      </c>
      <c r="AT211" s="72">
        <f t="shared" ca="1" si="153"/>
        <v>0</v>
      </c>
      <c r="AU211" s="85">
        <f t="shared" ca="1" si="154"/>
        <v>0</v>
      </c>
      <c r="AV211" s="85"/>
      <c r="AW211" s="73">
        <f t="shared" ca="1" si="155"/>
        <v>0</v>
      </c>
      <c r="AY211" s="73">
        <f t="shared" ca="1" si="156"/>
        <v>0</v>
      </c>
      <c r="AZ211" s="86"/>
    </row>
    <row r="212" spans="1:52" ht="12" customHeight="1">
      <c r="A212" s="77">
        <f t="shared" si="157"/>
        <v>43891</v>
      </c>
      <c r="B212" s="78">
        <f t="shared" si="158"/>
        <v>50000</v>
      </c>
      <c r="C212" s="87"/>
      <c r="D212" s="79">
        <f t="shared" si="120"/>
        <v>50000</v>
      </c>
      <c r="E212" s="67">
        <f t="shared" si="121"/>
        <v>0</v>
      </c>
      <c r="F212" s="67">
        <f t="shared" ca="1" si="122"/>
        <v>0</v>
      </c>
      <c r="G212" s="80">
        <f>VLOOKUP($A212,[0]!Table,MATCH(G$4,[0]!Curves,0))</f>
        <v>5.07</v>
      </c>
      <c r="H212" s="81">
        <f t="shared" si="123"/>
        <v>5.07</v>
      </c>
      <c r="I212" s="80">
        <f t="shared" si="124"/>
        <v>5.07</v>
      </c>
      <c r="J212" s="80">
        <f>VLOOKUP($A212,[0]!Table,MATCH(J$4,[0]!Curves,0))</f>
        <v>0</v>
      </c>
      <c r="K212" s="81">
        <f t="shared" si="125"/>
        <v>0</v>
      </c>
      <c r="L212" s="99">
        <f t="shared" si="126"/>
        <v>0</v>
      </c>
      <c r="M212" s="80">
        <f>VLOOKUP($A212,[0]!Table,MATCH(M$4,[0]!Curves,0))</f>
        <v>0</v>
      </c>
      <c r="N212" s="81">
        <f t="shared" si="127"/>
        <v>0</v>
      </c>
      <c r="O212" s="99">
        <f t="shared" si="128"/>
        <v>0</v>
      </c>
      <c r="P212" s="71"/>
      <c r="Q212" s="99">
        <f t="shared" si="129"/>
        <v>5.07</v>
      </c>
      <c r="R212" s="99">
        <f t="shared" si="130"/>
        <v>5.07</v>
      </c>
      <c r="S212" s="99">
        <f t="shared" si="131"/>
        <v>5.07</v>
      </c>
      <c r="T212" s="82"/>
      <c r="U212" s="22">
        <f t="shared" si="132"/>
        <v>31</v>
      </c>
      <c r="V212" s="83">
        <f t="shared" si="133"/>
        <v>43946</v>
      </c>
      <c r="W212" s="22">
        <f t="shared" ca="1" si="134"/>
        <v>6897</v>
      </c>
      <c r="X212" s="80">
        <f>VLOOKUP($A212,[0]!Table,MATCH(X$4,[0]!Curves,0))</f>
        <v>6.5428415953211708E-2</v>
      </c>
      <c r="Y212" s="84">
        <f t="shared" ca="1" si="135"/>
        <v>0.29630536832101012</v>
      </c>
      <c r="Z212" s="22">
        <f t="shared" si="136"/>
        <v>0</v>
      </c>
      <c r="AA212" s="22">
        <f t="shared" si="137"/>
        <v>0</v>
      </c>
      <c r="AC212" s="72">
        <f t="shared" ca="1" si="138"/>
        <v>0</v>
      </c>
      <c r="AD212" s="72">
        <f t="shared" ca="1" si="139"/>
        <v>0</v>
      </c>
      <c r="AE212" s="72">
        <f t="shared" ca="1" si="140"/>
        <v>0</v>
      </c>
      <c r="AF212" s="72">
        <f t="shared" ca="1" si="141"/>
        <v>0</v>
      </c>
      <c r="AG212" s="72">
        <f t="shared" ca="1" si="142"/>
        <v>0</v>
      </c>
      <c r="AH212" s="72">
        <f t="shared" ca="1" si="143"/>
        <v>0</v>
      </c>
      <c r="AI212" s="72">
        <f t="shared" ca="1" si="144"/>
        <v>0</v>
      </c>
      <c r="AJ212" s="72">
        <f t="shared" ca="1" si="145"/>
        <v>0</v>
      </c>
      <c r="AK212" s="72">
        <f t="shared" ca="1" si="146"/>
        <v>0</v>
      </c>
      <c r="AL212" s="76"/>
      <c r="AM212" s="72">
        <f t="shared" ca="1" si="147"/>
        <v>0</v>
      </c>
      <c r="AN212" s="72">
        <f t="shared" ca="1" si="148"/>
        <v>0</v>
      </c>
      <c r="AO212" s="72">
        <f t="shared" ca="1" si="149"/>
        <v>0</v>
      </c>
      <c r="AP212" s="85">
        <f t="shared" ca="1" si="150"/>
        <v>0</v>
      </c>
      <c r="AR212" s="72">
        <f t="shared" ca="1" si="151"/>
        <v>0</v>
      </c>
      <c r="AS212" s="72">
        <f t="shared" ca="1" si="152"/>
        <v>0</v>
      </c>
      <c r="AT212" s="72">
        <f t="shared" ca="1" si="153"/>
        <v>0</v>
      </c>
      <c r="AU212" s="85">
        <f t="shared" ca="1" si="154"/>
        <v>0</v>
      </c>
      <c r="AV212" s="85"/>
      <c r="AW212" s="73">
        <f t="shared" ca="1" si="155"/>
        <v>0</v>
      </c>
      <c r="AY212" s="73">
        <f t="shared" ca="1" si="156"/>
        <v>0</v>
      </c>
      <c r="AZ212" s="86"/>
    </row>
    <row r="213" spans="1:52" ht="12" customHeight="1">
      <c r="A213" s="77">
        <f t="shared" si="157"/>
        <v>43922</v>
      </c>
      <c r="B213" s="78">
        <f t="shared" si="158"/>
        <v>50000</v>
      </c>
      <c r="C213" s="87"/>
      <c r="D213" s="79">
        <f t="shared" si="120"/>
        <v>50000</v>
      </c>
      <c r="E213" s="67">
        <f t="shared" si="121"/>
        <v>0</v>
      </c>
      <c r="F213" s="67">
        <f t="shared" ca="1" si="122"/>
        <v>0</v>
      </c>
      <c r="G213" s="80">
        <f>VLOOKUP($A213,[0]!Table,MATCH(G$4,[0]!Curves,0))</f>
        <v>4.8849999999999998</v>
      </c>
      <c r="H213" s="81">
        <f t="shared" si="123"/>
        <v>4.8849999999999998</v>
      </c>
      <c r="I213" s="80">
        <f t="shared" si="124"/>
        <v>4.8849999999999998</v>
      </c>
      <c r="J213" s="80">
        <f>VLOOKUP($A213,[0]!Table,MATCH(J$4,[0]!Curves,0))</f>
        <v>0</v>
      </c>
      <c r="K213" s="81">
        <f t="shared" si="125"/>
        <v>0</v>
      </c>
      <c r="L213" s="99">
        <f t="shared" si="126"/>
        <v>0</v>
      </c>
      <c r="M213" s="80">
        <f>VLOOKUP($A213,[0]!Table,MATCH(M$4,[0]!Curves,0))</f>
        <v>0</v>
      </c>
      <c r="N213" s="81">
        <f t="shared" si="127"/>
        <v>0</v>
      </c>
      <c r="O213" s="99">
        <f t="shared" si="128"/>
        <v>0</v>
      </c>
      <c r="P213" s="71"/>
      <c r="Q213" s="99">
        <f t="shared" si="129"/>
        <v>4.8849999999999998</v>
      </c>
      <c r="R213" s="99">
        <f t="shared" si="130"/>
        <v>4.8849999999999998</v>
      </c>
      <c r="S213" s="99">
        <f t="shared" si="131"/>
        <v>4.8849999999999998</v>
      </c>
      <c r="T213" s="82"/>
      <c r="U213" s="22">
        <f t="shared" si="132"/>
        <v>30</v>
      </c>
      <c r="V213" s="83">
        <f t="shared" si="133"/>
        <v>43976</v>
      </c>
      <c r="W213" s="22">
        <f t="shared" ca="1" si="134"/>
        <v>6927</v>
      </c>
      <c r="X213" s="80">
        <f>VLOOKUP($A213,[0]!Table,MATCH(X$4,[0]!Curves,0))</f>
        <v>6.5464591120186502E-2</v>
      </c>
      <c r="Y213" s="84">
        <f t="shared" ca="1" si="135"/>
        <v>0.29455237886297098</v>
      </c>
      <c r="Z213" s="22">
        <f t="shared" si="136"/>
        <v>0</v>
      </c>
      <c r="AA213" s="22">
        <f t="shared" si="137"/>
        <v>0</v>
      </c>
      <c r="AC213" s="72">
        <f t="shared" ca="1" si="138"/>
        <v>0</v>
      </c>
      <c r="AD213" s="72">
        <f t="shared" ca="1" si="139"/>
        <v>0</v>
      </c>
      <c r="AE213" s="72">
        <f t="shared" ca="1" si="140"/>
        <v>0</v>
      </c>
      <c r="AF213" s="72">
        <f t="shared" ca="1" si="141"/>
        <v>0</v>
      </c>
      <c r="AG213" s="72">
        <f t="shared" ca="1" si="142"/>
        <v>0</v>
      </c>
      <c r="AH213" s="72">
        <f t="shared" ca="1" si="143"/>
        <v>0</v>
      </c>
      <c r="AI213" s="72">
        <f t="shared" ca="1" si="144"/>
        <v>0</v>
      </c>
      <c r="AJ213" s="72">
        <f t="shared" ca="1" si="145"/>
        <v>0</v>
      </c>
      <c r="AK213" s="72">
        <f t="shared" ca="1" si="146"/>
        <v>0</v>
      </c>
      <c r="AL213" s="76"/>
      <c r="AM213" s="72">
        <f t="shared" ca="1" si="147"/>
        <v>0</v>
      </c>
      <c r="AN213" s="72">
        <f t="shared" ca="1" si="148"/>
        <v>0</v>
      </c>
      <c r="AO213" s="72">
        <f t="shared" ca="1" si="149"/>
        <v>0</v>
      </c>
      <c r="AP213" s="85">
        <f t="shared" ca="1" si="150"/>
        <v>0</v>
      </c>
      <c r="AR213" s="72">
        <f t="shared" ca="1" si="151"/>
        <v>0</v>
      </c>
      <c r="AS213" s="72">
        <f t="shared" ca="1" si="152"/>
        <v>0</v>
      </c>
      <c r="AT213" s="72">
        <f t="shared" ca="1" si="153"/>
        <v>0</v>
      </c>
      <c r="AU213" s="85">
        <f t="shared" ca="1" si="154"/>
        <v>0</v>
      </c>
      <c r="AV213" s="85"/>
      <c r="AW213" s="73">
        <f t="shared" ca="1" si="155"/>
        <v>0</v>
      </c>
      <c r="AY213" s="73">
        <f t="shared" ca="1" si="156"/>
        <v>0</v>
      </c>
      <c r="AZ213" s="86"/>
    </row>
    <row r="214" spans="1:52" ht="12" customHeight="1">
      <c r="A214" s="77">
        <f t="shared" si="157"/>
        <v>43952</v>
      </c>
      <c r="B214" s="78">
        <f t="shared" si="158"/>
        <v>50000</v>
      </c>
      <c r="C214" s="87"/>
      <c r="D214" s="79">
        <f t="shared" si="120"/>
        <v>50000</v>
      </c>
      <c r="E214" s="67">
        <f t="shared" si="121"/>
        <v>0</v>
      </c>
      <c r="F214" s="67">
        <f t="shared" ca="1" si="122"/>
        <v>0</v>
      </c>
      <c r="G214" s="80">
        <f>VLOOKUP($A214,[0]!Table,MATCH(G$4,[0]!Curves,0))</f>
        <v>4.875</v>
      </c>
      <c r="H214" s="81">
        <f t="shared" si="123"/>
        <v>4.875</v>
      </c>
      <c r="I214" s="80">
        <f t="shared" si="124"/>
        <v>4.875</v>
      </c>
      <c r="J214" s="80">
        <f>VLOOKUP($A214,[0]!Table,MATCH(J$4,[0]!Curves,0))</f>
        <v>0</v>
      </c>
      <c r="K214" s="81">
        <f t="shared" si="125"/>
        <v>0</v>
      </c>
      <c r="L214" s="99">
        <f t="shared" si="126"/>
        <v>0</v>
      </c>
      <c r="M214" s="80">
        <f>VLOOKUP($A214,[0]!Table,MATCH(M$4,[0]!Curves,0))</f>
        <v>0</v>
      </c>
      <c r="N214" s="81">
        <f t="shared" si="127"/>
        <v>0</v>
      </c>
      <c r="O214" s="99">
        <f t="shared" si="128"/>
        <v>0</v>
      </c>
      <c r="P214" s="71"/>
      <c r="Q214" s="99">
        <f t="shared" si="129"/>
        <v>4.875</v>
      </c>
      <c r="R214" s="99">
        <f t="shared" si="130"/>
        <v>4.875</v>
      </c>
      <c r="S214" s="99">
        <f t="shared" si="131"/>
        <v>4.875</v>
      </c>
      <c r="T214" s="82"/>
      <c r="U214" s="22">
        <f t="shared" si="132"/>
        <v>31</v>
      </c>
      <c r="V214" s="83">
        <f t="shared" si="133"/>
        <v>44007</v>
      </c>
      <c r="W214" s="22">
        <f t="shared" ca="1" si="134"/>
        <v>6958</v>
      </c>
      <c r="X214" s="80">
        <f>VLOOKUP($A214,[0]!Table,MATCH(X$4,[0]!Curves,0))</f>
        <v>6.5499599346705101E-2</v>
      </c>
      <c r="Y214" s="84">
        <f t="shared" ca="1" si="135"/>
        <v>0.29275014173791397</v>
      </c>
      <c r="Z214" s="22">
        <f t="shared" si="136"/>
        <v>0</v>
      </c>
      <c r="AA214" s="22">
        <f t="shared" si="137"/>
        <v>0</v>
      </c>
      <c r="AC214" s="72">
        <f t="shared" ca="1" si="138"/>
        <v>0</v>
      </c>
      <c r="AD214" s="72">
        <f t="shared" ca="1" si="139"/>
        <v>0</v>
      </c>
      <c r="AE214" s="72">
        <f t="shared" ca="1" si="140"/>
        <v>0</v>
      </c>
      <c r="AF214" s="72">
        <f t="shared" ca="1" si="141"/>
        <v>0</v>
      </c>
      <c r="AG214" s="72">
        <f t="shared" ca="1" si="142"/>
        <v>0</v>
      </c>
      <c r="AH214" s="72">
        <f t="shared" ca="1" si="143"/>
        <v>0</v>
      </c>
      <c r="AI214" s="72">
        <f t="shared" ca="1" si="144"/>
        <v>0</v>
      </c>
      <c r="AJ214" s="72">
        <f t="shared" ca="1" si="145"/>
        <v>0</v>
      </c>
      <c r="AK214" s="72">
        <f t="shared" ca="1" si="146"/>
        <v>0</v>
      </c>
      <c r="AL214" s="76"/>
      <c r="AM214" s="72">
        <f t="shared" ca="1" si="147"/>
        <v>0</v>
      </c>
      <c r="AN214" s="72">
        <f t="shared" ca="1" si="148"/>
        <v>0</v>
      </c>
      <c r="AO214" s="72">
        <f t="shared" ca="1" si="149"/>
        <v>0</v>
      </c>
      <c r="AP214" s="85">
        <f t="shared" ca="1" si="150"/>
        <v>0</v>
      </c>
      <c r="AR214" s="72">
        <f t="shared" ca="1" si="151"/>
        <v>0</v>
      </c>
      <c r="AS214" s="72">
        <f t="shared" ca="1" si="152"/>
        <v>0</v>
      </c>
      <c r="AT214" s="72">
        <f t="shared" ca="1" si="153"/>
        <v>0</v>
      </c>
      <c r="AU214" s="85">
        <f t="shared" ca="1" si="154"/>
        <v>0</v>
      </c>
      <c r="AV214" s="85"/>
      <c r="AW214" s="73">
        <f t="shared" ca="1" si="155"/>
        <v>0</v>
      </c>
      <c r="AY214" s="73">
        <f t="shared" ca="1" si="156"/>
        <v>0</v>
      </c>
      <c r="AZ214" s="86"/>
    </row>
    <row r="215" spans="1:52" ht="12" customHeight="1">
      <c r="A215" s="77">
        <f t="shared" si="157"/>
        <v>43983</v>
      </c>
      <c r="B215" s="78">
        <f t="shared" si="158"/>
        <v>50000</v>
      </c>
      <c r="C215" s="87"/>
      <c r="D215" s="79">
        <f t="shared" si="120"/>
        <v>50000</v>
      </c>
      <c r="E215" s="67">
        <f t="shared" si="121"/>
        <v>0</v>
      </c>
      <c r="F215" s="67">
        <f t="shared" ca="1" si="122"/>
        <v>0</v>
      </c>
      <c r="G215" s="80">
        <f>VLOOKUP($A215,[0]!Table,MATCH(G$4,[0]!Curves,0))</f>
        <v>4.9110000000000005</v>
      </c>
      <c r="H215" s="81">
        <f t="shared" si="123"/>
        <v>4.9110000000000005</v>
      </c>
      <c r="I215" s="80">
        <f t="shared" si="124"/>
        <v>4.9110000000000005</v>
      </c>
      <c r="J215" s="80">
        <f>VLOOKUP($A215,[0]!Table,MATCH(J$4,[0]!Curves,0))</f>
        <v>0</v>
      </c>
      <c r="K215" s="81">
        <f t="shared" si="125"/>
        <v>0</v>
      </c>
      <c r="L215" s="99">
        <f t="shared" si="126"/>
        <v>0</v>
      </c>
      <c r="M215" s="80">
        <f>VLOOKUP($A215,[0]!Table,MATCH(M$4,[0]!Curves,0))</f>
        <v>0</v>
      </c>
      <c r="N215" s="81">
        <f t="shared" si="127"/>
        <v>0</v>
      </c>
      <c r="O215" s="99">
        <f t="shared" si="128"/>
        <v>0</v>
      </c>
      <c r="P215" s="71"/>
      <c r="Q215" s="99">
        <f t="shared" si="129"/>
        <v>4.9110000000000005</v>
      </c>
      <c r="R215" s="99">
        <f t="shared" si="130"/>
        <v>4.9110000000000005</v>
      </c>
      <c r="S215" s="99">
        <f t="shared" si="131"/>
        <v>4.9110000000000005</v>
      </c>
      <c r="T215" s="82"/>
      <c r="U215" s="22">
        <f t="shared" si="132"/>
        <v>30</v>
      </c>
      <c r="V215" s="83">
        <f t="shared" si="133"/>
        <v>44037</v>
      </c>
      <c r="W215" s="22">
        <f t="shared" ca="1" si="134"/>
        <v>6988</v>
      </c>
      <c r="X215" s="80">
        <f>VLOOKUP($A215,[0]!Table,MATCH(X$4,[0]!Curves,0))</f>
        <v>6.5535774514533504E-2</v>
      </c>
      <c r="Y215" s="84">
        <f t="shared" ca="1" si="135"/>
        <v>0.29101489699741945</v>
      </c>
      <c r="Z215" s="22">
        <f t="shared" si="136"/>
        <v>0</v>
      </c>
      <c r="AA215" s="22">
        <f t="shared" si="137"/>
        <v>0</v>
      </c>
      <c r="AC215" s="72">
        <f t="shared" ca="1" si="138"/>
        <v>0</v>
      </c>
      <c r="AD215" s="72">
        <f t="shared" ca="1" si="139"/>
        <v>0</v>
      </c>
      <c r="AE215" s="72">
        <f t="shared" ca="1" si="140"/>
        <v>0</v>
      </c>
      <c r="AF215" s="72">
        <f t="shared" ca="1" si="141"/>
        <v>0</v>
      </c>
      <c r="AG215" s="72">
        <f t="shared" ca="1" si="142"/>
        <v>0</v>
      </c>
      <c r="AH215" s="72">
        <f t="shared" ca="1" si="143"/>
        <v>0</v>
      </c>
      <c r="AI215" s="72">
        <f t="shared" ca="1" si="144"/>
        <v>0</v>
      </c>
      <c r="AJ215" s="72">
        <f t="shared" ca="1" si="145"/>
        <v>0</v>
      </c>
      <c r="AK215" s="72">
        <f t="shared" ca="1" si="146"/>
        <v>0</v>
      </c>
      <c r="AL215" s="76"/>
      <c r="AM215" s="72">
        <f t="shared" ca="1" si="147"/>
        <v>0</v>
      </c>
      <c r="AN215" s="72">
        <f t="shared" ca="1" si="148"/>
        <v>0</v>
      </c>
      <c r="AO215" s="72">
        <f t="shared" ca="1" si="149"/>
        <v>0</v>
      </c>
      <c r="AP215" s="85">
        <f t="shared" ca="1" si="150"/>
        <v>0</v>
      </c>
      <c r="AR215" s="72">
        <f t="shared" ca="1" si="151"/>
        <v>0</v>
      </c>
      <c r="AS215" s="72">
        <f t="shared" ca="1" si="152"/>
        <v>0</v>
      </c>
      <c r="AT215" s="72">
        <f t="shared" ca="1" si="153"/>
        <v>0</v>
      </c>
      <c r="AU215" s="85">
        <f t="shared" ca="1" si="154"/>
        <v>0</v>
      </c>
      <c r="AV215" s="85"/>
      <c r="AW215" s="73">
        <f t="shared" ca="1" si="155"/>
        <v>0</v>
      </c>
      <c r="AY215" s="73">
        <f t="shared" ca="1" si="156"/>
        <v>0</v>
      </c>
      <c r="AZ215" s="86"/>
    </row>
    <row r="216" spans="1:52" ht="12" customHeight="1">
      <c r="A216" s="77">
        <f t="shared" si="157"/>
        <v>44013</v>
      </c>
      <c r="B216" s="78">
        <f t="shared" si="158"/>
        <v>50000</v>
      </c>
      <c r="C216" s="87"/>
      <c r="D216" s="79">
        <f t="shared" si="120"/>
        <v>50000</v>
      </c>
      <c r="E216" s="67">
        <f t="shared" si="121"/>
        <v>0</v>
      </c>
      <c r="F216" s="67">
        <f t="shared" ca="1" si="122"/>
        <v>0</v>
      </c>
      <c r="G216" s="80">
        <f>VLOOKUP($A216,[0]!Table,MATCH(G$4,[0]!Curves,0))</f>
        <v>4.96</v>
      </c>
      <c r="H216" s="81">
        <f t="shared" si="123"/>
        <v>4.96</v>
      </c>
      <c r="I216" s="80">
        <f t="shared" si="124"/>
        <v>4.96</v>
      </c>
      <c r="J216" s="80">
        <f>VLOOKUP($A216,[0]!Table,MATCH(J$4,[0]!Curves,0))</f>
        <v>0</v>
      </c>
      <c r="K216" s="81">
        <f t="shared" si="125"/>
        <v>0</v>
      </c>
      <c r="L216" s="99">
        <f t="shared" si="126"/>
        <v>0</v>
      </c>
      <c r="M216" s="80">
        <f>VLOOKUP($A216,[0]!Table,MATCH(M$4,[0]!Curves,0))</f>
        <v>0</v>
      </c>
      <c r="N216" s="81">
        <f t="shared" si="127"/>
        <v>0</v>
      </c>
      <c r="O216" s="99">
        <f t="shared" si="128"/>
        <v>0</v>
      </c>
      <c r="P216" s="71"/>
      <c r="Q216" s="99">
        <f t="shared" si="129"/>
        <v>4.96</v>
      </c>
      <c r="R216" s="99">
        <f t="shared" si="130"/>
        <v>4.96</v>
      </c>
      <c r="S216" s="99">
        <f t="shared" si="131"/>
        <v>4.96</v>
      </c>
      <c r="T216" s="82"/>
      <c r="U216" s="22">
        <f t="shared" si="132"/>
        <v>31</v>
      </c>
      <c r="V216" s="83">
        <f t="shared" si="133"/>
        <v>44068</v>
      </c>
      <c r="W216" s="22">
        <f t="shared" ca="1" si="134"/>
        <v>7019</v>
      </c>
      <c r="X216" s="80">
        <f>VLOOKUP($A216,[0]!Table,MATCH(X$4,[0]!Curves,0))</f>
        <v>6.5570782741877706E-2</v>
      </c>
      <c r="Y216" s="84">
        <f t="shared" ca="1" si="135"/>
        <v>0.28923092690955815</v>
      </c>
      <c r="Z216" s="22">
        <f t="shared" si="136"/>
        <v>0</v>
      </c>
      <c r="AA216" s="22">
        <f t="shared" si="137"/>
        <v>0</v>
      </c>
      <c r="AC216" s="72">
        <f t="shared" ca="1" si="138"/>
        <v>0</v>
      </c>
      <c r="AD216" s="72">
        <f t="shared" ca="1" si="139"/>
        <v>0</v>
      </c>
      <c r="AE216" s="72">
        <f t="shared" ca="1" si="140"/>
        <v>0</v>
      </c>
      <c r="AF216" s="72">
        <f t="shared" ca="1" si="141"/>
        <v>0</v>
      </c>
      <c r="AG216" s="72">
        <f t="shared" ca="1" si="142"/>
        <v>0</v>
      </c>
      <c r="AH216" s="72">
        <f t="shared" ca="1" si="143"/>
        <v>0</v>
      </c>
      <c r="AI216" s="72">
        <f t="shared" ca="1" si="144"/>
        <v>0</v>
      </c>
      <c r="AJ216" s="72">
        <f t="shared" ca="1" si="145"/>
        <v>0</v>
      </c>
      <c r="AK216" s="72">
        <f t="shared" ca="1" si="146"/>
        <v>0</v>
      </c>
      <c r="AL216" s="76"/>
      <c r="AM216" s="72">
        <f t="shared" ca="1" si="147"/>
        <v>0</v>
      </c>
      <c r="AN216" s="72">
        <f t="shared" ca="1" si="148"/>
        <v>0</v>
      </c>
      <c r="AO216" s="72">
        <f t="shared" ca="1" si="149"/>
        <v>0</v>
      </c>
      <c r="AP216" s="85">
        <f t="shared" ca="1" si="150"/>
        <v>0</v>
      </c>
      <c r="AR216" s="72">
        <f t="shared" ca="1" si="151"/>
        <v>0</v>
      </c>
      <c r="AS216" s="72">
        <f t="shared" ca="1" si="152"/>
        <v>0</v>
      </c>
      <c r="AT216" s="72">
        <f t="shared" ca="1" si="153"/>
        <v>0</v>
      </c>
      <c r="AU216" s="85">
        <f t="shared" ca="1" si="154"/>
        <v>0</v>
      </c>
      <c r="AV216" s="85"/>
      <c r="AW216" s="73">
        <f t="shared" ca="1" si="155"/>
        <v>0</v>
      </c>
      <c r="AY216" s="73">
        <f t="shared" ca="1" si="156"/>
        <v>0</v>
      </c>
      <c r="AZ216" s="86"/>
    </row>
    <row r="217" spans="1:52" ht="12" customHeight="1">
      <c r="A217" s="77">
        <f t="shared" si="157"/>
        <v>44044</v>
      </c>
      <c r="B217" s="78">
        <f t="shared" si="158"/>
        <v>50000</v>
      </c>
      <c r="C217" s="87"/>
      <c r="D217" s="79">
        <f t="shared" si="120"/>
        <v>50000</v>
      </c>
      <c r="E217" s="67">
        <f t="shared" si="121"/>
        <v>0</v>
      </c>
      <c r="F217" s="67">
        <f t="shared" ca="1" si="122"/>
        <v>0</v>
      </c>
      <c r="G217" s="80">
        <f>VLOOKUP($A217,[0]!Table,MATCH(G$4,[0]!Curves,0))</f>
        <v>5.0049999999999999</v>
      </c>
      <c r="H217" s="81">
        <f t="shared" si="123"/>
        <v>5.0049999999999999</v>
      </c>
      <c r="I217" s="80">
        <f t="shared" si="124"/>
        <v>5.0049999999999999</v>
      </c>
      <c r="J217" s="80">
        <f>VLOOKUP($A217,[0]!Table,MATCH(J$4,[0]!Curves,0))</f>
        <v>0</v>
      </c>
      <c r="K217" s="81">
        <f t="shared" si="125"/>
        <v>0</v>
      </c>
      <c r="L217" s="99">
        <f t="shared" si="126"/>
        <v>0</v>
      </c>
      <c r="M217" s="80">
        <f>VLOOKUP($A217,[0]!Table,MATCH(M$4,[0]!Curves,0))</f>
        <v>0</v>
      </c>
      <c r="N217" s="81">
        <f t="shared" si="127"/>
        <v>0</v>
      </c>
      <c r="O217" s="99">
        <f t="shared" si="128"/>
        <v>0</v>
      </c>
      <c r="P217" s="71"/>
      <c r="Q217" s="99">
        <f t="shared" si="129"/>
        <v>5.0049999999999999</v>
      </c>
      <c r="R217" s="99">
        <f t="shared" si="130"/>
        <v>5.0049999999999999</v>
      </c>
      <c r="S217" s="99">
        <f t="shared" si="131"/>
        <v>5.0049999999999999</v>
      </c>
      <c r="T217" s="82"/>
      <c r="U217" s="22">
        <f t="shared" si="132"/>
        <v>31</v>
      </c>
      <c r="V217" s="83">
        <f t="shared" si="133"/>
        <v>44099</v>
      </c>
      <c r="W217" s="22">
        <f t="shared" ca="1" si="134"/>
        <v>7050</v>
      </c>
      <c r="X217" s="80">
        <f>VLOOKUP($A217,[0]!Table,MATCH(X$4,[0]!Curves,0))</f>
        <v>6.5606957910559607E-2</v>
      </c>
      <c r="Y217" s="84">
        <f t="shared" ca="1" si="135"/>
        <v>0.28745618714425619</v>
      </c>
      <c r="Z217" s="22">
        <f t="shared" si="136"/>
        <v>0</v>
      </c>
      <c r="AA217" s="22">
        <f t="shared" si="137"/>
        <v>0</v>
      </c>
      <c r="AC217" s="72">
        <f t="shared" ca="1" si="138"/>
        <v>0</v>
      </c>
      <c r="AD217" s="72">
        <f t="shared" ca="1" si="139"/>
        <v>0</v>
      </c>
      <c r="AE217" s="72">
        <f t="shared" ca="1" si="140"/>
        <v>0</v>
      </c>
      <c r="AF217" s="72">
        <f t="shared" ca="1" si="141"/>
        <v>0</v>
      </c>
      <c r="AG217" s="72">
        <f t="shared" ca="1" si="142"/>
        <v>0</v>
      </c>
      <c r="AH217" s="72">
        <f t="shared" ca="1" si="143"/>
        <v>0</v>
      </c>
      <c r="AI217" s="72">
        <f t="shared" ca="1" si="144"/>
        <v>0</v>
      </c>
      <c r="AJ217" s="72">
        <f t="shared" ca="1" si="145"/>
        <v>0</v>
      </c>
      <c r="AK217" s="72">
        <f t="shared" ca="1" si="146"/>
        <v>0</v>
      </c>
      <c r="AL217" s="76"/>
      <c r="AM217" s="72">
        <f t="shared" ca="1" si="147"/>
        <v>0</v>
      </c>
      <c r="AN217" s="72">
        <f t="shared" ca="1" si="148"/>
        <v>0</v>
      </c>
      <c r="AO217" s="72">
        <f t="shared" ca="1" si="149"/>
        <v>0</v>
      </c>
      <c r="AP217" s="85">
        <f t="shared" ca="1" si="150"/>
        <v>0</v>
      </c>
      <c r="AR217" s="72">
        <f t="shared" ca="1" si="151"/>
        <v>0</v>
      </c>
      <c r="AS217" s="72">
        <f t="shared" ca="1" si="152"/>
        <v>0</v>
      </c>
      <c r="AT217" s="72">
        <f t="shared" ca="1" si="153"/>
        <v>0</v>
      </c>
      <c r="AU217" s="85">
        <f t="shared" ca="1" si="154"/>
        <v>0</v>
      </c>
      <c r="AV217" s="85"/>
      <c r="AW217" s="73">
        <f t="shared" ca="1" si="155"/>
        <v>0</v>
      </c>
      <c r="AY217" s="73">
        <f t="shared" ca="1" si="156"/>
        <v>0</v>
      </c>
      <c r="AZ217" s="86"/>
    </row>
    <row r="218" spans="1:52" ht="12" customHeight="1">
      <c r="A218" s="77">
        <f t="shared" si="157"/>
        <v>44075</v>
      </c>
      <c r="B218" s="78">
        <f t="shared" si="158"/>
        <v>50000</v>
      </c>
      <c r="C218" s="87"/>
      <c r="D218" s="79">
        <f t="shared" si="120"/>
        <v>50000</v>
      </c>
      <c r="E218" s="67">
        <f t="shared" si="121"/>
        <v>0</v>
      </c>
      <c r="F218" s="67">
        <f t="shared" ca="1" si="122"/>
        <v>0</v>
      </c>
      <c r="G218" s="80">
        <f>VLOOKUP($A218,[0]!Table,MATCH(G$4,[0]!Curves,0))</f>
        <v>5.0120000000000005</v>
      </c>
      <c r="H218" s="81">
        <f t="shared" si="123"/>
        <v>5.0120000000000005</v>
      </c>
      <c r="I218" s="80">
        <f t="shared" si="124"/>
        <v>5.0120000000000005</v>
      </c>
      <c r="J218" s="80">
        <f>VLOOKUP($A218,[0]!Table,MATCH(J$4,[0]!Curves,0))</f>
        <v>0</v>
      </c>
      <c r="K218" s="81">
        <f t="shared" si="125"/>
        <v>0</v>
      </c>
      <c r="L218" s="99">
        <f t="shared" si="126"/>
        <v>0</v>
      </c>
      <c r="M218" s="80">
        <f>VLOOKUP($A218,[0]!Table,MATCH(M$4,[0]!Curves,0))</f>
        <v>0</v>
      </c>
      <c r="N218" s="81">
        <f t="shared" si="127"/>
        <v>0</v>
      </c>
      <c r="O218" s="99">
        <f t="shared" si="128"/>
        <v>0</v>
      </c>
      <c r="P218" s="71"/>
      <c r="Q218" s="99">
        <f t="shared" si="129"/>
        <v>5.0120000000000005</v>
      </c>
      <c r="R218" s="99">
        <f t="shared" si="130"/>
        <v>5.0120000000000005</v>
      </c>
      <c r="S218" s="99">
        <f t="shared" si="131"/>
        <v>5.0120000000000005</v>
      </c>
      <c r="T218" s="82"/>
      <c r="U218" s="22">
        <f t="shared" si="132"/>
        <v>30</v>
      </c>
      <c r="V218" s="83">
        <f t="shared" si="133"/>
        <v>44129</v>
      </c>
      <c r="W218" s="22">
        <f t="shared" ca="1" si="134"/>
        <v>7080</v>
      </c>
      <c r="X218" s="80">
        <f>VLOOKUP($A218,[0]!Table,MATCH(X$4,[0]!Curves,0))</f>
        <v>6.5643133079674995E-2</v>
      </c>
      <c r="Y218" s="84">
        <f t="shared" ca="1" si="135"/>
        <v>0.28574745201703683</v>
      </c>
      <c r="Z218" s="22">
        <f t="shared" si="136"/>
        <v>0</v>
      </c>
      <c r="AA218" s="22">
        <f t="shared" si="137"/>
        <v>0</v>
      </c>
      <c r="AC218" s="72">
        <f t="shared" ca="1" si="138"/>
        <v>0</v>
      </c>
      <c r="AD218" s="72">
        <f t="shared" ca="1" si="139"/>
        <v>0</v>
      </c>
      <c r="AE218" s="72">
        <f t="shared" ca="1" si="140"/>
        <v>0</v>
      </c>
      <c r="AF218" s="72">
        <f t="shared" ca="1" si="141"/>
        <v>0</v>
      </c>
      <c r="AG218" s="72">
        <f t="shared" ca="1" si="142"/>
        <v>0</v>
      </c>
      <c r="AH218" s="72">
        <f t="shared" ca="1" si="143"/>
        <v>0</v>
      </c>
      <c r="AI218" s="72">
        <f t="shared" ca="1" si="144"/>
        <v>0</v>
      </c>
      <c r="AJ218" s="72">
        <f t="shared" ca="1" si="145"/>
        <v>0</v>
      </c>
      <c r="AK218" s="72">
        <f t="shared" ca="1" si="146"/>
        <v>0</v>
      </c>
      <c r="AL218" s="76"/>
      <c r="AM218" s="72">
        <f t="shared" ca="1" si="147"/>
        <v>0</v>
      </c>
      <c r="AN218" s="72">
        <f t="shared" ca="1" si="148"/>
        <v>0</v>
      </c>
      <c r="AO218" s="72">
        <f t="shared" ca="1" si="149"/>
        <v>0</v>
      </c>
      <c r="AP218" s="85">
        <f t="shared" ca="1" si="150"/>
        <v>0</v>
      </c>
      <c r="AR218" s="72">
        <f t="shared" ca="1" si="151"/>
        <v>0</v>
      </c>
      <c r="AS218" s="72">
        <f t="shared" ca="1" si="152"/>
        <v>0</v>
      </c>
      <c r="AT218" s="72">
        <f t="shared" ca="1" si="153"/>
        <v>0</v>
      </c>
      <c r="AU218" s="85">
        <f t="shared" ca="1" si="154"/>
        <v>0</v>
      </c>
      <c r="AV218" s="85"/>
      <c r="AW218" s="73">
        <f t="shared" ca="1" si="155"/>
        <v>0</v>
      </c>
      <c r="AY218" s="73">
        <f t="shared" ca="1" si="156"/>
        <v>0</v>
      </c>
      <c r="AZ218" s="86"/>
    </row>
    <row r="219" spans="1:52" ht="12" customHeight="1">
      <c r="A219" s="77">
        <f t="shared" si="157"/>
        <v>44105</v>
      </c>
      <c r="B219" s="78">
        <f t="shared" si="158"/>
        <v>50000</v>
      </c>
      <c r="C219" s="87"/>
      <c r="D219" s="79">
        <f t="shared" si="120"/>
        <v>50000</v>
      </c>
      <c r="E219" s="67">
        <f t="shared" si="121"/>
        <v>0</v>
      </c>
      <c r="F219" s="67">
        <f t="shared" ca="1" si="122"/>
        <v>0</v>
      </c>
      <c r="G219" s="80">
        <f>VLOOKUP($A219,[0]!Table,MATCH(G$4,[0]!Curves,0))</f>
        <v>5.04</v>
      </c>
      <c r="H219" s="81">
        <f t="shared" si="123"/>
        <v>5.04</v>
      </c>
      <c r="I219" s="80">
        <f t="shared" si="124"/>
        <v>5.04</v>
      </c>
      <c r="J219" s="80">
        <f>VLOOKUP($A219,[0]!Table,MATCH(J$4,[0]!Curves,0))</f>
        <v>0</v>
      </c>
      <c r="K219" s="81">
        <f t="shared" si="125"/>
        <v>0</v>
      </c>
      <c r="L219" s="99">
        <f t="shared" si="126"/>
        <v>0</v>
      </c>
      <c r="M219" s="80">
        <f>VLOOKUP($A219,[0]!Table,MATCH(M$4,[0]!Curves,0))</f>
        <v>0</v>
      </c>
      <c r="N219" s="81">
        <f t="shared" si="127"/>
        <v>0</v>
      </c>
      <c r="O219" s="99">
        <f t="shared" si="128"/>
        <v>0</v>
      </c>
      <c r="P219" s="71"/>
      <c r="Q219" s="99">
        <f t="shared" si="129"/>
        <v>5.04</v>
      </c>
      <c r="R219" s="99">
        <f t="shared" si="130"/>
        <v>5.04</v>
      </c>
      <c r="S219" s="99">
        <f t="shared" si="131"/>
        <v>5.04</v>
      </c>
      <c r="T219" s="82"/>
      <c r="U219" s="22">
        <f t="shared" si="132"/>
        <v>31</v>
      </c>
      <c r="V219" s="83">
        <f t="shared" si="133"/>
        <v>44160</v>
      </c>
      <c r="W219" s="22">
        <f t="shared" ca="1" si="134"/>
        <v>7111</v>
      </c>
      <c r="X219" s="80">
        <f>VLOOKUP($A219,[0]!Table,MATCH(X$4,[0]!Curves,0))</f>
        <v>6.5678141308264798E-2</v>
      </c>
      <c r="Y219" s="84">
        <f t="shared" ca="1" si="135"/>
        <v>0.28399077125952343</v>
      </c>
      <c r="Z219" s="22">
        <f t="shared" si="136"/>
        <v>0</v>
      </c>
      <c r="AA219" s="22">
        <f t="shared" si="137"/>
        <v>0</v>
      </c>
      <c r="AC219" s="72">
        <f t="shared" ca="1" si="138"/>
        <v>0</v>
      </c>
      <c r="AD219" s="72">
        <f t="shared" ca="1" si="139"/>
        <v>0</v>
      </c>
      <c r="AE219" s="72">
        <f t="shared" ca="1" si="140"/>
        <v>0</v>
      </c>
      <c r="AF219" s="72">
        <f t="shared" ca="1" si="141"/>
        <v>0</v>
      </c>
      <c r="AG219" s="72">
        <f t="shared" ca="1" si="142"/>
        <v>0</v>
      </c>
      <c r="AH219" s="72">
        <f t="shared" ca="1" si="143"/>
        <v>0</v>
      </c>
      <c r="AI219" s="72">
        <f t="shared" ca="1" si="144"/>
        <v>0</v>
      </c>
      <c r="AJ219" s="72">
        <f t="shared" ca="1" si="145"/>
        <v>0</v>
      </c>
      <c r="AK219" s="72">
        <f t="shared" ca="1" si="146"/>
        <v>0</v>
      </c>
      <c r="AL219" s="76"/>
      <c r="AM219" s="72">
        <f t="shared" ca="1" si="147"/>
        <v>0</v>
      </c>
      <c r="AN219" s="72">
        <f t="shared" ca="1" si="148"/>
        <v>0</v>
      </c>
      <c r="AO219" s="72">
        <f t="shared" ca="1" si="149"/>
        <v>0</v>
      </c>
      <c r="AP219" s="85">
        <f t="shared" ca="1" si="150"/>
        <v>0</v>
      </c>
      <c r="AR219" s="72">
        <f t="shared" ca="1" si="151"/>
        <v>0</v>
      </c>
      <c r="AS219" s="72">
        <f t="shared" ca="1" si="152"/>
        <v>0</v>
      </c>
      <c r="AT219" s="72">
        <f t="shared" ca="1" si="153"/>
        <v>0</v>
      </c>
      <c r="AU219" s="85">
        <f t="shared" ca="1" si="154"/>
        <v>0</v>
      </c>
      <c r="AV219" s="85"/>
      <c r="AW219" s="73">
        <f t="shared" ca="1" si="155"/>
        <v>0</v>
      </c>
      <c r="AY219" s="73">
        <f t="shared" ca="1" si="156"/>
        <v>0</v>
      </c>
      <c r="AZ219" s="86"/>
    </row>
    <row r="220" spans="1:52" ht="12" customHeight="1">
      <c r="A220" s="77">
        <f t="shared" si="157"/>
        <v>44136</v>
      </c>
      <c r="B220" s="78">
        <f t="shared" si="158"/>
        <v>50000</v>
      </c>
      <c r="C220" s="87"/>
      <c r="D220" s="79">
        <f t="shared" si="120"/>
        <v>50000</v>
      </c>
      <c r="E220" s="67">
        <f t="shared" si="121"/>
        <v>0</v>
      </c>
      <c r="F220" s="67">
        <f t="shared" ca="1" si="122"/>
        <v>0</v>
      </c>
      <c r="G220" s="80">
        <f>VLOOKUP($A220,[0]!Table,MATCH(G$4,[0]!Curves,0))</f>
        <v>5.1749999999999998</v>
      </c>
      <c r="H220" s="81">
        <f t="shared" si="123"/>
        <v>5.1749999999999998</v>
      </c>
      <c r="I220" s="80">
        <f t="shared" si="124"/>
        <v>5.1749999999999998</v>
      </c>
      <c r="J220" s="80">
        <f>VLOOKUP($A220,[0]!Table,MATCH(J$4,[0]!Curves,0))</f>
        <v>0</v>
      </c>
      <c r="K220" s="81">
        <f t="shared" si="125"/>
        <v>0</v>
      </c>
      <c r="L220" s="99">
        <f t="shared" si="126"/>
        <v>0</v>
      </c>
      <c r="M220" s="80">
        <f>VLOOKUP($A220,[0]!Table,MATCH(M$4,[0]!Curves,0))</f>
        <v>0</v>
      </c>
      <c r="N220" s="81">
        <f t="shared" si="127"/>
        <v>0</v>
      </c>
      <c r="O220" s="99">
        <f t="shared" si="128"/>
        <v>0</v>
      </c>
      <c r="P220" s="71"/>
      <c r="Q220" s="99">
        <f t="shared" si="129"/>
        <v>5.1749999999999998</v>
      </c>
      <c r="R220" s="99">
        <f t="shared" si="130"/>
        <v>5.1749999999999998</v>
      </c>
      <c r="S220" s="99">
        <f t="shared" si="131"/>
        <v>5.1749999999999998</v>
      </c>
      <c r="T220" s="82"/>
      <c r="U220" s="22">
        <f t="shared" si="132"/>
        <v>30</v>
      </c>
      <c r="V220" s="83">
        <f t="shared" si="133"/>
        <v>44190</v>
      </c>
      <c r="W220" s="22">
        <f t="shared" ca="1" si="134"/>
        <v>7141</v>
      </c>
      <c r="X220" s="80">
        <f>VLOOKUP($A220,[0]!Table,MATCH(X$4,[0]!Curves,0))</f>
        <v>6.5714316478233198E-2</v>
      </c>
      <c r="Y220" s="84">
        <f t="shared" ca="1" si="135"/>
        <v>0.28229944605112467</v>
      </c>
      <c r="Z220" s="22">
        <f t="shared" si="136"/>
        <v>0</v>
      </c>
      <c r="AA220" s="22">
        <f t="shared" si="137"/>
        <v>0</v>
      </c>
      <c r="AC220" s="72">
        <f t="shared" ca="1" si="138"/>
        <v>0</v>
      </c>
      <c r="AD220" s="72">
        <f t="shared" ca="1" si="139"/>
        <v>0</v>
      </c>
      <c r="AE220" s="72">
        <f t="shared" ca="1" si="140"/>
        <v>0</v>
      </c>
      <c r="AF220" s="72">
        <f t="shared" ca="1" si="141"/>
        <v>0</v>
      </c>
      <c r="AG220" s="72">
        <f t="shared" ca="1" si="142"/>
        <v>0</v>
      </c>
      <c r="AH220" s="72">
        <f t="shared" ca="1" si="143"/>
        <v>0</v>
      </c>
      <c r="AI220" s="72">
        <f t="shared" ca="1" si="144"/>
        <v>0</v>
      </c>
      <c r="AJ220" s="72">
        <f t="shared" ca="1" si="145"/>
        <v>0</v>
      </c>
      <c r="AK220" s="72">
        <f t="shared" ca="1" si="146"/>
        <v>0</v>
      </c>
      <c r="AL220" s="76"/>
      <c r="AM220" s="72">
        <f t="shared" ca="1" si="147"/>
        <v>0</v>
      </c>
      <c r="AN220" s="72">
        <f t="shared" ca="1" si="148"/>
        <v>0</v>
      </c>
      <c r="AO220" s="72">
        <f t="shared" ca="1" si="149"/>
        <v>0</v>
      </c>
      <c r="AP220" s="85">
        <f t="shared" ca="1" si="150"/>
        <v>0</v>
      </c>
      <c r="AR220" s="72">
        <f t="shared" ca="1" si="151"/>
        <v>0</v>
      </c>
      <c r="AS220" s="72">
        <f t="shared" ca="1" si="152"/>
        <v>0</v>
      </c>
      <c r="AT220" s="72">
        <f t="shared" ca="1" si="153"/>
        <v>0</v>
      </c>
      <c r="AU220" s="85">
        <f t="shared" ca="1" si="154"/>
        <v>0</v>
      </c>
      <c r="AV220" s="85"/>
      <c r="AW220" s="73">
        <f t="shared" ca="1" si="155"/>
        <v>0</v>
      </c>
      <c r="AY220" s="73">
        <f t="shared" ca="1" si="156"/>
        <v>0</v>
      </c>
      <c r="AZ220" s="86"/>
    </row>
    <row r="221" spans="1:52" ht="12" customHeight="1">
      <c r="A221" s="77">
        <f t="shared" si="157"/>
        <v>44166</v>
      </c>
      <c r="B221" s="78">
        <f t="shared" si="158"/>
        <v>50000</v>
      </c>
      <c r="C221" s="87"/>
      <c r="D221" s="79">
        <f t="shared" si="120"/>
        <v>50000</v>
      </c>
      <c r="E221" s="67">
        <f t="shared" si="121"/>
        <v>0</v>
      </c>
      <c r="F221" s="67">
        <f t="shared" ca="1" si="122"/>
        <v>0</v>
      </c>
      <c r="G221" s="80">
        <f>VLOOKUP($A221,[0]!Table,MATCH(G$4,[0]!Curves,0))</f>
        <v>5.31</v>
      </c>
      <c r="H221" s="81">
        <f t="shared" si="123"/>
        <v>5.31</v>
      </c>
      <c r="I221" s="80">
        <f t="shared" si="124"/>
        <v>5.31</v>
      </c>
      <c r="J221" s="80">
        <f>VLOOKUP($A221,[0]!Table,MATCH(J$4,[0]!Curves,0))</f>
        <v>0</v>
      </c>
      <c r="K221" s="81">
        <f t="shared" si="125"/>
        <v>0</v>
      </c>
      <c r="L221" s="99">
        <f t="shared" si="126"/>
        <v>0</v>
      </c>
      <c r="M221" s="80">
        <f>VLOOKUP($A221,[0]!Table,MATCH(M$4,[0]!Curves,0))</f>
        <v>0</v>
      </c>
      <c r="N221" s="81">
        <f t="shared" si="127"/>
        <v>0</v>
      </c>
      <c r="O221" s="99">
        <f t="shared" si="128"/>
        <v>0</v>
      </c>
      <c r="P221" s="71"/>
      <c r="Q221" s="99">
        <f t="shared" si="129"/>
        <v>5.31</v>
      </c>
      <c r="R221" s="99">
        <f t="shared" si="130"/>
        <v>5.31</v>
      </c>
      <c r="S221" s="99">
        <f t="shared" si="131"/>
        <v>5.31</v>
      </c>
      <c r="T221" s="82"/>
      <c r="U221" s="22">
        <f t="shared" si="132"/>
        <v>31</v>
      </c>
      <c r="V221" s="83">
        <f t="shared" si="133"/>
        <v>44221</v>
      </c>
      <c r="W221" s="22">
        <f t="shared" ca="1" si="134"/>
        <v>7172</v>
      </c>
      <c r="X221" s="80">
        <f>VLOOKUP($A221,[0]!Table,MATCH(X$4,[0]!Curves,0))</f>
        <v>6.5749324707648604E-2</v>
      </c>
      <c r="Y221" s="84">
        <f t="shared" ca="1" si="135"/>
        <v>0.28056068689058883</v>
      </c>
      <c r="Z221" s="22">
        <f t="shared" si="136"/>
        <v>0</v>
      </c>
      <c r="AA221" s="22">
        <f t="shared" si="137"/>
        <v>0</v>
      </c>
      <c r="AC221" s="72">
        <f t="shared" ca="1" si="138"/>
        <v>0</v>
      </c>
      <c r="AD221" s="72">
        <f t="shared" ca="1" si="139"/>
        <v>0</v>
      </c>
      <c r="AE221" s="72">
        <f t="shared" ca="1" si="140"/>
        <v>0</v>
      </c>
      <c r="AF221" s="72">
        <f t="shared" ca="1" si="141"/>
        <v>0</v>
      </c>
      <c r="AG221" s="72">
        <f t="shared" ca="1" si="142"/>
        <v>0</v>
      </c>
      <c r="AH221" s="72">
        <f t="shared" ca="1" si="143"/>
        <v>0</v>
      </c>
      <c r="AI221" s="72">
        <f t="shared" ca="1" si="144"/>
        <v>0</v>
      </c>
      <c r="AJ221" s="72">
        <f t="shared" ca="1" si="145"/>
        <v>0</v>
      </c>
      <c r="AK221" s="72">
        <f t="shared" ca="1" si="146"/>
        <v>0</v>
      </c>
      <c r="AL221" s="76"/>
      <c r="AM221" s="72">
        <f t="shared" ca="1" si="147"/>
        <v>0</v>
      </c>
      <c r="AN221" s="72">
        <f t="shared" ca="1" si="148"/>
        <v>0</v>
      </c>
      <c r="AO221" s="72">
        <f t="shared" ca="1" si="149"/>
        <v>0</v>
      </c>
      <c r="AP221" s="85">
        <f t="shared" ca="1" si="150"/>
        <v>0</v>
      </c>
      <c r="AR221" s="72">
        <f t="shared" ca="1" si="151"/>
        <v>0</v>
      </c>
      <c r="AS221" s="72">
        <f t="shared" ca="1" si="152"/>
        <v>0</v>
      </c>
      <c r="AT221" s="72">
        <f t="shared" ca="1" si="153"/>
        <v>0</v>
      </c>
      <c r="AU221" s="85">
        <f t="shared" ca="1" si="154"/>
        <v>0</v>
      </c>
      <c r="AV221" s="85"/>
      <c r="AW221" s="73">
        <f t="shared" ca="1" si="155"/>
        <v>0</v>
      </c>
      <c r="AY221" s="73">
        <f t="shared" ca="1" si="156"/>
        <v>0</v>
      </c>
      <c r="AZ221" s="86"/>
    </row>
    <row r="222" spans="1:52" ht="12" customHeight="1">
      <c r="A222" s="77">
        <f t="shared" si="157"/>
        <v>44197</v>
      </c>
      <c r="B222" s="78">
        <f t="shared" si="158"/>
        <v>50000</v>
      </c>
      <c r="C222" s="87"/>
      <c r="D222" s="79">
        <f t="shared" si="120"/>
        <v>50000</v>
      </c>
      <c r="E222" s="67">
        <f t="shared" si="121"/>
        <v>0</v>
      </c>
      <c r="F222" s="67">
        <f t="shared" ca="1" si="122"/>
        <v>0</v>
      </c>
      <c r="G222" s="80">
        <f>VLOOKUP($A222,[0]!Table,MATCH(G$4,[0]!Curves,0))</f>
        <v>5.4060000000000006</v>
      </c>
      <c r="H222" s="81">
        <f t="shared" si="123"/>
        <v>5.4060000000000006</v>
      </c>
      <c r="I222" s="80">
        <f t="shared" si="124"/>
        <v>5.4060000000000006</v>
      </c>
      <c r="J222" s="80">
        <f>VLOOKUP($A222,[0]!Table,MATCH(J$4,[0]!Curves,0))</f>
        <v>0</v>
      </c>
      <c r="K222" s="81">
        <f t="shared" si="125"/>
        <v>0</v>
      </c>
      <c r="L222" s="99">
        <f t="shared" si="126"/>
        <v>0</v>
      </c>
      <c r="M222" s="80">
        <f>VLOOKUP($A222,[0]!Table,MATCH(M$4,[0]!Curves,0))</f>
        <v>0</v>
      </c>
      <c r="N222" s="81">
        <f t="shared" si="127"/>
        <v>0</v>
      </c>
      <c r="O222" s="99">
        <f t="shared" si="128"/>
        <v>0</v>
      </c>
      <c r="P222" s="71"/>
      <c r="Q222" s="99">
        <f t="shared" si="129"/>
        <v>5.4060000000000006</v>
      </c>
      <c r="R222" s="99">
        <f t="shared" si="130"/>
        <v>5.4060000000000006</v>
      </c>
      <c r="S222" s="99">
        <f t="shared" si="131"/>
        <v>5.4060000000000006</v>
      </c>
      <c r="T222" s="82"/>
      <c r="U222" s="22">
        <f t="shared" si="132"/>
        <v>31</v>
      </c>
      <c r="V222" s="83">
        <f t="shared" si="133"/>
        <v>44252</v>
      </c>
      <c r="W222" s="22">
        <f t="shared" ca="1" si="134"/>
        <v>7203</v>
      </c>
      <c r="X222" s="80">
        <f>VLOOKUP($A222,[0]!Table,MATCH(X$4,[0]!Curves,0))</f>
        <v>6.5785499878470599E-2</v>
      </c>
      <c r="Y222" s="84">
        <f t="shared" ca="1" si="135"/>
        <v>0.27883098290276048</v>
      </c>
      <c r="Z222" s="22">
        <f t="shared" si="136"/>
        <v>0</v>
      </c>
      <c r="AA222" s="22">
        <f t="shared" si="137"/>
        <v>0</v>
      </c>
      <c r="AC222" s="72">
        <f t="shared" ca="1" si="138"/>
        <v>0</v>
      </c>
      <c r="AD222" s="72">
        <f t="shared" ca="1" si="139"/>
        <v>0</v>
      </c>
      <c r="AE222" s="72">
        <f t="shared" ca="1" si="140"/>
        <v>0</v>
      </c>
      <c r="AF222" s="72">
        <f t="shared" ca="1" si="141"/>
        <v>0</v>
      </c>
      <c r="AG222" s="72">
        <f t="shared" ca="1" si="142"/>
        <v>0</v>
      </c>
      <c r="AH222" s="72">
        <f t="shared" ca="1" si="143"/>
        <v>0</v>
      </c>
      <c r="AI222" s="72">
        <f t="shared" ca="1" si="144"/>
        <v>0</v>
      </c>
      <c r="AJ222" s="72">
        <f t="shared" ca="1" si="145"/>
        <v>0</v>
      </c>
      <c r="AK222" s="72">
        <f t="shared" ca="1" si="146"/>
        <v>0</v>
      </c>
      <c r="AL222" s="76"/>
      <c r="AM222" s="72">
        <f t="shared" ca="1" si="147"/>
        <v>0</v>
      </c>
      <c r="AN222" s="72">
        <f t="shared" ca="1" si="148"/>
        <v>0</v>
      </c>
      <c r="AO222" s="72">
        <f t="shared" ca="1" si="149"/>
        <v>0</v>
      </c>
      <c r="AP222" s="85">
        <f t="shared" ca="1" si="150"/>
        <v>0</v>
      </c>
      <c r="AR222" s="72">
        <f t="shared" ca="1" si="151"/>
        <v>0</v>
      </c>
      <c r="AS222" s="72">
        <f t="shared" ca="1" si="152"/>
        <v>0</v>
      </c>
      <c r="AT222" s="72">
        <f t="shared" ca="1" si="153"/>
        <v>0</v>
      </c>
      <c r="AU222" s="85">
        <f t="shared" ca="1" si="154"/>
        <v>0</v>
      </c>
      <c r="AV222" s="85"/>
      <c r="AW222" s="73">
        <f t="shared" ca="1" si="155"/>
        <v>0</v>
      </c>
      <c r="AY222" s="73">
        <f t="shared" ca="1" si="156"/>
        <v>0</v>
      </c>
      <c r="AZ222" s="86"/>
    </row>
    <row r="223" spans="1:52" ht="12" customHeight="1">
      <c r="A223" s="77">
        <f t="shared" si="157"/>
        <v>44228</v>
      </c>
      <c r="B223" s="78">
        <f t="shared" si="158"/>
        <v>50000</v>
      </c>
      <c r="C223" s="87"/>
      <c r="D223" s="79">
        <f t="shared" si="120"/>
        <v>50000</v>
      </c>
      <c r="E223" s="67">
        <f t="shared" si="121"/>
        <v>0</v>
      </c>
      <c r="F223" s="67">
        <f t="shared" ca="1" si="122"/>
        <v>0</v>
      </c>
      <c r="G223" s="80">
        <f>VLOOKUP($A223,[0]!Table,MATCH(G$4,[0]!Curves,0))</f>
        <v>5.2880000000000003</v>
      </c>
      <c r="H223" s="81">
        <f t="shared" si="123"/>
        <v>5.2880000000000003</v>
      </c>
      <c r="I223" s="80">
        <f t="shared" si="124"/>
        <v>5.2880000000000003</v>
      </c>
      <c r="J223" s="80">
        <f>VLOOKUP($A223,[0]!Table,MATCH(J$4,[0]!Curves,0))</f>
        <v>0</v>
      </c>
      <c r="K223" s="81">
        <f t="shared" si="125"/>
        <v>0</v>
      </c>
      <c r="L223" s="99">
        <f t="shared" si="126"/>
        <v>0</v>
      </c>
      <c r="M223" s="80">
        <f>VLOOKUP($A223,[0]!Table,MATCH(M$4,[0]!Curves,0))</f>
        <v>0</v>
      </c>
      <c r="N223" s="81">
        <f t="shared" si="127"/>
        <v>0</v>
      </c>
      <c r="O223" s="99">
        <f t="shared" si="128"/>
        <v>0</v>
      </c>
      <c r="P223" s="71"/>
      <c r="Q223" s="99">
        <f t="shared" si="129"/>
        <v>5.2880000000000003</v>
      </c>
      <c r="R223" s="99">
        <f t="shared" si="130"/>
        <v>5.2880000000000003</v>
      </c>
      <c r="S223" s="99">
        <f t="shared" si="131"/>
        <v>5.2880000000000003</v>
      </c>
      <c r="T223" s="82"/>
      <c r="U223" s="22">
        <f t="shared" si="132"/>
        <v>28</v>
      </c>
      <c r="V223" s="83">
        <f t="shared" si="133"/>
        <v>44280</v>
      </c>
      <c r="W223" s="22">
        <f t="shared" ca="1" si="134"/>
        <v>7231</v>
      </c>
      <c r="X223" s="80">
        <f>VLOOKUP($A223,[0]!Table,MATCH(X$4,[0]!Curves,0))</f>
        <v>6.5821675049726497E-2</v>
      </c>
      <c r="Y223" s="84">
        <f t="shared" ca="1" si="135"/>
        <v>0.2772764233556661</v>
      </c>
      <c r="Z223" s="22">
        <f t="shared" si="136"/>
        <v>0</v>
      </c>
      <c r="AA223" s="22">
        <f t="shared" si="137"/>
        <v>0</v>
      </c>
      <c r="AC223" s="72">
        <f t="shared" ca="1" si="138"/>
        <v>0</v>
      </c>
      <c r="AD223" s="72">
        <f t="shared" ca="1" si="139"/>
        <v>0</v>
      </c>
      <c r="AE223" s="72">
        <f t="shared" ca="1" si="140"/>
        <v>0</v>
      </c>
      <c r="AF223" s="72">
        <f t="shared" ca="1" si="141"/>
        <v>0</v>
      </c>
      <c r="AG223" s="72">
        <f t="shared" ca="1" si="142"/>
        <v>0</v>
      </c>
      <c r="AH223" s="72">
        <f t="shared" ca="1" si="143"/>
        <v>0</v>
      </c>
      <c r="AI223" s="72">
        <f t="shared" ca="1" si="144"/>
        <v>0</v>
      </c>
      <c r="AJ223" s="72">
        <f t="shared" ca="1" si="145"/>
        <v>0</v>
      </c>
      <c r="AK223" s="72">
        <f t="shared" ca="1" si="146"/>
        <v>0</v>
      </c>
      <c r="AL223" s="76"/>
      <c r="AM223" s="72">
        <f t="shared" ca="1" si="147"/>
        <v>0</v>
      </c>
      <c r="AN223" s="72">
        <f t="shared" ca="1" si="148"/>
        <v>0</v>
      </c>
      <c r="AO223" s="72">
        <f t="shared" ca="1" si="149"/>
        <v>0</v>
      </c>
      <c r="AP223" s="85">
        <f t="shared" ca="1" si="150"/>
        <v>0</v>
      </c>
      <c r="AR223" s="72">
        <f t="shared" ca="1" si="151"/>
        <v>0</v>
      </c>
      <c r="AS223" s="72">
        <f t="shared" ca="1" si="152"/>
        <v>0</v>
      </c>
      <c r="AT223" s="72">
        <f t="shared" ca="1" si="153"/>
        <v>0</v>
      </c>
      <c r="AU223" s="85">
        <f t="shared" ca="1" si="154"/>
        <v>0</v>
      </c>
      <c r="AV223" s="85"/>
      <c r="AW223" s="73">
        <f t="shared" ca="1" si="155"/>
        <v>0</v>
      </c>
      <c r="AY223" s="73">
        <f t="shared" ca="1" si="156"/>
        <v>0</v>
      </c>
      <c r="AZ223" s="86"/>
    </row>
    <row r="224" spans="1:52" ht="12" customHeight="1">
      <c r="A224" s="77">
        <f t="shared" si="157"/>
        <v>44256</v>
      </c>
      <c r="B224" s="78">
        <f t="shared" si="158"/>
        <v>50000</v>
      </c>
      <c r="C224" s="87"/>
      <c r="D224" s="79">
        <f t="shared" si="120"/>
        <v>50000</v>
      </c>
      <c r="E224" s="67">
        <f t="shared" si="121"/>
        <v>0</v>
      </c>
      <c r="F224" s="67">
        <f t="shared" ca="1" si="122"/>
        <v>0</v>
      </c>
      <c r="G224" s="80">
        <f>VLOOKUP($A224,[0]!Table,MATCH(G$4,[0]!Curves,0))</f>
        <v>5.1550000000000002</v>
      </c>
      <c r="H224" s="81">
        <f t="shared" si="123"/>
        <v>5.1550000000000002</v>
      </c>
      <c r="I224" s="80">
        <f t="shared" si="124"/>
        <v>5.1550000000000002</v>
      </c>
      <c r="J224" s="80">
        <f>VLOOKUP($A224,[0]!Table,MATCH(J$4,[0]!Curves,0))</f>
        <v>0</v>
      </c>
      <c r="K224" s="81">
        <f t="shared" si="125"/>
        <v>0</v>
      </c>
      <c r="L224" s="99">
        <f t="shared" si="126"/>
        <v>0</v>
      </c>
      <c r="M224" s="80">
        <f>VLOOKUP($A224,[0]!Table,MATCH(M$4,[0]!Curves,0))</f>
        <v>0</v>
      </c>
      <c r="N224" s="81">
        <f t="shared" si="127"/>
        <v>0</v>
      </c>
      <c r="O224" s="99">
        <f t="shared" si="128"/>
        <v>0</v>
      </c>
      <c r="P224" s="71"/>
      <c r="Q224" s="99">
        <f t="shared" si="129"/>
        <v>5.1550000000000002</v>
      </c>
      <c r="R224" s="99">
        <f t="shared" si="130"/>
        <v>5.1550000000000002</v>
      </c>
      <c r="S224" s="99">
        <f t="shared" si="131"/>
        <v>5.1550000000000002</v>
      </c>
      <c r="T224" s="82"/>
      <c r="U224" s="22">
        <f t="shared" si="132"/>
        <v>31</v>
      </c>
      <c r="V224" s="83">
        <f t="shared" si="133"/>
        <v>44311</v>
      </c>
      <c r="W224" s="22">
        <f t="shared" ca="1" si="134"/>
        <v>7262</v>
      </c>
      <c r="X224" s="80">
        <f>VLOOKUP($A224,[0]!Table,MATCH(X$4,[0]!Curves,0))</f>
        <v>6.5854349398329695E-2</v>
      </c>
      <c r="Y224" s="84">
        <f t="shared" ca="1" si="135"/>
        <v>0.27556385586763776</v>
      </c>
      <c r="Z224" s="22">
        <f t="shared" si="136"/>
        <v>0</v>
      </c>
      <c r="AA224" s="22">
        <f t="shared" si="137"/>
        <v>0</v>
      </c>
      <c r="AC224" s="72">
        <f t="shared" ca="1" si="138"/>
        <v>0</v>
      </c>
      <c r="AD224" s="72">
        <f t="shared" ca="1" si="139"/>
        <v>0</v>
      </c>
      <c r="AE224" s="72">
        <f t="shared" ca="1" si="140"/>
        <v>0</v>
      </c>
      <c r="AF224" s="72">
        <f t="shared" ca="1" si="141"/>
        <v>0</v>
      </c>
      <c r="AG224" s="72">
        <f t="shared" ca="1" si="142"/>
        <v>0</v>
      </c>
      <c r="AH224" s="72">
        <f t="shared" ca="1" si="143"/>
        <v>0</v>
      </c>
      <c r="AI224" s="72">
        <f t="shared" ca="1" si="144"/>
        <v>0</v>
      </c>
      <c r="AJ224" s="72">
        <f t="shared" ca="1" si="145"/>
        <v>0</v>
      </c>
      <c r="AK224" s="72">
        <f t="shared" ca="1" si="146"/>
        <v>0</v>
      </c>
      <c r="AL224" s="76"/>
      <c r="AM224" s="72">
        <f t="shared" ca="1" si="147"/>
        <v>0</v>
      </c>
      <c r="AN224" s="72">
        <f t="shared" ca="1" si="148"/>
        <v>0</v>
      </c>
      <c r="AO224" s="72">
        <f t="shared" ca="1" si="149"/>
        <v>0</v>
      </c>
      <c r="AP224" s="85">
        <f t="shared" ca="1" si="150"/>
        <v>0</v>
      </c>
      <c r="AR224" s="72">
        <f t="shared" ca="1" si="151"/>
        <v>0</v>
      </c>
      <c r="AS224" s="72">
        <f t="shared" ca="1" si="152"/>
        <v>0</v>
      </c>
      <c r="AT224" s="72">
        <f t="shared" ca="1" si="153"/>
        <v>0</v>
      </c>
      <c r="AU224" s="85">
        <f t="shared" ca="1" si="154"/>
        <v>0</v>
      </c>
      <c r="AV224" s="85"/>
      <c r="AW224" s="73">
        <f t="shared" ca="1" si="155"/>
        <v>0</v>
      </c>
      <c r="AY224" s="73">
        <f t="shared" ca="1" si="156"/>
        <v>0</v>
      </c>
      <c r="AZ224" s="86"/>
    </row>
    <row r="225" spans="1:52" ht="12" customHeight="1">
      <c r="A225" s="77">
        <f t="shared" si="157"/>
        <v>44287</v>
      </c>
      <c r="B225" s="78">
        <f t="shared" si="158"/>
        <v>50000</v>
      </c>
      <c r="C225" s="87"/>
      <c r="D225" s="79">
        <f t="shared" si="120"/>
        <v>50000</v>
      </c>
      <c r="E225" s="67">
        <f t="shared" si="121"/>
        <v>0</v>
      </c>
      <c r="F225" s="67">
        <f t="shared" ca="1" si="122"/>
        <v>0</v>
      </c>
      <c r="G225" s="80">
        <f>VLOOKUP($A225,[0]!Table,MATCH(G$4,[0]!Curves,0))</f>
        <v>4.97</v>
      </c>
      <c r="H225" s="81">
        <f t="shared" si="123"/>
        <v>4.97</v>
      </c>
      <c r="I225" s="80">
        <f t="shared" si="124"/>
        <v>4.97</v>
      </c>
      <c r="J225" s="80">
        <f>VLOOKUP($A225,[0]!Table,MATCH(J$4,[0]!Curves,0))</f>
        <v>0</v>
      </c>
      <c r="K225" s="81">
        <f t="shared" si="125"/>
        <v>0</v>
      </c>
      <c r="L225" s="99">
        <f t="shared" si="126"/>
        <v>0</v>
      </c>
      <c r="M225" s="80">
        <f>VLOOKUP($A225,[0]!Table,MATCH(M$4,[0]!Curves,0))</f>
        <v>0</v>
      </c>
      <c r="N225" s="81">
        <f t="shared" si="127"/>
        <v>0</v>
      </c>
      <c r="O225" s="99">
        <f t="shared" si="128"/>
        <v>0</v>
      </c>
      <c r="P225" s="71"/>
      <c r="Q225" s="99">
        <f t="shared" si="129"/>
        <v>4.97</v>
      </c>
      <c r="R225" s="99">
        <f t="shared" si="130"/>
        <v>4.97</v>
      </c>
      <c r="S225" s="99">
        <f t="shared" si="131"/>
        <v>4.97</v>
      </c>
      <c r="T225" s="82"/>
      <c r="U225" s="22">
        <f t="shared" si="132"/>
        <v>30</v>
      </c>
      <c r="V225" s="83">
        <f t="shared" si="133"/>
        <v>44341</v>
      </c>
      <c r="W225" s="22">
        <f t="shared" ca="1" si="134"/>
        <v>7292</v>
      </c>
      <c r="X225" s="80">
        <f>VLOOKUP($A225,[0]!Table,MATCH(X$4,[0]!Curves,0))</f>
        <v>6.5890524570411099E-2</v>
      </c>
      <c r="Y225" s="84">
        <f t="shared" ca="1" si="135"/>
        <v>0.27391505709374941</v>
      </c>
      <c r="Z225" s="22">
        <f t="shared" si="136"/>
        <v>0</v>
      </c>
      <c r="AA225" s="22">
        <f t="shared" si="137"/>
        <v>0</v>
      </c>
      <c r="AC225" s="72">
        <f t="shared" ca="1" si="138"/>
        <v>0</v>
      </c>
      <c r="AD225" s="72">
        <f t="shared" ca="1" si="139"/>
        <v>0</v>
      </c>
      <c r="AE225" s="72">
        <f t="shared" ca="1" si="140"/>
        <v>0</v>
      </c>
      <c r="AF225" s="72">
        <f t="shared" ca="1" si="141"/>
        <v>0</v>
      </c>
      <c r="AG225" s="72">
        <f t="shared" ca="1" si="142"/>
        <v>0</v>
      </c>
      <c r="AH225" s="72">
        <f t="shared" ca="1" si="143"/>
        <v>0</v>
      </c>
      <c r="AI225" s="72">
        <f t="shared" ca="1" si="144"/>
        <v>0</v>
      </c>
      <c r="AJ225" s="72">
        <f t="shared" ca="1" si="145"/>
        <v>0</v>
      </c>
      <c r="AK225" s="72">
        <f t="shared" ca="1" si="146"/>
        <v>0</v>
      </c>
      <c r="AL225" s="76"/>
      <c r="AM225" s="72">
        <f t="shared" ca="1" si="147"/>
        <v>0</v>
      </c>
      <c r="AN225" s="72">
        <f t="shared" ca="1" si="148"/>
        <v>0</v>
      </c>
      <c r="AO225" s="72">
        <f t="shared" ca="1" si="149"/>
        <v>0</v>
      </c>
      <c r="AP225" s="85">
        <f t="shared" ca="1" si="150"/>
        <v>0</v>
      </c>
      <c r="AR225" s="72">
        <f t="shared" ca="1" si="151"/>
        <v>0</v>
      </c>
      <c r="AS225" s="72">
        <f t="shared" ca="1" si="152"/>
        <v>0</v>
      </c>
      <c r="AT225" s="72">
        <f t="shared" ca="1" si="153"/>
        <v>0</v>
      </c>
      <c r="AU225" s="85">
        <f t="shared" ca="1" si="154"/>
        <v>0</v>
      </c>
      <c r="AV225" s="85"/>
      <c r="AW225" s="73">
        <f t="shared" ca="1" si="155"/>
        <v>0</v>
      </c>
      <c r="AY225" s="73">
        <f t="shared" ca="1" si="156"/>
        <v>0</v>
      </c>
      <c r="AZ225" s="86"/>
    </row>
    <row r="226" spans="1:52" ht="12" customHeight="1">
      <c r="A226" s="77">
        <f t="shared" si="157"/>
        <v>44317</v>
      </c>
      <c r="B226" s="78">
        <f t="shared" si="158"/>
        <v>50000</v>
      </c>
      <c r="C226" s="87"/>
      <c r="D226" s="79">
        <f t="shared" si="120"/>
        <v>50000</v>
      </c>
      <c r="E226" s="67">
        <f t="shared" si="121"/>
        <v>0</v>
      </c>
      <c r="F226" s="67">
        <f t="shared" ca="1" si="122"/>
        <v>0</v>
      </c>
      <c r="G226" s="80">
        <f>VLOOKUP($A226,[0]!Table,MATCH(G$4,[0]!Curves,0))</f>
        <v>4.96</v>
      </c>
      <c r="H226" s="81">
        <f t="shared" si="123"/>
        <v>4.96</v>
      </c>
      <c r="I226" s="80">
        <f t="shared" si="124"/>
        <v>4.96</v>
      </c>
      <c r="J226" s="80">
        <f>VLOOKUP($A226,[0]!Table,MATCH(J$4,[0]!Curves,0))</f>
        <v>0</v>
      </c>
      <c r="K226" s="81">
        <f t="shared" si="125"/>
        <v>0</v>
      </c>
      <c r="L226" s="99">
        <f t="shared" si="126"/>
        <v>0</v>
      </c>
      <c r="M226" s="80">
        <f>VLOOKUP($A226,[0]!Table,MATCH(M$4,[0]!Curves,0))</f>
        <v>0</v>
      </c>
      <c r="N226" s="81">
        <f t="shared" si="127"/>
        <v>0</v>
      </c>
      <c r="O226" s="99">
        <f t="shared" si="128"/>
        <v>0</v>
      </c>
      <c r="P226" s="71"/>
      <c r="Q226" s="99">
        <f t="shared" si="129"/>
        <v>4.96</v>
      </c>
      <c r="R226" s="99">
        <f t="shared" si="130"/>
        <v>4.96</v>
      </c>
      <c r="S226" s="99">
        <f t="shared" si="131"/>
        <v>4.96</v>
      </c>
      <c r="T226" s="82"/>
      <c r="U226" s="22">
        <f t="shared" si="132"/>
        <v>31</v>
      </c>
      <c r="V226" s="83">
        <f t="shared" si="133"/>
        <v>44372</v>
      </c>
      <c r="W226" s="22">
        <f t="shared" ca="1" si="134"/>
        <v>7323</v>
      </c>
      <c r="X226" s="80">
        <f>VLOOKUP($A226,[0]!Table,MATCH(X$4,[0]!Curves,0))</f>
        <v>6.5925532801869802E-2</v>
      </c>
      <c r="Y226" s="84">
        <f t="shared" ca="1" si="135"/>
        <v>0.27222007289856387</v>
      </c>
      <c r="Z226" s="22">
        <f t="shared" si="136"/>
        <v>0</v>
      </c>
      <c r="AA226" s="22">
        <f t="shared" si="137"/>
        <v>0</v>
      </c>
      <c r="AC226" s="72">
        <f t="shared" ca="1" si="138"/>
        <v>0</v>
      </c>
      <c r="AD226" s="72">
        <f t="shared" ca="1" si="139"/>
        <v>0</v>
      </c>
      <c r="AE226" s="72">
        <f t="shared" ca="1" si="140"/>
        <v>0</v>
      </c>
      <c r="AF226" s="72">
        <f t="shared" ca="1" si="141"/>
        <v>0</v>
      </c>
      <c r="AG226" s="72">
        <f t="shared" ca="1" si="142"/>
        <v>0</v>
      </c>
      <c r="AH226" s="72">
        <f t="shared" ca="1" si="143"/>
        <v>0</v>
      </c>
      <c r="AI226" s="72">
        <f t="shared" ca="1" si="144"/>
        <v>0</v>
      </c>
      <c r="AJ226" s="72">
        <f t="shared" ca="1" si="145"/>
        <v>0</v>
      </c>
      <c r="AK226" s="72">
        <f t="shared" ca="1" si="146"/>
        <v>0</v>
      </c>
      <c r="AL226" s="76"/>
      <c r="AM226" s="72">
        <f t="shared" ca="1" si="147"/>
        <v>0</v>
      </c>
      <c r="AN226" s="72">
        <f t="shared" ca="1" si="148"/>
        <v>0</v>
      </c>
      <c r="AO226" s="72">
        <f t="shared" ca="1" si="149"/>
        <v>0</v>
      </c>
      <c r="AP226" s="85">
        <f t="shared" ca="1" si="150"/>
        <v>0</v>
      </c>
      <c r="AR226" s="72">
        <f t="shared" ca="1" si="151"/>
        <v>0</v>
      </c>
      <c r="AS226" s="72">
        <f t="shared" ca="1" si="152"/>
        <v>0</v>
      </c>
      <c r="AT226" s="72">
        <f t="shared" ca="1" si="153"/>
        <v>0</v>
      </c>
      <c r="AU226" s="85">
        <f t="shared" ca="1" si="154"/>
        <v>0</v>
      </c>
      <c r="AV226" s="85"/>
      <c r="AW226" s="73">
        <f t="shared" ca="1" si="155"/>
        <v>0</v>
      </c>
      <c r="AY226" s="73">
        <f t="shared" ca="1" si="156"/>
        <v>0</v>
      </c>
      <c r="AZ226" s="86"/>
    </row>
    <row r="227" spans="1:52" ht="12" customHeight="1">
      <c r="A227" s="77">
        <f t="shared" si="157"/>
        <v>44348</v>
      </c>
      <c r="B227" s="78">
        <f t="shared" si="158"/>
        <v>50000</v>
      </c>
      <c r="C227" s="87"/>
      <c r="D227" s="79">
        <f t="shared" si="120"/>
        <v>50000</v>
      </c>
      <c r="E227" s="67">
        <f t="shared" si="121"/>
        <v>0</v>
      </c>
      <c r="F227" s="67">
        <f t="shared" ca="1" si="122"/>
        <v>0</v>
      </c>
      <c r="G227" s="80">
        <f>VLOOKUP($A227,[0]!Table,MATCH(G$4,[0]!Curves,0))</f>
        <v>4.9960000000000004</v>
      </c>
      <c r="H227" s="81">
        <f t="shared" si="123"/>
        <v>4.9960000000000004</v>
      </c>
      <c r="I227" s="80">
        <f t="shared" si="124"/>
        <v>4.9960000000000004</v>
      </c>
      <c r="J227" s="80">
        <f>VLOOKUP($A227,[0]!Table,MATCH(J$4,[0]!Curves,0))</f>
        <v>0</v>
      </c>
      <c r="K227" s="81">
        <f t="shared" si="125"/>
        <v>0</v>
      </c>
      <c r="L227" s="99">
        <f t="shared" si="126"/>
        <v>0</v>
      </c>
      <c r="M227" s="80">
        <f>VLOOKUP($A227,[0]!Table,MATCH(M$4,[0]!Curves,0))</f>
        <v>0</v>
      </c>
      <c r="N227" s="81">
        <f t="shared" si="127"/>
        <v>0</v>
      </c>
      <c r="O227" s="99">
        <f t="shared" si="128"/>
        <v>0</v>
      </c>
      <c r="P227" s="71"/>
      <c r="Q227" s="99">
        <f t="shared" si="129"/>
        <v>4.9960000000000004</v>
      </c>
      <c r="R227" s="99">
        <f t="shared" si="130"/>
        <v>4.9960000000000004</v>
      </c>
      <c r="S227" s="99">
        <f t="shared" si="131"/>
        <v>4.9960000000000004</v>
      </c>
      <c r="T227" s="82"/>
      <c r="U227" s="22">
        <f t="shared" si="132"/>
        <v>30</v>
      </c>
      <c r="V227" s="83">
        <f t="shared" si="133"/>
        <v>44402</v>
      </c>
      <c r="W227" s="22">
        <f t="shared" ca="1" si="134"/>
        <v>7353</v>
      </c>
      <c r="X227" s="80">
        <f>VLOOKUP($A227,[0]!Table,MATCH(X$4,[0]!Curves,0))</f>
        <v>6.5961707974803802E-2</v>
      </c>
      <c r="Y227" s="84">
        <f t="shared" ca="1" si="135"/>
        <v>0.27074571865481428</v>
      </c>
      <c r="Z227" s="22">
        <f t="shared" si="136"/>
        <v>0</v>
      </c>
      <c r="AA227" s="22">
        <f t="shared" si="137"/>
        <v>0</v>
      </c>
      <c r="AC227" s="72">
        <f t="shared" ca="1" si="138"/>
        <v>0</v>
      </c>
      <c r="AD227" s="72">
        <f t="shared" ca="1" si="139"/>
        <v>0</v>
      </c>
      <c r="AE227" s="72">
        <f t="shared" ca="1" si="140"/>
        <v>0</v>
      </c>
      <c r="AF227" s="72">
        <f t="shared" ca="1" si="141"/>
        <v>0</v>
      </c>
      <c r="AG227" s="72">
        <f t="shared" ca="1" si="142"/>
        <v>0</v>
      </c>
      <c r="AH227" s="72">
        <f t="shared" ca="1" si="143"/>
        <v>0</v>
      </c>
      <c r="AI227" s="72">
        <f t="shared" ca="1" si="144"/>
        <v>0</v>
      </c>
      <c r="AJ227" s="72">
        <f t="shared" ca="1" si="145"/>
        <v>0</v>
      </c>
      <c r="AK227" s="72">
        <f t="shared" ca="1" si="146"/>
        <v>0</v>
      </c>
      <c r="AL227" s="76"/>
      <c r="AM227" s="72">
        <f t="shared" ca="1" si="147"/>
        <v>0</v>
      </c>
      <c r="AN227" s="72">
        <f t="shared" ca="1" si="148"/>
        <v>0</v>
      </c>
      <c r="AO227" s="72">
        <f t="shared" ca="1" si="149"/>
        <v>0</v>
      </c>
      <c r="AP227" s="85">
        <f t="shared" ca="1" si="150"/>
        <v>0</v>
      </c>
      <c r="AR227" s="72">
        <f t="shared" ca="1" si="151"/>
        <v>0</v>
      </c>
      <c r="AS227" s="72">
        <f t="shared" ca="1" si="152"/>
        <v>0</v>
      </c>
      <c r="AT227" s="72">
        <f t="shared" ca="1" si="153"/>
        <v>0</v>
      </c>
      <c r="AU227" s="85">
        <f t="shared" ca="1" si="154"/>
        <v>0</v>
      </c>
      <c r="AV227" s="85"/>
      <c r="AW227" s="73">
        <f t="shared" ca="1" si="155"/>
        <v>0</v>
      </c>
      <c r="AY227" s="73">
        <f t="shared" ca="1" si="156"/>
        <v>0</v>
      </c>
      <c r="AZ227" s="86"/>
    </row>
    <row r="228" spans="1:52" ht="12" customHeight="1">
      <c r="A228" s="77">
        <f t="shared" si="157"/>
        <v>44378</v>
      </c>
      <c r="B228" s="78">
        <f t="shared" si="158"/>
        <v>50000</v>
      </c>
      <c r="C228" s="87"/>
      <c r="D228" s="79">
        <f t="shared" si="120"/>
        <v>50000</v>
      </c>
      <c r="E228" s="67">
        <f t="shared" si="121"/>
        <v>0</v>
      </c>
      <c r="F228" s="67">
        <f t="shared" ca="1" si="122"/>
        <v>0</v>
      </c>
      <c r="G228" s="80">
        <f>VLOOKUP($A228,[0]!Table,MATCH(G$4,[0]!Curves,0))</f>
        <v>5.0449999999999999</v>
      </c>
      <c r="H228" s="81">
        <f t="shared" si="123"/>
        <v>5.0449999999999999</v>
      </c>
      <c r="I228" s="80">
        <f t="shared" si="124"/>
        <v>5.0449999999999999</v>
      </c>
      <c r="J228" s="80">
        <f>VLOOKUP($A228,[0]!Table,MATCH(J$4,[0]!Curves,0))</f>
        <v>0</v>
      </c>
      <c r="K228" s="81">
        <f t="shared" si="125"/>
        <v>0</v>
      </c>
      <c r="L228" s="99">
        <f t="shared" si="126"/>
        <v>0</v>
      </c>
      <c r="M228" s="80">
        <f>VLOOKUP($A228,[0]!Table,MATCH(M$4,[0]!Curves,0))</f>
        <v>0</v>
      </c>
      <c r="N228" s="81">
        <f t="shared" si="127"/>
        <v>0</v>
      </c>
      <c r="O228" s="99">
        <f t="shared" si="128"/>
        <v>0</v>
      </c>
      <c r="P228" s="71"/>
      <c r="Q228" s="99">
        <f t="shared" si="129"/>
        <v>5.0449999999999999</v>
      </c>
      <c r="R228" s="99">
        <f t="shared" si="130"/>
        <v>5.0449999999999999</v>
      </c>
      <c r="S228" s="99">
        <f t="shared" si="131"/>
        <v>5.0449999999999999</v>
      </c>
      <c r="T228" s="82"/>
      <c r="U228" s="22">
        <f t="shared" si="132"/>
        <v>31</v>
      </c>
      <c r="V228" s="83">
        <f t="shared" si="133"/>
        <v>44433</v>
      </c>
      <c r="W228" s="22">
        <f t="shared" ca="1" si="134"/>
        <v>7384</v>
      </c>
      <c r="X228" s="80">
        <f>VLOOKUP($A228,[0]!Table,MATCH(X$4,[0]!Curves,0))</f>
        <v>6.5966858832772396E-2</v>
      </c>
      <c r="Y228" s="84">
        <f t="shared" ca="1" si="135"/>
        <v>0.26927102003018671</v>
      </c>
      <c r="Z228" s="22">
        <f t="shared" si="136"/>
        <v>0</v>
      </c>
      <c r="AA228" s="22">
        <f t="shared" si="137"/>
        <v>0</v>
      </c>
      <c r="AC228" s="72">
        <f t="shared" ca="1" si="138"/>
        <v>0</v>
      </c>
      <c r="AD228" s="72">
        <f t="shared" ca="1" si="139"/>
        <v>0</v>
      </c>
      <c r="AE228" s="72">
        <f t="shared" ca="1" si="140"/>
        <v>0</v>
      </c>
      <c r="AF228" s="72">
        <f t="shared" ca="1" si="141"/>
        <v>0</v>
      </c>
      <c r="AG228" s="72">
        <f t="shared" ca="1" si="142"/>
        <v>0</v>
      </c>
      <c r="AH228" s="72">
        <f t="shared" ca="1" si="143"/>
        <v>0</v>
      </c>
      <c r="AI228" s="72">
        <f t="shared" ca="1" si="144"/>
        <v>0</v>
      </c>
      <c r="AJ228" s="72">
        <f t="shared" ca="1" si="145"/>
        <v>0</v>
      </c>
      <c r="AK228" s="72">
        <f t="shared" ca="1" si="146"/>
        <v>0</v>
      </c>
      <c r="AL228" s="76"/>
      <c r="AM228" s="72">
        <f t="shared" ca="1" si="147"/>
        <v>0</v>
      </c>
      <c r="AN228" s="72">
        <f t="shared" ca="1" si="148"/>
        <v>0</v>
      </c>
      <c r="AO228" s="72">
        <f t="shared" ca="1" si="149"/>
        <v>0</v>
      </c>
      <c r="AP228" s="85">
        <f t="shared" ca="1" si="150"/>
        <v>0</v>
      </c>
      <c r="AR228" s="72">
        <f t="shared" ca="1" si="151"/>
        <v>0</v>
      </c>
      <c r="AS228" s="72">
        <f t="shared" ca="1" si="152"/>
        <v>0</v>
      </c>
      <c r="AT228" s="72">
        <f t="shared" ca="1" si="153"/>
        <v>0</v>
      </c>
      <c r="AU228" s="85">
        <f t="shared" ca="1" si="154"/>
        <v>0</v>
      </c>
      <c r="AV228" s="85"/>
      <c r="AW228" s="73">
        <f t="shared" ca="1" si="155"/>
        <v>0</v>
      </c>
      <c r="AY228" s="73">
        <f t="shared" ca="1" si="156"/>
        <v>0</v>
      </c>
      <c r="AZ228" s="86"/>
    </row>
    <row r="229" spans="1:52" ht="12" customHeight="1">
      <c r="A229" s="77">
        <f t="shared" si="157"/>
        <v>44409</v>
      </c>
      <c r="B229" s="78">
        <f t="shared" si="158"/>
        <v>50000</v>
      </c>
      <c r="C229" s="87"/>
      <c r="D229" s="79">
        <f t="shared" si="120"/>
        <v>50000</v>
      </c>
      <c r="E229" s="67">
        <f t="shared" si="121"/>
        <v>0</v>
      </c>
      <c r="F229" s="67">
        <f t="shared" ca="1" si="122"/>
        <v>0</v>
      </c>
      <c r="G229" s="80">
        <f>VLOOKUP($A229,[0]!Table,MATCH(G$4,[0]!Curves,0))</f>
        <v>5.09</v>
      </c>
      <c r="H229" s="81">
        <f t="shared" si="123"/>
        <v>5.09</v>
      </c>
      <c r="I229" s="80">
        <f t="shared" si="124"/>
        <v>5.09</v>
      </c>
      <c r="J229" s="80">
        <f>VLOOKUP($A229,[0]!Table,MATCH(J$4,[0]!Curves,0))</f>
        <v>0</v>
      </c>
      <c r="K229" s="81">
        <f t="shared" si="125"/>
        <v>0</v>
      </c>
      <c r="L229" s="99">
        <f t="shared" si="126"/>
        <v>0</v>
      </c>
      <c r="M229" s="80">
        <f>VLOOKUP($A229,[0]!Table,MATCH(M$4,[0]!Curves,0))</f>
        <v>0</v>
      </c>
      <c r="N229" s="81">
        <f t="shared" si="127"/>
        <v>0</v>
      </c>
      <c r="O229" s="99">
        <f t="shared" si="128"/>
        <v>0</v>
      </c>
      <c r="P229" s="71"/>
      <c r="Q229" s="99">
        <f t="shared" si="129"/>
        <v>5.09</v>
      </c>
      <c r="R229" s="99">
        <f t="shared" si="130"/>
        <v>5.09</v>
      </c>
      <c r="S229" s="99">
        <f t="shared" si="131"/>
        <v>5.09</v>
      </c>
      <c r="T229" s="82"/>
      <c r="U229" s="22">
        <f t="shared" si="132"/>
        <v>31</v>
      </c>
      <c r="V229" s="83">
        <f t="shared" si="133"/>
        <v>44464</v>
      </c>
      <c r="W229" s="22">
        <f t="shared" ca="1" si="134"/>
        <v>7415</v>
      </c>
      <c r="X229" s="80">
        <f>VLOOKUP($A229,[0]!Table,MATCH(X$4,[0]!Curves,0))</f>
        <v>6.5964468231018106E-2</v>
      </c>
      <c r="Y229" s="84">
        <f t="shared" ca="1" si="135"/>
        <v>0.26780445901743316</v>
      </c>
      <c r="Z229" s="22">
        <f t="shared" si="136"/>
        <v>0</v>
      </c>
      <c r="AA229" s="22">
        <f t="shared" si="137"/>
        <v>0</v>
      </c>
      <c r="AC229" s="72">
        <f t="shared" ca="1" si="138"/>
        <v>0</v>
      </c>
      <c r="AD229" s="72">
        <f t="shared" ca="1" si="139"/>
        <v>0</v>
      </c>
      <c r="AE229" s="72">
        <f t="shared" ca="1" si="140"/>
        <v>0</v>
      </c>
      <c r="AF229" s="72">
        <f t="shared" ca="1" si="141"/>
        <v>0</v>
      </c>
      <c r="AG229" s="72">
        <f t="shared" ca="1" si="142"/>
        <v>0</v>
      </c>
      <c r="AH229" s="72">
        <f t="shared" ca="1" si="143"/>
        <v>0</v>
      </c>
      <c r="AI229" s="72">
        <f t="shared" ca="1" si="144"/>
        <v>0</v>
      </c>
      <c r="AJ229" s="72">
        <f t="shared" ca="1" si="145"/>
        <v>0</v>
      </c>
      <c r="AK229" s="72">
        <f t="shared" ca="1" si="146"/>
        <v>0</v>
      </c>
      <c r="AL229" s="76"/>
      <c r="AM229" s="72">
        <f t="shared" ca="1" si="147"/>
        <v>0</v>
      </c>
      <c r="AN229" s="72">
        <f t="shared" ca="1" si="148"/>
        <v>0</v>
      </c>
      <c r="AO229" s="72">
        <f t="shared" ca="1" si="149"/>
        <v>0</v>
      </c>
      <c r="AP229" s="85">
        <f t="shared" ca="1" si="150"/>
        <v>0</v>
      </c>
      <c r="AR229" s="72">
        <f t="shared" ca="1" si="151"/>
        <v>0</v>
      </c>
      <c r="AS229" s="72">
        <f t="shared" ca="1" si="152"/>
        <v>0</v>
      </c>
      <c r="AT229" s="72">
        <f t="shared" ca="1" si="153"/>
        <v>0</v>
      </c>
      <c r="AU229" s="85">
        <f t="shared" ca="1" si="154"/>
        <v>0</v>
      </c>
      <c r="AV229" s="85"/>
      <c r="AW229" s="73">
        <f t="shared" ca="1" si="155"/>
        <v>0</v>
      </c>
      <c r="AY229" s="73">
        <f t="shared" ca="1" si="156"/>
        <v>0</v>
      </c>
      <c r="AZ229" s="86"/>
    </row>
    <row r="230" spans="1:52" ht="12" customHeight="1">
      <c r="A230" s="77">
        <f t="shared" si="157"/>
        <v>44440</v>
      </c>
      <c r="B230" s="78">
        <f t="shared" si="158"/>
        <v>50000</v>
      </c>
      <c r="C230" s="87"/>
      <c r="D230" s="79">
        <f t="shared" si="120"/>
        <v>50000</v>
      </c>
      <c r="E230" s="67">
        <f t="shared" si="121"/>
        <v>0</v>
      </c>
      <c r="F230" s="67">
        <f t="shared" ca="1" si="122"/>
        <v>0</v>
      </c>
      <c r="G230" s="80">
        <f>VLOOKUP($A230,[0]!Table,MATCH(G$4,[0]!Curves,0))</f>
        <v>5.0970000000000004</v>
      </c>
      <c r="H230" s="81">
        <f t="shared" si="123"/>
        <v>5.0970000000000004</v>
      </c>
      <c r="I230" s="80">
        <f t="shared" si="124"/>
        <v>5.0970000000000004</v>
      </c>
      <c r="J230" s="80">
        <f>VLOOKUP($A230,[0]!Table,MATCH(J$4,[0]!Curves,0))</f>
        <v>0</v>
      </c>
      <c r="K230" s="81">
        <f t="shared" si="125"/>
        <v>0</v>
      </c>
      <c r="L230" s="99">
        <f t="shared" si="126"/>
        <v>0</v>
      </c>
      <c r="M230" s="80">
        <f>VLOOKUP($A230,[0]!Table,MATCH(M$4,[0]!Curves,0))</f>
        <v>0</v>
      </c>
      <c r="N230" s="81">
        <f t="shared" si="127"/>
        <v>0</v>
      </c>
      <c r="O230" s="99">
        <f t="shared" si="128"/>
        <v>0</v>
      </c>
      <c r="P230" s="71"/>
      <c r="Q230" s="99">
        <f t="shared" si="129"/>
        <v>5.0970000000000004</v>
      </c>
      <c r="R230" s="99">
        <f t="shared" si="130"/>
        <v>5.0970000000000004</v>
      </c>
      <c r="S230" s="99">
        <f t="shared" si="131"/>
        <v>5.0970000000000004</v>
      </c>
      <c r="T230" s="82"/>
      <c r="U230" s="22">
        <f t="shared" si="132"/>
        <v>30</v>
      </c>
      <c r="V230" s="83">
        <f t="shared" si="133"/>
        <v>44494</v>
      </c>
      <c r="W230" s="22">
        <f t="shared" ca="1" si="134"/>
        <v>7445</v>
      </c>
      <c r="X230" s="80">
        <f>VLOOKUP($A230,[0]!Table,MATCH(X$4,[0]!Curves,0))</f>
        <v>6.5962077629265495E-2</v>
      </c>
      <c r="Y230" s="84">
        <f t="shared" ca="1" si="135"/>
        <v>0.26639291168501666</v>
      </c>
      <c r="Z230" s="22">
        <f t="shared" si="136"/>
        <v>0</v>
      </c>
      <c r="AA230" s="22">
        <f t="shared" si="137"/>
        <v>0</v>
      </c>
      <c r="AC230" s="72">
        <f t="shared" ca="1" si="138"/>
        <v>0</v>
      </c>
      <c r="AD230" s="72">
        <f t="shared" ca="1" si="139"/>
        <v>0</v>
      </c>
      <c r="AE230" s="72">
        <f t="shared" ca="1" si="140"/>
        <v>0</v>
      </c>
      <c r="AF230" s="72">
        <f t="shared" ca="1" si="141"/>
        <v>0</v>
      </c>
      <c r="AG230" s="72">
        <f t="shared" ca="1" si="142"/>
        <v>0</v>
      </c>
      <c r="AH230" s="72">
        <f t="shared" ca="1" si="143"/>
        <v>0</v>
      </c>
      <c r="AI230" s="72">
        <f t="shared" ca="1" si="144"/>
        <v>0</v>
      </c>
      <c r="AJ230" s="72">
        <f t="shared" ca="1" si="145"/>
        <v>0</v>
      </c>
      <c r="AK230" s="72">
        <f t="shared" ca="1" si="146"/>
        <v>0</v>
      </c>
      <c r="AL230" s="76"/>
      <c r="AM230" s="72">
        <f t="shared" ca="1" si="147"/>
        <v>0</v>
      </c>
      <c r="AN230" s="72">
        <f t="shared" ca="1" si="148"/>
        <v>0</v>
      </c>
      <c r="AO230" s="72">
        <f t="shared" ca="1" si="149"/>
        <v>0</v>
      </c>
      <c r="AP230" s="85">
        <f t="shared" ca="1" si="150"/>
        <v>0</v>
      </c>
      <c r="AR230" s="72">
        <f t="shared" ca="1" si="151"/>
        <v>0</v>
      </c>
      <c r="AS230" s="72">
        <f t="shared" ca="1" si="152"/>
        <v>0</v>
      </c>
      <c r="AT230" s="72">
        <f t="shared" ca="1" si="153"/>
        <v>0</v>
      </c>
      <c r="AU230" s="85">
        <f t="shared" ca="1" si="154"/>
        <v>0</v>
      </c>
      <c r="AV230" s="85"/>
      <c r="AW230" s="73">
        <f t="shared" ca="1" si="155"/>
        <v>0</v>
      </c>
      <c r="AY230" s="73">
        <f t="shared" ca="1" si="156"/>
        <v>0</v>
      </c>
      <c r="AZ230" s="86"/>
    </row>
    <row r="231" spans="1:52" ht="12" customHeight="1">
      <c r="A231" s="77">
        <f t="shared" si="157"/>
        <v>44470</v>
      </c>
      <c r="B231" s="78">
        <f t="shared" si="158"/>
        <v>50000</v>
      </c>
      <c r="C231" s="87"/>
      <c r="D231" s="79">
        <f t="shared" si="120"/>
        <v>50000</v>
      </c>
      <c r="E231" s="67">
        <f t="shared" si="121"/>
        <v>0</v>
      </c>
      <c r="F231" s="67">
        <f t="shared" ca="1" si="122"/>
        <v>0</v>
      </c>
      <c r="G231" s="80">
        <f>VLOOKUP($A231,[0]!Table,MATCH(G$4,[0]!Curves,0))</f>
        <v>5.125</v>
      </c>
      <c r="H231" s="81">
        <f t="shared" si="123"/>
        <v>5.125</v>
      </c>
      <c r="I231" s="80">
        <f t="shared" si="124"/>
        <v>5.125</v>
      </c>
      <c r="J231" s="80">
        <f>VLOOKUP($A231,[0]!Table,MATCH(J$4,[0]!Curves,0))</f>
        <v>0</v>
      </c>
      <c r="K231" s="81">
        <f t="shared" si="125"/>
        <v>0</v>
      </c>
      <c r="L231" s="99">
        <f t="shared" si="126"/>
        <v>0</v>
      </c>
      <c r="M231" s="80">
        <f>VLOOKUP($A231,[0]!Table,MATCH(M$4,[0]!Curves,0))</f>
        <v>0</v>
      </c>
      <c r="N231" s="81">
        <f t="shared" si="127"/>
        <v>0</v>
      </c>
      <c r="O231" s="99">
        <f t="shared" si="128"/>
        <v>0</v>
      </c>
      <c r="P231" s="71"/>
      <c r="Q231" s="99">
        <f t="shared" si="129"/>
        <v>5.125</v>
      </c>
      <c r="R231" s="99">
        <f t="shared" si="130"/>
        <v>5.125</v>
      </c>
      <c r="S231" s="99">
        <f t="shared" si="131"/>
        <v>5.125</v>
      </c>
      <c r="T231" s="82"/>
      <c r="U231" s="22">
        <f t="shared" si="132"/>
        <v>31</v>
      </c>
      <c r="V231" s="83">
        <f t="shared" si="133"/>
        <v>44525</v>
      </c>
      <c r="W231" s="22">
        <f t="shared" ca="1" si="134"/>
        <v>7476</v>
      </c>
      <c r="X231" s="80">
        <f>VLOOKUP($A231,[0]!Table,MATCH(X$4,[0]!Curves,0))</f>
        <v>6.5959764143701097E-2</v>
      </c>
      <c r="Y231" s="84">
        <f t="shared" ca="1" si="135"/>
        <v>0.2649422308682563</v>
      </c>
      <c r="Z231" s="22">
        <f t="shared" si="136"/>
        <v>0</v>
      </c>
      <c r="AA231" s="22">
        <f t="shared" si="137"/>
        <v>0</v>
      </c>
      <c r="AC231" s="72">
        <f t="shared" ca="1" si="138"/>
        <v>0</v>
      </c>
      <c r="AD231" s="72">
        <f t="shared" ca="1" si="139"/>
        <v>0</v>
      </c>
      <c r="AE231" s="72">
        <f t="shared" ca="1" si="140"/>
        <v>0</v>
      </c>
      <c r="AF231" s="72">
        <f t="shared" ca="1" si="141"/>
        <v>0</v>
      </c>
      <c r="AG231" s="72">
        <f t="shared" ca="1" si="142"/>
        <v>0</v>
      </c>
      <c r="AH231" s="72">
        <f t="shared" ca="1" si="143"/>
        <v>0</v>
      </c>
      <c r="AI231" s="72">
        <f t="shared" ca="1" si="144"/>
        <v>0</v>
      </c>
      <c r="AJ231" s="72">
        <f t="shared" ca="1" si="145"/>
        <v>0</v>
      </c>
      <c r="AK231" s="72">
        <f t="shared" ca="1" si="146"/>
        <v>0</v>
      </c>
      <c r="AL231" s="76"/>
      <c r="AM231" s="72">
        <f t="shared" ca="1" si="147"/>
        <v>0</v>
      </c>
      <c r="AN231" s="72">
        <f t="shared" ca="1" si="148"/>
        <v>0</v>
      </c>
      <c r="AO231" s="72">
        <f t="shared" ca="1" si="149"/>
        <v>0</v>
      </c>
      <c r="AP231" s="85">
        <f t="shared" ca="1" si="150"/>
        <v>0</v>
      </c>
      <c r="AR231" s="72">
        <f t="shared" ca="1" si="151"/>
        <v>0</v>
      </c>
      <c r="AS231" s="72">
        <f t="shared" ca="1" si="152"/>
        <v>0</v>
      </c>
      <c r="AT231" s="72">
        <f t="shared" ca="1" si="153"/>
        <v>0</v>
      </c>
      <c r="AU231" s="85">
        <f t="shared" ca="1" si="154"/>
        <v>0</v>
      </c>
      <c r="AV231" s="85"/>
      <c r="AW231" s="73">
        <f t="shared" ca="1" si="155"/>
        <v>0</v>
      </c>
      <c r="AY231" s="73">
        <f t="shared" ca="1" si="156"/>
        <v>0</v>
      </c>
      <c r="AZ231" s="86"/>
    </row>
    <row r="232" spans="1:52" ht="12" customHeight="1">
      <c r="A232" s="77">
        <f t="shared" si="157"/>
        <v>44501</v>
      </c>
      <c r="B232" s="78">
        <f t="shared" si="158"/>
        <v>50000</v>
      </c>
      <c r="C232" s="87"/>
      <c r="D232" s="79">
        <f t="shared" si="120"/>
        <v>50000</v>
      </c>
      <c r="E232" s="67">
        <f t="shared" si="121"/>
        <v>0</v>
      </c>
      <c r="F232" s="67">
        <f t="shared" ca="1" si="122"/>
        <v>0</v>
      </c>
      <c r="G232" s="80">
        <f>VLOOKUP($A232,[0]!Table,MATCH(G$4,[0]!Curves,0))</f>
        <v>5.26</v>
      </c>
      <c r="H232" s="81">
        <f t="shared" si="123"/>
        <v>5.26</v>
      </c>
      <c r="I232" s="80">
        <f t="shared" si="124"/>
        <v>5.26</v>
      </c>
      <c r="J232" s="80">
        <f>VLOOKUP($A232,[0]!Table,MATCH(J$4,[0]!Curves,0))</f>
        <v>0</v>
      </c>
      <c r="K232" s="81">
        <f t="shared" si="125"/>
        <v>0</v>
      </c>
      <c r="L232" s="99">
        <f t="shared" si="126"/>
        <v>0</v>
      </c>
      <c r="M232" s="80">
        <f>VLOOKUP($A232,[0]!Table,MATCH(M$4,[0]!Curves,0))</f>
        <v>0</v>
      </c>
      <c r="N232" s="81">
        <f t="shared" si="127"/>
        <v>0</v>
      </c>
      <c r="O232" s="99">
        <f t="shared" si="128"/>
        <v>0</v>
      </c>
      <c r="P232" s="71"/>
      <c r="Q232" s="99">
        <f t="shared" si="129"/>
        <v>5.26</v>
      </c>
      <c r="R232" s="99">
        <f t="shared" si="130"/>
        <v>5.26</v>
      </c>
      <c r="S232" s="99">
        <f t="shared" si="131"/>
        <v>5.26</v>
      </c>
      <c r="T232" s="82"/>
      <c r="U232" s="22">
        <f t="shared" si="132"/>
        <v>30</v>
      </c>
      <c r="V232" s="83">
        <f t="shared" si="133"/>
        <v>44555</v>
      </c>
      <c r="W232" s="22">
        <f t="shared" ca="1" si="134"/>
        <v>7506</v>
      </c>
      <c r="X232" s="80">
        <f>VLOOKUP($A232,[0]!Table,MATCH(X$4,[0]!Curves,0))</f>
        <v>6.5957373541952108E-2</v>
      </c>
      <c r="Y232" s="84">
        <f t="shared" ca="1" si="135"/>
        <v>0.26354596698568344</v>
      </c>
      <c r="Z232" s="22">
        <f t="shared" si="136"/>
        <v>0</v>
      </c>
      <c r="AA232" s="22">
        <f t="shared" si="137"/>
        <v>0</v>
      </c>
      <c r="AC232" s="72">
        <f t="shared" ca="1" si="138"/>
        <v>0</v>
      </c>
      <c r="AD232" s="72">
        <f t="shared" ca="1" si="139"/>
        <v>0</v>
      </c>
      <c r="AE232" s="72">
        <f t="shared" ca="1" si="140"/>
        <v>0</v>
      </c>
      <c r="AF232" s="72">
        <f t="shared" ca="1" si="141"/>
        <v>0</v>
      </c>
      <c r="AG232" s="72">
        <f t="shared" ca="1" si="142"/>
        <v>0</v>
      </c>
      <c r="AH232" s="72">
        <f t="shared" ca="1" si="143"/>
        <v>0</v>
      </c>
      <c r="AI232" s="72">
        <f t="shared" ca="1" si="144"/>
        <v>0</v>
      </c>
      <c r="AJ232" s="72">
        <f t="shared" ca="1" si="145"/>
        <v>0</v>
      </c>
      <c r="AK232" s="72">
        <f t="shared" ca="1" si="146"/>
        <v>0</v>
      </c>
      <c r="AL232" s="76"/>
      <c r="AM232" s="72">
        <f t="shared" ca="1" si="147"/>
        <v>0</v>
      </c>
      <c r="AN232" s="72">
        <f t="shared" ca="1" si="148"/>
        <v>0</v>
      </c>
      <c r="AO232" s="72">
        <f t="shared" ca="1" si="149"/>
        <v>0</v>
      </c>
      <c r="AP232" s="85">
        <f t="shared" ca="1" si="150"/>
        <v>0</v>
      </c>
      <c r="AR232" s="72">
        <f t="shared" ca="1" si="151"/>
        <v>0</v>
      </c>
      <c r="AS232" s="72">
        <f t="shared" ca="1" si="152"/>
        <v>0</v>
      </c>
      <c r="AT232" s="72">
        <f t="shared" ca="1" si="153"/>
        <v>0</v>
      </c>
      <c r="AU232" s="85">
        <f t="shared" ca="1" si="154"/>
        <v>0</v>
      </c>
      <c r="AV232" s="85"/>
      <c r="AW232" s="73">
        <f t="shared" ca="1" si="155"/>
        <v>0</v>
      </c>
      <c r="AY232" s="73">
        <f t="shared" ca="1" si="156"/>
        <v>0</v>
      </c>
      <c r="AZ232" s="86"/>
    </row>
    <row r="233" spans="1:52" ht="12" customHeight="1">
      <c r="A233" s="77">
        <f t="shared" si="157"/>
        <v>44531</v>
      </c>
      <c r="B233" s="78">
        <f t="shared" si="158"/>
        <v>50000</v>
      </c>
      <c r="C233" s="87"/>
      <c r="D233" s="79">
        <f t="shared" si="120"/>
        <v>50000</v>
      </c>
      <c r="E233" s="67">
        <f t="shared" si="121"/>
        <v>0</v>
      </c>
      <c r="F233" s="67">
        <f t="shared" ca="1" si="122"/>
        <v>0</v>
      </c>
      <c r="G233" s="80">
        <f>VLOOKUP($A233,[0]!Table,MATCH(G$4,[0]!Curves,0))</f>
        <v>5.3949999999999996</v>
      </c>
      <c r="H233" s="81">
        <f t="shared" si="123"/>
        <v>5.3949999999999996</v>
      </c>
      <c r="I233" s="80">
        <f t="shared" si="124"/>
        <v>5.3949999999999996</v>
      </c>
      <c r="J233" s="80">
        <f>VLOOKUP($A233,[0]!Table,MATCH(J$4,[0]!Curves,0))</f>
        <v>0</v>
      </c>
      <c r="K233" s="81">
        <f t="shared" si="125"/>
        <v>0</v>
      </c>
      <c r="L233" s="99">
        <f t="shared" si="126"/>
        <v>0</v>
      </c>
      <c r="M233" s="80">
        <f>VLOOKUP($A233,[0]!Table,MATCH(M$4,[0]!Curves,0))</f>
        <v>0</v>
      </c>
      <c r="N233" s="81">
        <f t="shared" si="127"/>
        <v>0</v>
      </c>
      <c r="O233" s="99">
        <f t="shared" si="128"/>
        <v>0</v>
      </c>
      <c r="P233" s="71"/>
      <c r="Q233" s="99">
        <f t="shared" si="129"/>
        <v>5.3949999999999996</v>
      </c>
      <c r="R233" s="99">
        <f t="shared" si="130"/>
        <v>5.3949999999999996</v>
      </c>
      <c r="S233" s="99">
        <f t="shared" si="131"/>
        <v>5.3949999999999996</v>
      </c>
      <c r="T233" s="82"/>
      <c r="U233" s="22">
        <f t="shared" si="132"/>
        <v>31</v>
      </c>
      <c r="V233" s="83">
        <f t="shared" si="133"/>
        <v>44586</v>
      </c>
      <c r="W233" s="22">
        <f t="shared" ca="1" si="134"/>
        <v>7537</v>
      </c>
      <c r="X233" s="80">
        <f>VLOOKUP($A233,[0]!Table,MATCH(X$4,[0]!Curves,0))</f>
        <v>6.5955060056391207E-2</v>
      </c>
      <c r="Y233" s="84">
        <f t="shared" ca="1" si="135"/>
        <v>0.26211099225763035</v>
      </c>
      <c r="Z233" s="22">
        <f t="shared" si="136"/>
        <v>0</v>
      </c>
      <c r="AA233" s="22">
        <f t="shared" si="137"/>
        <v>0</v>
      </c>
      <c r="AC233" s="72">
        <f t="shared" ca="1" si="138"/>
        <v>0</v>
      </c>
      <c r="AD233" s="72">
        <f t="shared" ca="1" si="139"/>
        <v>0</v>
      </c>
      <c r="AE233" s="72">
        <f t="shared" ca="1" si="140"/>
        <v>0</v>
      </c>
      <c r="AF233" s="72">
        <f t="shared" ca="1" si="141"/>
        <v>0</v>
      </c>
      <c r="AG233" s="72">
        <f t="shared" ca="1" si="142"/>
        <v>0</v>
      </c>
      <c r="AH233" s="72">
        <f t="shared" ca="1" si="143"/>
        <v>0</v>
      </c>
      <c r="AI233" s="72">
        <f t="shared" ca="1" si="144"/>
        <v>0</v>
      </c>
      <c r="AJ233" s="72">
        <f t="shared" ca="1" si="145"/>
        <v>0</v>
      </c>
      <c r="AK233" s="72">
        <f t="shared" ca="1" si="146"/>
        <v>0</v>
      </c>
      <c r="AL233" s="76"/>
      <c r="AM233" s="72">
        <f t="shared" ca="1" si="147"/>
        <v>0</v>
      </c>
      <c r="AN233" s="72">
        <f t="shared" ca="1" si="148"/>
        <v>0</v>
      </c>
      <c r="AO233" s="72">
        <f t="shared" ca="1" si="149"/>
        <v>0</v>
      </c>
      <c r="AP233" s="85">
        <f t="shared" ca="1" si="150"/>
        <v>0</v>
      </c>
      <c r="AR233" s="72">
        <f t="shared" ca="1" si="151"/>
        <v>0</v>
      </c>
      <c r="AS233" s="72">
        <f t="shared" ca="1" si="152"/>
        <v>0</v>
      </c>
      <c r="AT233" s="72">
        <f t="shared" ca="1" si="153"/>
        <v>0</v>
      </c>
      <c r="AU233" s="85">
        <f t="shared" ca="1" si="154"/>
        <v>0</v>
      </c>
      <c r="AV233" s="85"/>
      <c r="AW233" s="73">
        <f t="shared" ca="1" si="155"/>
        <v>0</v>
      </c>
      <c r="AY233" s="73">
        <f t="shared" ca="1" si="156"/>
        <v>0</v>
      </c>
      <c r="AZ233" s="86"/>
    </row>
    <row r="234" spans="1:52" ht="12" customHeight="1">
      <c r="A234" s="77">
        <f t="shared" si="157"/>
        <v>44562</v>
      </c>
      <c r="B234" s="78">
        <f t="shared" si="158"/>
        <v>50000</v>
      </c>
      <c r="C234" s="87"/>
      <c r="D234" s="79">
        <f t="shared" si="120"/>
        <v>50000</v>
      </c>
      <c r="E234" s="67">
        <f t="shared" si="121"/>
        <v>0</v>
      </c>
      <c r="F234" s="67">
        <f t="shared" ca="1" si="122"/>
        <v>0</v>
      </c>
      <c r="G234" s="80">
        <f>VLOOKUP($A234,[0]!Table,MATCH(G$4,[0]!Curves,0))</f>
        <v>5.4910000000000005</v>
      </c>
      <c r="H234" s="81">
        <f t="shared" si="123"/>
        <v>5.4910000000000005</v>
      </c>
      <c r="I234" s="80">
        <f t="shared" si="124"/>
        <v>5.4910000000000005</v>
      </c>
      <c r="J234" s="80">
        <f>VLOOKUP($A234,[0]!Table,MATCH(J$4,[0]!Curves,0))</f>
        <v>0</v>
      </c>
      <c r="K234" s="81">
        <f t="shared" si="125"/>
        <v>0</v>
      </c>
      <c r="L234" s="99">
        <f t="shared" si="126"/>
        <v>0</v>
      </c>
      <c r="M234" s="80">
        <f>VLOOKUP($A234,[0]!Table,MATCH(M$4,[0]!Curves,0))</f>
        <v>0</v>
      </c>
      <c r="N234" s="81">
        <f t="shared" si="127"/>
        <v>0</v>
      </c>
      <c r="O234" s="99">
        <f t="shared" si="128"/>
        <v>0</v>
      </c>
      <c r="P234" s="71"/>
      <c r="Q234" s="99">
        <f t="shared" si="129"/>
        <v>5.4910000000000005</v>
      </c>
      <c r="R234" s="99">
        <f t="shared" si="130"/>
        <v>5.4910000000000005</v>
      </c>
      <c r="S234" s="99">
        <f t="shared" si="131"/>
        <v>5.4910000000000005</v>
      </c>
      <c r="T234" s="82"/>
      <c r="U234" s="22">
        <f t="shared" si="132"/>
        <v>31</v>
      </c>
      <c r="V234" s="83">
        <f t="shared" si="133"/>
        <v>44617</v>
      </c>
      <c r="W234" s="22">
        <f t="shared" ca="1" si="134"/>
        <v>7568</v>
      </c>
      <c r="X234" s="80">
        <f>VLOOKUP($A234,[0]!Table,MATCH(X$4,[0]!Curves,0))</f>
        <v>6.5952669454646201E-2</v>
      </c>
      <c r="Y234" s="84">
        <f t="shared" ca="1" si="135"/>
        <v>0.26068393320902283</v>
      </c>
      <c r="Z234" s="22">
        <f t="shared" si="136"/>
        <v>0</v>
      </c>
      <c r="AA234" s="22">
        <f t="shared" si="137"/>
        <v>0</v>
      </c>
      <c r="AC234" s="72">
        <f t="shared" ca="1" si="138"/>
        <v>0</v>
      </c>
      <c r="AD234" s="72">
        <f t="shared" ca="1" si="139"/>
        <v>0</v>
      </c>
      <c r="AE234" s="72">
        <f t="shared" ca="1" si="140"/>
        <v>0</v>
      </c>
      <c r="AF234" s="72">
        <f t="shared" ca="1" si="141"/>
        <v>0</v>
      </c>
      <c r="AG234" s="72">
        <f t="shared" ca="1" si="142"/>
        <v>0</v>
      </c>
      <c r="AH234" s="72">
        <f t="shared" ca="1" si="143"/>
        <v>0</v>
      </c>
      <c r="AI234" s="72">
        <f t="shared" ca="1" si="144"/>
        <v>0</v>
      </c>
      <c r="AJ234" s="72">
        <f t="shared" ca="1" si="145"/>
        <v>0</v>
      </c>
      <c r="AK234" s="72">
        <f t="shared" ca="1" si="146"/>
        <v>0</v>
      </c>
      <c r="AL234" s="76"/>
      <c r="AM234" s="72">
        <f t="shared" ca="1" si="147"/>
        <v>0</v>
      </c>
      <c r="AN234" s="72">
        <f t="shared" ca="1" si="148"/>
        <v>0</v>
      </c>
      <c r="AO234" s="72">
        <f t="shared" ca="1" si="149"/>
        <v>0</v>
      </c>
      <c r="AP234" s="85">
        <f t="shared" ca="1" si="150"/>
        <v>0</v>
      </c>
      <c r="AR234" s="72">
        <f t="shared" ca="1" si="151"/>
        <v>0</v>
      </c>
      <c r="AS234" s="72">
        <f t="shared" ca="1" si="152"/>
        <v>0</v>
      </c>
      <c r="AT234" s="72">
        <f t="shared" ca="1" si="153"/>
        <v>0</v>
      </c>
      <c r="AU234" s="85">
        <f t="shared" ca="1" si="154"/>
        <v>0</v>
      </c>
      <c r="AV234" s="85"/>
      <c r="AW234" s="73">
        <f t="shared" ca="1" si="155"/>
        <v>0</v>
      </c>
      <c r="AY234" s="73">
        <f t="shared" ca="1" si="156"/>
        <v>0</v>
      </c>
      <c r="AZ234" s="86"/>
    </row>
    <row r="235" spans="1:52" ht="12" customHeight="1">
      <c r="A235" s="77">
        <f t="shared" si="157"/>
        <v>44593</v>
      </c>
      <c r="B235" s="78">
        <f t="shared" si="158"/>
        <v>50000</v>
      </c>
      <c r="C235" s="87"/>
      <c r="D235" s="79">
        <f t="shared" si="120"/>
        <v>50000</v>
      </c>
      <c r="E235" s="67">
        <f t="shared" si="121"/>
        <v>0</v>
      </c>
      <c r="F235" s="67">
        <f t="shared" ca="1" si="122"/>
        <v>0</v>
      </c>
      <c r="G235" s="80">
        <f>VLOOKUP($A235,[0]!Table,MATCH(G$4,[0]!Curves,0))</f>
        <v>5.3730000000000002</v>
      </c>
      <c r="H235" s="81">
        <f t="shared" si="123"/>
        <v>5.3730000000000002</v>
      </c>
      <c r="I235" s="80">
        <f t="shared" si="124"/>
        <v>5.3730000000000002</v>
      </c>
      <c r="J235" s="80">
        <f>VLOOKUP($A235,[0]!Table,MATCH(J$4,[0]!Curves,0))</f>
        <v>0</v>
      </c>
      <c r="K235" s="81">
        <f t="shared" si="125"/>
        <v>0</v>
      </c>
      <c r="L235" s="99">
        <f t="shared" si="126"/>
        <v>0</v>
      </c>
      <c r="M235" s="80">
        <f>VLOOKUP($A235,[0]!Table,MATCH(M$4,[0]!Curves,0))</f>
        <v>0</v>
      </c>
      <c r="N235" s="81">
        <f t="shared" si="127"/>
        <v>0</v>
      </c>
      <c r="O235" s="99">
        <f t="shared" si="128"/>
        <v>0</v>
      </c>
      <c r="P235" s="71"/>
      <c r="Q235" s="99">
        <f t="shared" si="129"/>
        <v>5.3730000000000002</v>
      </c>
      <c r="R235" s="99">
        <f t="shared" si="130"/>
        <v>5.3730000000000002</v>
      </c>
      <c r="S235" s="99">
        <f t="shared" si="131"/>
        <v>5.3730000000000002</v>
      </c>
      <c r="T235" s="82"/>
      <c r="U235" s="22">
        <f t="shared" si="132"/>
        <v>28</v>
      </c>
      <c r="V235" s="83">
        <f t="shared" si="133"/>
        <v>44645</v>
      </c>
      <c r="W235" s="22">
        <f t="shared" ca="1" si="134"/>
        <v>7596</v>
      </c>
      <c r="X235" s="80">
        <f>VLOOKUP($A235,[0]!Table,MATCH(X$4,[0]!Curves,0))</f>
        <v>6.5950278852902902E-2</v>
      </c>
      <c r="Y235" s="84">
        <f t="shared" ca="1" si="135"/>
        <v>0.25940174356153495</v>
      </c>
      <c r="Z235" s="22">
        <f t="shared" si="136"/>
        <v>0</v>
      </c>
      <c r="AA235" s="22">
        <f t="shared" si="137"/>
        <v>0</v>
      </c>
      <c r="AC235" s="72">
        <f t="shared" ca="1" si="138"/>
        <v>0</v>
      </c>
      <c r="AD235" s="72">
        <f t="shared" ca="1" si="139"/>
        <v>0</v>
      </c>
      <c r="AE235" s="72">
        <f t="shared" ca="1" si="140"/>
        <v>0</v>
      </c>
      <c r="AF235" s="72">
        <f t="shared" ca="1" si="141"/>
        <v>0</v>
      </c>
      <c r="AG235" s="72">
        <f t="shared" ca="1" si="142"/>
        <v>0</v>
      </c>
      <c r="AH235" s="72">
        <f t="shared" ca="1" si="143"/>
        <v>0</v>
      </c>
      <c r="AI235" s="72">
        <f t="shared" ca="1" si="144"/>
        <v>0</v>
      </c>
      <c r="AJ235" s="72">
        <f t="shared" ca="1" si="145"/>
        <v>0</v>
      </c>
      <c r="AK235" s="72">
        <f t="shared" ca="1" si="146"/>
        <v>0</v>
      </c>
      <c r="AL235" s="76"/>
      <c r="AM235" s="72">
        <f t="shared" ca="1" si="147"/>
        <v>0</v>
      </c>
      <c r="AN235" s="72">
        <f t="shared" ca="1" si="148"/>
        <v>0</v>
      </c>
      <c r="AO235" s="72">
        <f t="shared" ca="1" si="149"/>
        <v>0</v>
      </c>
      <c r="AP235" s="85">
        <f t="shared" ca="1" si="150"/>
        <v>0</v>
      </c>
      <c r="AR235" s="72">
        <f t="shared" ca="1" si="151"/>
        <v>0</v>
      </c>
      <c r="AS235" s="72">
        <f t="shared" ca="1" si="152"/>
        <v>0</v>
      </c>
      <c r="AT235" s="72">
        <f t="shared" ca="1" si="153"/>
        <v>0</v>
      </c>
      <c r="AU235" s="85">
        <f t="shared" ca="1" si="154"/>
        <v>0</v>
      </c>
      <c r="AV235" s="85"/>
      <c r="AW235" s="73">
        <f t="shared" ca="1" si="155"/>
        <v>0</v>
      </c>
      <c r="AY235" s="73">
        <f t="shared" ca="1" si="156"/>
        <v>0</v>
      </c>
      <c r="AZ235" s="86"/>
    </row>
    <row r="236" spans="1:52" ht="12" customHeight="1">
      <c r="A236" s="77">
        <f t="shared" si="157"/>
        <v>44621</v>
      </c>
      <c r="B236" s="78">
        <f t="shared" si="158"/>
        <v>50000</v>
      </c>
      <c r="C236" s="87"/>
      <c r="D236" s="79">
        <f t="shared" si="120"/>
        <v>50000</v>
      </c>
      <c r="E236" s="67">
        <f t="shared" si="121"/>
        <v>0</v>
      </c>
      <c r="F236" s="67">
        <f t="shared" ca="1" si="122"/>
        <v>0</v>
      </c>
      <c r="G236" s="80">
        <f>VLOOKUP($A236,[0]!Table,MATCH(G$4,[0]!Curves,0))</f>
        <v>5.24</v>
      </c>
      <c r="H236" s="81">
        <f t="shared" si="123"/>
        <v>5.24</v>
      </c>
      <c r="I236" s="80">
        <f t="shared" si="124"/>
        <v>5.24</v>
      </c>
      <c r="J236" s="80">
        <f>VLOOKUP($A236,[0]!Table,MATCH(J$4,[0]!Curves,0))</f>
        <v>0</v>
      </c>
      <c r="K236" s="81">
        <f t="shared" si="125"/>
        <v>0</v>
      </c>
      <c r="L236" s="99">
        <f t="shared" si="126"/>
        <v>0</v>
      </c>
      <c r="M236" s="80">
        <f>VLOOKUP($A236,[0]!Table,MATCH(M$4,[0]!Curves,0))</f>
        <v>0</v>
      </c>
      <c r="N236" s="81">
        <f t="shared" si="127"/>
        <v>0</v>
      </c>
      <c r="O236" s="99">
        <f t="shared" si="128"/>
        <v>0</v>
      </c>
      <c r="P236" s="71"/>
      <c r="Q236" s="99">
        <f t="shared" si="129"/>
        <v>5.24</v>
      </c>
      <c r="R236" s="99">
        <f t="shared" si="130"/>
        <v>5.24</v>
      </c>
      <c r="S236" s="99">
        <f t="shared" si="131"/>
        <v>5.24</v>
      </c>
      <c r="T236" s="82"/>
      <c r="U236" s="22">
        <f t="shared" si="132"/>
        <v>31</v>
      </c>
      <c r="V236" s="83">
        <f t="shared" si="133"/>
        <v>44676</v>
      </c>
      <c r="W236" s="22">
        <f t="shared" ca="1" si="134"/>
        <v>7627</v>
      </c>
      <c r="X236" s="80">
        <f>VLOOKUP($A236,[0]!Table,MATCH(X$4,[0]!Curves,0))</f>
        <v>6.5948119599717803E-2</v>
      </c>
      <c r="Y236" s="84">
        <f t="shared" ca="1" si="135"/>
        <v>0.25798962789158814</v>
      </c>
      <c r="Z236" s="22">
        <f t="shared" si="136"/>
        <v>0</v>
      </c>
      <c r="AA236" s="22">
        <f t="shared" si="137"/>
        <v>0</v>
      </c>
      <c r="AC236" s="72">
        <f t="shared" ca="1" si="138"/>
        <v>0</v>
      </c>
      <c r="AD236" s="72">
        <f t="shared" ca="1" si="139"/>
        <v>0</v>
      </c>
      <c r="AE236" s="72">
        <f t="shared" ca="1" si="140"/>
        <v>0</v>
      </c>
      <c r="AF236" s="72">
        <f t="shared" ca="1" si="141"/>
        <v>0</v>
      </c>
      <c r="AG236" s="72">
        <f t="shared" ca="1" si="142"/>
        <v>0</v>
      </c>
      <c r="AH236" s="72">
        <f t="shared" ca="1" si="143"/>
        <v>0</v>
      </c>
      <c r="AI236" s="72">
        <f t="shared" ca="1" si="144"/>
        <v>0</v>
      </c>
      <c r="AJ236" s="72">
        <f t="shared" ca="1" si="145"/>
        <v>0</v>
      </c>
      <c r="AK236" s="72">
        <f t="shared" ca="1" si="146"/>
        <v>0</v>
      </c>
      <c r="AL236" s="76"/>
      <c r="AM236" s="72">
        <f t="shared" ca="1" si="147"/>
        <v>0</v>
      </c>
      <c r="AN236" s="72">
        <f t="shared" ca="1" si="148"/>
        <v>0</v>
      </c>
      <c r="AO236" s="72">
        <f t="shared" ca="1" si="149"/>
        <v>0</v>
      </c>
      <c r="AP236" s="85">
        <f t="shared" ca="1" si="150"/>
        <v>0</v>
      </c>
      <c r="AR236" s="72">
        <f t="shared" ca="1" si="151"/>
        <v>0</v>
      </c>
      <c r="AS236" s="72">
        <f t="shared" ca="1" si="152"/>
        <v>0</v>
      </c>
      <c r="AT236" s="72">
        <f t="shared" ca="1" si="153"/>
        <v>0</v>
      </c>
      <c r="AU236" s="85">
        <f t="shared" ca="1" si="154"/>
        <v>0</v>
      </c>
      <c r="AV236" s="85"/>
      <c r="AW236" s="73">
        <f t="shared" ca="1" si="155"/>
        <v>0</v>
      </c>
      <c r="AY236" s="73">
        <f t="shared" ca="1" si="156"/>
        <v>0</v>
      </c>
      <c r="AZ236" s="86"/>
    </row>
    <row r="237" spans="1:52" ht="12" customHeight="1">
      <c r="A237" s="77">
        <f t="shared" si="157"/>
        <v>44652</v>
      </c>
      <c r="B237" s="78">
        <f t="shared" si="158"/>
        <v>50000</v>
      </c>
      <c r="C237" s="87"/>
      <c r="D237" s="79">
        <f t="shared" si="120"/>
        <v>50000</v>
      </c>
      <c r="E237" s="67">
        <f t="shared" si="121"/>
        <v>0</v>
      </c>
      <c r="F237" s="67">
        <f t="shared" ca="1" si="122"/>
        <v>0</v>
      </c>
      <c r="G237" s="80">
        <f>VLOOKUP($A237,[0]!Table,MATCH(G$4,[0]!Curves,0))</f>
        <v>5.0549999999999997</v>
      </c>
      <c r="H237" s="81">
        <f t="shared" si="123"/>
        <v>5.0549999999999997</v>
      </c>
      <c r="I237" s="80">
        <f t="shared" si="124"/>
        <v>5.0549999999999997</v>
      </c>
      <c r="J237" s="80">
        <f>VLOOKUP($A237,[0]!Table,MATCH(J$4,[0]!Curves,0))</f>
        <v>0</v>
      </c>
      <c r="K237" s="81">
        <f t="shared" si="125"/>
        <v>0</v>
      </c>
      <c r="L237" s="99">
        <f t="shared" si="126"/>
        <v>0</v>
      </c>
      <c r="M237" s="80">
        <f>VLOOKUP($A237,[0]!Table,MATCH(M$4,[0]!Curves,0))</f>
        <v>0</v>
      </c>
      <c r="N237" s="81">
        <f t="shared" si="127"/>
        <v>0</v>
      </c>
      <c r="O237" s="99">
        <f t="shared" si="128"/>
        <v>0</v>
      </c>
      <c r="P237" s="71"/>
      <c r="Q237" s="99">
        <f t="shared" si="129"/>
        <v>5.0549999999999997</v>
      </c>
      <c r="R237" s="99">
        <f t="shared" si="130"/>
        <v>5.0549999999999997</v>
      </c>
      <c r="S237" s="99">
        <f t="shared" si="131"/>
        <v>5.0549999999999997</v>
      </c>
      <c r="T237" s="82"/>
      <c r="U237" s="22">
        <f t="shared" si="132"/>
        <v>30</v>
      </c>
      <c r="V237" s="83">
        <f t="shared" si="133"/>
        <v>44706</v>
      </c>
      <c r="W237" s="22">
        <f t="shared" ca="1" si="134"/>
        <v>7657</v>
      </c>
      <c r="X237" s="80">
        <f>VLOOKUP($A237,[0]!Table,MATCH(X$4,[0]!Curves,0))</f>
        <v>6.5945728997978098E-2</v>
      </c>
      <c r="Y237" s="84">
        <f t="shared" ca="1" si="135"/>
        <v>0.25663048000205124</v>
      </c>
      <c r="Z237" s="22">
        <f t="shared" si="136"/>
        <v>0</v>
      </c>
      <c r="AA237" s="22">
        <f t="shared" si="137"/>
        <v>0</v>
      </c>
      <c r="AC237" s="72">
        <f t="shared" ca="1" si="138"/>
        <v>0</v>
      </c>
      <c r="AD237" s="72">
        <f t="shared" ca="1" si="139"/>
        <v>0</v>
      </c>
      <c r="AE237" s="72">
        <f t="shared" ca="1" si="140"/>
        <v>0</v>
      </c>
      <c r="AF237" s="72">
        <f t="shared" ca="1" si="141"/>
        <v>0</v>
      </c>
      <c r="AG237" s="72">
        <f t="shared" ca="1" si="142"/>
        <v>0</v>
      </c>
      <c r="AH237" s="72">
        <f t="shared" ca="1" si="143"/>
        <v>0</v>
      </c>
      <c r="AI237" s="72">
        <f t="shared" ca="1" si="144"/>
        <v>0</v>
      </c>
      <c r="AJ237" s="72">
        <f t="shared" ca="1" si="145"/>
        <v>0</v>
      </c>
      <c r="AK237" s="72">
        <f t="shared" ca="1" si="146"/>
        <v>0</v>
      </c>
      <c r="AL237" s="76"/>
      <c r="AM237" s="72">
        <f t="shared" ca="1" si="147"/>
        <v>0</v>
      </c>
      <c r="AN237" s="72">
        <f t="shared" ca="1" si="148"/>
        <v>0</v>
      </c>
      <c r="AO237" s="72">
        <f t="shared" ca="1" si="149"/>
        <v>0</v>
      </c>
      <c r="AP237" s="85">
        <f t="shared" ca="1" si="150"/>
        <v>0</v>
      </c>
      <c r="AR237" s="72">
        <f t="shared" ca="1" si="151"/>
        <v>0</v>
      </c>
      <c r="AS237" s="72">
        <f t="shared" ca="1" si="152"/>
        <v>0</v>
      </c>
      <c r="AT237" s="72">
        <f t="shared" ca="1" si="153"/>
        <v>0</v>
      </c>
      <c r="AU237" s="85">
        <f t="shared" ca="1" si="154"/>
        <v>0</v>
      </c>
      <c r="AV237" s="85"/>
      <c r="AW237" s="73">
        <f t="shared" ca="1" si="155"/>
        <v>0</v>
      </c>
      <c r="AY237" s="73">
        <f t="shared" ca="1" si="156"/>
        <v>0</v>
      </c>
      <c r="AZ237" s="86"/>
    </row>
    <row r="238" spans="1:52" ht="12" customHeight="1">
      <c r="A238" s="77">
        <f t="shared" si="157"/>
        <v>44682</v>
      </c>
      <c r="B238" s="78">
        <f t="shared" si="158"/>
        <v>50000</v>
      </c>
      <c r="C238" s="87"/>
      <c r="D238" s="79">
        <f t="shared" si="120"/>
        <v>50000</v>
      </c>
      <c r="E238" s="67">
        <f t="shared" si="121"/>
        <v>0</v>
      </c>
      <c r="F238" s="67">
        <f t="shared" ca="1" si="122"/>
        <v>0</v>
      </c>
      <c r="G238" s="80">
        <f>VLOOKUP($A238,[0]!Table,MATCH(G$4,[0]!Curves,0))</f>
        <v>5.0449999999999999</v>
      </c>
      <c r="H238" s="81">
        <f t="shared" si="123"/>
        <v>5.0449999999999999</v>
      </c>
      <c r="I238" s="80">
        <f t="shared" si="124"/>
        <v>5.0449999999999999</v>
      </c>
      <c r="J238" s="80">
        <f>VLOOKUP($A238,[0]!Table,MATCH(J$4,[0]!Curves,0))</f>
        <v>0</v>
      </c>
      <c r="K238" s="81">
        <f t="shared" si="125"/>
        <v>0</v>
      </c>
      <c r="L238" s="99">
        <f t="shared" si="126"/>
        <v>0</v>
      </c>
      <c r="M238" s="80">
        <f>VLOOKUP($A238,[0]!Table,MATCH(M$4,[0]!Curves,0))</f>
        <v>0</v>
      </c>
      <c r="N238" s="81">
        <f t="shared" si="127"/>
        <v>0</v>
      </c>
      <c r="O238" s="99">
        <f t="shared" si="128"/>
        <v>0</v>
      </c>
      <c r="P238" s="71"/>
      <c r="Q238" s="99">
        <f t="shared" si="129"/>
        <v>5.0449999999999999</v>
      </c>
      <c r="R238" s="99">
        <f t="shared" si="130"/>
        <v>5.0449999999999999</v>
      </c>
      <c r="S238" s="99">
        <f t="shared" si="131"/>
        <v>5.0449999999999999</v>
      </c>
      <c r="T238" s="82"/>
      <c r="U238" s="22">
        <f t="shared" si="132"/>
        <v>31</v>
      </c>
      <c r="V238" s="83">
        <f t="shared" si="133"/>
        <v>44737</v>
      </c>
      <c r="W238" s="22">
        <f t="shared" ca="1" si="134"/>
        <v>7688</v>
      </c>
      <c r="X238" s="80">
        <f>VLOOKUP($A238,[0]!Table,MATCH(X$4,[0]!Curves,0))</f>
        <v>6.5943415512426107E-2</v>
      </c>
      <c r="Y238" s="84">
        <f t="shared" ca="1" si="135"/>
        <v>0.2552336476982292</v>
      </c>
      <c r="Z238" s="22">
        <f t="shared" si="136"/>
        <v>0</v>
      </c>
      <c r="AA238" s="22">
        <f t="shared" si="137"/>
        <v>0</v>
      </c>
      <c r="AC238" s="72">
        <f t="shared" ca="1" si="138"/>
        <v>0</v>
      </c>
      <c r="AD238" s="72">
        <f t="shared" ca="1" si="139"/>
        <v>0</v>
      </c>
      <c r="AE238" s="72">
        <f t="shared" ca="1" si="140"/>
        <v>0</v>
      </c>
      <c r="AF238" s="72">
        <f t="shared" ca="1" si="141"/>
        <v>0</v>
      </c>
      <c r="AG238" s="72">
        <f t="shared" ca="1" si="142"/>
        <v>0</v>
      </c>
      <c r="AH238" s="72">
        <f t="shared" ca="1" si="143"/>
        <v>0</v>
      </c>
      <c r="AI238" s="72">
        <f t="shared" ca="1" si="144"/>
        <v>0</v>
      </c>
      <c r="AJ238" s="72">
        <f t="shared" ca="1" si="145"/>
        <v>0</v>
      </c>
      <c r="AK238" s="72">
        <f t="shared" ca="1" si="146"/>
        <v>0</v>
      </c>
      <c r="AL238" s="76"/>
      <c r="AM238" s="72">
        <f t="shared" ca="1" si="147"/>
        <v>0</v>
      </c>
      <c r="AN238" s="72">
        <f t="shared" ca="1" si="148"/>
        <v>0</v>
      </c>
      <c r="AO238" s="72">
        <f t="shared" ca="1" si="149"/>
        <v>0</v>
      </c>
      <c r="AP238" s="85">
        <f t="shared" ca="1" si="150"/>
        <v>0</v>
      </c>
      <c r="AR238" s="72">
        <f t="shared" ca="1" si="151"/>
        <v>0</v>
      </c>
      <c r="AS238" s="72">
        <f t="shared" ca="1" si="152"/>
        <v>0</v>
      </c>
      <c r="AT238" s="72">
        <f t="shared" ca="1" si="153"/>
        <v>0</v>
      </c>
      <c r="AU238" s="85">
        <f t="shared" ca="1" si="154"/>
        <v>0</v>
      </c>
      <c r="AV238" s="85"/>
      <c r="AW238" s="73">
        <f t="shared" ca="1" si="155"/>
        <v>0</v>
      </c>
      <c r="AY238" s="73">
        <f t="shared" ca="1" si="156"/>
        <v>0</v>
      </c>
      <c r="AZ238" s="86"/>
    </row>
    <row r="239" spans="1:52" ht="12" customHeight="1">
      <c r="A239" s="77">
        <f t="shared" si="157"/>
        <v>44713</v>
      </c>
      <c r="B239" s="78">
        <f t="shared" si="158"/>
        <v>50000</v>
      </c>
      <c r="C239" s="87"/>
      <c r="D239" s="79">
        <f t="shared" si="120"/>
        <v>50000</v>
      </c>
      <c r="E239" s="67">
        <f t="shared" si="121"/>
        <v>0</v>
      </c>
      <c r="F239" s="67">
        <f t="shared" ca="1" si="122"/>
        <v>0</v>
      </c>
      <c r="G239" s="80">
        <f>VLOOKUP($A239,[0]!Table,MATCH(G$4,[0]!Curves,0))</f>
        <v>5.0810000000000004</v>
      </c>
      <c r="H239" s="81">
        <f t="shared" si="123"/>
        <v>5.0810000000000004</v>
      </c>
      <c r="I239" s="80">
        <f t="shared" si="124"/>
        <v>5.0810000000000004</v>
      </c>
      <c r="J239" s="80">
        <f>VLOOKUP($A239,[0]!Table,MATCH(J$4,[0]!Curves,0))</f>
        <v>0</v>
      </c>
      <c r="K239" s="81">
        <f t="shared" si="125"/>
        <v>0</v>
      </c>
      <c r="L239" s="99">
        <f t="shared" si="126"/>
        <v>0</v>
      </c>
      <c r="M239" s="80">
        <f>VLOOKUP($A239,[0]!Table,MATCH(M$4,[0]!Curves,0))</f>
        <v>0</v>
      </c>
      <c r="N239" s="81">
        <f t="shared" si="127"/>
        <v>0</v>
      </c>
      <c r="O239" s="99">
        <f t="shared" si="128"/>
        <v>0</v>
      </c>
      <c r="P239" s="71"/>
      <c r="Q239" s="99">
        <f t="shared" si="129"/>
        <v>5.0810000000000004</v>
      </c>
      <c r="R239" s="99">
        <f t="shared" si="130"/>
        <v>5.0810000000000004</v>
      </c>
      <c r="S239" s="99">
        <f t="shared" si="131"/>
        <v>5.0810000000000004</v>
      </c>
      <c r="T239" s="82"/>
      <c r="U239" s="22">
        <f t="shared" si="132"/>
        <v>30</v>
      </c>
      <c r="V239" s="83">
        <f t="shared" si="133"/>
        <v>44767</v>
      </c>
      <c r="W239" s="22">
        <f t="shared" ca="1" si="134"/>
        <v>7718</v>
      </c>
      <c r="X239" s="80">
        <f>VLOOKUP($A239,[0]!Table,MATCH(X$4,[0]!Curves,0))</f>
        <v>6.5941024910689996E-2</v>
      </c>
      <c r="Y239" s="84">
        <f t="shared" ca="1" si="135"/>
        <v>0.25388920889422201</v>
      </c>
      <c r="Z239" s="22">
        <f t="shared" si="136"/>
        <v>0</v>
      </c>
      <c r="AA239" s="22">
        <f t="shared" si="137"/>
        <v>0</v>
      </c>
      <c r="AC239" s="72">
        <f t="shared" ca="1" si="138"/>
        <v>0</v>
      </c>
      <c r="AD239" s="72">
        <f t="shared" ca="1" si="139"/>
        <v>0</v>
      </c>
      <c r="AE239" s="72">
        <f t="shared" ca="1" si="140"/>
        <v>0</v>
      </c>
      <c r="AF239" s="72">
        <f t="shared" ca="1" si="141"/>
        <v>0</v>
      </c>
      <c r="AG239" s="72">
        <f t="shared" ca="1" si="142"/>
        <v>0</v>
      </c>
      <c r="AH239" s="72">
        <f t="shared" ca="1" si="143"/>
        <v>0</v>
      </c>
      <c r="AI239" s="72">
        <f t="shared" ca="1" si="144"/>
        <v>0</v>
      </c>
      <c r="AJ239" s="72">
        <f t="shared" ca="1" si="145"/>
        <v>0</v>
      </c>
      <c r="AK239" s="72">
        <f t="shared" ca="1" si="146"/>
        <v>0</v>
      </c>
      <c r="AL239" s="76"/>
      <c r="AM239" s="72">
        <f t="shared" ca="1" si="147"/>
        <v>0</v>
      </c>
      <c r="AN239" s="72">
        <f t="shared" ca="1" si="148"/>
        <v>0</v>
      </c>
      <c r="AO239" s="72">
        <f t="shared" ca="1" si="149"/>
        <v>0</v>
      </c>
      <c r="AP239" s="85">
        <f t="shared" ca="1" si="150"/>
        <v>0</v>
      </c>
      <c r="AR239" s="72">
        <f t="shared" ca="1" si="151"/>
        <v>0</v>
      </c>
      <c r="AS239" s="72">
        <f t="shared" ca="1" si="152"/>
        <v>0</v>
      </c>
      <c r="AT239" s="72">
        <f t="shared" ca="1" si="153"/>
        <v>0</v>
      </c>
      <c r="AU239" s="85">
        <f t="shared" ca="1" si="154"/>
        <v>0</v>
      </c>
      <c r="AV239" s="85"/>
      <c r="AW239" s="73">
        <f t="shared" ca="1" si="155"/>
        <v>0</v>
      </c>
      <c r="AY239" s="73">
        <f t="shared" ca="1" si="156"/>
        <v>0</v>
      </c>
      <c r="AZ239" s="86"/>
    </row>
    <row r="240" spans="1:52" ht="12" customHeight="1">
      <c r="A240" s="77">
        <f t="shared" si="157"/>
        <v>44743</v>
      </c>
      <c r="B240" s="78">
        <f t="shared" si="158"/>
        <v>50000</v>
      </c>
      <c r="C240" s="87"/>
      <c r="D240" s="79">
        <f t="shared" si="120"/>
        <v>50000</v>
      </c>
      <c r="E240" s="67">
        <f t="shared" si="121"/>
        <v>0</v>
      </c>
      <c r="F240" s="67">
        <f t="shared" ca="1" si="122"/>
        <v>0</v>
      </c>
      <c r="G240" s="80">
        <f>VLOOKUP($A240,[0]!Table,MATCH(G$4,[0]!Curves,0))</f>
        <v>5.13</v>
      </c>
      <c r="H240" s="81">
        <f t="shared" si="123"/>
        <v>5.13</v>
      </c>
      <c r="I240" s="80">
        <f t="shared" si="124"/>
        <v>5.13</v>
      </c>
      <c r="J240" s="80">
        <f>VLOOKUP($A240,[0]!Table,MATCH(J$4,[0]!Curves,0))</f>
        <v>0</v>
      </c>
      <c r="K240" s="81">
        <f t="shared" si="125"/>
        <v>0</v>
      </c>
      <c r="L240" s="99">
        <f t="shared" si="126"/>
        <v>0</v>
      </c>
      <c r="M240" s="80">
        <f>VLOOKUP($A240,[0]!Table,MATCH(M$4,[0]!Curves,0))</f>
        <v>0</v>
      </c>
      <c r="N240" s="81">
        <f t="shared" si="127"/>
        <v>0</v>
      </c>
      <c r="O240" s="99">
        <f t="shared" si="128"/>
        <v>0</v>
      </c>
      <c r="P240" s="71"/>
      <c r="Q240" s="99">
        <f t="shared" si="129"/>
        <v>5.13</v>
      </c>
      <c r="R240" s="99">
        <f t="shared" si="130"/>
        <v>5.13</v>
      </c>
      <c r="S240" s="99">
        <f t="shared" si="131"/>
        <v>5.13</v>
      </c>
      <c r="T240" s="82"/>
      <c r="U240" s="22">
        <f t="shared" si="132"/>
        <v>31</v>
      </c>
      <c r="V240" s="83">
        <f t="shared" si="133"/>
        <v>44798</v>
      </c>
      <c r="W240" s="22">
        <f t="shared" ca="1" si="134"/>
        <v>7749</v>
      </c>
      <c r="X240" s="80">
        <f>VLOOKUP($A240,[0]!Table,MATCH(X$4,[0]!Curves,0))</f>
        <v>6.5938711425141502E-2</v>
      </c>
      <c r="Y240" s="84">
        <f t="shared" ca="1" si="135"/>
        <v>0.25250749247060722</v>
      </c>
      <c r="Z240" s="22">
        <f t="shared" si="136"/>
        <v>0</v>
      </c>
      <c r="AA240" s="22">
        <f t="shared" si="137"/>
        <v>0</v>
      </c>
      <c r="AC240" s="72">
        <f t="shared" ca="1" si="138"/>
        <v>0</v>
      </c>
      <c r="AD240" s="72">
        <f t="shared" ca="1" si="139"/>
        <v>0</v>
      </c>
      <c r="AE240" s="72">
        <f t="shared" ca="1" si="140"/>
        <v>0</v>
      </c>
      <c r="AF240" s="72">
        <f t="shared" ca="1" si="141"/>
        <v>0</v>
      </c>
      <c r="AG240" s="72">
        <f t="shared" ca="1" si="142"/>
        <v>0</v>
      </c>
      <c r="AH240" s="72">
        <f t="shared" ca="1" si="143"/>
        <v>0</v>
      </c>
      <c r="AI240" s="72">
        <f t="shared" ca="1" si="144"/>
        <v>0</v>
      </c>
      <c r="AJ240" s="72">
        <f t="shared" ca="1" si="145"/>
        <v>0</v>
      </c>
      <c r="AK240" s="72">
        <f t="shared" ca="1" si="146"/>
        <v>0</v>
      </c>
      <c r="AL240" s="76"/>
      <c r="AM240" s="72">
        <f t="shared" ca="1" si="147"/>
        <v>0</v>
      </c>
      <c r="AN240" s="72">
        <f t="shared" ca="1" si="148"/>
        <v>0</v>
      </c>
      <c r="AO240" s="72">
        <f t="shared" ca="1" si="149"/>
        <v>0</v>
      </c>
      <c r="AP240" s="85">
        <f t="shared" ca="1" si="150"/>
        <v>0</v>
      </c>
      <c r="AR240" s="72">
        <f t="shared" ca="1" si="151"/>
        <v>0</v>
      </c>
      <c r="AS240" s="72">
        <f t="shared" ca="1" si="152"/>
        <v>0</v>
      </c>
      <c r="AT240" s="72">
        <f t="shared" ca="1" si="153"/>
        <v>0</v>
      </c>
      <c r="AU240" s="85">
        <f t="shared" ca="1" si="154"/>
        <v>0</v>
      </c>
      <c r="AV240" s="85"/>
      <c r="AW240" s="73">
        <f t="shared" ca="1" si="155"/>
        <v>0</v>
      </c>
      <c r="AY240" s="73">
        <f t="shared" ca="1" si="156"/>
        <v>0</v>
      </c>
      <c r="AZ240" s="86"/>
    </row>
    <row r="241" spans="1:52" ht="12" customHeight="1">
      <c r="A241" s="77">
        <f t="shared" si="157"/>
        <v>44774</v>
      </c>
      <c r="B241" s="78">
        <f t="shared" si="158"/>
        <v>50000</v>
      </c>
      <c r="C241" s="87"/>
      <c r="D241" s="79">
        <f t="shared" si="120"/>
        <v>50000</v>
      </c>
      <c r="E241" s="67">
        <f t="shared" si="121"/>
        <v>0</v>
      </c>
      <c r="F241" s="67">
        <f t="shared" ca="1" si="122"/>
        <v>0</v>
      </c>
      <c r="G241" s="80">
        <f>VLOOKUP($A241,[0]!Table,MATCH(G$4,[0]!Curves,0))</f>
        <v>5.1749999999999998</v>
      </c>
      <c r="H241" s="81">
        <f t="shared" si="123"/>
        <v>5.1749999999999998</v>
      </c>
      <c r="I241" s="80">
        <f t="shared" si="124"/>
        <v>5.1749999999999998</v>
      </c>
      <c r="J241" s="80">
        <f>VLOOKUP($A241,[0]!Table,MATCH(J$4,[0]!Curves,0))</f>
        <v>0</v>
      </c>
      <c r="K241" s="81">
        <f t="shared" si="125"/>
        <v>0</v>
      </c>
      <c r="L241" s="99">
        <f t="shared" si="126"/>
        <v>0</v>
      </c>
      <c r="M241" s="80">
        <f>VLOOKUP($A241,[0]!Table,MATCH(M$4,[0]!Curves,0))</f>
        <v>0</v>
      </c>
      <c r="N241" s="81">
        <f t="shared" si="127"/>
        <v>0</v>
      </c>
      <c r="O241" s="99">
        <f t="shared" si="128"/>
        <v>0</v>
      </c>
      <c r="P241" s="71"/>
      <c r="Q241" s="99">
        <f t="shared" si="129"/>
        <v>5.1749999999999998</v>
      </c>
      <c r="R241" s="99">
        <f t="shared" si="130"/>
        <v>5.1749999999999998</v>
      </c>
      <c r="S241" s="99">
        <f t="shared" si="131"/>
        <v>5.1749999999999998</v>
      </c>
      <c r="T241" s="82"/>
      <c r="U241" s="22">
        <f t="shared" si="132"/>
        <v>31</v>
      </c>
      <c r="V241" s="83">
        <f t="shared" si="133"/>
        <v>44829</v>
      </c>
      <c r="W241" s="22">
        <f t="shared" ca="1" si="134"/>
        <v>7780</v>
      </c>
      <c r="X241" s="80">
        <f>VLOOKUP($A241,[0]!Table,MATCH(X$4,[0]!Curves,0))</f>
        <v>6.5936320823409403E-2</v>
      </c>
      <c r="Y241" s="84">
        <f t="shared" ca="1" si="135"/>
        <v>0.25113339429807624</v>
      </c>
      <c r="Z241" s="22">
        <f t="shared" si="136"/>
        <v>0</v>
      </c>
      <c r="AA241" s="22">
        <f t="shared" si="137"/>
        <v>0</v>
      </c>
      <c r="AC241" s="72">
        <f t="shared" ca="1" si="138"/>
        <v>0</v>
      </c>
      <c r="AD241" s="72">
        <f t="shared" ca="1" si="139"/>
        <v>0</v>
      </c>
      <c r="AE241" s="72">
        <f t="shared" ca="1" si="140"/>
        <v>0</v>
      </c>
      <c r="AF241" s="72">
        <f t="shared" ca="1" si="141"/>
        <v>0</v>
      </c>
      <c r="AG241" s="72">
        <f t="shared" ca="1" si="142"/>
        <v>0</v>
      </c>
      <c r="AH241" s="72">
        <f t="shared" ca="1" si="143"/>
        <v>0</v>
      </c>
      <c r="AI241" s="72">
        <f t="shared" ca="1" si="144"/>
        <v>0</v>
      </c>
      <c r="AJ241" s="72">
        <f t="shared" ca="1" si="145"/>
        <v>0</v>
      </c>
      <c r="AK241" s="72">
        <f t="shared" ca="1" si="146"/>
        <v>0</v>
      </c>
      <c r="AL241" s="76"/>
      <c r="AM241" s="72">
        <f t="shared" ca="1" si="147"/>
        <v>0</v>
      </c>
      <c r="AN241" s="72">
        <f t="shared" ca="1" si="148"/>
        <v>0</v>
      </c>
      <c r="AO241" s="72">
        <f t="shared" ca="1" si="149"/>
        <v>0</v>
      </c>
      <c r="AP241" s="85">
        <f t="shared" ca="1" si="150"/>
        <v>0</v>
      </c>
      <c r="AR241" s="72">
        <f t="shared" ca="1" si="151"/>
        <v>0</v>
      </c>
      <c r="AS241" s="72">
        <f t="shared" ca="1" si="152"/>
        <v>0</v>
      </c>
      <c r="AT241" s="72">
        <f t="shared" ca="1" si="153"/>
        <v>0</v>
      </c>
      <c r="AU241" s="85">
        <f t="shared" ca="1" si="154"/>
        <v>0</v>
      </c>
      <c r="AV241" s="85"/>
      <c r="AW241" s="73">
        <f t="shared" ca="1" si="155"/>
        <v>0</v>
      </c>
      <c r="AY241" s="73">
        <f t="shared" ca="1" si="156"/>
        <v>0</v>
      </c>
      <c r="AZ241" s="86"/>
    </row>
    <row r="242" spans="1:52" ht="12" customHeight="1">
      <c r="A242" s="77">
        <f t="shared" si="157"/>
        <v>44805</v>
      </c>
      <c r="B242" s="78">
        <f t="shared" si="158"/>
        <v>50000</v>
      </c>
      <c r="C242" s="87"/>
      <c r="D242" s="79">
        <f t="shared" si="120"/>
        <v>50000</v>
      </c>
      <c r="E242" s="67">
        <f t="shared" si="121"/>
        <v>0</v>
      </c>
      <c r="F242" s="67">
        <f t="shared" ca="1" si="122"/>
        <v>0</v>
      </c>
      <c r="G242" s="80">
        <f>VLOOKUP($A242,[0]!Table,MATCH(G$4,[0]!Curves,0))</f>
        <v>5.1820000000000004</v>
      </c>
      <c r="H242" s="81">
        <f t="shared" si="123"/>
        <v>5.1820000000000004</v>
      </c>
      <c r="I242" s="80">
        <f t="shared" si="124"/>
        <v>5.1820000000000004</v>
      </c>
      <c r="J242" s="80">
        <f>VLOOKUP($A242,[0]!Table,MATCH(J$4,[0]!Curves,0))</f>
        <v>0</v>
      </c>
      <c r="K242" s="81">
        <f t="shared" si="125"/>
        <v>0</v>
      </c>
      <c r="L242" s="99">
        <f t="shared" si="126"/>
        <v>0</v>
      </c>
      <c r="M242" s="80">
        <f>VLOOKUP($A242,[0]!Table,MATCH(M$4,[0]!Curves,0))</f>
        <v>0</v>
      </c>
      <c r="N242" s="81">
        <f t="shared" si="127"/>
        <v>0</v>
      </c>
      <c r="O242" s="99">
        <f t="shared" si="128"/>
        <v>0</v>
      </c>
      <c r="P242" s="71"/>
      <c r="Q242" s="99">
        <f t="shared" si="129"/>
        <v>5.1820000000000004</v>
      </c>
      <c r="R242" s="99">
        <f t="shared" si="130"/>
        <v>5.1820000000000004</v>
      </c>
      <c r="S242" s="99">
        <f t="shared" si="131"/>
        <v>5.1820000000000004</v>
      </c>
      <c r="T242" s="82"/>
      <c r="U242" s="22">
        <f t="shared" si="132"/>
        <v>30</v>
      </c>
      <c r="V242" s="83">
        <f t="shared" si="133"/>
        <v>44859</v>
      </c>
      <c r="W242" s="22">
        <f t="shared" ca="1" si="134"/>
        <v>7810</v>
      </c>
      <c r="X242" s="80">
        <f>VLOOKUP($A242,[0]!Table,MATCH(X$4,[0]!Curves,0))</f>
        <v>6.5933930221679496E-2</v>
      </c>
      <c r="Y242" s="84">
        <f t="shared" ca="1" si="135"/>
        <v>0.24981083539862514</v>
      </c>
      <c r="Z242" s="22">
        <f t="shared" si="136"/>
        <v>0</v>
      </c>
      <c r="AA242" s="22">
        <f t="shared" si="137"/>
        <v>0</v>
      </c>
      <c r="AC242" s="72">
        <f t="shared" ca="1" si="138"/>
        <v>0</v>
      </c>
      <c r="AD242" s="72">
        <f t="shared" ca="1" si="139"/>
        <v>0</v>
      </c>
      <c r="AE242" s="72">
        <f t="shared" ca="1" si="140"/>
        <v>0</v>
      </c>
      <c r="AF242" s="72">
        <f t="shared" ca="1" si="141"/>
        <v>0</v>
      </c>
      <c r="AG242" s="72">
        <f t="shared" ca="1" si="142"/>
        <v>0</v>
      </c>
      <c r="AH242" s="72">
        <f t="shared" ca="1" si="143"/>
        <v>0</v>
      </c>
      <c r="AI242" s="72">
        <f t="shared" ca="1" si="144"/>
        <v>0</v>
      </c>
      <c r="AJ242" s="72">
        <f t="shared" ca="1" si="145"/>
        <v>0</v>
      </c>
      <c r="AK242" s="72">
        <f t="shared" ca="1" si="146"/>
        <v>0</v>
      </c>
      <c r="AL242" s="76"/>
      <c r="AM242" s="72">
        <f t="shared" ca="1" si="147"/>
        <v>0</v>
      </c>
      <c r="AN242" s="72">
        <f t="shared" ca="1" si="148"/>
        <v>0</v>
      </c>
      <c r="AO242" s="72">
        <f t="shared" ca="1" si="149"/>
        <v>0</v>
      </c>
      <c r="AP242" s="85">
        <f t="shared" ca="1" si="150"/>
        <v>0</v>
      </c>
      <c r="AR242" s="72">
        <f t="shared" ca="1" si="151"/>
        <v>0</v>
      </c>
      <c r="AS242" s="72">
        <f t="shared" ca="1" si="152"/>
        <v>0</v>
      </c>
      <c r="AT242" s="72">
        <f t="shared" ca="1" si="153"/>
        <v>0</v>
      </c>
      <c r="AU242" s="85">
        <f t="shared" ca="1" si="154"/>
        <v>0</v>
      </c>
      <c r="AV242" s="85"/>
      <c r="AW242" s="73">
        <f t="shared" ca="1" si="155"/>
        <v>0</v>
      </c>
      <c r="AY242" s="73">
        <f t="shared" ca="1" si="156"/>
        <v>0</v>
      </c>
      <c r="AZ242" s="86"/>
    </row>
    <row r="243" spans="1:52" ht="12" customHeight="1">
      <c r="A243" s="77">
        <f t="shared" si="157"/>
        <v>44835</v>
      </c>
      <c r="B243" s="78">
        <f t="shared" si="158"/>
        <v>50000</v>
      </c>
      <c r="C243" s="87"/>
      <c r="D243" s="79">
        <f t="shared" si="120"/>
        <v>50000</v>
      </c>
      <c r="E243" s="67">
        <f t="shared" si="121"/>
        <v>0</v>
      </c>
      <c r="F243" s="67">
        <f t="shared" ca="1" si="122"/>
        <v>0</v>
      </c>
      <c r="G243" s="80">
        <f>VLOOKUP($A243,[0]!Table,MATCH(G$4,[0]!Curves,0))</f>
        <v>5.21</v>
      </c>
      <c r="H243" s="81">
        <f t="shared" si="123"/>
        <v>5.21</v>
      </c>
      <c r="I243" s="80">
        <f t="shared" si="124"/>
        <v>5.21</v>
      </c>
      <c r="J243" s="80">
        <f>VLOOKUP($A243,[0]!Table,MATCH(J$4,[0]!Curves,0))</f>
        <v>0</v>
      </c>
      <c r="K243" s="81">
        <f t="shared" si="125"/>
        <v>0</v>
      </c>
      <c r="L243" s="99">
        <f t="shared" si="126"/>
        <v>0</v>
      </c>
      <c r="M243" s="80">
        <f>VLOOKUP($A243,[0]!Table,MATCH(M$4,[0]!Curves,0))</f>
        <v>0</v>
      </c>
      <c r="N243" s="81">
        <f t="shared" si="127"/>
        <v>0</v>
      </c>
      <c r="O243" s="99">
        <f t="shared" si="128"/>
        <v>0</v>
      </c>
      <c r="P243" s="71"/>
      <c r="Q243" s="99">
        <f t="shared" si="129"/>
        <v>5.21</v>
      </c>
      <c r="R243" s="99">
        <f t="shared" si="130"/>
        <v>5.21</v>
      </c>
      <c r="S243" s="99">
        <f t="shared" si="131"/>
        <v>5.21</v>
      </c>
      <c r="T243" s="82"/>
      <c r="U243" s="22">
        <f t="shared" si="132"/>
        <v>31</v>
      </c>
      <c r="V243" s="83">
        <f t="shared" si="133"/>
        <v>44890</v>
      </c>
      <c r="W243" s="22">
        <f t="shared" ca="1" si="134"/>
        <v>7841</v>
      </c>
      <c r="X243" s="80">
        <f>VLOOKUP($A243,[0]!Table,MATCH(X$4,[0]!Curves,0))</f>
        <v>6.5931616736136303E-2</v>
      </c>
      <c r="Y243" s="84">
        <f t="shared" ca="1" si="135"/>
        <v>0.24845160401139177</v>
      </c>
      <c r="Z243" s="22">
        <f t="shared" si="136"/>
        <v>0</v>
      </c>
      <c r="AA243" s="22">
        <f t="shared" si="137"/>
        <v>0</v>
      </c>
      <c r="AC243" s="72">
        <f t="shared" ca="1" si="138"/>
        <v>0</v>
      </c>
      <c r="AD243" s="72">
        <f t="shared" ca="1" si="139"/>
        <v>0</v>
      </c>
      <c r="AE243" s="72">
        <f t="shared" ca="1" si="140"/>
        <v>0</v>
      </c>
      <c r="AF243" s="72">
        <f t="shared" ca="1" si="141"/>
        <v>0</v>
      </c>
      <c r="AG243" s="72">
        <f t="shared" ca="1" si="142"/>
        <v>0</v>
      </c>
      <c r="AH243" s="72">
        <f t="shared" ca="1" si="143"/>
        <v>0</v>
      </c>
      <c r="AI243" s="72">
        <f t="shared" ca="1" si="144"/>
        <v>0</v>
      </c>
      <c r="AJ243" s="72">
        <f t="shared" ca="1" si="145"/>
        <v>0</v>
      </c>
      <c r="AK243" s="72">
        <f t="shared" ca="1" si="146"/>
        <v>0</v>
      </c>
      <c r="AL243" s="76"/>
      <c r="AM243" s="72">
        <f t="shared" ca="1" si="147"/>
        <v>0</v>
      </c>
      <c r="AN243" s="72">
        <f t="shared" ca="1" si="148"/>
        <v>0</v>
      </c>
      <c r="AO243" s="72">
        <f t="shared" ca="1" si="149"/>
        <v>0</v>
      </c>
      <c r="AP243" s="85">
        <f t="shared" ca="1" si="150"/>
        <v>0</v>
      </c>
      <c r="AR243" s="72">
        <f t="shared" ca="1" si="151"/>
        <v>0</v>
      </c>
      <c r="AS243" s="72">
        <f t="shared" ca="1" si="152"/>
        <v>0</v>
      </c>
      <c r="AT243" s="72">
        <f t="shared" ca="1" si="153"/>
        <v>0</v>
      </c>
      <c r="AU243" s="85">
        <f t="shared" ca="1" si="154"/>
        <v>0</v>
      </c>
      <c r="AV243" s="85"/>
      <c r="AW243" s="73">
        <f t="shared" ca="1" si="155"/>
        <v>0</v>
      </c>
      <c r="AY243" s="73">
        <f t="shared" ca="1" si="156"/>
        <v>0</v>
      </c>
      <c r="AZ243" s="86"/>
    </row>
    <row r="244" spans="1:52" ht="12" customHeight="1">
      <c r="A244" s="77">
        <f t="shared" si="157"/>
        <v>44866</v>
      </c>
      <c r="B244" s="78">
        <f t="shared" si="158"/>
        <v>50000</v>
      </c>
      <c r="C244" s="87"/>
      <c r="D244" s="79">
        <f t="shared" si="120"/>
        <v>50000</v>
      </c>
      <c r="E244" s="67">
        <f t="shared" si="121"/>
        <v>0</v>
      </c>
      <c r="F244" s="67">
        <f t="shared" ca="1" si="122"/>
        <v>0</v>
      </c>
      <c r="G244" s="80">
        <f>VLOOKUP($A244,[0]!Table,MATCH(G$4,[0]!Curves,0))</f>
        <v>5.3449999999999998</v>
      </c>
      <c r="H244" s="81">
        <f t="shared" si="123"/>
        <v>5.3449999999999998</v>
      </c>
      <c r="I244" s="80">
        <f t="shared" si="124"/>
        <v>5.3449999999999998</v>
      </c>
      <c r="J244" s="80">
        <f>VLOOKUP($A244,[0]!Table,MATCH(J$4,[0]!Curves,0))</f>
        <v>0</v>
      </c>
      <c r="K244" s="81">
        <f t="shared" si="125"/>
        <v>0</v>
      </c>
      <c r="L244" s="99">
        <f t="shared" si="126"/>
        <v>0</v>
      </c>
      <c r="M244" s="80">
        <f>VLOOKUP($A244,[0]!Table,MATCH(M$4,[0]!Curves,0))</f>
        <v>0</v>
      </c>
      <c r="N244" s="81">
        <f t="shared" si="127"/>
        <v>0</v>
      </c>
      <c r="O244" s="99">
        <f t="shared" si="128"/>
        <v>0</v>
      </c>
      <c r="P244" s="71"/>
      <c r="Q244" s="99">
        <f t="shared" si="129"/>
        <v>5.3449999999999998</v>
      </c>
      <c r="R244" s="99">
        <f t="shared" si="130"/>
        <v>5.3449999999999998</v>
      </c>
      <c r="S244" s="99">
        <f t="shared" si="131"/>
        <v>5.3449999999999998</v>
      </c>
      <c r="T244" s="82"/>
      <c r="U244" s="22">
        <f t="shared" si="132"/>
        <v>30</v>
      </c>
      <c r="V244" s="83">
        <f t="shared" si="133"/>
        <v>44920</v>
      </c>
      <c r="W244" s="22">
        <f t="shared" ca="1" si="134"/>
        <v>7871</v>
      </c>
      <c r="X244" s="80">
        <f>VLOOKUP($A244,[0]!Table,MATCH(X$4,[0]!Curves,0))</f>
        <v>6.5929226134409602E-2</v>
      </c>
      <c r="Y244" s="84">
        <f t="shared" ca="1" si="135"/>
        <v>0.24714335329647444</v>
      </c>
      <c r="Z244" s="22">
        <f t="shared" si="136"/>
        <v>0</v>
      </c>
      <c r="AA244" s="22">
        <f t="shared" si="137"/>
        <v>0</v>
      </c>
      <c r="AC244" s="72">
        <f t="shared" ca="1" si="138"/>
        <v>0</v>
      </c>
      <c r="AD244" s="72">
        <f t="shared" ca="1" si="139"/>
        <v>0</v>
      </c>
      <c r="AE244" s="72">
        <f t="shared" ca="1" si="140"/>
        <v>0</v>
      </c>
      <c r="AF244" s="72">
        <f t="shared" ca="1" si="141"/>
        <v>0</v>
      </c>
      <c r="AG244" s="72">
        <f t="shared" ca="1" si="142"/>
        <v>0</v>
      </c>
      <c r="AH244" s="72">
        <f t="shared" ca="1" si="143"/>
        <v>0</v>
      </c>
      <c r="AI244" s="72">
        <f t="shared" ca="1" si="144"/>
        <v>0</v>
      </c>
      <c r="AJ244" s="72">
        <f t="shared" ca="1" si="145"/>
        <v>0</v>
      </c>
      <c r="AK244" s="72">
        <f t="shared" ca="1" si="146"/>
        <v>0</v>
      </c>
      <c r="AL244" s="76"/>
      <c r="AM244" s="72">
        <f t="shared" ca="1" si="147"/>
        <v>0</v>
      </c>
      <c r="AN244" s="72">
        <f t="shared" ca="1" si="148"/>
        <v>0</v>
      </c>
      <c r="AO244" s="72">
        <f t="shared" ca="1" si="149"/>
        <v>0</v>
      </c>
      <c r="AP244" s="85">
        <f t="shared" ca="1" si="150"/>
        <v>0</v>
      </c>
      <c r="AR244" s="72">
        <f t="shared" ca="1" si="151"/>
        <v>0</v>
      </c>
      <c r="AS244" s="72">
        <f t="shared" ca="1" si="152"/>
        <v>0</v>
      </c>
      <c r="AT244" s="72">
        <f t="shared" ca="1" si="153"/>
        <v>0</v>
      </c>
      <c r="AU244" s="85">
        <f t="shared" ca="1" si="154"/>
        <v>0</v>
      </c>
      <c r="AV244" s="85"/>
      <c r="AW244" s="73">
        <f t="shared" ca="1" si="155"/>
        <v>0</v>
      </c>
      <c r="AY244" s="73">
        <f t="shared" ca="1" si="156"/>
        <v>0</v>
      </c>
      <c r="AZ244" s="86"/>
    </row>
    <row r="245" spans="1:52" ht="12" customHeight="1">
      <c r="A245" s="77">
        <f t="shared" si="157"/>
        <v>44896</v>
      </c>
      <c r="B245" s="78">
        <f t="shared" si="158"/>
        <v>50000</v>
      </c>
      <c r="C245" s="87"/>
      <c r="D245" s="79">
        <f t="shared" si="120"/>
        <v>50000</v>
      </c>
      <c r="E245" s="67">
        <f t="shared" si="121"/>
        <v>0</v>
      </c>
      <c r="F245" s="67">
        <f t="shared" ca="1" si="122"/>
        <v>0</v>
      </c>
      <c r="G245" s="80">
        <f>VLOOKUP($A245,[0]!Table,MATCH(G$4,[0]!Curves,0))</f>
        <v>5.48</v>
      </c>
      <c r="H245" s="81">
        <f t="shared" si="123"/>
        <v>5.48</v>
      </c>
      <c r="I245" s="80">
        <f t="shared" si="124"/>
        <v>5.48</v>
      </c>
      <c r="J245" s="80">
        <f>VLOOKUP($A245,[0]!Table,MATCH(J$4,[0]!Curves,0))</f>
        <v>0</v>
      </c>
      <c r="K245" s="81">
        <f t="shared" si="125"/>
        <v>0</v>
      </c>
      <c r="L245" s="99">
        <f t="shared" si="126"/>
        <v>0</v>
      </c>
      <c r="M245" s="80">
        <f>VLOOKUP($A245,[0]!Table,MATCH(M$4,[0]!Curves,0))</f>
        <v>0</v>
      </c>
      <c r="N245" s="81">
        <f t="shared" si="127"/>
        <v>0</v>
      </c>
      <c r="O245" s="99">
        <f t="shared" si="128"/>
        <v>0</v>
      </c>
      <c r="P245" s="71"/>
      <c r="Q245" s="99">
        <f t="shared" si="129"/>
        <v>5.48</v>
      </c>
      <c r="R245" s="99">
        <f t="shared" si="130"/>
        <v>5.48</v>
      </c>
      <c r="S245" s="99">
        <f t="shared" si="131"/>
        <v>5.48</v>
      </c>
      <c r="T245" s="82"/>
      <c r="U245" s="22">
        <f t="shared" si="132"/>
        <v>31</v>
      </c>
      <c r="V245" s="83">
        <f t="shared" si="133"/>
        <v>44951</v>
      </c>
      <c r="W245" s="22">
        <f t="shared" ca="1" si="134"/>
        <v>7902</v>
      </c>
      <c r="X245" s="80">
        <f>VLOOKUP($A245,[0]!Table,MATCH(X$4,[0]!Curves,0))</f>
        <v>6.5926912648870406E-2</v>
      </c>
      <c r="Y245" s="84">
        <f t="shared" ca="1" si="135"/>
        <v>0.24579882582845491</v>
      </c>
      <c r="Z245" s="22">
        <f t="shared" si="136"/>
        <v>0</v>
      </c>
      <c r="AA245" s="22">
        <f t="shared" si="137"/>
        <v>0</v>
      </c>
      <c r="AC245" s="72">
        <f t="shared" ca="1" si="138"/>
        <v>0</v>
      </c>
      <c r="AD245" s="72">
        <f t="shared" ca="1" si="139"/>
        <v>0</v>
      </c>
      <c r="AE245" s="72">
        <f t="shared" ca="1" si="140"/>
        <v>0</v>
      </c>
      <c r="AF245" s="72">
        <f t="shared" ca="1" si="141"/>
        <v>0</v>
      </c>
      <c r="AG245" s="72">
        <f t="shared" ca="1" si="142"/>
        <v>0</v>
      </c>
      <c r="AH245" s="72">
        <f t="shared" ca="1" si="143"/>
        <v>0</v>
      </c>
      <c r="AI245" s="72">
        <f t="shared" ca="1" si="144"/>
        <v>0</v>
      </c>
      <c r="AJ245" s="72">
        <f t="shared" ca="1" si="145"/>
        <v>0</v>
      </c>
      <c r="AK245" s="72">
        <f t="shared" ca="1" si="146"/>
        <v>0</v>
      </c>
      <c r="AL245" s="76"/>
      <c r="AM245" s="72">
        <f t="shared" ca="1" si="147"/>
        <v>0</v>
      </c>
      <c r="AN245" s="72">
        <f t="shared" ca="1" si="148"/>
        <v>0</v>
      </c>
      <c r="AO245" s="72">
        <f t="shared" ca="1" si="149"/>
        <v>0</v>
      </c>
      <c r="AP245" s="85">
        <f t="shared" ca="1" si="150"/>
        <v>0</v>
      </c>
      <c r="AR245" s="72">
        <f t="shared" ca="1" si="151"/>
        <v>0</v>
      </c>
      <c r="AS245" s="72">
        <f t="shared" ca="1" si="152"/>
        <v>0</v>
      </c>
      <c r="AT245" s="72">
        <f t="shared" ca="1" si="153"/>
        <v>0</v>
      </c>
      <c r="AU245" s="85">
        <f t="shared" ca="1" si="154"/>
        <v>0</v>
      </c>
      <c r="AV245" s="85"/>
      <c r="AW245" s="73">
        <f t="shared" ca="1" si="155"/>
        <v>0</v>
      </c>
      <c r="AY245" s="73">
        <f t="shared" ca="1" si="156"/>
        <v>0</v>
      </c>
      <c r="AZ245" s="86"/>
    </row>
    <row r="246" spans="1:52" ht="12" customHeight="1">
      <c r="A246" s="77">
        <f t="shared" si="157"/>
        <v>44927</v>
      </c>
      <c r="B246" s="78">
        <f t="shared" si="158"/>
        <v>50000</v>
      </c>
      <c r="C246" s="87"/>
      <c r="D246" s="79">
        <f t="shared" si="120"/>
        <v>50000</v>
      </c>
      <c r="E246" s="67">
        <f t="shared" si="121"/>
        <v>0</v>
      </c>
      <c r="F246" s="67">
        <f t="shared" ca="1" si="122"/>
        <v>0</v>
      </c>
      <c r="G246" s="80">
        <f>VLOOKUP($A246,[0]!Table,MATCH(G$4,[0]!Curves,0))</f>
        <v>5.5760000000000005</v>
      </c>
      <c r="H246" s="81">
        <f t="shared" si="123"/>
        <v>5.5760000000000005</v>
      </c>
      <c r="I246" s="80">
        <f t="shared" si="124"/>
        <v>5.5760000000000005</v>
      </c>
      <c r="J246" s="80">
        <f>VLOOKUP($A246,[0]!Table,MATCH(J$4,[0]!Curves,0))</f>
        <v>0</v>
      </c>
      <c r="K246" s="81">
        <f t="shared" si="125"/>
        <v>0</v>
      </c>
      <c r="L246" s="99">
        <f t="shared" si="126"/>
        <v>0</v>
      </c>
      <c r="M246" s="80">
        <f>VLOOKUP($A246,[0]!Table,MATCH(M$4,[0]!Curves,0))</f>
        <v>0</v>
      </c>
      <c r="N246" s="81">
        <f t="shared" si="127"/>
        <v>0</v>
      </c>
      <c r="O246" s="99">
        <f t="shared" si="128"/>
        <v>0</v>
      </c>
      <c r="P246" s="71"/>
      <c r="Q246" s="99">
        <f t="shared" si="129"/>
        <v>5.5760000000000005</v>
      </c>
      <c r="R246" s="99">
        <f t="shared" si="130"/>
        <v>5.5760000000000005</v>
      </c>
      <c r="S246" s="99">
        <f t="shared" si="131"/>
        <v>5.5760000000000005</v>
      </c>
      <c r="T246" s="82"/>
      <c r="U246" s="22">
        <f t="shared" si="132"/>
        <v>31</v>
      </c>
      <c r="V246" s="83">
        <f t="shared" si="133"/>
        <v>44982</v>
      </c>
      <c r="W246" s="22">
        <f t="shared" ca="1" si="134"/>
        <v>7933</v>
      </c>
      <c r="X246" s="80">
        <f>VLOOKUP($A246,[0]!Table,MATCH(X$4,[0]!Curves,0))</f>
        <v>6.5924522047147605E-2</v>
      </c>
      <c r="Y246" s="84">
        <f t="shared" ca="1" si="135"/>
        <v>0.24446170900812653</v>
      </c>
      <c r="Z246" s="22">
        <f t="shared" si="136"/>
        <v>0</v>
      </c>
      <c r="AA246" s="22">
        <f t="shared" si="137"/>
        <v>0</v>
      </c>
      <c r="AC246" s="72">
        <f t="shared" ca="1" si="138"/>
        <v>0</v>
      </c>
      <c r="AD246" s="72">
        <f t="shared" ca="1" si="139"/>
        <v>0</v>
      </c>
      <c r="AE246" s="72">
        <f t="shared" ca="1" si="140"/>
        <v>0</v>
      </c>
      <c r="AF246" s="72">
        <f t="shared" ca="1" si="141"/>
        <v>0</v>
      </c>
      <c r="AG246" s="72">
        <f t="shared" ca="1" si="142"/>
        <v>0</v>
      </c>
      <c r="AH246" s="72">
        <f t="shared" ca="1" si="143"/>
        <v>0</v>
      </c>
      <c r="AI246" s="72">
        <f t="shared" ca="1" si="144"/>
        <v>0</v>
      </c>
      <c r="AJ246" s="72">
        <f t="shared" ca="1" si="145"/>
        <v>0</v>
      </c>
      <c r="AK246" s="72">
        <f t="shared" ca="1" si="146"/>
        <v>0</v>
      </c>
      <c r="AL246" s="76"/>
      <c r="AM246" s="72">
        <f t="shared" ca="1" si="147"/>
        <v>0</v>
      </c>
      <c r="AN246" s="72">
        <f t="shared" ca="1" si="148"/>
        <v>0</v>
      </c>
      <c r="AO246" s="72">
        <f t="shared" ca="1" si="149"/>
        <v>0</v>
      </c>
      <c r="AP246" s="85">
        <f t="shared" ca="1" si="150"/>
        <v>0</v>
      </c>
      <c r="AR246" s="72">
        <f t="shared" ca="1" si="151"/>
        <v>0</v>
      </c>
      <c r="AS246" s="72">
        <f t="shared" ca="1" si="152"/>
        <v>0</v>
      </c>
      <c r="AT246" s="72">
        <f t="shared" ca="1" si="153"/>
        <v>0</v>
      </c>
      <c r="AU246" s="85">
        <f t="shared" ca="1" si="154"/>
        <v>0</v>
      </c>
      <c r="AV246" s="85"/>
      <c r="AW246" s="73">
        <f t="shared" ca="1" si="155"/>
        <v>0</v>
      </c>
      <c r="AY246" s="73">
        <f t="shared" ca="1" si="156"/>
        <v>0</v>
      </c>
      <c r="AZ246" s="86"/>
    </row>
    <row r="247" spans="1:52" ht="12" customHeight="1">
      <c r="A247" s="77">
        <f t="shared" si="157"/>
        <v>44958</v>
      </c>
      <c r="B247" s="78">
        <f t="shared" si="158"/>
        <v>50000</v>
      </c>
      <c r="C247" s="87"/>
      <c r="D247" s="79">
        <f t="shared" si="120"/>
        <v>50000</v>
      </c>
      <c r="E247" s="67">
        <f t="shared" si="121"/>
        <v>0</v>
      </c>
      <c r="F247" s="67">
        <f t="shared" ca="1" si="122"/>
        <v>0</v>
      </c>
      <c r="G247" s="80">
        <f>VLOOKUP($A247,[0]!Table,MATCH(G$4,[0]!Curves,0))</f>
        <v>5.4580000000000002</v>
      </c>
      <c r="H247" s="81">
        <f t="shared" si="123"/>
        <v>5.4580000000000002</v>
      </c>
      <c r="I247" s="80">
        <f t="shared" si="124"/>
        <v>5.4580000000000002</v>
      </c>
      <c r="J247" s="80">
        <f>VLOOKUP($A247,[0]!Table,MATCH(J$4,[0]!Curves,0))</f>
        <v>0</v>
      </c>
      <c r="K247" s="81">
        <f t="shared" si="125"/>
        <v>0</v>
      </c>
      <c r="L247" s="99">
        <f t="shared" si="126"/>
        <v>0</v>
      </c>
      <c r="M247" s="80">
        <f>VLOOKUP($A247,[0]!Table,MATCH(M$4,[0]!Curves,0))</f>
        <v>0</v>
      </c>
      <c r="N247" s="81">
        <f t="shared" si="127"/>
        <v>0</v>
      </c>
      <c r="O247" s="99">
        <f t="shared" si="128"/>
        <v>0</v>
      </c>
      <c r="P247" s="71"/>
      <c r="Q247" s="99">
        <f t="shared" si="129"/>
        <v>5.4580000000000002</v>
      </c>
      <c r="R247" s="99">
        <f t="shared" si="130"/>
        <v>5.4580000000000002</v>
      </c>
      <c r="S247" s="99">
        <f t="shared" si="131"/>
        <v>5.4580000000000002</v>
      </c>
      <c r="T247" s="82"/>
      <c r="U247" s="22">
        <f t="shared" si="132"/>
        <v>28</v>
      </c>
      <c r="V247" s="83">
        <f t="shared" si="133"/>
        <v>45010</v>
      </c>
      <c r="W247" s="22">
        <f t="shared" ca="1" si="134"/>
        <v>7961</v>
      </c>
      <c r="X247" s="80">
        <f>VLOOKUP($A247,[0]!Table,MATCH(X$4,[0]!Curves,0))</f>
        <v>6.5922131445426607E-2</v>
      </c>
      <c r="Y247" s="84">
        <f t="shared" ca="1" si="135"/>
        <v>0.24326032579116702</v>
      </c>
      <c r="Z247" s="22">
        <f t="shared" si="136"/>
        <v>0</v>
      </c>
      <c r="AA247" s="22">
        <f t="shared" si="137"/>
        <v>0</v>
      </c>
      <c r="AC247" s="72">
        <f t="shared" ca="1" si="138"/>
        <v>0</v>
      </c>
      <c r="AD247" s="72">
        <f t="shared" ca="1" si="139"/>
        <v>0</v>
      </c>
      <c r="AE247" s="72">
        <f t="shared" ca="1" si="140"/>
        <v>0</v>
      </c>
      <c r="AF247" s="72">
        <f t="shared" ca="1" si="141"/>
        <v>0</v>
      </c>
      <c r="AG247" s="72">
        <f t="shared" ca="1" si="142"/>
        <v>0</v>
      </c>
      <c r="AH247" s="72">
        <f t="shared" ca="1" si="143"/>
        <v>0</v>
      </c>
      <c r="AI247" s="72">
        <f t="shared" ca="1" si="144"/>
        <v>0</v>
      </c>
      <c r="AJ247" s="72">
        <f t="shared" ca="1" si="145"/>
        <v>0</v>
      </c>
      <c r="AK247" s="72">
        <f t="shared" ca="1" si="146"/>
        <v>0</v>
      </c>
      <c r="AL247" s="76"/>
      <c r="AM247" s="72">
        <f t="shared" ca="1" si="147"/>
        <v>0</v>
      </c>
      <c r="AN247" s="72">
        <f t="shared" ca="1" si="148"/>
        <v>0</v>
      </c>
      <c r="AO247" s="72">
        <f t="shared" ca="1" si="149"/>
        <v>0</v>
      </c>
      <c r="AP247" s="85">
        <f t="shared" ca="1" si="150"/>
        <v>0</v>
      </c>
      <c r="AR247" s="72">
        <f t="shared" ca="1" si="151"/>
        <v>0</v>
      </c>
      <c r="AS247" s="72">
        <f t="shared" ca="1" si="152"/>
        <v>0</v>
      </c>
      <c r="AT247" s="72">
        <f t="shared" ca="1" si="153"/>
        <v>0</v>
      </c>
      <c r="AU247" s="85">
        <f t="shared" ca="1" si="154"/>
        <v>0</v>
      </c>
      <c r="AV247" s="85"/>
      <c r="AW247" s="73">
        <f t="shared" ca="1" si="155"/>
        <v>0</v>
      </c>
      <c r="AY247" s="73">
        <f t="shared" ca="1" si="156"/>
        <v>0</v>
      </c>
      <c r="AZ247" s="86"/>
    </row>
    <row r="248" spans="1:52" ht="12" customHeight="1">
      <c r="A248" s="77">
        <f t="shared" si="157"/>
        <v>44986</v>
      </c>
      <c r="B248" s="78">
        <f t="shared" si="158"/>
        <v>50000</v>
      </c>
      <c r="C248" s="87"/>
      <c r="D248" s="79">
        <f t="shared" si="120"/>
        <v>50000</v>
      </c>
      <c r="E248" s="67">
        <f t="shared" si="121"/>
        <v>0</v>
      </c>
      <c r="F248" s="67">
        <f t="shared" ca="1" si="122"/>
        <v>0</v>
      </c>
      <c r="G248" s="80">
        <f>VLOOKUP($A248,[0]!Table,MATCH(G$4,[0]!Curves,0))</f>
        <v>5.3250000000000002</v>
      </c>
      <c r="H248" s="81">
        <f t="shared" si="123"/>
        <v>5.3250000000000002</v>
      </c>
      <c r="I248" s="80">
        <f t="shared" si="124"/>
        <v>5.3250000000000002</v>
      </c>
      <c r="J248" s="80">
        <f>VLOOKUP($A248,[0]!Table,MATCH(J$4,[0]!Curves,0))</f>
        <v>0</v>
      </c>
      <c r="K248" s="81">
        <f t="shared" si="125"/>
        <v>0</v>
      </c>
      <c r="L248" s="99">
        <f t="shared" si="126"/>
        <v>0</v>
      </c>
      <c r="M248" s="80">
        <f>VLOOKUP($A248,[0]!Table,MATCH(M$4,[0]!Curves,0))</f>
        <v>0</v>
      </c>
      <c r="N248" s="81">
        <f t="shared" si="127"/>
        <v>0</v>
      </c>
      <c r="O248" s="99">
        <f t="shared" si="128"/>
        <v>0</v>
      </c>
      <c r="P248" s="71"/>
      <c r="Q248" s="99">
        <f t="shared" si="129"/>
        <v>5.3250000000000002</v>
      </c>
      <c r="R248" s="99">
        <f t="shared" si="130"/>
        <v>5.3250000000000002</v>
      </c>
      <c r="S248" s="99">
        <f t="shared" si="131"/>
        <v>5.3250000000000002</v>
      </c>
      <c r="T248" s="82"/>
      <c r="U248" s="22">
        <f t="shared" si="132"/>
        <v>31</v>
      </c>
      <c r="V248" s="83">
        <f t="shared" si="133"/>
        <v>45041</v>
      </c>
      <c r="W248" s="22">
        <f t="shared" ca="1" si="134"/>
        <v>7992</v>
      </c>
      <c r="X248" s="80">
        <f>VLOOKUP($A248,[0]!Table,MATCH(X$4,[0]!Curves,0))</f>
        <v>6.5919972192261395E-2</v>
      </c>
      <c r="Y248" s="84">
        <f t="shared" ca="1" si="135"/>
        <v>0.24193719903183869</v>
      </c>
      <c r="Z248" s="22">
        <f t="shared" si="136"/>
        <v>0</v>
      </c>
      <c r="AA248" s="22">
        <f t="shared" si="137"/>
        <v>0</v>
      </c>
      <c r="AC248" s="72">
        <f t="shared" ca="1" si="138"/>
        <v>0</v>
      </c>
      <c r="AD248" s="72">
        <f t="shared" ca="1" si="139"/>
        <v>0</v>
      </c>
      <c r="AE248" s="72">
        <f t="shared" ca="1" si="140"/>
        <v>0</v>
      </c>
      <c r="AF248" s="72">
        <f t="shared" ca="1" si="141"/>
        <v>0</v>
      </c>
      <c r="AG248" s="72">
        <f t="shared" ca="1" si="142"/>
        <v>0</v>
      </c>
      <c r="AH248" s="72">
        <f t="shared" ca="1" si="143"/>
        <v>0</v>
      </c>
      <c r="AI248" s="72">
        <f t="shared" ca="1" si="144"/>
        <v>0</v>
      </c>
      <c r="AJ248" s="72">
        <f t="shared" ca="1" si="145"/>
        <v>0</v>
      </c>
      <c r="AK248" s="72">
        <f t="shared" ca="1" si="146"/>
        <v>0</v>
      </c>
      <c r="AL248" s="76"/>
      <c r="AM248" s="72">
        <f t="shared" ca="1" si="147"/>
        <v>0</v>
      </c>
      <c r="AN248" s="72">
        <f t="shared" ca="1" si="148"/>
        <v>0</v>
      </c>
      <c r="AO248" s="72">
        <f t="shared" ca="1" si="149"/>
        <v>0</v>
      </c>
      <c r="AP248" s="85">
        <f t="shared" ca="1" si="150"/>
        <v>0</v>
      </c>
      <c r="AR248" s="72">
        <f t="shared" ca="1" si="151"/>
        <v>0</v>
      </c>
      <c r="AS248" s="72">
        <f t="shared" ca="1" si="152"/>
        <v>0</v>
      </c>
      <c r="AT248" s="72">
        <f t="shared" ca="1" si="153"/>
        <v>0</v>
      </c>
      <c r="AU248" s="85">
        <f t="shared" ca="1" si="154"/>
        <v>0</v>
      </c>
      <c r="AV248" s="85"/>
      <c r="AW248" s="73">
        <f t="shared" ca="1" si="155"/>
        <v>0</v>
      </c>
      <c r="AY248" s="73">
        <f t="shared" ca="1" si="156"/>
        <v>0</v>
      </c>
      <c r="AZ248" s="86"/>
    </row>
    <row r="249" spans="1:52" ht="12" customHeight="1">
      <c r="A249" s="77">
        <f t="shared" si="157"/>
        <v>45017</v>
      </c>
      <c r="B249" s="78">
        <f t="shared" si="158"/>
        <v>50000</v>
      </c>
      <c r="C249" s="87"/>
      <c r="D249" s="79">
        <f t="shared" si="120"/>
        <v>50000</v>
      </c>
      <c r="E249" s="67">
        <f t="shared" si="121"/>
        <v>0</v>
      </c>
      <c r="F249" s="67">
        <f t="shared" ca="1" si="122"/>
        <v>0</v>
      </c>
      <c r="G249" s="80">
        <f>VLOOKUP($A249,[0]!Table,MATCH(G$4,[0]!Curves,0))</f>
        <v>5.14</v>
      </c>
      <c r="H249" s="81">
        <f t="shared" si="123"/>
        <v>5.14</v>
      </c>
      <c r="I249" s="80">
        <f t="shared" si="124"/>
        <v>5.14</v>
      </c>
      <c r="J249" s="80">
        <f>VLOOKUP($A249,[0]!Table,MATCH(J$4,[0]!Curves,0))</f>
        <v>0</v>
      </c>
      <c r="K249" s="81">
        <f t="shared" si="125"/>
        <v>0</v>
      </c>
      <c r="L249" s="99">
        <f t="shared" si="126"/>
        <v>0</v>
      </c>
      <c r="M249" s="80">
        <f>VLOOKUP($A249,[0]!Table,MATCH(M$4,[0]!Curves,0))</f>
        <v>0</v>
      </c>
      <c r="N249" s="81">
        <f t="shared" si="127"/>
        <v>0</v>
      </c>
      <c r="O249" s="99">
        <f t="shared" si="128"/>
        <v>0</v>
      </c>
      <c r="P249" s="71"/>
      <c r="Q249" s="99">
        <f t="shared" si="129"/>
        <v>5.14</v>
      </c>
      <c r="R249" s="99">
        <f t="shared" si="130"/>
        <v>5.14</v>
      </c>
      <c r="S249" s="99">
        <f t="shared" si="131"/>
        <v>5.14</v>
      </c>
      <c r="T249" s="82"/>
      <c r="U249" s="22">
        <f t="shared" si="132"/>
        <v>30</v>
      </c>
      <c r="V249" s="83">
        <f t="shared" si="133"/>
        <v>45071</v>
      </c>
      <c r="W249" s="22">
        <f t="shared" ca="1" si="134"/>
        <v>8022</v>
      </c>
      <c r="X249" s="80">
        <f>VLOOKUP($A249,[0]!Table,MATCH(X$4,[0]!Curves,0))</f>
        <v>6.5917581590544005E-2</v>
      </c>
      <c r="Y249" s="84">
        <f t="shared" ca="1" si="135"/>
        <v>0.24066369640346158</v>
      </c>
      <c r="Z249" s="22">
        <f t="shared" si="136"/>
        <v>0</v>
      </c>
      <c r="AA249" s="22">
        <f t="shared" si="137"/>
        <v>0</v>
      </c>
      <c r="AC249" s="72">
        <f t="shared" ca="1" si="138"/>
        <v>0</v>
      </c>
      <c r="AD249" s="72">
        <f t="shared" ca="1" si="139"/>
        <v>0</v>
      </c>
      <c r="AE249" s="72">
        <f t="shared" ca="1" si="140"/>
        <v>0</v>
      </c>
      <c r="AF249" s="72">
        <f t="shared" ca="1" si="141"/>
        <v>0</v>
      </c>
      <c r="AG249" s="72">
        <f t="shared" ca="1" si="142"/>
        <v>0</v>
      </c>
      <c r="AH249" s="72">
        <f t="shared" ca="1" si="143"/>
        <v>0</v>
      </c>
      <c r="AI249" s="72">
        <f t="shared" ca="1" si="144"/>
        <v>0</v>
      </c>
      <c r="AJ249" s="72">
        <f t="shared" ca="1" si="145"/>
        <v>0</v>
      </c>
      <c r="AK249" s="72">
        <f t="shared" ca="1" si="146"/>
        <v>0</v>
      </c>
      <c r="AL249" s="76"/>
      <c r="AM249" s="72">
        <f t="shared" ca="1" si="147"/>
        <v>0</v>
      </c>
      <c r="AN249" s="72">
        <f t="shared" ca="1" si="148"/>
        <v>0</v>
      </c>
      <c r="AO249" s="72">
        <f t="shared" ca="1" si="149"/>
        <v>0</v>
      </c>
      <c r="AP249" s="85">
        <f t="shared" ca="1" si="150"/>
        <v>0</v>
      </c>
      <c r="AR249" s="72">
        <f t="shared" ca="1" si="151"/>
        <v>0</v>
      </c>
      <c r="AS249" s="72">
        <f t="shared" ca="1" si="152"/>
        <v>0</v>
      </c>
      <c r="AT249" s="72">
        <f t="shared" ca="1" si="153"/>
        <v>0</v>
      </c>
      <c r="AU249" s="85">
        <f t="shared" ca="1" si="154"/>
        <v>0</v>
      </c>
      <c r="AV249" s="85"/>
      <c r="AW249" s="73">
        <f t="shared" ca="1" si="155"/>
        <v>0</v>
      </c>
      <c r="AY249" s="73">
        <f t="shared" ca="1" si="156"/>
        <v>0</v>
      </c>
      <c r="AZ249" s="86"/>
    </row>
    <row r="250" spans="1:52" ht="12" customHeight="1">
      <c r="A250" s="77">
        <f t="shared" si="157"/>
        <v>45047</v>
      </c>
      <c r="B250" s="78">
        <f t="shared" si="158"/>
        <v>50000</v>
      </c>
      <c r="C250" s="87"/>
      <c r="D250" s="79">
        <f t="shared" si="120"/>
        <v>50000</v>
      </c>
      <c r="E250" s="67">
        <f t="shared" si="121"/>
        <v>0</v>
      </c>
      <c r="F250" s="67">
        <f t="shared" ca="1" si="122"/>
        <v>0</v>
      </c>
      <c r="G250" s="80">
        <f>VLOOKUP($A250,[0]!Table,MATCH(G$4,[0]!Curves,0))</f>
        <v>5.13</v>
      </c>
      <c r="H250" s="81">
        <f t="shared" si="123"/>
        <v>5.13</v>
      </c>
      <c r="I250" s="80">
        <f t="shared" si="124"/>
        <v>5.13</v>
      </c>
      <c r="J250" s="80">
        <f>VLOOKUP($A250,[0]!Table,MATCH(J$4,[0]!Curves,0))</f>
        <v>0</v>
      </c>
      <c r="K250" s="81">
        <f t="shared" si="125"/>
        <v>0</v>
      </c>
      <c r="L250" s="99">
        <f t="shared" si="126"/>
        <v>0</v>
      </c>
      <c r="M250" s="80">
        <f>VLOOKUP($A250,[0]!Table,MATCH(M$4,[0]!Curves,0))</f>
        <v>0</v>
      </c>
      <c r="N250" s="81">
        <f t="shared" si="127"/>
        <v>0</v>
      </c>
      <c r="O250" s="99">
        <f t="shared" si="128"/>
        <v>0</v>
      </c>
      <c r="P250" s="71"/>
      <c r="Q250" s="99">
        <f t="shared" si="129"/>
        <v>5.13</v>
      </c>
      <c r="R250" s="99">
        <f t="shared" si="130"/>
        <v>5.13</v>
      </c>
      <c r="S250" s="99">
        <f t="shared" si="131"/>
        <v>5.13</v>
      </c>
      <c r="T250" s="82"/>
      <c r="U250" s="22">
        <f t="shared" si="132"/>
        <v>31</v>
      </c>
      <c r="V250" s="83">
        <f t="shared" si="133"/>
        <v>45102</v>
      </c>
      <c r="W250" s="22">
        <f t="shared" ca="1" si="134"/>
        <v>8053</v>
      </c>
      <c r="X250" s="80">
        <f>VLOOKUP($A250,[0]!Table,MATCH(X$4,[0]!Curves,0))</f>
        <v>6.5915268105013705E-2</v>
      </c>
      <c r="Y250" s="84">
        <f t="shared" ca="1" si="135"/>
        <v>0.23935487812776324</v>
      </c>
      <c r="Z250" s="22">
        <f t="shared" si="136"/>
        <v>0</v>
      </c>
      <c r="AA250" s="22">
        <f t="shared" si="137"/>
        <v>0</v>
      </c>
      <c r="AC250" s="72">
        <f t="shared" ca="1" si="138"/>
        <v>0</v>
      </c>
      <c r="AD250" s="72">
        <f t="shared" ca="1" si="139"/>
        <v>0</v>
      </c>
      <c r="AE250" s="72">
        <f t="shared" ca="1" si="140"/>
        <v>0</v>
      </c>
      <c r="AF250" s="72">
        <f t="shared" ca="1" si="141"/>
        <v>0</v>
      </c>
      <c r="AG250" s="72">
        <f t="shared" ca="1" si="142"/>
        <v>0</v>
      </c>
      <c r="AH250" s="72">
        <f t="shared" ca="1" si="143"/>
        <v>0</v>
      </c>
      <c r="AI250" s="72">
        <f t="shared" ca="1" si="144"/>
        <v>0</v>
      </c>
      <c r="AJ250" s="72">
        <f t="shared" ca="1" si="145"/>
        <v>0</v>
      </c>
      <c r="AK250" s="72">
        <f t="shared" ca="1" si="146"/>
        <v>0</v>
      </c>
      <c r="AL250" s="76"/>
      <c r="AM250" s="72">
        <f t="shared" ca="1" si="147"/>
        <v>0</v>
      </c>
      <c r="AN250" s="72">
        <f t="shared" ca="1" si="148"/>
        <v>0</v>
      </c>
      <c r="AO250" s="72">
        <f t="shared" ca="1" si="149"/>
        <v>0</v>
      </c>
      <c r="AP250" s="85">
        <f t="shared" ca="1" si="150"/>
        <v>0</v>
      </c>
      <c r="AR250" s="72">
        <f t="shared" ca="1" si="151"/>
        <v>0</v>
      </c>
      <c r="AS250" s="72">
        <f t="shared" ca="1" si="152"/>
        <v>0</v>
      </c>
      <c r="AT250" s="72">
        <f t="shared" ca="1" si="153"/>
        <v>0</v>
      </c>
      <c r="AU250" s="85">
        <f t="shared" ca="1" si="154"/>
        <v>0</v>
      </c>
      <c r="AV250" s="85"/>
      <c r="AW250" s="73">
        <f t="shared" ca="1" si="155"/>
        <v>0</v>
      </c>
      <c r="AY250" s="73">
        <f t="shared" ca="1" si="156"/>
        <v>0</v>
      </c>
      <c r="AZ250" s="86"/>
    </row>
    <row r="251" spans="1:52" ht="12" customHeight="1">
      <c r="A251" s="77">
        <f t="shared" si="157"/>
        <v>45078</v>
      </c>
      <c r="B251" s="78">
        <f t="shared" si="158"/>
        <v>50000</v>
      </c>
      <c r="C251" s="87"/>
      <c r="D251" s="79">
        <f t="shared" si="120"/>
        <v>50000</v>
      </c>
      <c r="E251" s="67">
        <f t="shared" si="121"/>
        <v>0</v>
      </c>
      <c r="F251" s="67">
        <f t="shared" ca="1" si="122"/>
        <v>0</v>
      </c>
      <c r="G251" s="80">
        <f>VLOOKUP($A251,[0]!Table,MATCH(G$4,[0]!Curves,0))</f>
        <v>5.1660000000000004</v>
      </c>
      <c r="H251" s="81">
        <f t="shared" si="123"/>
        <v>5.1660000000000004</v>
      </c>
      <c r="I251" s="80">
        <f t="shared" si="124"/>
        <v>5.1660000000000004</v>
      </c>
      <c r="J251" s="80">
        <f>VLOOKUP($A251,[0]!Table,MATCH(J$4,[0]!Curves,0))</f>
        <v>0</v>
      </c>
      <c r="K251" s="81">
        <f t="shared" si="125"/>
        <v>0</v>
      </c>
      <c r="L251" s="99">
        <f t="shared" si="126"/>
        <v>0</v>
      </c>
      <c r="M251" s="80">
        <f>VLOOKUP($A251,[0]!Table,MATCH(M$4,[0]!Curves,0))</f>
        <v>0</v>
      </c>
      <c r="N251" s="81">
        <f t="shared" si="127"/>
        <v>0</v>
      </c>
      <c r="O251" s="99">
        <f t="shared" si="128"/>
        <v>0</v>
      </c>
      <c r="P251" s="71"/>
      <c r="Q251" s="99">
        <f t="shared" si="129"/>
        <v>5.1660000000000004</v>
      </c>
      <c r="R251" s="99">
        <f t="shared" si="130"/>
        <v>5.1660000000000004</v>
      </c>
      <c r="S251" s="99">
        <f t="shared" si="131"/>
        <v>5.1660000000000004</v>
      </c>
      <c r="T251" s="82"/>
      <c r="U251" s="22">
        <f t="shared" si="132"/>
        <v>30</v>
      </c>
      <c r="V251" s="83">
        <f t="shared" si="133"/>
        <v>45132</v>
      </c>
      <c r="W251" s="22">
        <f t="shared" ca="1" si="134"/>
        <v>8083</v>
      </c>
      <c r="X251" s="80">
        <f>VLOOKUP($A251,[0]!Table,MATCH(X$4,[0]!Curves,0))</f>
        <v>6.5912877503300202E-2</v>
      </c>
      <c r="Y251" s="84">
        <f t="shared" ca="1" si="135"/>
        <v>0.23809514639520404</v>
      </c>
      <c r="Z251" s="22">
        <f t="shared" si="136"/>
        <v>0</v>
      </c>
      <c r="AA251" s="22">
        <f t="shared" si="137"/>
        <v>0</v>
      </c>
      <c r="AC251" s="72">
        <f t="shared" ca="1" si="138"/>
        <v>0</v>
      </c>
      <c r="AD251" s="72">
        <f t="shared" ca="1" si="139"/>
        <v>0</v>
      </c>
      <c r="AE251" s="72">
        <f t="shared" ca="1" si="140"/>
        <v>0</v>
      </c>
      <c r="AF251" s="72">
        <f t="shared" ca="1" si="141"/>
        <v>0</v>
      </c>
      <c r="AG251" s="72">
        <f t="shared" ca="1" si="142"/>
        <v>0</v>
      </c>
      <c r="AH251" s="72">
        <f t="shared" ca="1" si="143"/>
        <v>0</v>
      </c>
      <c r="AI251" s="72">
        <f t="shared" ca="1" si="144"/>
        <v>0</v>
      </c>
      <c r="AJ251" s="72">
        <f t="shared" ca="1" si="145"/>
        <v>0</v>
      </c>
      <c r="AK251" s="72">
        <f t="shared" ca="1" si="146"/>
        <v>0</v>
      </c>
      <c r="AL251" s="76"/>
      <c r="AM251" s="72">
        <f t="shared" ca="1" si="147"/>
        <v>0</v>
      </c>
      <c r="AN251" s="72">
        <f t="shared" ca="1" si="148"/>
        <v>0</v>
      </c>
      <c r="AO251" s="72">
        <f t="shared" ca="1" si="149"/>
        <v>0</v>
      </c>
      <c r="AP251" s="85">
        <f t="shared" ca="1" si="150"/>
        <v>0</v>
      </c>
      <c r="AR251" s="72">
        <f t="shared" ca="1" si="151"/>
        <v>0</v>
      </c>
      <c r="AS251" s="72">
        <f t="shared" ca="1" si="152"/>
        <v>0</v>
      </c>
      <c r="AT251" s="72">
        <f t="shared" ca="1" si="153"/>
        <v>0</v>
      </c>
      <c r="AU251" s="85">
        <f t="shared" ca="1" si="154"/>
        <v>0</v>
      </c>
      <c r="AV251" s="85"/>
      <c r="AW251" s="73">
        <f t="shared" ca="1" si="155"/>
        <v>0</v>
      </c>
      <c r="AY251" s="73">
        <f t="shared" ca="1" si="156"/>
        <v>0</v>
      </c>
      <c r="AZ251" s="86"/>
    </row>
    <row r="252" spans="1:52" ht="12" customHeight="1">
      <c r="A252" s="77">
        <f t="shared" si="157"/>
        <v>45108</v>
      </c>
      <c r="B252" s="78">
        <f t="shared" si="158"/>
        <v>50000</v>
      </c>
      <c r="C252" s="87"/>
      <c r="D252" s="79">
        <f t="shared" si="120"/>
        <v>50000</v>
      </c>
      <c r="E252" s="67">
        <f t="shared" si="121"/>
        <v>0</v>
      </c>
      <c r="F252" s="67">
        <f t="shared" ca="1" si="122"/>
        <v>0</v>
      </c>
      <c r="G252" s="80">
        <f>VLOOKUP($A252,[0]!Table,MATCH(G$4,[0]!Curves,0))</f>
        <v>5.2149999999999999</v>
      </c>
      <c r="H252" s="81">
        <f t="shared" si="123"/>
        <v>5.2149999999999999</v>
      </c>
      <c r="I252" s="80">
        <f t="shared" si="124"/>
        <v>5.2149999999999999</v>
      </c>
      <c r="J252" s="80">
        <f>VLOOKUP($A252,[0]!Table,MATCH(J$4,[0]!Curves,0))</f>
        <v>0</v>
      </c>
      <c r="K252" s="81">
        <f t="shared" si="125"/>
        <v>0</v>
      </c>
      <c r="L252" s="99">
        <f t="shared" si="126"/>
        <v>0</v>
      </c>
      <c r="M252" s="80">
        <f>VLOOKUP($A252,[0]!Table,MATCH(M$4,[0]!Curves,0))</f>
        <v>0</v>
      </c>
      <c r="N252" s="81">
        <f t="shared" si="127"/>
        <v>0</v>
      </c>
      <c r="O252" s="99">
        <f t="shared" si="128"/>
        <v>0</v>
      </c>
      <c r="P252" s="71"/>
      <c r="Q252" s="99">
        <f t="shared" si="129"/>
        <v>5.2149999999999999</v>
      </c>
      <c r="R252" s="99">
        <f t="shared" si="130"/>
        <v>5.2149999999999999</v>
      </c>
      <c r="S252" s="99">
        <f t="shared" si="131"/>
        <v>5.2149999999999999</v>
      </c>
      <c r="T252" s="82"/>
      <c r="U252" s="22">
        <f t="shared" si="132"/>
        <v>31</v>
      </c>
      <c r="V252" s="83">
        <f t="shared" si="133"/>
        <v>45163</v>
      </c>
      <c r="W252" s="22">
        <f t="shared" ca="1" si="134"/>
        <v>8114</v>
      </c>
      <c r="X252" s="80">
        <f>VLOOKUP($A252,[0]!Table,MATCH(X$4,[0]!Curves,0))</f>
        <v>6.5910564017773107E-2</v>
      </c>
      <c r="Y252" s="84">
        <f t="shared" ca="1" si="135"/>
        <v>0.23680047992614889</v>
      </c>
      <c r="Z252" s="22">
        <f t="shared" si="136"/>
        <v>0</v>
      </c>
      <c r="AA252" s="22">
        <f t="shared" si="137"/>
        <v>0</v>
      </c>
      <c r="AC252" s="72">
        <f t="shared" ca="1" si="138"/>
        <v>0</v>
      </c>
      <c r="AD252" s="72">
        <f t="shared" ca="1" si="139"/>
        <v>0</v>
      </c>
      <c r="AE252" s="72">
        <f t="shared" ca="1" si="140"/>
        <v>0</v>
      </c>
      <c r="AF252" s="72">
        <f t="shared" ca="1" si="141"/>
        <v>0</v>
      </c>
      <c r="AG252" s="72">
        <f t="shared" ca="1" si="142"/>
        <v>0</v>
      </c>
      <c r="AH252" s="72">
        <f t="shared" ca="1" si="143"/>
        <v>0</v>
      </c>
      <c r="AI252" s="72">
        <f t="shared" ca="1" si="144"/>
        <v>0</v>
      </c>
      <c r="AJ252" s="72">
        <f t="shared" ca="1" si="145"/>
        <v>0</v>
      </c>
      <c r="AK252" s="72">
        <f t="shared" ca="1" si="146"/>
        <v>0</v>
      </c>
      <c r="AL252" s="76"/>
      <c r="AM252" s="72">
        <f t="shared" ca="1" si="147"/>
        <v>0</v>
      </c>
      <c r="AN252" s="72">
        <f t="shared" ca="1" si="148"/>
        <v>0</v>
      </c>
      <c r="AO252" s="72">
        <f t="shared" ca="1" si="149"/>
        <v>0</v>
      </c>
      <c r="AP252" s="85">
        <f t="shared" ca="1" si="150"/>
        <v>0</v>
      </c>
      <c r="AR252" s="72">
        <f t="shared" ca="1" si="151"/>
        <v>0</v>
      </c>
      <c r="AS252" s="72">
        <f t="shared" ca="1" si="152"/>
        <v>0</v>
      </c>
      <c r="AT252" s="72">
        <f t="shared" ca="1" si="153"/>
        <v>0</v>
      </c>
      <c r="AU252" s="85">
        <f t="shared" ca="1" si="154"/>
        <v>0</v>
      </c>
      <c r="AV252" s="85"/>
      <c r="AW252" s="73">
        <f t="shared" ca="1" si="155"/>
        <v>0</v>
      </c>
      <c r="AY252" s="73">
        <f t="shared" ca="1" si="156"/>
        <v>0</v>
      </c>
      <c r="AZ252" s="86"/>
    </row>
    <row r="253" spans="1:52" ht="12" customHeight="1">
      <c r="A253" s="77">
        <f t="shared" si="157"/>
        <v>45139</v>
      </c>
      <c r="B253" s="78">
        <f t="shared" si="158"/>
        <v>50000</v>
      </c>
      <c r="C253" s="87"/>
      <c r="D253" s="79">
        <f t="shared" si="120"/>
        <v>50000</v>
      </c>
      <c r="E253" s="67">
        <f t="shared" si="121"/>
        <v>0</v>
      </c>
      <c r="F253" s="67">
        <f t="shared" ca="1" si="122"/>
        <v>0</v>
      </c>
      <c r="G253" s="80">
        <f>VLOOKUP($A253,[0]!Table,MATCH(G$4,[0]!Curves,0))</f>
        <v>5.26</v>
      </c>
      <c r="H253" s="81">
        <f t="shared" si="123"/>
        <v>5.26</v>
      </c>
      <c r="I253" s="80">
        <f t="shared" si="124"/>
        <v>5.26</v>
      </c>
      <c r="J253" s="80">
        <f>VLOOKUP($A253,[0]!Table,MATCH(J$4,[0]!Curves,0))</f>
        <v>0</v>
      </c>
      <c r="K253" s="81">
        <f t="shared" si="125"/>
        <v>0</v>
      </c>
      <c r="L253" s="99">
        <f t="shared" si="126"/>
        <v>0</v>
      </c>
      <c r="M253" s="80">
        <f>VLOOKUP($A253,[0]!Table,MATCH(M$4,[0]!Curves,0))</f>
        <v>0</v>
      </c>
      <c r="N253" s="81">
        <f t="shared" si="127"/>
        <v>0</v>
      </c>
      <c r="O253" s="99">
        <f t="shared" si="128"/>
        <v>0</v>
      </c>
      <c r="P253" s="71"/>
      <c r="Q253" s="99">
        <f t="shared" si="129"/>
        <v>5.26</v>
      </c>
      <c r="R253" s="99">
        <f t="shared" si="130"/>
        <v>5.26</v>
      </c>
      <c r="S253" s="99">
        <f t="shared" si="131"/>
        <v>5.26</v>
      </c>
      <c r="T253" s="82"/>
      <c r="U253" s="22">
        <f t="shared" si="132"/>
        <v>31</v>
      </c>
      <c r="V253" s="83">
        <f t="shared" si="133"/>
        <v>45194</v>
      </c>
      <c r="W253" s="22">
        <f t="shared" ca="1" si="134"/>
        <v>8145</v>
      </c>
      <c r="X253" s="80">
        <f>VLOOKUP($A253,[0]!Table,MATCH(X$4,[0]!Curves,0))</f>
        <v>6.5908173416063101E-2</v>
      </c>
      <c r="Y253" s="84">
        <f t="shared" ca="1" si="135"/>
        <v>0.23551294587256033</v>
      </c>
      <c r="Z253" s="22">
        <f t="shared" si="136"/>
        <v>0</v>
      </c>
      <c r="AA253" s="22">
        <f t="shared" si="137"/>
        <v>0</v>
      </c>
      <c r="AC253" s="72">
        <f t="shared" ca="1" si="138"/>
        <v>0</v>
      </c>
      <c r="AD253" s="72">
        <f t="shared" ca="1" si="139"/>
        <v>0</v>
      </c>
      <c r="AE253" s="72">
        <f t="shared" ca="1" si="140"/>
        <v>0</v>
      </c>
      <c r="AF253" s="72">
        <f t="shared" ca="1" si="141"/>
        <v>0</v>
      </c>
      <c r="AG253" s="72">
        <f t="shared" ca="1" si="142"/>
        <v>0</v>
      </c>
      <c r="AH253" s="72">
        <f t="shared" ca="1" si="143"/>
        <v>0</v>
      </c>
      <c r="AI253" s="72">
        <f t="shared" ca="1" si="144"/>
        <v>0</v>
      </c>
      <c r="AJ253" s="72">
        <f t="shared" ca="1" si="145"/>
        <v>0</v>
      </c>
      <c r="AK253" s="72">
        <f t="shared" ca="1" si="146"/>
        <v>0</v>
      </c>
      <c r="AL253" s="76"/>
      <c r="AM253" s="72">
        <f t="shared" ca="1" si="147"/>
        <v>0</v>
      </c>
      <c r="AN253" s="72">
        <f t="shared" ca="1" si="148"/>
        <v>0</v>
      </c>
      <c r="AO253" s="72">
        <f t="shared" ca="1" si="149"/>
        <v>0</v>
      </c>
      <c r="AP253" s="85">
        <f t="shared" ca="1" si="150"/>
        <v>0</v>
      </c>
      <c r="AR253" s="72">
        <f t="shared" ca="1" si="151"/>
        <v>0</v>
      </c>
      <c r="AS253" s="72">
        <f t="shared" ca="1" si="152"/>
        <v>0</v>
      </c>
      <c r="AT253" s="72">
        <f t="shared" ca="1" si="153"/>
        <v>0</v>
      </c>
      <c r="AU253" s="85">
        <f t="shared" ca="1" si="154"/>
        <v>0</v>
      </c>
      <c r="AV253" s="85"/>
      <c r="AW253" s="73">
        <f t="shared" ca="1" si="155"/>
        <v>0</v>
      </c>
      <c r="AY253" s="73">
        <f t="shared" ca="1" si="156"/>
        <v>0</v>
      </c>
      <c r="AZ253" s="86"/>
    </row>
    <row r="254" spans="1:52" ht="12" customHeight="1">
      <c r="A254" s="77">
        <f t="shared" si="157"/>
        <v>45170</v>
      </c>
      <c r="B254" s="78">
        <f t="shared" si="158"/>
        <v>50000</v>
      </c>
      <c r="C254" s="87"/>
      <c r="D254" s="79">
        <f t="shared" si="120"/>
        <v>50000</v>
      </c>
      <c r="E254" s="67">
        <f t="shared" si="121"/>
        <v>0</v>
      </c>
      <c r="F254" s="67">
        <f t="shared" ca="1" si="122"/>
        <v>0</v>
      </c>
      <c r="G254" s="80">
        <f>VLOOKUP($A254,[0]!Table,MATCH(G$4,[0]!Curves,0))</f>
        <v>5.2670000000000003</v>
      </c>
      <c r="H254" s="81">
        <f t="shared" si="123"/>
        <v>5.2670000000000003</v>
      </c>
      <c r="I254" s="80">
        <f t="shared" si="124"/>
        <v>5.2670000000000003</v>
      </c>
      <c r="J254" s="80">
        <f>VLOOKUP($A254,[0]!Table,MATCH(J$4,[0]!Curves,0))</f>
        <v>0</v>
      </c>
      <c r="K254" s="81">
        <f t="shared" si="125"/>
        <v>0</v>
      </c>
      <c r="L254" s="99">
        <f t="shared" si="126"/>
        <v>0</v>
      </c>
      <c r="M254" s="80">
        <f>VLOOKUP($A254,[0]!Table,MATCH(M$4,[0]!Curves,0))</f>
        <v>0</v>
      </c>
      <c r="N254" s="81">
        <f t="shared" si="127"/>
        <v>0</v>
      </c>
      <c r="O254" s="99">
        <f t="shared" si="128"/>
        <v>0</v>
      </c>
      <c r="P254" s="71"/>
      <c r="Q254" s="99">
        <f t="shared" si="129"/>
        <v>5.2670000000000003</v>
      </c>
      <c r="R254" s="99">
        <f t="shared" si="130"/>
        <v>5.2670000000000003</v>
      </c>
      <c r="S254" s="99">
        <f t="shared" si="131"/>
        <v>5.2670000000000003</v>
      </c>
      <c r="T254" s="82"/>
      <c r="U254" s="22">
        <f t="shared" si="132"/>
        <v>30</v>
      </c>
      <c r="V254" s="83">
        <f t="shared" si="133"/>
        <v>45224</v>
      </c>
      <c r="W254" s="22">
        <f t="shared" ca="1" si="134"/>
        <v>8175</v>
      </c>
      <c r="X254" s="80">
        <f>VLOOKUP($A254,[0]!Table,MATCH(X$4,[0]!Curves,0))</f>
        <v>6.5905782814355399E-2</v>
      </c>
      <c r="Y254" s="84">
        <f t="shared" ca="1" si="135"/>
        <v>0.23427369870599801</v>
      </c>
      <c r="Z254" s="22">
        <f t="shared" si="136"/>
        <v>0</v>
      </c>
      <c r="AA254" s="22">
        <f t="shared" si="137"/>
        <v>0</v>
      </c>
      <c r="AC254" s="72">
        <f t="shared" ca="1" si="138"/>
        <v>0</v>
      </c>
      <c r="AD254" s="72">
        <f t="shared" ca="1" si="139"/>
        <v>0</v>
      </c>
      <c r="AE254" s="72">
        <f t="shared" ca="1" si="140"/>
        <v>0</v>
      </c>
      <c r="AF254" s="72">
        <f t="shared" ca="1" si="141"/>
        <v>0</v>
      </c>
      <c r="AG254" s="72">
        <f t="shared" ca="1" si="142"/>
        <v>0</v>
      </c>
      <c r="AH254" s="72">
        <f t="shared" ca="1" si="143"/>
        <v>0</v>
      </c>
      <c r="AI254" s="72">
        <f t="shared" ca="1" si="144"/>
        <v>0</v>
      </c>
      <c r="AJ254" s="72">
        <f t="shared" ca="1" si="145"/>
        <v>0</v>
      </c>
      <c r="AK254" s="72">
        <f t="shared" ca="1" si="146"/>
        <v>0</v>
      </c>
      <c r="AL254" s="76"/>
      <c r="AM254" s="72">
        <f t="shared" ca="1" si="147"/>
        <v>0</v>
      </c>
      <c r="AN254" s="72">
        <f t="shared" ca="1" si="148"/>
        <v>0</v>
      </c>
      <c r="AO254" s="72">
        <f t="shared" ca="1" si="149"/>
        <v>0</v>
      </c>
      <c r="AP254" s="85">
        <f t="shared" ca="1" si="150"/>
        <v>0</v>
      </c>
      <c r="AR254" s="72">
        <f t="shared" ca="1" si="151"/>
        <v>0</v>
      </c>
      <c r="AS254" s="72">
        <f t="shared" ca="1" si="152"/>
        <v>0</v>
      </c>
      <c r="AT254" s="72">
        <f t="shared" ca="1" si="153"/>
        <v>0</v>
      </c>
      <c r="AU254" s="85">
        <f t="shared" ca="1" si="154"/>
        <v>0</v>
      </c>
      <c r="AV254" s="85"/>
      <c r="AW254" s="73">
        <f t="shared" ca="1" si="155"/>
        <v>0</v>
      </c>
      <c r="AY254" s="73">
        <f t="shared" ca="1" si="156"/>
        <v>0</v>
      </c>
      <c r="AZ254" s="86"/>
    </row>
    <row r="255" spans="1:52" ht="12" customHeight="1">
      <c r="A255" s="77">
        <f t="shared" si="157"/>
        <v>45200</v>
      </c>
      <c r="B255" s="78">
        <f t="shared" si="158"/>
        <v>50000</v>
      </c>
      <c r="C255" s="87"/>
      <c r="D255" s="79">
        <f t="shared" si="120"/>
        <v>50000</v>
      </c>
      <c r="E255" s="67">
        <f t="shared" si="121"/>
        <v>0</v>
      </c>
      <c r="F255" s="67">
        <f t="shared" ca="1" si="122"/>
        <v>0</v>
      </c>
      <c r="G255" s="80">
        <f>VLOOKUP($A255,[0]!Table,MATCH(G$4,[0]!Curves,0))</f>
        <v>5.2949999999999999</v>
      </c>
      <c r="H255" s="81">
        <f t="shared" si="123"/>
        <v>5.2949999999999999</v>
      </c>
      <c r="I255" s="80">
        <f t="shared" si="124"/>
        <v>5.2949999999999999</v>
      </c>
      <c r="J255" s="80">
        <f>VLOOKUP($A255,[0]!Table,MATCH(J$4,[0]!Curves,0))</f>
        <v>0</v>
      </c>
      <c r="K255" s="81">
        <f t="shared" si="125"/>
        <v>0</v>
      </c>
      <c r="L255" s="99">
        <f t="shared" si="126"/>
        <v>0</v>
      </c>
      <c r="M255" s="80">
        <f>VLOOKUP($A255,[0]!Table,MATCH(M$4,[0]!Curves,0))</f>
        <v>0</v>
      </c>
      <c r="N255" s="81">
        <f t="shared" si="127"/>
        <v>0</v>
      </c>
      <c r="O255" s="99">
        <f t="shared" si="128"/>
        <v>0</v>
      </c>
      <c r="P255" s="71"/>
      <c r="Q255" s="99">
        <f t="shared" si="129"/>
        <v>5.2949999999999999</v>
      </c>
      <c r="R255" s="99">
        <f t="shared" si="130"/>
        <v>5.2949999999999999</v>
      </c>
      <c r="S255" s="99">
        <f t="shared" si="131"/>
        <v>5.2949999999999999</v>
      </c>
      <c r="T255" s="82"/>
      <c r="U255" s="22">
        <f t="shared" si="132"/>
        <v>31</v>
      </c>
      <c r="V255" s="83">
        <f t="shared" si="133"/>
        <v>45255</v>
      </c>
      <c r="W255" s="22">
        <f t="shared" ca="1" si="134"/>
        <v>8206</v>
      </c>
      <c r="X255" s="80">
        <f>VLOOKUP($A255,[0]!Table,MATCH(X$4,[0]!Curves,0))</f>
        <v>6.5903469328834105E-2</v>
      </c>
      <c r="Y255" s="84">
        <f t="shared" ca="1" si="135"/>
        <v>0.23300008343725218</v>
      </c>
      <c r="Z255" s="22">
        <f t="shared" si="136"/>
        <v>0</v>
      </c>
      <c r="AA255" s="22">
        <f t="shared" si="137"/>
        <v>0</v>
      </c>
      <c r="AC255" s="72">
        <f t="shared" ca="1" si="138"/>
        <v>0</v>
      </c>
      <c r="AD255" s="72">
        <f t="shared" ca="1" si="139"/>
        <v>0</v>
      </c>
      <c r="AE255" s="72">
        <f t="shared" ca="1" si="140"/>
        <v>0</v>
      </c>
      <c r="AF255" s="72">
        <f t="shared" ca="1" si="141"/>
        <v>0</v>
      </c>
      <c r="AG255" s="72">
        <f t="shared" ca="1" si="142"/>
        <v>0</v>
      </c>
      <c r="AH255" s="72">
        <f t="shared" ca="1" si="143"/>
        <v>0</v>
      </c>
      <c r="AI255" s="72">
        <f t="shared" ca="1" si="144"/>
        <v>0</v>
      </c>
      <c r="AJ255" s="72">
        <f t="shared" ca="1" si="145"/>
        <v>0</v>
      </c>
      <c r="AK255" s="72">
        <f t="shared" ca="1" si="146"/>
        <v>0</v>
      </c>
      <c r="AL255" s="76"/>
      <c r="AM255" s="72">
        <f t="shared" ca="1" si="147"/>
        <v>0</v>
      </c>
      <c r="AN255" s="72">
        <f t="shared" ca="1" si="148"/>
        <v>0</v>
      </c>
      <c r="AO255" s="72">
        <f t="shared" ca="1" si="149"/>
        <v>0</v>
      </c>
      <c r="AP255" s="85">
        <f t="shared" ca="1" si="150"/>
        <v>0</v>
      </c>
      <c r="AR255" s="72">
        <f t="shared" ca="1" si="151"/>
        <v>0</v>
      </c>
      <c r="AS255" s="72">
        <f t="shared" ca="1" si="152"/>
        <v>0</v>
      </c>
      <c r="AT255" s="72">
        <f t="shared" ca="1" si="153"/>
        <v>0</v>
      </c>
      <c r="AU255" s="85">
        <f t="shared" ca="1" si="154"/>
        <v>0</v>
      </c>
      <c r="AV255" s="85"/>
      <c r="AW255" s="73">
        <f t="shared" ca="1" si="155"/>
        <v>0</v>
      </c>
      <c r="AY255" s="73">
        <f t="shared" ca="1" si="156"/>
        <v>0</v>
      </c>
      <c r="AZ255" s="86"/>
    </row>
    <row r="256" spans="1:52" ht="12" customHeight="1">
      <c r="A256" s="77">
        <f t="shared" si="157"/>
        <v>45231</v>
      </c>
      <c r="B256" s="78">
        <f t="shared" si="158"/>
        <v>50000</v>
      </c>
      <c r="C256" s="87"/>
      <c r="D256" s="79">
        <f t="shared" si="120"/>
        <v>50000</v>
      </c>
      <c r="E256" s="67">
        <f t="shared" si="121"/>
        <v>0</v>
      </c>
      <c r="F256" s="67">
        <f t="shared" ca="1" si="122"/>
        <v>0</v>
      </c>
      <c r="G256" s="80">
        <f>VLOOKUP($A256,[0]!Table,MATCH(G$4,[0]!Curves,0))</f>
        <v>5.43</v>
      </c>
      <c r="H256" s="81">
        <f t="shared" si="123"/>
        <v>5.43</v>
      </c>
      <c r="I256" s="80">
        <f t="shared" si="124"/>
        <v>5.43</v>
      </c>
      <c r="J256" s="80">
        <f>VLOOKUP($A256,[0]!Table,MATCH(J$4,[0]!Curves,0))</f>
        <v>0</v>
      </c>
      <c r="K256" s="81">
        <f t="shared" si="125"/>
        <v>0</v>
      </c>
      <c r="L256" s="99">
        <f t="shared" si="126"/>
        <v>0</v>
      </c>
      <c r="M256" s="80">
        <f>VLOOKUP($A256,[0]!Table,MATCH(M$4,[0]!Curves,0))</f>
        <v>0</v>
      </c>
      <c r="N256" s="81">
        <f t="shared" si="127"/>
        <v>0</v>
      </c>
      <c r="O256" s="99">
        <f t="shared" si="128"/>
        <v>0</v>
      </c>
      <c r="P256" s="71"/>
      <c r="Q256" s="99">
        <f t="shared" si="129"/>
        <v>5.43</v>
      </c>
      <c r="R256" s="99">
        <f t="shared" si="130"/>
        <v>5.43</v>
      </c>
      <c r="S256" s="99">
        <f t="shared" si="131"/>
        <v>5.43</v>
      </c>
      <c r="T256" s="82"/>
      <c r="U256" s="22">
        <f t="shared" si="132"/>
        <v>30</v>
      </c>
      <c r="V256" s="83">
        <f t="shared" si="133"/>
        <v>45285</v>
      </c>
      <c r="W256" s="22">
        <f t="shared" ca="1" si="134"/>
        <v>8236</v>
      </c>
      <c r="X256" s="80">
        <f>VLOOKUP($A256,[0]!Table,MATCH(X$4,[0]!Curves,0))</f>
        <v>6.59010787271299E-2</v>
      </c>
      <c r="Y256" s="84">
        <f t="shared" ca="1" si="135"/>
        <v>0.23177423213408835</v>
      </c>
      <c r="Z256" s="22">
        <f t="shared" si="136"/>
        <v>0</v>
      </c>
      <c r="AA256" s="22">
        <f t="shared" si="137"/>
        <v>0</v>
      </c>
      <c r="AC256" s="72">
        <f t="shared" ca="1" si="138"/>
        <v>0</v>
      </c>
      <c r="AD256" s="72">
        <f t="shared" ca="1" si="139"/>
        <v>0</v>
      </c>
      <c r="AE256" s="72">
        <f t="shared" ca="1" si="140"/>
        <v>0</v>
      </c>
      <c r="AF256" s="72">
        <f t="shared" ca="1" si="141"/>
        <v>0</v>
      </c>
      <c r="AG256" s="72">
        <f t="shared" ca="1" si="142"/>
        <v>0</v>
      </c>
      <c r="AH256" s="72">
        <f t="shared" ca="1" si="143"/>
        <v>0</v>
      </c>
      <c r="AI256" s="72">
        <f t="shared" ca="1" si="144"/>
        <v>0</v>
      </c>
      <c r="AJ256" s="72">
        <f t="shared" ca="1" si="145"/>
        <v>0</v>
      </c>
      <c r="AK256" s="72">
        <f t="shared" ca="1" si="146"/>
        <v>0</v>
      </c>
      <c r="AL256" s="76"/>
      <c r="AM256" s="72">
        <f t="shared" ca="1" si="147"/>
        <v>0</v>
      </c>
      <c r="AN256" s="72">
        <f t="shared" ca="1" si="148"/>
        <v>0</v>
      </c>
      <c r="AO256" s="72">
        <f t="shared" ca="1" si="149"/>
        <v>0</v>
      </c>
      <c r="AP256" s="85">
        <f t="shared" ca="1" si="150"/>
        <v>0</v>
      </c>
      <c r="AR256" s="72">
        <f t="shared" ca="1" si="151"/>
        <v>0</v>
      </c>
      <c r="AS256" s="72">
        <f t="shared" ca="1" si="152"/>
        <v>0</v>
      </c>
      <c r="AT256" s="72">
        <f t="shared" ca="1" si="153"/>
        <v>0</v>
      </c>
      <c r="AU256" s="85">
        <f t="shared" ca="1" si="154"/>
        <v>0</v>
      </c>
      <c r="AV256" s="85"/>
      <c r="AW256" s="73">
        <f t="shared" ca="1" si="155"/>
        <v>0</v>
      </c>
      <c r="AY256" s="73">
        <f t="shared" ca="1" si="156"/>
        <v>0</v>
      </c>
      <c r="AZ256" s="86"/>
    </row>
    <row r="257" spans="1:52" ht="12" customHeight="1">
      <c r="A257" s="77">
        <f t="shared" si="157"/>
        <v>45261</v>
      </c>
      <c r="B257" s="78">
        <f t="shared" si="158"/>
        <v>50000</v>
      </c>
      <c r="C257" s="87"/>
      <c r="D257" s="79">
        <f t="shared" si="120"/>
        <v>50000</v>
      </c>
      <c r="E257" s="67">
        <f t="shared" si="121"/>
        <v>0</v>
      </c>
      <c r="F257" s="67">
        <f t="shared" ca="1" si="122"/>
        <v>0</v>
      </c>
      <c r="G257" s="80">
        <f>VLOOKUP($A257,[0]!Table,MATCH(G$4,[0]!Curves,0))</f>
        <v>5.5650000000000004</v>
      </c>
      <c r="H257" s="81">
        <f t="shared" si="123"/>
        <v>5.5650000000000004</v>
      </c>
      <c r="I257" s="80">
        <f t="shared" si="124"/>
        <v>5.5650000000000004</v>
      </c>
      <c r="J257" s="80">
        <f>VLOOKUP($A257,[0]!Table,MATCH(J$4,[0]!Curves,0))</f>
        <v>0</v>
      </c>
      <c r="K257" s="81">
        <f t="shared" si="125"/>
        <v>0</v>
      </c>
      <c r="L257" s="99">
        <f t="shared" si="126"/>
        <v>0</v>
      </c>
      <c r="M257" s="80">
        <f>VLOOKUP($A257,[0]!Table,MATCH(M$4,[0]!Curves,0))</f>
        <v>0</v>
      </c>
      <c r="N257" s="81">
        <f t="shared" si="127"/>
        <v>0</v>
      </c>
      <c r="O257" s="99">
        <f t="shared" si="128"/>
        <v>0</v>
      </c>
      <c r="P257" s="71"/>
      <c r="Q257" s="99">
        <f t="shared" si="129"/>
        <v>5.5650000000000004</v>
      </c>
      <c r="R257" s="99">
        <f t="shared" si="130"/>
        <v>5.5650000000000004</v>
      </c>
      <c r="S257" s="99">
        <f t="shared" si="131"/>
        <v>5.5650000000000004</v>
      </c>
      <c r="T257" s="82"/>
      <c r="U257" s="22">
        <f t="shared" si="132"/>
        <v>31</v>
      </c>
      <c r="V257" s="83">
        <f t="shared" si="133"/>
        <v>45316</v>
      </c>
      <c r="W257" s="22">
        <f t="shared" ca="1" si="134"/>
        <v>8267</v>
      </c>
      <c r="X257" s="80">
        <f>VLOOKUP($A257,[0]!Table,MATCH(X$4,[0]!Curves,0))</f>
        <v>6.5898765241611604E-2</v>
      </c>
      <c r="Y257" s="84">
        <f t="shared" ca="1" si="135"/>
        <v>0.23051438329153467</v>
      </c>
      <c r="Z257" s="22">
        <f t="shared" si="136"/>
        <v>0</v>
      </c>
      <c r="AA257" s="22">
        <f t="shared" si="137"/>
        <v>0</v>
      </c>
      <c r="AC257" s="72">
        <f t="shared" ca="1" si="138"/>
        <v>0</v>
      </c>
      <c r="AD257" s="72">
        <f t="shared" ca="1" si="139"/>
        <v>0</v>
      </c>
      <c r="AE257" s="72">
        <f t="shared" ca="1" si="140"/>
        <v>0</v>
      </c>
      <c r="AF257" s="72">
        <f t="shared" ca="1" si="141"/>
        <v>0</v>
      </c>
      <c r="AG257" s="72">
        <f t="shared" ca="1" si="142"/>
        <v>0</v>
      </c>
      <c r="AH257" s="72">
        <f t="shared" ca="1" si="143"/>
        <v>0</v>
      </c>
      <c r="AI257" s="72">
        <f t="shared" ca="1" si="144"/>
        <v>0</v>
      </c>
      <c r="AJ257" s="72">
        <f t="shared" ca="1" si="145"/>
        <v>0</v>
      </c>
      <c r="AK257" s="72">
        <f t="shared" ca="1" si="146"/>
        <v>0</v>
      </c>
      <c r="AL257" s="76"/>
      <c r="AM257" s="72">
        <f t="shared" ca="1" si="147"/>
        <v>0</v>
      </c>
      <c r="AN257" s="72">
        <f t="shared" ca="1" si="148"/>
        <v>0</v>
      </c>
      <c r="AO257" s="72">
        <f t="shared" ca="1" si="149"/>
        <v>0</v>
      </c>
      <c r="AP257" s="85">
        <f t="shared" ca="1" si="150"/>
        <v>0</v>
      </c>
      <c r="AR257" s="72">
        <f t="shared" ca="1" si="151"/>
        <v>0</v>
      </c>
      <c r="AS257" s="72">
        <f t="shared" ca="1" si="152"/>
        <v>0</v>
      </c>
      <c r="AT257" s="72">
        <f t="shared" ca="1" si="153"/>
        <v>0</v>
      </c>
      <c r="AU257" s="85">
        <f t="shared" ca="1" si="154"/>
        <v>0</v>
      </c>
      <c r="AV257" s="85"/>
      <c r="AW257" s="73">
        <f t="shared" ca="1" si="155"/>
        <v>0</v>
      </c>
      <c r="AY257" s="73">
        <f t="shared" ca="1" si="156"/>
        <v>0</v>
      </c>
      <c r="AZ257" s="86"/>
    </row>
    <row r="258" spans="1:52" ht="12" customHeight="1">
      <c r="A258" s="77">
        <f t="shared" si="157"/>
        <v>45292</v>
      </c>
      <c r="B258" s="78">
        <f t="shared" si="158"/>
        <v>50000</v>
      </c>
      <c r="C258" s="87"/>
      <c r="D258" s="79">
        <f t="shared" si="120"/>
        <v>50000</v>
      </c>
      <c r="E258" s="67">
        <f t="shared" si="121"/>
        <v>0</v>
      </c>
      <c r="F258" s="67">
        <f t="shared" ca="1" si="122"/>
        <v>0</v>
      </c>
      <c r="G258" s="80">
        <f>VLOOKUP($A258,[0]!Table,MATCH(G$4,[0]!Curves,0))</f>
        <v>5.6610000000000005</v>
      </c>
      <c r="H258" s="81">
        <f t="shared" si="123"/>
        <v>5.6610000000000005</v>
      </c>
      <c r="I258" s="80">
        <f t="shared" si="124"/>
        <v>5.6610000000000005</v>
      </c>
      <c r="J258" s="80">
        <f>VLOOKUP($A258,[0]!Table,MATCH(J$4,[0]!Curves,0))</f>
        <v>0</v>
      </c>
      <c r="K258" s="81">
        <f t="shared" si="125"/>
        <v>0</v>
      </c>
      <c r="L258" s="99">
        <f t="shared" si="126"/>
        <v>0</v>
      </c>
      <c r="M258" s="80">
        <f>VLOOKUP($A258,[0]!Table,MATCH(M$4,[0]!Curves,0))</f>
        <v>0</v>
      </c>
      <c r="N258" s="81">
        <f t="shared" si="127"/>
        <v>0</v>
      </c>
      <c r="O258" s="99">
        <f t="shared" si="128"/>
        <v>0</v>
      </c>
      <c r="P258" s="71"/>
      <c r="Q258" s="99">
        <f t="shared" si="129"/>
        <v>5.6610000000000005</v>
      </c>
      <c r="R258" s="99">
        <f t="shared" si="130"/>
        <v>5.6610000000000005</v>
      </c>
      <c r="S258" s="99">
        <f t="shared" si="131"/>
        <v>5.6610000000000005</v>
      </c>
      <c r="T258" s="82"/>
      <c r="U258" s="22">
        <f t="shared" si="132"/>
        <v>31</v>
      </c>
      <c r="V258" s="83">
        <f t="shared" si="133"/>
        <v>45347</v>
      </c>
      <c r="W258" s="22">
        <f t="shared" ca="1" si="134"/>
        <v>8298</v>
      </c>
      <c r="X258" s="80">
        <f>VLOOKUP($A258,[0]!Table,MATCH(X$4,[0]!Curves,0))</f>
        <v>6.5896374639911506E-2</v>
      </c>
      <c r="Y258" s="84">
        <f t="shared" ca="1" si="135"/>
        <v>0.22926147265475805</v>
      </c>
      <c r="Z258" s="22">
        <f t="shared" si="136"/>
        <v>0</v>
      </c>
      <c r="AA258" s="22">
        <f t="shared" si="137"/>
        <v>0</v>
      </c>
      <c r="AC258" s="72">
        <f t="shared" ca="1" si="138"/>
        <v>0</v>
      </c>
      <c r="AD258" s="72">
        <f t="shared" ca="1" si="139"/>
        <v>0</v>
      </c>
      <c r="AE258" s="72">
        <f t="shared" ca="1" si="140"/>
        <v>0</v>
      </c>
      <c r="AF258" s="72">
        <f t="shared" ca="1" si="141"/>
        <v>0</v>
      </c>
      <c r="AG258" s="72">
        <f t="shared" ca="1" si="142"/>
        <v>0</v>
      </c>
      <c r="AH258" s="72">
        <f t="shared" ca="1" si="143"/>
        <v>0</v>
      </c>
      <c r="AI258" s="72">
        <f t="shared" ca="1" si="144"/>
        <v>0</v>
      </c>
      <c r="AJ258" s="72">
        <f t="shared" ca="1" si="145"/>
        <v>0</v>
      </c>
      <c r="AK258" s="72">
        <f t="shared" ca="1" si="146"/>
        <v>0</v>
      </c>
      <c r="AL258" s="76"/>
      <c r="AM258" s="72">
        <f t="shared" ca="1" si="147"/>
        <v>0</v>
      </c>
      <c r="AN258" s="72">
        <f t="shared" ca="1" si="148"/>
        <v>0</v>
      </c>
      <c r="AO258" s="72">
        <f t="shared" ca="1" si="149"/>
        <v>0</v>
      </c>
      <c r="AP258" s="85">
        <f t="shared" ca="1" si="150"/>
        <v>0</v>
      </c>
      <c r="AR258" s="72">
        <f t="shared" ca="1" si="151"/>
        <v>0</v>
      </c>
      <c r="AS258" s="72">
        <f t="shared" ca="1" si="152"/>
        <v>0</v>
      </c>
      <c r="AT258" s="72">
        <f t="shared" ca="1" si="153"/>
        <v>0</v>
      </c>
      <c r="AU258" s="85">
        <f t="shared" ca="1" si="154"/>
        <v>0</v>
      </c>
      <c r="AV258" s="85"/>
      <c r="AW258" s="73">
        <f t="shared" ca="1" si="155"/>
        <v>0</v>
      </c>
      <c r="AY258" s="73">
        <f t="shared" ca="1" si="156"/>
        <v>0</v>
      </c>
      <c r="AZ258" s="86"/>
    </row>
    <row r="259" spans="1:52" ht="12" customHeight="1">
      <c r="A259" s="77">
        <f t="shared" si="157"/>
        <v>45323</v>
      </c>
      <c r="B259" s="78">
        <f t="shared" si="158"/>
        <v>50000</v>
      </c>
      <c r="C259" s="87"/>
      <c r="D259" s="79">
        <f t="shared" si="120"/>
        <v>50000</v>
      </c>
      <c r="E259" s="67">
        <f t="shared" si="121"/>
        <v>0</v>
      </c>
      <c r="F259" s="67">
        <f t="shared" ca="1" si="122"/>
        <v>0</v>
      </c>
      <c r="G259" s="80">
        <f>VLOOKUP($A259,[0]!Table,MATCH(G$4,[0]!Curves,0))</f>
        <v>5.5430000000000001</v>
      </c>
      <c r="H259" s="81">
        <f t="shared" si="123"/>
        <v>5.5430000000000001</v>
      </c>
      <c r="I259" s="80">
        <f t="shared" si="124"/>
        <v>5.5430000000000001</v>
      </c>
      <c r="J259" s="80">
        <f>VLOOKUP($A259,[0]!Table,MATCH(J$4,[0]!Curves,0))</f>
        <v>0</v>
      </c>
      <c r="K259" s="81">
        <f t="shared" si="125"/>
        <v>0</v>
      </c>
      <c r="L259" s="99">
        <f t="shared" si="126"/>
        <v>0</v>
      </c>
      <c r="M259" s="80">
        <f>VLOOKUP($A259,[0]!Table,MATCH(M$4,[0]!Curves,0))</f>
        <v>0</v>
      </c>
      <c r="N259" s="81">
        <f t="shared" si="127"/>
        <v>0</v>
      </c>
      <c r="O259" s="99">
        <f t="shared" si="128"/>
        <v>0</v>
      </c>
      <c r="P259" s="71"/>
      <c r="Q259" s="99">
        <f t="shared" si="129"/>
        <v>5.5430000000000001</v>
      </c>
      <c r="R259" s="99">
        <f t="shared" si="130"/>
        <v>5.5430000000000001</v>
      </c>
      <c r="S259" s="99">
        <f t="shared" si="131"/>
        <v>5.5430000000000001</v>
      </c>
      <c r="T259" s="82"/>
      <c r="U259" s="22">
        <f t="shared" si="132"/>
        <v>29</v>
      </c>
      <c r="V259" s="83">
        <f t="shared" si="133"/>
        <v>45376</v>
      </c>
      <c r="W259" s="22">
        <f t="shared" ca="1" si="134"/>
        <v>8327</v>
      </c>
      <c r="X259" s="80">
        <f>VLOOKUP($A259,[0]!Table,MATCH(X$4,[0]!Curves,0))</f>
        <v>6.58939840382127E-2</v>
      </c>
      <c r="Y259" s="84">
        <f t="shared" ca="1" si="135"/>
        <v>0.22809564188963005</v>
      </c>
      <c r="Z259" s="22">
        <f t="shared" si="136"/>
        <v>0</v>
      </c>
      <c r="AA259" s="22">
        <f t="shared" si="137"/>
        <v>0</v>
      </c>
      <c r="AC259" s="72">
        <f t="shared" ca="1" si="138"/>
        <v>0</v>
      </c>
      <c r="AD259" s="72">
        <f t="shared" ca="1" si="139"/>
        <v>0</v>
      </c>
      <c r="AE259" s="72">
        <f t="shared" ca="1" si="140"/>
        <v>0</v>
      </c>
      <c r="AF259" s="72">
        <f t="shared" ca="1" si="141"/>
        <v>0</v>
      </c>
      <c r="AG259" s="72">
        <f t="shared" ca="1" si="142"/>
        <v>0</v>
      </c>
      <c r="AH259" s="72">
        <f t="shared" ca="1" si="143"/>
        <v>0</v>
      </c>
      <c r="AI259" s="72">
        <f t="shared" ca="1" si="144"/>
        <v>0</v>
      </c>
      <c r="AJ259" s="72">
        <f t="shared" ca="1" si="145"/>
        <v>0</v>
      </c>
      <c r="AK259" s="72">
        <f t="shared" ca="1" si="146"/>
        <v>0</v>
      </c>
      <c r="AL259" s="76"/>
      <c r="AM259" s="72">
        <f t="shared" ca="1" si="147"/>
        <v>0</v>
      </c>
      <c r="AN259" s="72">
        <f t="shared" ca="1" si="148"/>
        <v>0</v>
      </c>
      <c r="AO259" s="72">
        <f t="shared" ca="1" si="149"/>
        <v>0</v>
      </c>
      <c r="AP259" s="85">
        <f t="shared" ca="1" si="150"/>
        <v>0</v>
      </c>
      <c r="AR259" s="72">
        <f t="shared" ca="1" si="151"/>
        <v>0</v>
      </c>
      <c r="AS259" s="72">
        <f t="shared" ca="1" si="152"/>
        <v>0</v>
      </c>
      <c r="AT259" s="72">
        <f t="shared" ca="1" si="153"/>
        <v>0</v>
      </c>
      <c r="AU259" s="85">
        <f t="shared" ca="1" si="154"/>
        <v>0</v>
      </c>
      <c r="AV259" s="85"/>
      <c r="AW259" s="73">
        <f t="shared" ca="1" si="155"/>
        <v>0</v>
      </c>
      <c r="AY259" s="73">
        <f t="shared" ca="1" si="156"/>
        <v>0</v>
      </c>
      <c r="AZ259" s="86"/>
    </row>
    <row r="260" spans="1:52" ht="12" customHeight="1">
      <c r="A260" s="77">
        <f t="shared" si="157"/>
        <v>45352</v>
      </c>
      <c r="B260" s="78">
        <f t="shared" si="158"/>
        <v>50000</v>
      </c>
      <c r="C260" s="87"/>
      <c r="D260" s="79">
        <f t="shared" si="120"/>
        <v>50000</v>
      </c>
      <c r="E260" s="67">
        <f t="shared" si="121"/>
        <v>0</v>
      </c>
      <c r="F260" s="67">
        <f t="shared" ca="1" si="122"/>
        <v>0</v>
      </c>
      <c r="G260" s="80">
        <f>VLOOKUP($A260,[0]!Table,MATCH(G$4,[0]!Curves,0))</f>
        <v>5.41</v>
      </c>
      <c r="H260" s="81">
        <f t="shared" si="123"/>
        <v>5.41</v>
      </c>
      <c r="I260" s="80">
        <f t="shared" si="124"/>
        <v>5.41</v>
      </c>
      <c r="J260" s="80">
        <f>VLOOKUP($A260,[0]!Table,MATCH(J$4,[0]!Curves,0))</f>
        <v>0</v>
      </c>
      <c r="K260" s="81">
        <f t="shared" si="125"/>
        <v>0</v>
      </c>
      <c r="L260" s="99">
        <f t="shared" si="126"/>
        <v>0</v>
      </c>
      <c r="M260" s="80">
        <f>VLOOKUP($A260,[0]!Table,MATCH(M$4,[0]!Curves,0))</f>
        <v>0</v>
      </c>
      <c r="N260" s="81">
        <f t="shared" si="127"/>
        <v>0</v>
      </c>
      <c r="O260" s="99">
        <f t="shared" si="128"/>
        <v>0</v>
      </c>
      <c r="P260" s="71"/>
      <c r="Q260" s="99">
        <f t="shared" si="129"/>
        <v>5.41</v>
      </c>
      <c r="R260" s="99">
        <f t="shared" si="130"/>
        <v>5.41</v>
      </c>
      <c r="S260" s="99">
        <f t="shared" si="131"/>
        <v>5.41</v>
      </c>
      <c r="T260" s="82"/>
      <c r="U260" s="22">
        <f t="shared" si="132"/>
        <v>31</v>
      </c>
      <c r="V260" s="83">
        <f t="shared" si="133"/>
        <v>45407</v>
      </c>
      <c r="W260" s="22">
        <f t="shared" ca="1" si="134"/>
        <v>8358</v>
      </c>
      <c r="X260" s="80">
        <f>VLOOKUP($A260,[0]!Table,MATCH(X$4,[0]!Curves,0))</f>
        <v>6.5891747668883796E-2</v>
      </c>
      <c r="Y260" s="84">
        <f t="shared" ca="1" si="135"/>
        <v>0.2268560503134347</v>
      </c>
      <c r="Z260" s="22">
        <f t="shared" si="136"/>
        <v>0</v>
      </c>
      <c r="AA260" s="22">
        <f t="shared" si="137"/>
        <v>0</v>
      </c>
      <c r="AC260" s="72">
        <f t="shared" ca="1" si="138"/>
        <v>0</v>
      </c>
      <c r="AD260" s="72">
        <f t="shared" ca="1" si="139"/>
        <v>0</v>
      </c>
      <c r="AE260" s="72">
        <f t="shared" ca="1" si="140"/>
        <v>0</v>
      </c>
      <c r="AF260" s="72">
        <f t="shared" ca="1" si="141"/>
        <v>0</v>
      </c>
      <c r="AG260" s="72">
        <f t="shared" ca="1" si="142"/>
        <v>0</v>
      </c>
      <c r="AH260" s="72">
        <f t="shared" ca="1" si="143"/>
        <v>0</v>
      </c>
      <c r="AI260" s="72">
        <f t="shared" ca="1" si="144"/>
        <v>0</v>
      </c>
      <c r="AJ260" s="72">
        <f t="shared" ca="1" si="145"/>
        <v>0</v>
      </c>
      <c r="AK260" s="72">
        <f t="shared" ca="1" si="146"/>
        <v>0</v>
      </c>
      <c r="AL260" s="76"/>
      <c r="AM260" s="72">
        <f t="shared" ca="1" si="147"/>
        <v>0</v>
      </c>
      <c r="AN260" s="72">
        <f t="shared" ca="1" si="148"/>
        <v>0</v>
      </c>
      <c r="AO260" s="72">
        <f t="shared" ca="1" si="149"/>
        <v>0</v>
      </c>
      <c r="AP260" s="85">
        <f t="shared" ca="1" si="150"/>
        <v>0</v>
      </c>
      <c r="AR260" s="72">
        <f t="shared" ca="1" si="151"/>
        <v>0</v>
      </c>
      <c r="AS260" s="72">
        <f t="shared" ca="1" si="152"/>
        <v>0</v>
      </c>
      <c r="AT260" s="72">
        <f t="shared" ca="1" si="153"/>
        <v>0</v>
      </c>
      <c r="AU260" s="85">
        <f t="shared" ca="1" si="154"/>
        <v>0</v>
      </c>
      <c r="AV260" s="85"/>
      <c r="AW260" s="73">
        <f t="shared" ca="1" si="155"/>
        <v>0</v>
      </c>
      <c r="AY260" s="73">
        <f t="shared" ca="1" si="156"/>
        <v>0</v>
      </c>
      <c r="AZ260" s="86"/>
    </row>
    <row r="261" spans="1:52" ht="12" customHeight="1">
      <c r="A261" s="77">
        <f t="shared" si="157"/>
        <v>45383</v>
      </c>
      <c r="B261" s="78">
        <f t="shared" si="158"/>
        <v>50000</v>
      </c>
      <c r="C261" s="87"/>
      <c r="D261" s="79">
        <f t="shared" si="120"/>
        <v>50000</v>
      </c>
      <c r="E261" s="67">
        <f t="shared" si="121"/>
        <v>0</v>
      </c>
      <c r="F261" s="67">
        <f t="shared" ca="1" si="122"/>
        <v>0</v>
      </c>
      <c r="G261" s="80">
        <f>VLOOKUP($A261,[0]!Table,MATCH(G$4,[0]!Curves,0))</f>
        <v>5.2249999999999996</v>
      </c>
      <c r="H261" s="81">
        <f t="shared" si="123"/>
        <v>5.2249999999999996</v>
      </c>
      <c r="I261" s="80">
        <f t="shared" si="124"/>
        <v>5.2249999999999996</v>
      </c>
      <c r="J261" s="80">
        <f>VLOOKUP($A261,[0]!Table,MATCH(J$4,[0]!Curves,0))</f>
        <v>0</v>
      </c>
      <c r="K261" s="81">
        <f t="shared" si="125"/>
        <v>0</v>
      </c>
      <c r="L261" s="99">
        <f t="shared" si="126"/>
        <v>0</v>
      </c>
      <c r="M261" s="80">
        <f>VLOOKUP($A261,[0]!Table,MATCH(M$4,[0]!Curves,0))</f>
        <v>0</v>
      </c>
      <c r="N261" s="81">
        <f t="shared" si="127"/>
        <v>0</v>
      </c>
      <c r="O261" s="99">
        <f t="shared" si="128"/>
        <v>0</v>
      </c>
      <c r="P261" s="71"/>
      <c r="Q261" s="99">
        <f t="shared" si="129"/>
        <v>5.2249999999999996</v>
      </c>
      <c r="R261" s="99">
        <f t="shared" si="130"/>
        <v>5.2249999999999996</v>
      </c>
      <c r="S261" s="99">
        <f t="shared" si="131"/>
        <v>5.2249999999999996</v>
      </c>
      <c r="T261" s="82"/>
      <c r="U261" s="22">
        <f t="shared" si="132"/>
        <v>30</v>
      </c>
      <c r="V261" s="83">
        <f t="shared" si="133"/>
        <v>45437</v>
      </c>
      <c r="W261" s="22">
        <f t="shared" ca="1" si="134"/>
        <v>8388</v>
      </c>
      <c r="X261" s="80">
        <f>VLOOKUP($A261,[0]!Table,MATCH(X$4,[0]!Curves,0))</f>
        <v>6.5889357067189E-2</v>
      </c>
      <c r="Y261" s="84">
        <f t="shared" ca="1" si="135"/>
        <v>0.22566294449277838</v>
      </c>
      <c r="Z261" s="22">
        <f t="shared" si="136"/>
        <v>0</v>
      </c>
      <c r="AA261" s="22">
        <f t="shared" si="137"/>
        <v>0</v>
      </c>
      <c r="AC261" s="72">
        <f t="shared" ca="1" si="138"/>
        <v>0</v>
      </c>
      <c r="AD261" s="72">
        <f t="shared" ca="1" si="139"/>
        <v>0</v>
      </c>
      <c r="AE261" s="72">
        <f t="shared" ca="1" si="140"/>
        <v>0</v>
      </c>
      <c r="AF261" s="72">
        <f t="shared" ca="1" si="141"/>
        <v>0</v>
      </c>
      <c r="AG261" s="72">
        <f t="shared" ca="1" si="142"/>
        <v>0</v>
      </c>
      <c r="AH261" s="72">
        <f t="shared" ca="1" si="143"/>
        <v>0</v>
      </c>
      <c r="AI261" s="72">
        <f t="shared" ca="1" si="144"/>
        <v>0</v>
      </c>
      <c r="AJ261" s="72">
        <f t="shared" ca="1" si="145"/>
        <v>0</v>
      </c>
      <c r="AK261" s="72">
        <f t="shared" ca="1" si="146"/>
        <v>0</v>
      </c>
      <c r="AL261" s="76"/>
      <c r="AM261" s="72">
        <f t="shared" ca="1" si="147"/>
        <v>0</v>
      </c>
      <c r="AN261" s="72">
        <f t="shared" ca="1" si="148"/>
        <v>0</v>
      </c>
      <c r="AO261" s="72">
        <f t="shared" ca="1" si="149"/>
        <v>0</v>
      </c>
      <c r="AP261" s="85">
        <f t="shared" ca="1" si="150"/>
        <v>0</v>
      </c>
      <c r="AR261" s="72">
        <f t="shared" ca="1" si="151"/>
        <v>0</v>
      </c>
      <c r="AS261" s="72">
        <f t="shared" ca="1" si="152"/>
        <v>0</v>
      </c>
      <c r="AT261" s="72">
        <f t="shared" ca="1" si="153"/>
        <v>0</v>
      </c>
      <c r="AU261" s="85">
        <f t="shared" ca="1" si="154"/>
        <v>0</v>
      </c>
      <c r="AV261" s="85"/>
      <c r="AW261" s="73">
        <f t="shared" ca="1" si="155"/>
        <v>0</v>
      </c>
      <c r="AY261" s="73">
        <f t="shared" ca="1" si="156"/>
        <v>0</v>
      </c>
      <c r="AZ261" s="86"/>
    </row>
    <row r="262" spans="1:52" ht="12" customHeight="1">
      <c r="A262" s="77">
        <f t="shared" si="157"/>
        <v>45413</v>
      </c>
      <c r="B262" s="78">
        <f t="shared" si="158"/>
        <v>50000</v>
      </c>
      <c r="C262" s="87"/>
      <c r="D262" s="79">
        <f t="shared" si="120"/>
        <v>50000</v>
      </c>
      <c r="E262" s="67">
        <f t="shared" si="121"/>
        <v>0</v>
      </c>
      <c r="F262" s="67">
        <f t="shared" ca="1" si="122"/>
        <v>0</v>
      </c>
      <c r="G262" s="80">
        <f>VLOOKUP($A262,[0]!Table,MATCH(G$4,[0]!Curves,0))</f>
        <v>5.2149999999999999</v>
      </c>
      <c r="H262" s="81">
        <f t="shared" si="123"/>
        <v>5.2149999999999999</v>
      </c>
      <c r="I262" s="80">
        <f t="shared" si="124"/>
        <v>5.2149999999999999</v>
      </c>
      <c r="J262" s="80">
        <f>VLOOKUP($A262,[0]!Table,MATCH(J$4,[0]!Curves,0))</f>
        <v>0</v>
      </c>
      <c r="K262" s="81">
        <f t="shared" si="125"/>
        <v>0</v>
      </c>
      <c r="L262" s="99">
        <f t="shared" si="126"/>
        <v>0</v>
      </c>
      <c r="M262" s="80">
        <f>VLOOKUP($A262,[0]!Table,MATCH(M$4,[0]!Curves,0))</f>
        <v>0</v>
      </c>
      <c r="N262" s="81">
        <f t="shared" si="127"/>
        <v>0</v>
      </c>
      <c r="O262" s="99">
        <f t="shared" si="128"/>
        <v>0</v>
      </c>
      <c r="P262" s="71"/>
      <c r="Q262" s="99">
        <f t="shared" si="129"/>
        <v>5.2149999999999999</v>
      </c>
      <c r="R262" s="99">
        <f t="shared" si="130"/>
        <v>5.2149999999999999</v>
      </c>
      <c r="S262" s="99">
        <f t="shared" si="131"/>
        <v>5.2149999999999999</v>
      </c>
      <c r="T262" s="82"/>
      <c r="U262" s="22">
        <f t="shared" si="132"/>
        <v>31</v>
      </c>
      <c r="V262" s="83">
        <f t="shared" si="133"/>
        <v>45468</v>
      </c>
      <c r="W262" s="22">
        <f t="shared" ca="1" si="134"/>
        <v>8419</v>
      </c>
      <c r="X262" s="80">
        <f>VLOOKUP($A262,[0]!Table,MATCH(X$4,[0]!Curves,0))</f>
        <v>6.5887043581680099E-2</v>
      </c>
      <c r="Y262" s="84">
        <f t="shared" ca="1" si="135"/>
        <v>0.22443674699738458</v>
      </c>
      <c r="Z262" s="22">
        <f t="shared" si="136"/>
        <v>0</v>
      </c>
      <c r="AA262" s="22">
        <f t="shared" si="137"/>
        <v>0</v>
      </c>
      <c r="AC262" s="72">
        <f t="shared" ca="1" si="138"/>
        <v>0</v>
      </c>
      <c r="AD262" s="72">
        <f t="shared" ca="1" si="139"/>
        <v>0</v>
      </c>
      <c r="AE262" s="72">
        <f t="shared" ca="1" si="140"/>
        <v>0</v>
      </c>
      <c r="AF262" s="72">
        <f t="shared" ca="1" si="141"/>
        <v>0</v>
      </c>
      <c r="AG262" s="72">
        <f t="shared" ca="1" si="142"/>
        <v>0</v>
      </c>
      <c r="AH262" s="72">
        <f t="shared" ca="1" si="143"/>
        <v>0</v>
      </c>
      <c r="AI262" s="72">
        <f t="shared" ca="1" si="144"/>
        <v>0</v>
      </c>
      <c r="AJ262" s="72">
        <f t="shared" ca="1" si="145"/>
        <v>0</v>
      </c>
      <c r="AK262" s="72">
        <f t="shared" ca="1" si="146"/>
        <v>0</v>
      </c>
      <c r="AL262" s="76"/>
      <c r="AM262" s="72">
        <f t="shared" ca="1" si="147"/>
        <v>0</v>
      </c>
      <c r="AN262" s="72">
        <f t="shared" ca="1" si="148"/>
        <v>0</v>
      </c>
      <c r="AO262" s="72">
        <f t="shared" ca="1" si="149"/>
        <v>0</v>
      </c>
      <c r="AP262" s="85">
        <f t="shared" ca="1" si="150"/>
        <v>0</v>
      </c>
      <c r="AR262" s="72">
        <f t="shared" ca="1" si="151"/>
        <v>0</v>
      </c>
      <c r="AS262" s="72">
        <f t="shared" ca="1" si="152"/>
        <v>0</v>
      </c>
      <c r="AT262" s="72">
        <f t="shared" ca="1" si="153"/>
        <v>0</v>
      </c>
      <c r="AU262" s="85">
        <f t="shared" ca="1" si="154"/>
        <v>0</v>
      </c>
      <c r="AV262" s="85"/>
      <c r="AW262" s="73">
        <f t="shared" ca="1" si="155"/>
        <v>0</v>
      </c>
      <c r="AY262" s="73">
        <f t="shared" ca="1" si="156"/>
        <v>0</v>
      </c>
      <c r="AZ262" s="86"/>
    </row>
    <row r="263" spans="1:52" ht="12" customHeight="1">
      <c r="A263" s="77">
        <f t="shared" si="157"/>
        <v>45444</v>
      </c>
      <c r="B263" s="78">
        <f t="shared" si="158"/>
        <v>50000</v>
      </c>
      <c r="C263" s="87"/>
      <c r="D263" s="79">
        <f t="shared" si="120"/>
        <v>50000</v>
      </c>
      <c r="E263" s="67">
        <f t="shared" si="121"/>
        <v>0</v>
      </c>
      <c r="F263" s="67">
        <f t="shared" ca="1" si="122"/>
        <v>0</v>
      </c>
      <c r="G263" s="80">
        <f>VLOOKUP($A263,[0]!Table,MATCH(G$4,[0]!Curves,0))</f>
        <v>5.2510000000000003</v>
      </c>
      <c r="H263" s="81">
        <f t="shared" si="123"/>
        <v>5.2510000000000003</v>
      </c>
      <c r="I263" s="80">
        <f t="shared" si="124"/>
        <v>5.2510000000000003</v>
      </c>
      <c r="J263" s="80">
        <f>VLOOKUP($A263,[0]!Table,MATCH(J$4,[0]!Curves,0))</f>
        <v>0</v>
      </c>
      <c r="K263" s="81">
        <f t="shared" si="125"/>
        <v>0</v>
      </c>
      <c r="L263" s="99">
        <f t="shared" si="126"/>
        <v>0</v>
      </c>
      <c r="M263" s="80">
        <f>VLOOKUP($A263,[0]!Table,MATCH(M$4,[0]!Curves,0))</f>
        <v>0</v>
      </c>
      <c r="N263" s="81">
        <f t="shared" si="127"/>
        <v>0</v>
      </c>
      <c r="O263" s="99">
        <f t="shared" si="128"/>
        <v>0</v>
      </c>
      <c r="P263" s="71"/>
      <c r="Q263" s="99">
        <f t="shared" si="129"/>
        <v>5.2510000000000003</v>
      </c>
      <c r="R263" s="99">
        <f t="shared" si="130"/>
        <v>5.2510000000000003</v>
      </c>
      <c r="S263" s="99">
        <f t="shared" si="131"/>
        <v>5.2510000000000003</v>
      </c>
      <c r="T263" s="82"/>
      <c r="U263" s="22">
        <f t="shared" si="132"/>
        <v>30</v>
      </c>
      <c r="V263" s="83">
        <f t="shared" si="133"/>
        <v>45498</v>
      </c>
      <c r="W263" s="22">
        <f t="shared" ca="1" si="134"/>
        <v>8449</v>
      </c>
      <c r="X263" s="80">
        <f>VLOOKUP($A263,[0]!Table,MATCH(X$4,[0]!Curves,0))</f>
        <v>6.58846529799888E-2</v>
      </c>
      <c r="Y263" s="84">
        <f t="shared" ca="1" si="135"/>
        <v>0.22325653208228644</v>
      </c>
      <c r="Z263" s="22">
        <f t="shared" si="136"/>
        <v>0</v>
      </c>
      <c r="AA263" s="22">
        <f t="shared" si="137"/>
        <v>0</v>
      </c>
      <c r="AC263" s="72">
        <f t="shared" ca="1" si="138"/>
        <v>0</v>
      </c>
      <c r="AD263" s="72">
        <f t="shared" ca="1" si="139"/>
        <v>0</v>
      </c>
      <c r="AE263" s="72">
        <f t="shared" ca="1" si="140"/>
        <v>0</v>
      </c>
      <c r="AF263" s="72">
        <f t="shared" ca="1" si="141"/>
        <v>0</v>
      </c>
      <c r="AG263" s="72">
        <f t="shared" ca="1" si="142"/>
        <v>0</v>
      </c>
      <c r="AH263" s="72">
        <f t="shared" ca="1" si="143"/>
        <v>0</v>
      </c>
      <c r="AI263" s="72">
        <f t="shared" ca="1" si="144"/>
        <v>0</v>
      </c>
      <c r="AJ263" s="72">
        <f t="shared" ca="1" si="145"/>
        <v>0</v>
      </c>
      <c r="AK263" s="72">
        <f t="shared" ca="1" si="146"/>
        <v>0</v>
      </c>
      <c r="AL263" s="76"/>
      <c r="AM263" s="72">
        <f t="shared" ca="1" si="147"/>
        <v>0</v>
      </c>
      <c r="AN263" s="72">
        <f t="shared" ca="1" si="148"/>
        <v>0</v>
      </c>
      <c r="AO263" s="72">
        <f t="shared" ca="1" si="149"/>
        <v>0</v>
      </c>
      <c r="AP263" s="85">
        <f t="shared" ca="1" si="150"/>
        <v>0</v>
      </c>
      <c r="AR263" s="72">
        <f t="shared" ca="1" si="151"/>
        <v>0</v>
      </c>
      <c r="AS263" s="72">
        <f t="shared" ca="1" si="152"/>
        <v>0</v>
      </c>
      <c r="AT263" s="72">
        <f t="shared" ca="1" si="153"/>
        <v>0</v>
      </c>
      <c r="AU263" s="85">
        <f t="shared" ca="1" si="154"/>
        <v>0</v>
      </c>
      <c r="AV263" s="85"/>
      <c r="AW263" s="73">
        <f t="shared" ca="1" si="155"/>
        <v>0</v>
      </c>
      <c r="AY263" s="73">
        <f t="shared" ca="1" si="156"/>
        <v>0</v>
      </c>
      <c r="AZ263" s="86"/>
    </row>
    <row r="264" spans="1:52" ht="12" customHeight="1">
      <c r="A264" s="77">
        <f t="shared" si="157"/>
        <v>45474</v>
      </c>
      <c r="B264" s="78">
        <f t="shared" si="158"/>
        <v>50000</v>
      </c>
      <c r="C264" s="87"/>
      <c r="D264" s="79">
        <f t="shared" si="120"/>
        <v>50000</v>
      </c>
      <c r="E264" s="67">
        <f t="shared" si="121"/>
        <v>0</v>
      </c>
      <c r="F264" s="67">
        <f t="shared" ca="1" si="122"/>
        <v>0</v>
      </c>
      <c r="G264" s="80">
        <f>VLOOKUP($A264,[0]!Table,MATCH(G$4,[0]!Curves,0))</f>
        <v>5.3</v>
      </c>
      <c r="H264" s="81">
        <f t="shared" si="123"/>
        <v>5.3</v>
      </c>
      <c r="I264" s="80">
        <f t="shared" si="124"/>
        <v>5.3</v>
      </c>
      <c r="J264" s="80">
        <f>VLOOKUP($A264,[0]!Table,MATCH(J$4,[0]!Curves,0))</f>
        <v>0</v>
      </c>
      <c r="K264" s="81">
        <f t="shared" si="125"/>
        <v>0</v>
      </c>
      <c r="L264" s="99">
        <f t="shared" si="126"/>
        <v>0</v>
      </c>
      <c r="M264" s="80">
        <f>VLOOKUP($A264,[0]!Table,MATCH(M$4,[0]!Curves,0))</f>
        <v>0</v>
      </c>
      <c r="N264" s="81">
        <f t="shared" si="127"/>
        <v>0</v>
      </c>
      <c r="O264" s="99">
        <f t="shared" si="128"/>
        <v>0</v>
      </c>
      <c r="P264" s="71"/>
      <c r="Q264" s="99">
        <f t="shared" si="129"/>
        <v>5.3</v>
      </c>
      <c r="R264" s="99">
        <f t="shared" si="130"/>
        <v>5.3</v>
      </c>
      <c r="S264" s="99">
        <f t="shared" si="131"/>
        <v>5.3</v>
      </c>
      <c r="T264" s="82"/>
      <c r="U264" s="22">
        <f t="shared" si="132"/>
        <v>31</v>
      </c>
      <c r="V264" s="83">
        <f t="shared" si="133"/>
        <v>45529</v>
      </c>
      <c r="W264" s="22">
        <f t="shared" ca="1" si="134"/>
        <v>8480</v>
      </c>
      <c r="X264" s="80">
        <f>VLOOKUP($A264,[0]!Table,MATCH(X$4,[0]!Curves,0))</f>
        <v>6.5882339494483799E-2</v>
      </c>
      <c r="Y264" s="84">
        <f t="shared" ca="1" si="135"/>
        <v>0.22204358212113556</v>
      </c>
      <c r="Z264" s="22">
        <f t="shared" si="136"/>
        <v>0</v>
      </c>
      <c r="AA264" s="22">
        <f t="shared" si="137"/>
        <v>0</v>
      </c>
      <c r="AC264" s="72">
        <f t="shared" ca="1" si="138"/>
        <v>0</v>
      </c>
      <c r="AD264" s="72">
        <f t="shared" ca="1" si="139"/>
        <v>0</v>
      </c>
      <c r="AE264" s="72">
        <f t="shared" ca="1" si="140"/>
        <v>0</v>
      </c>
      <c r="AF264" s="72">
        <f t="shared" ca="1" si="141"/>
        <v>0</v>
      </c>
      <c r="AG264" s="72">
        <f t="shared" ca="1" si="142"/>
        <v>0</v>
      </c>
      <c r="AH264" s="72">
        <f t="shared" ca="1" si="143"/>
        <v>0</v>
      </c>
      <c r="AI264" s="72">
        <f t="shared" ca="1" si="144"/>
        <v>0</v>
      </c>
      <c r="AJ264" s="72">
        <f t="shared" ca="1" si="145"/>
        <v>0</v>
      </c>
      <c r="AK264" s="72">
        <f t="shared" ca="1" si="146"/>
        <v>0</v>
      </c>
      <c r="AL264" s="76"/>
      <c r="AM264" s="72">
        <f t="shared" ca="1" si="147"/>
        <v>0</v>
      </c>
      <c r="AN264" s="72">
        <f t="shared" ca="1" si="148"/>
        <v>0</v>
      </c>
      <c r="AO264" s="72">
        <f t="shared" ca="1" si="149"/>
        <v>0</v>
      </c>
      <c r="AP264" s="85">
        <f t="shared" ca="1" si="150"/>
        <v>0</v>
      </c>
      <c r="AR264" s="72">
        <f t="shared" ca="1" si="151"/>
        <v>0</v>
      </c>
      <c r="AS264" s="72">
        <f t="shared" ca="1" si="152"/>
        <v>0</v>
      </c>
      <c r="AT264" s="72">
        <f t="shared" ca="1" si="153"/>
        <v>0</v>
      </c>
      <c r="AU264" s="85">
        <f t="shared" ca="1" si="154"/>
        <v>0</v>
      </c>
      <c r="AV264" s="85"/>
      <c r="AW264" s="73">
        <f t="shared" ca="1" si="155"/>
        <v>0</v>
      </c>
      <c r="AY264" s="73">
        <f t="shared" ca="1" si="156"/>
        <v>0</v>
      </c>
      <c r="AZ264" s="86"/>
    </row>
    <row r="265" spans="1:52" ht="12" customHeight="1">
      <c r="A265" s="77">
        <f t="shared" si="157"/>
        <v>45505</v>
      </c>
      <c r="B265" s="78">
        <f t="shared" si="158"/>
        <v>50000</v>
      </c>
      <c r="C265" s="87"/>
      <c r="D265" s="79">
        <f t="shared" si="120"/>
        <v>50000</v>
      </c>
      <c r="E265" s="67">
        <f t="shared" si="121"/>
        <v>0</v>
      </c>
      <c r="F265" s="67">
        <f t="shared" ca="1" si="122"/>
        <v>0</v>
      </c>
      <c r="G265" s="80">
        <f>VLOOKUP($A265,[0]!Table,MATCH(G$4,[0]!Curves,0))</f>
        <v>5.3449999999999998</v>
      </c>
      <c r="H265" s="81">
        <f t="shared" si="123"/>
        <v>5.3449999999999998</v>
      </c>
      <c r="I265" s="80">
        <f t="shared" si="124"/>
        <v>5.3449999999999998</v>
      </c>
      <c r="J265" s="80">
        <f>VLOOKUP($A265,[0]!Table,MATCH(J$4,[0]!Curves,0))</f>
        <v>0</v>
      </c>
      <c r="K265" s="81">
        <f t="shared" si="125"/>
        <v>0</v>
      </c>
      <c r="L265" s="99">
        <f t="shared" si="126"/>
        <v>0</v>
      </c>
      <c r="M265" s="80">
        <f>VLOOKUP($A265,[0]!Table,MATCH(M$4,[0]!Curves,0))</f>
        <v>0</v>
      </c>
      <c r="N265" s="81">
        <f t="shared" si="127"/>
        <v>0</v>
      </c>
      <c r="O265" s="99">
        <f t="shared" si="128"/>
        <v>0</v>
      </c>
      <c r="P265" s="71"/>
      <c r="Q265" s="99">
        <f t="shared" si="129"/>
        <v>5.3449999999999998</v>
      </c>
      <c r="R265" s="99">
        <f t="shared" si="130"/>
        <v>5.3449999999999998</v>
      </c>
      <c r="S265" s="99">
        <f t="shared" si="131"/>
        <v>5.3449999999999998</v>
      </c>
      <c r="T265" s="82"/>
      <c r="U265" s="22">
        <f t="shared" si="132"/>
        <v>31</v>
      </c>
      <c r="V265" s="83">
        <f t="shared" si="133"/>
        <v>45560</v>
      </c>
      <c r="W265" s="22">
        <f t="shared" ca="1" si="134"/>
        <v>8511</v>
      </c>
      <c r="X265" s="80">
        <f>VLOOKUP($A265,[0]!Table,MATCH(X$4,[0]!Curves,0))</f>
        <v>6.5879948892796095E-2</v>
      </c>
      <c r="Y265" s="84">
        <f t="shared" ca="1" si="135"/>
        <v>0.2208373088730399</v>
      </c>
      <c r="Z265" s="22">
        <f t="shared" si="136"/>
        <v>0</v>
      </c>
      <c r="AA265" s="22">
        <f t="shared" si="137"/>
        <v>0</v>
      </c>
      <c r="AC265" s="72">
        <f t="shared" ca="1" si="138"/>
        <v>0</v>
      </c>
      <c r="AD265" s="72">
        <f t="shared" ca="1" si="139"/>
        <v>0</v>
      </c>
      <c r="AE265" s="72">
        <f t="shared" ca="1" si="140"/>
        <v>0</v>
      </c>
      <c r="AF265" s="72">
        <f t="shared" ca="1" si="141"/>
        <v>0</v>
      </c>
      <c r="AG265" s="72">
        <f t="shared" ca="1" si="142"/>
        <v>0</v>
      </c>
      <c r="AH265" s="72">
        <f t="shared" ca="1" si="143"/>
        <v>0</v>
      </c>
      <c r="AI265" s="72">
        <f t="shared" ca="1" si="144"/>
        <v>0</v>
      </c>
      <c r="AJ265" s="72">
        <f t="shared" ca="1" si="145"/>
        <v>0</v>
      </c>
      <c r="AK265" s="72">
        <f t="shared" ca="1" si="146"/>
        <v>0</v>
      </c>
      <c r="AL265" s="76"/>
      <c r="AM265" s="72">
        <f t="shared" ca="1" si="147"/>
        <v>0</v>
      </c>
      <c r="AN265" s="72">
        <f t="shared" ca="1" si="148"/>
        <v>0</v>
      </c>
      <c r="AO265" s="72">
        <f t="shared" ca="1" si="149"/>
        <v>0</v>
      </c>
      <c r="AP265" s="85">
        <f t="shared" ca="1" si="150"/>
        <v>0</v>
      </c>
      <c r="AR265" s="72">
        <f t="shared" ca="1" si="151"/>
        <v>0</v>
      </c>
      <c r="AS265" s="72">
        <f t="shared" ca="1" si="152"/>
        <v>0</v>
      </c>
      <c r="AT265" s="72">
        <f t="shared" ca="1" si="153"/>
        <v>0</v>
      </c>
      <c r="AU265" s="85">
        <f t="shared" ca="1" si="154"/>
        <v>0</v>
      </c>
      <c r="AV265" s="85"/>
      <c r="AW265" s="73">
        <f t="shared" ca="1" si="155"/>
        <v>0</v>
      </c>
      <c r="AY265" s="73">
        <f t="shared" ca="1" si="156"/>
        <v>0</v>
      </c>
      <c r="AZ265" s="86"/>
    </row>
    <row r="266" spans="1:52" ht="12" customHeight="1">
      <c r="A266" s="77">
        <f t="shared" si="157"/>
        <v>45536</v>
      </c>
      <c r="B266" s="78">
        <f t="shared" si="158"/>
        <v>50000</v>
      </c>
      <c r="C266" s="87"/>
      <c r="D266" s="79">
        <f t="shared" ref="D266:D329" si="159">B266+C266</f>
        <v>50000</v>
      </c>
      <c r="E266" s="67">
        <f t="shared" ref="E266:E329" si="160">IF(Z266=0,0,IF(AND(Z266=1,$H$3=1),D266*U266,IF($H$3=2,D266,"N/A")))</f>
        <v>0</v>
      </c>
      <c r="F266" s="67">
        <f t="shared" ref="F266:F329" ca="1" si="161">E266*Y266</f>
        <v>0</v>
      </c>
      <c r="G266" s="80">
        <f>VLOOKUP($A266,[0]!Table,MATCH(G$4,[0]!Curves,0))</f>
        <v>5.3520000000000003</v>
      </c>
      <c r="H266" s="81">
        <f t="shared" ref="H266:H329" si="162">G266+$H$7</f>
        <v>5.3520000000000003</v>
      </c>
      <c r="I266" s="80">
        <f t="shared" ref="I266:I329" si="163">H266</f>
        <v>5.3520000000000003</v>
      </c>
      <c r="J266" s="80">
        <f>VLOOKUP($A266,[0]!Table,MATCH(J$4,[0]!Curves,0))</f>
        <v>0</v>
      </c>
      <c r="K266" s="81">
        <f t="shared" ref="K266:K329" si="164">J266+$K$7</f>
        <v>0</v>
      </c>
      <c r="L266" s="99">
        <f t="shared" ref="L266:L329" si="165">K266</f>
        <v>0</v>
      </c>
      <c r="M266" s="80">
        <f>VLOOKUP($A266,[0]!Table,MATCH(M$4,[0]!Curves,0))</f>
        <v>0</v>
      </c>
      <c r="N266" s="81">
        <f t="shared" ref="N266:N329" si="166">M266+$N$7</f>
        <v>0</v>
      </c>
      <c r="O266" s="99">
        <f t="shared" ref="O266:O329" si="167">N266</f>
        <v>0</v>
      </c>
      <c r="P266" s="71"/>
      <c r="Q266" s="99">
        <f t="shared" ref="Q266:Q329" si="168">IF($F$3=1,M266+J266+G266,J266+G266)</f>
        <v>5.3520000000000003</v>
      </c>
      <c r="R266" s="99">
        <f t="shared" ref="R266:R329" si="169">IF($F$3=1,N266+K266+H266,K266+H266)</f>
        <v>5.3520000000000003</v>
      </c>
      <c r="S266" s="99">
        <f t="shared" ref="S266:S329" si="170">IF($F$3=1,O266+L266+I266,L266+I266)</f>
        <v>5.3520000000000003</v>
      </c>
      <c r="T266" s="82"/>
      <c r="U266" s="22">
        <f t="shared" ref="U266:U329" si="171">A267-A266</f>
        <v>30</v>
      </c>
      <c r="V266" s="83">
        <f t="shared" ref="V266:V329" si="172">CHOOSE(F$3,A267+24,A266)</f>
        <v>45590</v>
      </c>
      <c r="W266" s="22">
        <f t="shared" ref="W266:W329" ca="1" si="173">V266-C$3</f>
        <v>8541</v>
      </c>
      <c r="X266" s="80">
        <f>VLOOKUP($A266,[0]!Table,MATCH(X$4,[0]!Curves,0))</f>
        <v>6.5877558291110597E-2</v>
      </c>
      <c r="Y266" s="84">
        <f t="shared" ref="Y266:Y329" ca="1" si="174">1/(1+CHOOSE(F$3,(X267+($K$3/10000))/2,(X266+($K$3/10000))/2))^(2*W266/365.25)</f>
        <v>0.21967626972913243</v>
      </c>
      <c r="Z266" s="22">
        <f t="shared" ref="Z266:Z329" si="175">IF(AND(mthbeg&lt;=A266,mthend&gt;=A266),1,0)</f>
        <v>0</v>
      </c>
      <c r="AA266" s="22">
        <f t="shared" ref="AA266:AA329" si="176">U266*Z266</f>
        <v>0</v>
      </c>
      <c r="AC266" s="72">
        <f t="shared" ref="AC266:AC329" ca="1" si="177">F266*G266</f>
        <v>0</v>
      </c>
      <c r="AD266" s="72">
        <f t="shared" ref="AD266:AD329" ca="1" si="178">$F266*H266</f>
        <v>0</v>
      </c>
      <c r="AE266" s="72">
        <f t="shared" ref="AE266:AE329" ca="1" si="179">$F266*I266</f>
        <v>0</v>
      </c>
      <c r="AF266" s="72">
        <f t="shared" ref="AF266:AF329" ca="1" si="180">$F266*J266</f>
        <v>0</v>
      </c>
      <c r="AG266" s="72">
        <f t="shared" ref="AG266:AG329" ca="1" si="181">$F266*K266</f>
        <v>0</v>
      </c>
      <c r="AH266" s="72">
        <f t="shared" ref="AH266:AH329" ca="1" si="182">$F266*L266</f>
        <v>0</v>
      </c>
      <c r="AI266" s="72">
        <f t="shared" ref="AI266:AI329" ca="1" si="183">$F266*M266</f>
        <v>0</v>
      </c>
      <c r="AJ266" s="72">
        <f t="shared" ref="AJ266:AJ329" ca="1" si="184">$F266*N266</f>
        <v>0</v>
      </c>
      <c r="AK266" s="72">
        <f t="shared" ref="AK266:AK329" ca="1" si="185">F266*O266</f>
        <v>0</v>
      </c>
      <c r="AL266" s="76"/>
      <c r="AM266" s="72">
        <f t="shared" ref="AM266:AM329" ca="1" si="186">CHOOSE($G$3,AD266-AE266,AE266-AD266)</f>
        <v>0</v>
      </c>
      <c r="AN266" s="72">
        <f t="shared" ref="AN266:AN329" ca="1" si="187">CHOOSE($G$3,AG266-AH266,AH266-AG266)</f>
        <v>0</v>
      </c>
      <c r="AO266" s="72">
        <f t="shared" ref="AO266:AO329" ca="1" si="188">CHOOSE($G$3,AJ266-AK266,AK266-AJ266)</f>
        <v>0</v>
      </c>
      <c r="AP266" s="85">
        <f t="shared" ref="AP266:AP329" ca="1" si="189">SUM(AM266:AO266)</f>
        <v>0</v>
      </c>
      <c r="AR266" s="72">
        <f t="shared" ref="AR266:AR329" ca="1" si="190">CHOOSE($G$3,AC266-AD266,AD266-AC266)</f>
        <v>0</v>
      </c>
      <c r="AS266" s="72">
        <f t="shared" ref="AS266:AS329" ca="1" si="191">CHOOSE($G$3,AF266-AG266,AG266-AF266)</f>
        <v>0</v>
      </c>
      <c r="AT266" s="72">
        <f t="shared" ref="AT266:AT329" ca="1" si="192">CHOOSE($G$3,AI266-AJ266,AJ266-AI266)</f>
        <v>0</v>
      </c>
      <c r="AU266" s="85">
        <f t="shared" ref="AU266:AU329" ca="1" si="193">AR266+AS266+AT266</f>
        <v>0</v>
      </c>
      <c r="AV266" s="85"/>
      <c r="AW266" s="73">
        <f t="shared" ref="AW266:AW329" ca="1" si="194">AU266+AP266</f>
        <v>0</v>
      </c>
      <c r="AY266" s="73">
        <f t="shared" ref="AY266:AY329" ca="1" si="195">AK266+AH266+AE266</f>
        <v>0</v>
      </c>
      <c r="AZ266" s="86"/>
    </row>
    <row r="267" spans="1:52" ht="12" customHeight="1">
      <c r="A267" s="77">
        <f t="shared" ref="A267:A330" si="196">EDATE(A266,1)</f>
        <v>45566</v>
      </c>
      <c r="B267" s="78">
        <f t="shared" ref="B267:B330" si="197">B266</f>
        <v>50000</v>
      </c>
      <c r="C267" s="87"/>
      <c r="D267" s="79">
        <f t="shared" si="159"/>
        <v>50000</v>
      </c>
      <c r="E267" s="67">
        <f t="shared" si="160"/>
        <v>0</v>
      </c>
      <c r="F267" s="67">
        <f t="shared" ca="1" si="161"/>
        <v>0</v>
      </c>
      <c r="G267" s="80">
        <f>VLOOKUP($A267,[0]!Table,MATCH(G$4,[0]!Curves,0))</f>
        <v>5.38</v>
      </c>
      <c r="H267" s="81">
        <f t="shared" si="162"/>
        <v>5.38</v>
      </c>
      <c r="I267" s="80">
        <f t="shared" si="163"/>
        <v>5.38</v>
      </c>
      <c r="J267" s="80">
        <f>VLOOKUP($A267,[0]!Table,MATCH(J$4,[0]!Curves,0))</f>
        <v>0</v>
      </c>
      <c r="K267" s="81">
        <f t="shared" si="164"/>
        <v>0</v>
      </c>
      <c r="L267" s="99">
        <f t="shared" si="165"/>
        <v>0</v>
      </c>
      <c r="M267" s="80">
        <f>VLOOKUP($A267,[0]!Table,MATCH(M$4,[0]!Curves,0))</f>
        <v>0</v>
      </c>
      <c r="N267" s="81">
        <f t="shared" si="166"/>
        <v>0</v>
      </c>
      <c r="O267" s="99">
        <f t="shared" si="167"/>
        <v>0</v>
      </c>
      <c r="P267" s="71"/>
      <c r="Q267" s="99">
        <f t="shared" si="168"/>
        <v>5.38</v>
      </c>
      <c r="R267" s="99">
        <f t="shared" si="169"/>
        <v>5.38</v>
      </c>
      <c r="S267" s="99">
        <f t="shared" si="170"/>
        <v>5.38</v>
      </c>
      <c r="T267" s="82"/>
      <c r="U267" s="22">
        <f t="shared" si="171"/>
        <v>31</v>
      </c>
      <c r="V267" s="83">
        <f t="shared" si="172"/>
        <v>45621</v>
      </c>
      <c r="W267" s="22">
        <f t="shared" ca="1" si="173"/>
        <v>8572</v>
      </c>
      <c r="X267" s="80">
        <f>VLOOKUP($A267,[0]!Table,MATCH(X$4,[0]!Curves,0))</f>
        <v>6.5875244805610605E-2</v>
      </c>
      <c r="Y267" s="84">
        <f t="shared" ca="1" si="174"/>
        <v>0.21848302605781544</v>
      </c>
      <c r="Z267" s="22">
        <f t="shared" si="175"/>
        <v>0</v>
      </c>
      <c r="AA267" s="22">
        <f t="shared" si="176"/>
        <v>0</v>
      </c>
      <c r="AC267" s="72">
        <f t="shared" ca="1" si="177"/>
        <v>0</v>
      </c>
      <c r="AD267" s="72">
        <f t="shared" ca="1" si="178"/>
        <v>0</v>
      </c>
      <c r="AE267" s="72">
        <f t="shared" ca="1" si="179"/>
        <v>0</v>
      </c>
      <c r="AF267" s="72">
        <f t="shared" ca="1" si="180"/>
        <v>0</v>
      </c>
      <c r="AG267" s="72">
        <f t="shared" ca="1" si="181"/>
        <v>0</v>
      </c>
      <c r="AH267" s="72">
        <f t="shared" ca="1" si="182"/>
        <v>0</v>
      </c>
      <c r="AI267" s="72">
        <f t="shared" ca="1" si="183"/>
        <v>0</v>
      </c>
      <c r="AJ267" s="72">
        <f t="shared" ca="1" si="184"/>
        <v>0</v>
      </c>
      <c r="AK267" s="72">
        <f t="shared" ca="1" si="185"/>
        <v>0</v>
      </c>
      <c r="AL267" s="76"/>
      <c r="AM267" s="72">
        <f t="shared" ca="1" si="186"/>
        <v>0</v>
      </c>
      <c r="AN267" s="72">
        <f t="shared" ca="1" si="187"/>
        <v>0</v>
      </c>
      <c r="AO267" s="72">
        <f t="shared" ca="1" si="188"/>
        <v>0</v>
      </c>
      <c r="AP267" s="85">
        <f t="shared" ca="1" si="189"/>
        <v>0</v>
      </c>
      <c r="AR267" s="72">
        <f t="shared" ca="1" si="190"/>
        <v>0</v>
      </c>
      <c r="AS267" s="72">
        <f t="shared" ca="1" si="191"/>
        <v>0</v>
      </c>
      <c r="AT267" s="72">
        <f t="shared" ca="1" si="192"/>
        <v>0</v>
      </c>
      <c r="AU267" s="85">
        <f t="shared" ca="1" si="193"/>
        <v>0</v>
      </c>
      <c r="AV267" s="85"/>
      <c r="AW267" s="73">
        <f t="shared" ca="1" si="194"/>
        <v>0</v>
      </c>
      <c r="AY267" s="73">
        <f t="shared" ca="1" si="195"/>
        <v>0</v>
      </c>
      <c r="AZ267" s="86"/>
    </row>
    <row r="268" spans="1:52" ht="12" customHeight="1">
      <c r="A268" s="77">
        <f t="shared" si="196"/>
        <v>45597</v>
      </c>
      <c r="B268" s="78">
        <f t="shared" si="197"/>
        <v>50000</v>
      </c>
      <c r="C268" s="87"/>
      <c r="D268" s="79">
        <f t="shared" si="159"/>
        <v>50000</v>
      </c>
      <c r="E268" s="67">
        <f t="shared" si="160"/>
        <v>0</v>
      </c>
      <c r="F268" s="67">
        <f t="shared" ca="1" si="161"/>
        <v>0</v>
      </c>
      <c r="G268" s="80">
        <f>VLOOKUP($A268,[0]!Table,MATCH(G$4,[0]!Curves,0))</f>
        <v>5.5149999999999997</v>
      </c>
      <c r="H268" s="81">
        <f t="shared" si="162"/>
        <v>5.5149999999999997</v>
      </c>
      <c r="I268" s="80">
        <f t="shared" si="163"/>
        <v>5.5149999999999997</v>
      </c>
      <c r="J268" s="80">
        <f>VLOOKUP($A268,[0]!Table,MATCH(J$4,[0]!Curves,0))</f>
        <v>0</v>
      </c>
      <c r="K268" s="81">
        <f t="shared" si="164"/>
        <v>0</v>
      </c>
      <c r="L268" s="99">
        <f t="shared" si="165"/>
        <v>0</v>
      </c>
      <c r="M268" s="80">
        <f>VLOOKUP($A268,[0]!Table,MATCH(M$4,[0]!Curves,0))</f>
        <v>0</v>
      </c>
      <c r="N268" s="81">
        <f t="shared" si="166"/>
        <v>0</v>
      </c>
      <c r="O268" s="99">
        <f t="shared" si="167"/>
        <v>0</v>
      </c>
      <c r="P268" s="71"/>
      <c r="Q268" s="99">
        <f t="shared" si="168"/>
        <v>5.5149999999999997</v>
      </c>
      <c r="R268" s="99">
        <f t="shared" si="169"/>
        <v>5.5149999999999997</v>
      </c>
      <c r="S268" s="99">
        <f t="shared" si="170"/>
        <v>5.5149999999999997</v>
      </c>
      <c r="T268" s="82"/>
      <c r="U268" s="22">
        <f t="shared" si="171"/>
        <v>30</v>
      </c>
      <c r="V268" s="83">
        <f t="shared" si="172"/>
        <v>45651</v>
      </c>
      <c r="W268" s="22">
        <f t="shared" ca="1" si="173"/>
        <v>8602</v>
      </c>
      <c r="X268" s="80">
        <f>VLOOKUP($A268,[0]!Table,MATCH(X$4,[0]!Curves,0))</f>
        <v>6.5872854203929104E-2</v>
      </c>
      <c r="Y268" s="84">
        <f t="shared" ca="1" si="174"/>
        <v>0.21733452703206821</v>
      </c>
      <c r="Z268" s="22">
        <f t="shared" si="175"/>
        <v>0</v>
      </c>
      <c r="AA268" s="22">
        <f t="shared" si="176"/>
        <v>0</v>
      </c>
      <c r="AC268" s="72">
        <f t="shared" ca="1" si="177"/>
        <v>0</v>
      </c>
      <c r="AD268" s="72">
        <f t="shared" ca="1" si="178"/>
        <v>0</v>
      </c>
      <c r="AE268" s="72">
        <f t="shared" ca="1" si="179"/>
        <v>0</v>
      </c>
      <c r="AF268" s="72">
        <f t="shared" ca="1" si="180"/>
        <v>0</v>
      </c>
      <c r="AG268" s="72">
        <f t="shared" ca="1" si="181"/>
        <v>0</v>
      </c>
      <c r="AH268" s="72">
        <f t="shared" ca="1" si="182"/>
        <v>0</v>
      </c>
      <c r="AI268" s="72">
        <f t="shared" ca="1" si="183"/>
        <v>0</v>
      </c>
      <c r="AJ268" s="72">
        <f t="shared" ca="1" si="184"/>
        <v>0</v>
      </c>
      <c r="AK268" s="72">
        <f t="shared" ca="1" si="185"/>
        <v>0</v>
      </c>
      <c r="AL268" s="76"/>
      <c r="AM268" s="72">
        <f t="shared" ca="1" si="186"/>
        <v>0</v>
      </c>
      <c r="AN268" s="72">
        <f t="shared" ca="1" si="187"/>
        <v>0</v>
      </c>
      <c r="AO268" s="72">
        <f t="shared" ca="1" si="188"/>
        <v>0</v>
      </c>
      <c r="AP268" s="85">
        <f t="shared" ca="1" si="189"/>
        <v>0</v>
      </c>
      <c r="AR268" s="72">
        <f t="shared" ca="1" si="190"/>
        <v>0</v>
      </c>
      <c r="AS268" s="72">
        <f t="shared" ca="1" si="191"/>
        <v>0</v>
      </c>
      <c r="AT268" s="72">
        <f t="shared" ca="1" si="192"/>
        <v>0</v>
      </c>
      <c r="AU268" s="85">
        <f t="shared" ca="1" si="193"/>
        <v>0</v>
      </c>
      <c r="AV268" s="85"/>
      <c r="AW268" s="73">
        <f t="shared" ca="1" si="194"/>
        <v>0</v>
      </c>
      <c r="AY268" s="73">
        <f t="shared" ca="1" si="195"/>
        <v>0</v>
      </c>
      <c r="AZ268" s="86"/>
    </row>
    <row r="269" spans="1:52" ht="12" customHeight="1">
      <c r="A269" s="77">
        <f t="shared" si="196"/>
        <v>45627</v>
      </c>
      <c r="B269" s="78">
        <f t="shared" si="197"/>
        <v>50000</v>
      </c>
      <c r="C269" s="87"/>
      <c r="D269" s="79">
        <f t="shared" si="159"/>
        <v>50000</v>
      </c>
      <c r="E269" s="67">
        <f t="shared" si="160"/>
        <v>0</v>
      </c>
      <c r="F269" s="67">
        <f t="shared" ca="1" si="161"/>
        <v>0</v>
      </c>
      <c r="G269" s="80">
        <f>VLOOKUP($A269,[0]!Table,MATCH(G$4,[0]!Curves,0))</f>
        <v>5.65</v>
      </c>
      <c r="H269" s="81">
        <f t="shared" si="162"/>
        <v>5.65</v>
      </c>
      <c r="I269" s="80">
        <f t="shared" si="163"/>
        <v>5.65</v>
      </c>
      <c r="J269" s="80">
        <f>VLOOKUP($A269,[0]!Table,MATCH(J$4,[0]!Curves,0))</f>
        <v>0</v>
      </c>
      <c r="K269" s="81">
        <f t="shared" si="164"/>
        <v>0</v>
      </c>
      <c r="L269" s="99">
        <f t="shared" si="165"/>
        <v>0</v>
      </c>
      <c r="M269" s="80">
        <f>VLOOKUP($A269,[0]!Table,MATCH(M$4,[0]!Curves,0))</f>
        <v>0</v>
      </c>
      <c r="N269" s="81">
        <f t="shared" si="166"/>
        <v>0</v>
      </c>
      <c r="O269" s="99">
        <f t="shared" si="167"/>
        <v>0</v>
      </c>
      <c r="P269" s="71"/>
      <c r="Q269" s="99">
        <f t="shared" si="168"/>
        <v>5.65</v>
      </c>
      <c r="R269" s="99">
        <f t="shared" si="169"/>
        <v>5.65</v>
      </c>
      <c r="S269" s="99">
        <f t="shared" si="170"/>
        <v>5.65</v>
      </c>
      <c r="T269" s="82"/>
      <c r="U269" s="22">
        <f t="shared" si="171"/>
        <v>31</v>
      </c>
      <c r="V269" s="83">
        <f t="shared" si="172"/>
        <v>45682</v>
      </c>
      <c r="W269" s="22">
        <f t="shared" ca="1" si="173"/>
        <v>8633</v>
      </c>
      <c r="X269" s="80">
        <f>VLOOKUP($A269,[0]!Table,MATCH(X$4,[0]!Curves,0))</f>
        <v>6.5870540718432596E-2</v>
      </c>
      <c r="Y269" s="84">
        <f t="shared" ca="1" si="174"/>
        <v>0.21615417042695853</v>
      </c>
      <c r="Z269" s="22">
        <f t="shared" si="175"/>
        <v>0</v>
      </c>
      <c r="AA269" s="22">
        <f t="shared" si="176"/>
        <v>0</v>
      </c>
      <c r="AC269" s="72">
        <f t="shared" ca="1" si="177"/>
        <v>0</v>
      </c>
      <c r="AD269" s="72">
        <f t="shared" ca="1" si="178"/>
        <v>0</v>
      </c>
      <c r="AE269" s="72">
        <f t="shared" ca="1" si="179"/>
        <v>0</v>
      </c>
      <c r="AF269" s="72">
        <f t="shared" ca="1" si="180"/>
        <v>0</v>
      </c>
      <c r="AG269" s="72">
        <f t="shared" ca="1" si="181"/>
        <v>0</v>
      </c>
      <c r="AH269" s="72">
        <f t="shared" ca="1" si="182"/>
        <v>0</v>
      </c>
      <c r="AI269" s="72">
        <f t="shared" ca="1" si="183"/>
        <v>0</v>
      </c>
      <c r="AJ269" s="72">
        <f t="shared" ca="1" si="184"/>
        <v>0</v>
      </c>
      <c r="AK269" s="72">
        <f t="shared" ca="1" si="185"/>
        <v>0</v>
      </c>
      <c r="AL269" s="76"/>
      <c r="AM269" s="72">
        <f t="shared" ca="1" si="186"/>
        <v>0</v>
      </c>
      <c r="AN269" s="72">
        <f t="shared" ca="1" si="187"/>
        <v>0</v>
      </c>
      <c r="AO269" s="72">
        <f t="shared" ca="1" si="188"/>
        <v>0</v>
      </c>
      <c r="AP269" s="85">
        <f t="shared" ca="1" si="189"/>
        <v>0</v>
      </c>
      <c r="AR269" s="72">
        <f t="shared" ca="1" si="190"/>
        <v>0</v>
      </c>
      <c r="AS269" s="72">
        <f t="shared" ca="1" si="191"/>
        <v>0</v>
      </c>
      <c r="AT269" s="72">
        <f t="shared" ca="1" si="192"/>
        <v>0</v>
      </c>
      <c r="AU269" s="85">
        <f t="shared" ca="1" si="193"/>
        <v>0</v>
      </c>
      <c r="AV269" s="85"/>
      <c r="AW269" s="73">
        <f t="shared" ca="1" si="194"/>
        <v>0</v>
      </c>
      <c r="AY269" s="73">
        <f t="shared" ca="1" si="195"/>
        <v>0</v>
      </c>
      <c r="AZ269" s="86"/>
    </row>
    <row r="270" spans="1:52" ht="12" customHeight="1">
      <c r="A270" s="77">
        <f t="shared" si="196"/>
        <v>45658</v>
      </c>
      <c r="B270" s="78">
        <f t="shared" si="197"/>
        <v>50000</v>
      </c>
      <c r="C270" s="87"/>
      <c r="D270" s="79">
        <f t="shared" si="159"/>
        <v>50000</v>
      </c>
      <c r="E270" s="67">
        <f t="shared" si="160"/>
        <v>0</v>
      </c>
      <c r="F270" s="67">
        <f t="shared" ca="1" si="161"/>
        <v>0</v>
      </c>
      <c r="G270" s="80">
        <f>VLOOKUP($A270,[0]!Table,MATCH(G$4,[0]!Curves,0))</f>
        <v>0</v>
      </c>
      <c r="H270" s="81">
        <f t="shared" si="162"/>
        <v>0</v>
      </c>
      <c r="I270" s="80">
        <f t="shared" si="163"/>
        <v>0</v>
      </c>
      <c r="J270" s="80">
        <f>VLOOKUP($A270,[0]!Table,MATCH(J$4,[0]!Curves,0))</f>
        <v>0</v>
      </c>
      <c r="K270" s="81">
        <f t="shared" si="164"/>
        <v>0</v>
      </c>
      <c r="L270" s="99">
        <f t="shared" si="165"/>
        <v>0</v>
      </c>
      <c r="M270" s="80">
        <f>VLOOKUP($A270,[0]!Table,MATCH(M$4,[0]!Curves,0))</f>
        <v>0</v>
      </c>
      <c r="N270" s="81">
        <f t="shared" si="166"/>
        <v>0</v>
      </c>
      <c r="O270" s="99">
        <f t="shared" si="167"/>
        <v>0</v>
      </c>
      <c r="P270" s="71"/>
      <c r="Q270" s="99">
        <f t="shared" si="168"/>
        <v>0</v>
      </c>
      <c r="R270" s="99">
        <f t="shared" si="169"/>
        <v>0</v>
      </c>
      <c r="S270" s="99">
        <f t="shared" si="170"/>
        <v>0</v>
      </c>
      <c r="T270" s="82"/>
      <c r="U270" s="22">
        <f t="shared" si="171"/>
        <v>31</v>
      </c>
      <c r="V270" s="83">
        <f t="shared" si="172"/>
        <v>45713</v>
      </c>
      <c r="W270" s="22">
        <f t="shared" ca="1" si="173"/>
        <v>8664</v>
      </c>
      <c r="X270" s="80">
        <f>VLOOKUP($A270,[0]!Table,MATCH(X$4,[0]!Curves,0))</f>
        <v>6.5868150116754606E-2</v>
      </c>
      <c r="Y270" s="84">
        <f t="shared" ca="1" si="174"/>
        <v>0.21498030887843839</v>
      </c>
      <c r="Z270" s="22">
        <f t="shared" si="175"/>
        <v>0</v>
      </c>
      <c r="AA270" s="22">
        <f t="shared" si="176"/>
        <v>0</v>
      </c>
      <c r="AC270" s="72">
        <f t="shared" ca="1" si="177"/>
        <v>0</v>
      </c>
      <c r="AD270" s="72">
        <f t="shared" ca="1" si="178"/>
        <v>0</v>
      </c>
      <c r="AE270" s="72">
        <f t="shared" ca="1" si="179"/>
        <v>0</v>
      </c>
      <c r="AF270" s="72">
        <f t="shared" ca="1" si="180"/>
        <v>0</v>
      </c>
      <c r="AG270" s="72">
        <f t="shared" ca="1" si="181"/>
        <v>0</v>
      </c>
      <c r="AH270" s="72">
        <f t="shared" ca="1" si="182"/>
        <v>0</v>
      </c>
      <c r="AI270" s="72">
        <f t="shared" ca="1" si="183"/>
        <v>0</v>
      </c>
      <c r="AJ270" s="72">
        <f t="shared" ca="1" si="184"/>
        <v>0</v>
      </c>
      <c r="AK270" s="72">
        <f t="shared" ca="1" si="185"/>
        <v>0</v>
      </c>
      <c r="AL270" s="76"/>
      <c r="AM270" s="72">
        <f t="shared" ca="1" si="186"/>
        <v>0</v>
      </c>
      <c r="AN270" s="72">
        <f t="shared" ca="1" si="187"/>
        <v>0</v>
      </c>
      <c r="AO270" s="72">
        <f t="shared" ca="1" si="188"/>
        <v>0</v>
      </c>
      <c r="AP270" s="85">
        <f t="shared" ca="1" si="189"/>
        <v>0</v>
      </c>
      <c r="AR270" s="72">
        <f t="shared" ca="1" si="190"/>
        <v>0</v>
      </c>
      <c r="AS270" s="72">
        <f t="shared" ca="1" si="191"/>
        <v>0</v>
      </c>
      <c r="AT270" s="72">
        <f t="shared" ca="1" si="192"/>
        <v>0</v>
      </c>
      <c r="AU270" s="85">
        <f t="shared" ca="1" si="193"/>
        <v>0</v>
      </c>
      <c r="AV270" s="85"/>
      <c r="AW270" s="73">
        <f t="shared" ca="1" si="194"/>
        <v>0</v>
      </c>
      <c r="AY270" s="73">
        <f t="shared" ca="1" si="195"/>
        <v>0</v>
      </c>
      <c r="AZ270" s="86"/>
    </row>
    <row r="271" spans="1:52" ht="12" customHeight="1">
      <c r="A271" s="77">
        <f t="shared" si="196"/>
        <v>45689</v>
      </c>
      <c r="B271" s="78">
        <f t="shared" si="197"/>
        <v>50000</v>
      </c>
      <c r="C271" s="87"/>
      <c r="D271" s="79">
        <f t="shared" si="159"/>
        <v>50000</v>
      </c>
      <c r="E271" s="67">
        <f t="shared" si="160"/>
        <v>0</v>
      </c>
      <c r="F271" s="67">
        <f t="shared" ca="1" si="161"/>
        <v>0</v>
      </c>
      <c r="G271" s="80">
        <f>VLOOKUP($A271,[0]!Table,MATCH(G$4,[0]!Curves,0))</f>
        <v>0</v>
      </c>
      <c r="H271" s="81">
        <f t="shared" si="162"/>
        <v>0</v>
      </c>
      <c r="I271" s="80">
        <f t="shared" si="163"/>
        <v>0</v>
      </c>
      <c r="J271" s="80">
        <f>VLOOKUP($A271,[0]!Table,MATCH(J$4,[0]!Curves,0))</f>
        <v>0</v>
      </c>
      <c r="K271" s="81">
        <f t="shared" si="164"/>
        <v>0</v>
      </c>
      <c r="L271" s="99">
        <f t="shared" si="165"/>
        <v>0</v>
      </c>
      <c r="M271" s="80">
        <f>VLOOKUP($A271,[0]!Table,MATCH(M$4,[0]!Curves,0))</f>
        <v>0</v>
      </c>
      <c r="N271" s="81">
        <f t="shared" si="166"/>
        <v>0</v>
      </c>
      <c r="O271" s="99">
        <f t="shared" si="167"/>
        <v>0</v>
      </c>
      <c r="P271" s="71"/>
      <c r="Q271" s="99">
        <f t="shared" si="168"/>
        <v>0</v>
      </c>
      <c r="R271" s="99">
        <f t="shared" si="169"/>
        <v>0</v>
      </c>
      <c r="S271" s="99">
        <f t="shared" si="170"/>
        <v>0</v>
      </c>
      <c r="T271" s="82"/>
      <c r="U271" s="22">
        <f t="shared" si="171"/>
        <v>28</v>
      </c>
      <c r="V271" s="83">
        <f t="shared" si="172"/>
        <v>45741</v>
      </c>
      <c r="W271" s="22">
        <f t="shared" ca="1" si="173"/>
        <v>8692</v>
      </c>
      <c r="X271" s="80">
        <f>VLOOKUP($A271,[0]!Table,MATCH(X$4,[0]!Curves,0))</f>
        <v>6.5865759515078406E-2</v>
      </c>
      <c r="Y271" s="84">
        <f t="shared" ca="1" si="174"/>
        <v>0.2139255993656059</v>
      </c>
      <c r="Z271" s="22">
        <f t="shared" si="175"/>
        <v>0</v>
      </c>
      <c r="AA271" s="22">
        <f t="shared" si="176"/>
        <v>0</v>
      </c>
      <c r="AC271" s="72">
        <f t="shared" ca="1" si="177"/>
        <v>0</v>
      </c>
      <c r="AD271" s="72">
        <f t="shared" ca="1" si="178"/>
        <v>0</v>
      </c>
      <c r="AE271" s="72">
        <f t="shared" ca="1" si="179"/>
        <v>0</v>
      </c>
      <c r="AF271" s="72">
        <f t="shared" ca="1" si="180"/>
        <v>0</v>
      </c>
      <c r="AG271" s="72">
        <f t="shared" ca="1" si="181"/>
        <v>0</v>
      </c>
      <c r="AH271" s="72">
        <f t="shared" ca="1" si="182"/>
        <v>0</v>
      </c>
      <c r="AI271" s="72">
        <f t="shared" ca="1" si="183"/>
        <v>0</v>
      </c>
      <c r="AJ271" s="72">
        <f t="shared" ca="1" si="184"/>
        <v>0</v>
      </c>
      <c r="AK271" s="72">
        <f t="shared" ca="1" si="185"/>
        <v>0</v>
      </c>
      <c r="AL271" s="76"/>
      <c r="AM271" s="72">
        <f t="shared" ca="1" si="186"/>
        <v>0</v>
      </c>
      <c r="AN271" s="72">
        <f t="shared" ca="1" si="187"/>
        <v>0</v>
      </c>
      <c r="AO271" s="72">
        <f t="shared" ca="1" si="188"/>
        <v>0</v>
      </c>
      <c r="AP271" s="85">
        <f t="shared" ca="1" si="189"/>
        <v>0</v>
      </c>
      <c r="AR271" s="72">
        <f t="shared" ca="1" si="190"/>
        <v>0</v>
      </c>
      <c r="AS271" s="72">
        <f t="shared" ca="1" si="191"/>
        <v>0</v>
      </c>
      <c r="AT271" s="72">
        <f t="shared" ca="1" si="192"/>
        <v>0</v>
      </c>
      <c r="AU271" s="85">
        <f t="shared" ca="1" si="193"/>
        <v>0</v>
      </c>
      <c r="AV271" s="85"/>
      <c r="AW271" s="73">
        <f t="shared" ca="1" si="194"/>
        <v>0</v>
      </c>
      <c r="AY271" s="73">
        <f t="shared" ca="1" si="195"/>
        <v>0</v>
      </c>
      <c r="AZ271" s="86"/>
    </row>
    <row r="272" spans="1:52" ht="12" customHeight="1">
      <c r="A272" s="77">
        <f t="shared" si="196"/>
        <v>45717</v>
      </c>
      <c r="B272" s="78">
        <f t="shared" si="197"/>
        <v>50000</v>
      </c>
      <c r="C272" s="87"/>
      <c r="D272" s="79">
        <f t="shared" si="159"/>
        <v>50000</v>
      </c>
      <c r="E272" s="67">
        <f t="shared" si="160"/>
        <v>0</v>
      </c>
      <c r="F272" s="67">
        <f t="shared" ca="1" si="161"/>
        <v>0</v>
      </c>
      <c r="G272" s="80">
        <f>VLOOKUP($A272,[0]!Table,MATCH(G$4,[0]!Curves,0))</f>
        <v>0</v>
      </c>
      <c r="H272" s="81">
        <f t="shared" si="162"/>
        <v>0</v>
      </c>
      <c r="I272" s="80">
        <f t="shared" si="163"/>
        <v>0</v>
      </c>
      <c r="J272" s="80">
        <f>VLOOKUP($A272,[0]!Table,MATCH(J$4,[0]!Curves,0))</f>
        <v>0</v>
      </c>
      <c r="K272" s="81">
        <f t="shared" si="164"/>
        <v>0</v>
      </c>
      <c r="L272" s="99">
        <f t="shared" si="165"/>
        <v>0</v>
      </c>
      <c r="M272" s="80">
        <f>VLOOKUP($A272,[0]!Table,MATCH(M$4,[0]!Curves,0))</f>
        <v>0</v>
      </c>
      <c r="N272" s="81">
        <f t="shared" si="166"/>
        <v>0</v>
      </c>
      <c r="O272" s="99">
        <f t="shared" si="167"/>
        <v>0</v>
      </c>
      <c r="P272" s="71"/>
      <c r="Q272" s="99">
        <f t="shared" si="168"/>
        <v>0</v>
      </c>
      <c r="R272" s="99">
        <f t="shared" si="169"/>
        <v>0</v>
      </c>
      <c r="S272" s="99">
        <f t="shared" si="170"/>
        <v>0</v>
      </c>
      <c r="T272" s="82"/>
      <c r="U272" s="22">
        <f t="shared" si="171"/>
        <v>31</v>
      </c>
      <c r="V272" s="83">
        <f t="shared" si="172"/>
        <v>45772</v>
      </c>
      <c r="W272" s="22">
        <f t="shared" ca="1" si="173"/>
        <v>8723</v>
      </c>
      <c r="X272" s="80">
        <f>VLOOKUP($A272,[0]!Table,MATCH(X$4,[0]!Curves,0))</f>
        <v>6.5863600261953703E-2</v>
      </c>
      <c r="Y272" s="84">
        <f t="shared" ca="1" si="174"/>
        <v>0.21276399955599876</v>
      </c>
      <c r="Z272" s="22">
        <f t="shared" si="175"/>
        <v>0</v>
      </c>
      <c r="AA272" s="22">
        <f t="shared" si="176"/>
        <v>0</v>
      </c>
      <c r="AC272" s="72">
        <f t="shared" ca="1" si="177"/>
        <v>0</v>
      </c>
      <c r="AD272" s="72">
        <f t="shared" ca="1" si="178"/>
        <v>0</v>
      </c>
      <c r="AE272" s="72">
        <f t="shared" ca="1" si="179"/>
        <v>0</v>
      </c>
      <c r="AF272" s="72">
        <f t="shared" ca="1" si="180"/>
        <v>0</v>
      </c>
      <c r="AG272" s="72">
        <f t="shared" ca="1" si="181"/>
        <v>0</v>
      </c>
      <c r="AH272" s="72">
        <f t="shared" ca="1" si="182"/>
        <v>0</v>
      </c>
      <c r="AI272" s="72">
        <f t="shared" ca="1" si="183"/>
        <v>0</v>
      </c>
      <c r="AJ272" s="72">
        <f t="shared" ca="1" si="184"/>
        <v>0</v>
      </c>
      <c r="AK272" s="72">
        <f t="shared" ca="1" si="185"/>
        <v>0</v>
      </c>
      <c r="AL272" s="76"/>
      <c r="AM272" s="72">
        <f t="shared" ca="1" si="186"/>
        <v>0</v>
      </c>
      <c r="AN272" s="72">
        <f t="shared" ca="1" si="187"/>
        <v>0</v>
      </c>
      <c r="AO272" s="72">
        <f t="shared" ca="1" si="188"/>
        <v>0</v>
      </c>
      <c r="AP272" s="85">
        <f t="shared" ca="1" si="189"/>
        <v>0</v>
      </c>
      <c r="AR272" s="72">
        <f t="shared" ca="1" si="190"/>
        <v>0</v>
      </c>
      <c r="AS272" s="72">
        <f t="shared" ca="1" si="191"/>
        <v>0</v>
      </c>
      <c r="AT272" s="72">
        <f t="shared" ca="1" si="192"/>
        <v>0</v>
      </c>
      <c r="AU272" s="85">
        <f t="shared" ca="1" si="193"/>
        <v>0</v>
      </c>
      <c r="AV272" s="85"/>
      <c r="AW272" s="73">
        <f t="shared" ca="1" si="194"/>
        <v>0</v>
      </c>
      <c r="AY272" s="73">
        <f t="shared" ca="1" si="195"/>
        <v>0</v>
      </c>
      <c r="AZ272" s="86"/>
    </row>
    <row r="273" spans="1:52" ht="12" customHeight="1">
      <c r="A273" s="77">
        <f t="shared" si="196"/>
        <v>45748</v>
      </c>
      <c r="B273" s="78">
        <f t="shared" si="197"/>
        <v>50000</v>
      </c>
      <c r="C273" s="87"/>
      <c r="D273" s="79">
        <f t="shared" si="159"/>
        <v>50000</v>
      </c>
      <c r="E273" s="67">
        <f t="shared" si="160"/>
        <v>0</v>
      </c>
      <c r="F273" s="67">
        <f t="shared" ca="1" si="161"/>
        <v>0</v>
      </c>
      <c r="G273" s="80">
        <f>VLOOKUP($A273,[0]!Table,MATCH(G$4,[0]!Curves,0))</f>
        <v>0</v>
      </c>
      <c r="H273" s="81">
        <f t="shared" si="162"/>
        <v>0</v>
      </c>
      <c r="I273" s="80">
        <f t="shared" si="163"/>
        <v>0</v>
      </c>
      <c r="J273" s="80">
        <f>VLOOKUP($A273,[0]!Table,MATCH(J$4,[0]!Curves,0))</f>
        <v>0</v>
      </c>
      <c r="K273" s="81">
        <f t="shared" si="164"/>
        <v>0</v>
      </c>
      <c r="L273" s="99">
        <f t="shared" si="165"/>
        <v>0</v>
      </c>
      <c r="M273" s="80">
        <f>VLOOKUP($A273,[0]!Table,MATCH(M$4,[0]!Curves,0))</f>
        <v>0</v>
      </c>
      <c r="N273" s="81">
        <f t="shared" si="166"/>
        <v>0</v>
      </c>
      <c r="O273" s="99">
        <f t="shared" si="167"/>
        <v>0</v>
      </c>
      <c r="P273" s="71"/>
      <c r="Q273" s="99">
        <f t="shared" si="168"/>
        <v>0</v>
      </c>
      <c r="R273" s="99">
        <f t="shared" si="169"/>
        <v>0</v>
      </c>
      <c r="S273" s="99">
        <f t="shared" si="170"/>
        <v>0</v>
      </c>
      <c r="T273" s="82"/>
      <c r="U273" s="22">
        <f t="shared" si="171"/>
        <v>30</v>
      </c>
      <c r="V273" s="83">
        <f t="shared" si="172"/>
        <v>45802</v>
      </c>
      <c r="W273" s="22">
        <f t="shared" ca="1" si="173"/>
        <v>8753</v>
      </c>
      <c r="X273" s="80">
        <f>VLOOKUP($A273,[0]!Table,MATCH(X$4,[0]!Curves,0))</f>
        <v>6.5861209660281098E-2</v>
      </c>
      <c r="Y273" s="84">
        <f t="shared" ca="1" si="174"/>
        <v>0.21164595572315997</v>
      </c>
      <c r="Z273" s="22">
        <f t="shared" si="175"/>
        <v>0</v>
      </c>
      <c r="AA273" s="22">
        <f t="shared" si="176"/>
        <v>0</v>
      </c>
      <c r="AC273" s="72">
        <f t="shared" ca="1" si="177"/>
        <v>0</v>
      </c>
      <c r="AD273" s="72">
        <f t="shared" ca="1" si="178"/>
        <v>0</v>
      </c>
      <c r="AE273" s="72">
        <f t="shared" ca="1" si="179"/>
        <v>0</v>
      </c>
      <c r="AF273" s="72">
        <f t="shared" ca="1" si="180"/>
        <v>0</v>
      </c>
      <c r="AG273" s="72">
        <f t="shared" ca="1" si="181"/>
        <v>0</v>
      </c>
      <c r="AH273" s="72">
        <f t="shared" ca="1" si="182"/>
        <v>0</v>
      </c>
      <c r="AI273" s="72">
        <f t="shared" ca="1" si="183"/>
        <v>0</v>
      </c>
      <c r="AJ273" s="72">
        <f t="shared" ca="1" si="184"/>
        <v>0</v>
      </c>
      <c r="AK273" s="72">
        <f t="shared" ca="1" si="185"/>
        <v>0</v>
      </c>
      <c r="AL273" s="76"/>
      <c r="AM273" s="72">
        <f t="shared" ca="1" si="186"/>
        <v>0</v>
      </c>
      <c r="AN273" s="72">
        <f t="shared" ca="1" si="187"/>
        <v>0</v>
      </c>
      <c r="AO273" s="72">
        <f t="shared" ca="1" si="188"/>
        <v>0</v>
      </c>
      <c r="AP273" s="85">
        <f t="shared" ca="1" si="189"/>
        <v>0</v>
      </c>
      <c r="AR273" s="72">
        <f t="shared" ca="1" si="190"/>
        <v>0</v>
      </c>
      <c r="AS273" s="72">
        <f t="shared" ca="1" si="191"/>
        <v>0</v>
      </c>
      <c r="AT273" s="72">
        <f t="shared" ca="1" si="192"/>
        <v>0</v>
      </c>
      <c r="AU273" s="85">
        <f t="shared" ca="1" si="193"/>
        <v>0</v>
      </c>
      <c r="AV273" s="85"/>
      <c r="AW273" s="73">
        <f t="shared" ca="1" si="194"/>
        <v>0</v>
      </c>
      <c r="AY273" s="73">
        <f t="shared" ca="1" si="195"/>
        <v>0</v>
      </c>
      <c r="AZ273" s="86"/>
    </row>
    <row r="274" spans="1:52" ht="12" customHeight="1">
      <c r="A274" s="77">
        <f t="shared" si="196"/>
        <v>45778</v>
      </c>
      <c r="B274" s="78">
        <f t="shared" si="197"/>
        <v>50000</v>
      </c>
      <c r="C274" s="87"/>
      <c r="D274" s="79">
        <f t="shared" si="159"/>
        <v>50000</v>
      </c>
      <c r="E274" s="67">
        <f t="shared" si="160"/>
        <v>0</v>
      </c>
      <c r="F274" s="67">
        <f t="shared" ca="1" si="161"/>
        <v>0</v>
      </c>
      <c r="G274" s="80">
        <f>VLOOKUP($A274,[0]!Table,MATCH(G$4,[0]!Curves,0))</f>
        <v>0</v>
      </c>
      <c r="H274" s="81">
        <f t="shared" si="162"/>
        <v>0</v>
      </c>
      <c r="I274" s="80">
        <f t="shared" si="163"/>
        <v>0</v>
      </c>
      <c r="J274" s="80">
        <f>VLOOKUP($A274,[0]!Table,MATCH(J$4,[0]!Curves,0))</f>
        <v>0</v>
      </c>
      <c r="K274" s="81">
        <f t="shared" si="164"/>
        <v>0</v>
      </c>
      <c r="L274" s="99">
        <f t="shared" si="165"/>
        <v>0</v>
      </c>
      <c r="M274" s="80">
        <f>VLOOKUP($A274,[0]!Table,MATCH(M$4,[0]!Curves,0))</f>
        <v>0</v>
      </c>
      <c r="N274" s="81">
        <f t="shared" si="166"/>
        <v>0</v>
      </c>
      <c r="O274" s="99">
        <f t="shared" si="167"/>
        <v>0</v>
      </c>
      <c r="P274" s="71"/>
      <c r="Q274" s="99">
        <f t="shared" si="168"/>
        <v>0</v>
      </c>
      <c r="R274" s="99">
        <f t="shared" si="169"/>
        <v>0</v>
      </c>
      <c r="S274" s="99">
        <f t="shared" si="170"/>
        <v>0</v>
      </c>
      <c r="T274" s="82"/>
      <c r="U274" s="22">
        <f t="shared" si="171"/>
        <v>31</v>
      </c>
      <c r="V274" s="83">
        <f t="shared" si="172"/>
        <v>45833</v>
      </c>
      <c r="W274" s="22">
        <f t="shared" ca="1" si="173"/>
        <v>8784</v>
      </c>
      <c r="X274" s="80">
        <f>VLOOKUP($A274,[0]!Table,MATCH(X$4,[0]!Curves,0))</f>
        <v>6.5858896174793499E-2</v>
      </c>
      <c r="Y274" s="84">
        <f t="shared" ca="1" si="174"/>
        <v>0.21049689695641358</v>
      </c>
      <c r="Z274" s="22">
        <f t="shared" si="175"/>
        <v>0</v>
      </c>
      <c r="AA274" s="22">
        <f t="shared" si="176"/>
        <v>0</v>
      </c>
      <c r="AC274" s="72">
        <f t="shared" ca="1" si="177"/>
        <v>0</v>
      </c>
      <c r="AD274" s="72">
        <f t="shared" ca="1" si="178"/>
        <v>0</v>
      </c>
      <c r="AE274" s="72">
        <f t="shared" ca="1" si="179"/>
        <v>0</v>
      </c>
      <c r="AF274" s="72">
        <f t="shared" ca="1" si="180"/>
        <v>0</v>
      </c>
      <c r="AG274" s="72">
        <f t="shared" ca="1" si="181"/>
        <v>0</v>
      </c>
      <c r="AH274" s="72">
        <f t="shared" ca="1" si="182"/>
        <v>0</v>
      </c>
      <c r="AI274" s="72">
        <f t="shared" ca="1" si="183"/>
        <v>0</v>
      </c>
      <c r="AJ274" s="72">
        <f t="shared" ca="1" si="184"/>
        <v>0</v>
      </c>
      <c r="AK274" s="72">
        <f t="shared" ca="1" si="185"/>
        <v>0</v>
      </c>
      <c r="AL274" s="76"/>
      <c r="AM274" s="72">
        <f t="shared" ca="1" si="186"/>
        <v>0</v>
      </c>
      <c r="AN274" s="72">
        <f t="shared" ca="1" si="187"/>
        <v>0</v>
      </c>
      <c r="AO274" s="72">
        <f t="shared" ca="1" si="188"/>
        <v>0</v>
      </c>
      <c r="AP274" s="85">
        <f t="shared" ca="1" si="189"/>
        <v>0</v>
      </c>
      <c r="AR274" s="72">
        <f t="shared" ca="1" si="190"/>
        <v>0</v>
      </c>
      <c r="AS274" s="72">
        <f t="shared" ca="1" si="191"/>
        <v>0</v>
      </c>
      <c r="AT274" s="72">
        <f t="shared" ca="1" si="192"/>
        <v>0</v>
      </c>
      <c r="AU274" s="85">
        <f t="shared" ca="1" si="193"/>
        <v>0</v>
      </c>
      <c r="AV274" s="85"/>
      <c r="AW274" s="73">
        <f t="shared" ca="1" si="194"/>
        <v>0</v>
      </c>
      <c r="AY274" s="73">
        <f t="shared" ca="1" si="195"/>
        <v>0</v>
      </c>
      <c r="AZ274" s="86"/>
    </row>
    <row r="275" spans="1:52" ht="12" customHeight="1">
      <c r="A275" s="77">
        <f t="shared" si="196"/>
        <v>45809</v>
      </c>
      <c r="B275" s="78">
        <f t="shared" si="197"/>
        <v>50000</v>
      </c>
      <c r="C275" s="87"/>
      <c r="D275" s="79">
        <f t="shared" si="159"/>
        <v>50000</v>
      </c>
      <c r="E275" s="67">
        <f t="shared" si="160"/>
        <v>0</v>
      </c>
      <c r="F275" s="67">
        <f t="shared" ca="1" si="161"/>
        <v>0</v>
      </c>
      <c r="G275" s="80">
        <f>VLOOKUP($A275,[0]!Table,MATCH(G$4,[0]!Curves,0))</f>
        <v>0</v>
      </c>
      <c r="H275" s="81">
        <f t="shared" si="162"/>
        <v>0</v>
      </c>
      <c r="I275" s="80">
        <f t="shared" si="163"/>
        <v>0</v>
      </c>
      <c r="J275" s="80">
        <f>VLOOKUP($A275,[0]!Table,MATCH(J$4,[0]!Curves,0))</f>
        <v>0</v>
      </c>
      <c r="K275" s="81">
        <f t="shared" si="164"/>
        <v>0</v>
      </c>
      <c r="L275" s="99">
        <f t="shared" si="165"/>
        <v>0</v>
      </c>
      <c r="M275" s="80">
        <f>VLOOKUP($A275,[0]!Table,MATCH(M$4,[0]!Curves,0))</f>
        <v>0</v>
      </c>
      <c r="N275" s="81">
        <f t="shared" si="166"/>
        <v>0</v>
      </c>
      <c r="O275" s="99">
        <f t="shared" si="167"/>
        <v>0</v>
      </c>
      <c r="P275" s="71"/>
      <c r="Q275" s="99">
        <f t="shared" si="168"/>
        <v>0</v>
      </c>
      <c r="R275" s="99">
        <f t="shared" si="169"/>
        <v>0</v>
      </c>
      <c r="S275" s="99">
        <f t="shared" si="170"/>
        <v>0</v>
      </c>
      <c r="T275" s="82"/>
      <c r="U275" s="22">
        <f t="shared" si="171"/>
        <v>30</v>
      </c>
      <c r="V275" s="83">
        <f t="shared" si="172"/>
        <v>45863</v>
      </c>
      <c r="W275" s="22">
        <f t="shared" ca="1" si="173"/>
        <v>8814</v>
      </c>
      <c r="X275" s="80">
        <f>VLOOKUP($A275,[0]!Table,MATCH(X$4,[0]!Curves,0))</f>
        <v>6.5856505573124807E-2</v>
      </c>
      <c r="Y275" s="84">
        <f t="shared" ca="1" si="174"/>
        <v>0.20939092309076857</v>
      </c>
      <c r="Z275" s="22">
        <f t="shared" si="175"/>
        <v>0</v>
      </c>
      <c r="AA275" s="22">
        <f t="shared" si="176"/>
        <v>0</v>
      </c>
      <c r="AC275" s="72">
        <f t="shared" ca="1" si="177"/>
        <v>0</v>
      </c>
      <c r="AD275" s="72">
        <f t="shared" ca="1" si="178"/>
        <v>0</v>
      </c>
      <c r="AE275" s="72">
        <f t="shared" ca="1" si="179"/>
        <v>0</v>
      </c>
      <c r="AF275" s="72">
        <f t="shared" ca="1" si="180"/>
        <v>0</v>
      </c>
      <c r="AG275" s="72">
        <f t="shared" ca="1" si="181"/>
        <v>0</v>
      </c>
      <c r="AH275" s="72">
        <f t="shared" ca="1" si="182"/>
        <v>0</v>
      </c>
      <c r="AI275" s="72">
        <f t="shared" ca="1" si="183"/>
        <v>0</v>
      </c>
      <c r="AJ275" s="72">
        <f t="shared" ca="1" si="184"/>
        <v>0</v>
      </c>
      <c r="AK275" s="72">
        <f t="shared" ca="1" si="185"/>
        <v>0</v>
      </c>
      <c r="AL275" s="76"/>
      <c r="AM275" s="72">
        <f t="shared" ca="1" si="186"/>
        <v>0</v>
      </c>
      <c r="AN275" s="72">
        <f t="shared" ca="1" si="187"/>
        <v>0</v>
      </c>
      <c r="AO275" s="72">
        <f t="shared" ca="1" si="188"/>
        <v>0</v>
      </c>
      <c r="AP275" s="85">
        <f t="shared" ca="1" si="189"/>
        <v>0</v>
      </c>
      <c r="AR275" s="72">
        <f t="shared" ca="1" si="190"/>
        <v>0</v>
      </c>
      <c r="AS275" s="72">
        <f t="shared" ca="1" si="191"/>
        <v>0</v>
      </c>
      <c r="AT275" s="72">
        <f t="shared" ca="1" si="192"/>
        <v>0</v>
      </c>
      <c r="AU275" s="85">
        <f t="shared" ca="1" si="193"/>
        <v>0</v>
      </c>
      <c r="AV275" s="85"/>
      <c r="AW275" s="73">
        <f t="shared" ca="1" si="194"/>
        <v>0</v>
      </c>
      <c r="AY275" s="73">
        <f t="shared" ca="1" si="195"/>
        <v>0</v>
      </c>
      <c r="AZ275" s="86"/>
    </row>
    <row r="276" spans="1:52" ht="12" customHeight="1">
      <c r="A276" s="77">
        <f t="shared" si="196"/>
        <v>45839</v>
      </c>
      <c r="B276" s="78">
        <f t="shared" si="197"/>
        <v>50000</v>
      </c>
      <c r="C276" s="87"/>
      <c r="D276" s="79">
        <f t="shared" si="159"/>
        <v>50000</v>
      </c>
      <c r="E276" s="67">
        <f t="shared" si="160"/>
        <v>0</v>
      </c>
      <c r="F276" s="67">
        <f t="shared" ca="1" si="161"/>
        <v>0</v>
      </c>
      <c r="G276" s="80">
        <f>VLOOKUP($A276,[0]!Table,MATCH(G$4,[0]!Curves,0))</f>
        <v>0</v>
      </c>
      <c r="H276" s="81">
        <f t="shared" si="162"/>
        <v>0</v>
      </c>
      <c r="I276" s="80">
        <f t="shared" si="163"/>
        <v>0</v>
      </c>
      <c r="J276" s="80">
        <f>VLOOKUP($A276,[0]!Table,MATCH(J$4,[0]!Curves,0))</f>
        <v>0</v>
      </c>
      <c r="K276" s="81">
        <f t="shared" si="164"/>
        <v>0</v>
      </c>
      <c r="L276" s="99">
        <f t="shared" si="165"/>
        <v>0</v>
      </c>
      <c r="M276" s="80">
        <f>VLOOKUP($A276,[0]!Table,MATCH(M$4,[0]!Curves,0))</f>
        <v>0</v>
      </c>
      <c r="N276" s="81">
        <f t="shared" si="166"/>
        <v>0</v>
      </c>
      <c r="O276" s="99">
        <f t="shared" si="167"/>
        <v>0</v>
      </c>
      <c r="P276" s="71"/>
      <c r="Q276" s="99">
        <f t="shared" si="168"/>
        <v>0</v>
      </c>
      <c r="R276" s="99">
        <f t="shared" si="169"/>
        <v>0</v>
      </c>
      <c r="S276" s="99">
        <f t="shared" si="170"/>
        <v>0</v>
      </c>
      <c r="T276" s="82"/>
      <c r="U276" s="22">
        <f t="shared" si="171"/>
        <v>31</v>
      </c>
      <c r="V276" s="83">
        <f t="shared" si="172"/>
        <v>45894</v>
      </c>
      <c r="W276" s="22">
        <f t="shared" ca="1" si="173"/>
        <v>8845</v>
      </c>
      <c r="X276" s="80">
        <f>VLOOKUP($A276,[0]!Table,MATCH(X$4,[0]!Curves,0))</f>
        <v>6.5854192087640803E-2</v>
      </c>
      <c r="Y276" s="84">
        <f t="shared" ca="1" si="174"/>
        <v>0.20825426826351018</v>
      </c>
      <c r="Z276" s="22">
        <f t="shared" si="175"/>
        <v>0</v>
      </c>
      <c r="AA276" s="22">
        <f t="shared" si="176"/>
        <v>0</v>
      </c>
      <c r="AC276" s="72">
        <f t="shared" ca="1" si="177"/>
        <v>0</v>
      </c>
      <c r="AD276" s="72">
        <f t="shared" ca="1" si="178"/>
        <v>0</v>
      </c>
      <c r="AE276" s="72">
        <f t="shared" ca="1" si="179"/>
        <v>0</v>
      </c>
      <c r="AF276" s="72">
        <f t="shared" ca="1" si="180"/>
        <v>0</v>
      </c>
      <c r="AG276" s="72">
        <f t="shared" ca="1" si="181"/>
        <v>0</v>
      </c>
      <c r="AH276" s="72">
        <f t="shared" ca="1" si="182"/>
        <v>0</v>
      </c>
      <c r="AI276" s="72">
        <f t="shared" ca="1" si="183"/>
        <v>0</v>
      </c>
      <c r="AJ276" s="72">
        <f t="shared" ca="1" si="184"/>
        <v>0</v>
      </c>
      <c r="AK276" s="72">
        <f t="shared" ca="1" si="185"/>
        <v>0</v>
      </c>
      <c r="AL276" s="76"/>
      <c r="AM276" s="72">
        <f t="shared" ca="1" si="186"/>
        <v>0</v>
      </c>
      <c r="AN276" s="72">
        <f t="shared" ca="1" si="187"/>
        <v>0</v>
      </c>
      <c r="AO276" s="72">
        <f t="shared" ca="1" si="188"/>
        <v>0</v>
      </c>
      <c r="AP276" s="85">
        <f t="shared" ca="1" si="189"/>
        <v>0</v>
      </c>
      <c r="AR276" s="72">
        <f t="shared" ca="1" si="190"/>
        <v>0</v>
      </c>
      <c r="AS276" s="72">
        <f t="shared" ca="1" si="191"/>
        <v>0</v>
      </c>
      <c r="AT276" s="72">
        <f t="shared" ca="1" si="192"/>
        <v>0</v>
      </c>
      <c r="AU276" s="85">
        <f t="shared" ca="1" si="193"/>
        <v>0</v>
      </c>
      <c r="AV276" s="85"/>
      <c r="AW276" s="73">
        <f t="shared" ca="1" si="194"/>
        <v>0</v>
      </c>
      <c r="AY276" s="73">
        <f t="shared" ca="1" si="195"/>
        <v>0</v>
      </c>
      <c r="AZ276" s="86"/>
    </row>
    <row r="277" spans="1:52" ht="12" customHeight="1">
      <c r="A277" s="77">
        <f t="shared" si="196"/>
        <v>45870</v>
      </c>
      <c r="B277" s="78">
        <f t="shared" si="197"/>
        <v>50000</v>
      </c>
      <c r="C277" s="87"/>
      <c r="D277" s="79">
        <f t="shared" si="159"/>
        <v>50000</v>
      </c>
      <c r="E277" s="67">
        <f t="shared" si="160"/>
        <v>0</v>
      </c>
      <c r="F277" s="67">
        <f t="shared" ca="1" si="161"/>
        <v>0</v>
      </c>
      <c r="G277" s="80">
        <f>VLOOKUP($A277,[0]!Table,MATCH(G$4,[0]!Curves,0))</f>
        <v>0</v>
      </c>
      <c r="H277" s="81">
        <f t="shared" si="162"/>
        <v>0</v>
      </c>
      <c r="I277" s="80">
        <f t="shared" si="163"/>
        <v>0</v>
      </c>
      <c r="J277" s="80">
        <f>VLOOKUP($A277,[0]!Table,MATCH(J$4,[0]!Curves,0))</f>
        <v>0</v>
      </c>
      <c r="K277" s="81">
        <f t="shared" si="164"/>
        <v>0</v>
      </c>
      <c r="L277" s="99">
        <f t="shared" si="165"/>
        <v>0</v>
      </c>
      <c r="M277" s="80">
        <f>VLOOKUP($A277,[0]!Table,MATCH(M$4,[0]!Curves,0))</f>
        <v>0</v>
      </c>
      <c r="N277" s="81">
        <f t="shared" si="166"/>
        <v>0</v>
      </c>
      <c r="O277" s="99">
        <f t="shared" si="167"/>
        <v>0</v>
      </c>
      <c r="P277" s="71"/>
      <c r="Q277" s="99">
        <f t="shared" si="168"/>
        <v>0</v>
      </c>
      <c r="R277" s="99">
        <f t="shared" si="169"/>
        <v>0</v>
      </c>
      <c r="S277" s="99">
        <f t="shared" si="170"/>
        <v>0</v>
      </c>
      <c r="T277" s="82"/>
      <c r="U277" s="22">
        <f t="shared" si="171"/>
        <v>31</v>
      </c>
      <c r="V277" s="83">
        <f t="shared" si="172"/>
        <v>45925</v>
      </c>
      <c r="W277" s="22">
        <f t="shared" ca="1" si="173"/>
        <v>8876</v>
      </c>
      <c r="X277" s="80">
        <f>VLOOKUP($A277,[0]!Table,MATCH(X$4,[0]!Curves,0))</f>
        <v>6.5851801485975706E-2</v>
      </c>
      <c r="Y277" s="84">
        <f t="shared" ca="1" si="174"/>
        <v>0.20712386502220209</v>
      </c>
      <c r="Z277" s="22">
        <f t="shared" si="175"/>
        <v>0</v>
      </c>
      <c r="AA277" s="22">
        <f t="shared" si="176"/>
        <v>0</v>
      </c>
      <c r="AC277" s="72">
        <f t="shared" ca="1" si="177"/>
        <v>0</v>
      </c>
      <c r="AD277" s="72">
        <f t="shared" ca="1" si="178"/>
        <v>0</v>
      </c>
      <c r="AE277" s="72">
        <f t="shared" ca="1" si="179"/>
        <v>0</v>
      </c>
      <c r="AF277" s="72">
        <f t="shared" ca="1" si="180"/>
        <v>0</v>
      </c>
      <c r="AG277" s="72">
        <f t="shared" ca="1" si="181"/>
        <v>0</v>
      </c>
      <c r="AH277" s="72">
        <f t="shared" ca="1" si="182"/>
        <v>0</v>
      </c>
      <c r="AI277" s="72">
        <f t="shared" ca="1" si="183"/>
        <v>0</v>
      </c>
      <c r="AJ277" s="72">
        <f t="shared" ca="1" si="184"/>
        <v>0</v>
      </c>
      <c r="AK277" s="72">
        <f t="shared" ca="1" si="185"/>
        <v>0</v>
      </c>
      <c r="AL277" s="76"/>
      <c r="AM277" s="72">
        <f t="shared" ca="1" si="186"/>
        <v>0</v>
      </c>
      <c r="AN277" s="72">
        <f t="shared" ca="1" si="187"/>
        <v>0</v>
      </c>
      <c r="AO277" s="72">
        <f t="shared" ca="1" si="188"/>
        <v>0</v>
      </c>
      <c r="AP277" s="85">
        <f t="shared" ca="1" si="189"/>
        <v>0</v>
      </c>
      <c r="AR277" s="72">
        <f t="shared" ca="1" si="190"/>
        <v>0</v>
      </c>
      <c r="AS277" s="72">
        <f t="shared" ca="1" si="191"/>
        <v>0</v>
      </c>
      <c r="AT277" s="72">
        <f t="shared" ca="1" si="192"/>
        <v>0</v>
      </c>
      <c r="AU277" s="85">
        <f t="shared" ca="1" si="193"/>
        <v>0</v>
      </c>
      <c r="AV277" s="85"/>
      <c r="AW277" s="73">
        <f t="shared" ca="1" si="194"/>
        <v>0</v>
      </c>
      <c r="AY277" s="73">
        <f t="shared" ca="1" si="195"/>
        <v>0</v>
      </c>
      <c r="AZ277" s="86"/>
    </row>
    <row r="278" spans="1:52" ht="12" customHeight="1">
      <c r="A278" s="77">
        <f t="shared" si="196"/>
        <v>45901</v>
      </c>
      <c r="B278" s="78">
        <f t="shared" si="197"/>
        <v>50000</v>
      </c>
      <c r="C278" s="87"/>
      <c r="D278" s="79">
        <f t="shared" si="159"/>
        <v>50000</v>
      </c>
      <c r="E278" s="67">
        <f t="shared" si="160"/>
        <v>0</v>
      </c>
      <c r="F278" s="67">
        <f t="shared" ca="1" si="161"/>
        <v>0</v>
      </c>
      <c r="G278" s="80">
        <f>VLOOKUP($A278,[0]!Table,MATCH(G$4,[0]!Curves,0))</f>
        <v>0</v>
      </c>
      <c r="H278" s="81">
        <f t="shared" si="162"/>
        <v>0</v>
      </c>
      <c r="I278" s="80">
        <f t="shared" si="163"/>
        <v>0</v>
      </c>
      <c r="J278" s="80">
        <f>VLOOKUP($A278,[0]!Table,MATCH(J$4,[0]!Curves,0))</f>
        <v>0</v>
      </c>
      <c r="K278" s="81">
        <f t="shared" si="164"/>
        <v>0</v>
      </c>
      <c r="L278" s="99">
        <f t="shared" si="165"/>
        <v>0</v>
      </c>
      <c r="M278" s="80">
        <f>VLOOKUP($A278,[0]!Table,MATCH(M$4,[0]!Curves,0))</f>
        <v>0</v>
      </c>
      <c r="N278" s="81">
        <f t="shared" si="166"/>
        <v>0</v>
      </c>
      <c r="O278" s="99">
        <f t="shared" si="167"/>
        <v>0</v>
      </c>
      <c r="P278" s="71"/>
      <c r="Q278" s="99">
        <f t="shared" si="168"/>
        <v>0</v>
      </c>
      <c r="R278" s="99">
        <f t="shared" si="169"/>
        <v>0</v>
      </c>
      <c r="S278" s="99">
        <f t="shared" si="170"/>
        <v>0</v>
      </c>
      <c r="T278" s="82"/>
      <c r="U278" s="22">
        <f t="shared" si="171"/>
        <v>30</v>
      </c>
      <c r="V278" s="83">
        <f t="shared" si="172"/>
        <v>45955</v>
      </c>
      <c r="W278" s="22">
        <f t="shared" ca="1" si="173"/>
        <v>8906</v>
      </c>
      <c r="X278" s="80">
        <f>VLOOKUP($A278,[0]!Table,MATCH(X$4,[0]!Curves,0))</f>
        <v>6.5849410884312398E-2</v>
      </c>
      <c r="Y278" s="84">
        <f t="shared" ca="1" si="174"/>
        <v>0.20603584594639957</v>
      </c>
      <c r="Z278" s="22">
        <f t="shared" si="175"/>
        <v>0</v>
      </c>
      <c r="AA278" s="22">
        <f t="shared" si="176"/>
        <v>0</v>
      </c>
      <c r="AC278" s="72">
        <f t="shared" ca="1" si="177"/>
        <v>0</v>
      </c>
      <c r="AD278" s="72">
        <f t="shared" ca="1" si="178"/>
        <v>0</v>
      </c>
      <c r="AE278" s="72">
        <f t="shared" ca="1" si="179"/>
        <v>0</v>
      </c>
      <c r="AF278" s="72">
        <f t="shared" ca="1" si="180"/>
        <v>0</v>
      </c>
      <c r="AG278" s="72">
        <f t="shared" ca="1" si="181"/>
        <v>0</v>
      </c>
      <c r="AH278" s="72">
        <f t="shared" ca="1" si="182"/>
        <v>0</v>
      </c>
      <c r="AI278" s="72">
        <f t="shared" ca="1" si="183"/>
        <v>0</v>
      </c>
      <c r="AJ278" s="72">
        <f t="shared" ca="1" si="184"/>
        <v>0</v>
      </c>
      <c r="AK278" s="72">
        <f t="shared" ca="1" si="185"/>
        <v>0</v>
      </c>
      <c r="AL278" s="76"/>
      <c r="AM278" s="72">
        <f t="shared" ca="1" si="186"/>
        <v>0</v>
      </c>
      <c r="AN278" s="72">
        <f t="shared" ca="1" si="187"/>
        <v>0</v>
      </c>
      <c r="AO278" s="72">
        <f t="shared" ca="1" si="188"/>
        <v>0</v>
      </c>
      <c r="AP278" s="85">
        <f t="shared" ca="1" si="189"/>
        <v>0</v>
      </c>
      <c r="AR278" s="72">
        <f t="shared" ca="1" si="190"/>
        <v>0</v>
      </c>
      <c r="AS278" s="72">
        <f t="shared" ca="1" si="191"/>
        <v>0</v>
      </c>
      <c r="AT278" s="72">
        <f t="shared" ca="1" si="192"/>
        <v>0</v>
      </c>
      <c r="AU278" s="85">
        <f t="shared" ca="1" si="193"/>
        <v>0</v>
      </c>
      <c r="AV278" s="85"/>
      <c r="AW278" s="73">
        <f t="shared" ca="1" si="194"/>
        <v>0</v>
      </c>
      <c r="AY278" s="73">
        <f t="shared" ca="1" si="195"/>
        <v>0</v>
      </c>
      <c r="AZ278" s="86"/>
    </row>
    <row r="279" spans="1:52" ht="12" customHeight="1">
      <c r="A279" s="77">
        <f t="shared" si="196"/>
        <v>45931</v>
      </c>
      <c r="B279" s="78">
        <f t="shared" si="197"/>
        <v>50000</v>
      </c>
      <c r="C279" s="87"/>
      <c r="D279" s="79">
        <f t="shared" si="159"/>
        <v>50000</v>
      </c>
      <c r="E279" s="67">
        <f t="shared" si="160"/>
        <v>0</v>
      </c>
      <c r="F279" s="67">
        <f t="shared" ca="1" si="161"/>
        <v>0</v>
      </c>
      <c r="G279" s="80">
        <f>VLOOKUP($A279,[0]!Table,MATCH(G$4,[0]!Curves,0))</f>
        <v>0</v>
      </c>
      <c r="H279" s="81">
        <f t="shared" si="162"/>
        <v>0</v>
      </c>
      <c r="I279" s="80">
        <f t="shared" si="163"/>
        <v>0</v>
      </c>
      <c r="J279" s="80">
        <f>VLOOKUP($A279,[0]!Table,MATCH(J$4,[0]!Curves,0))</f>
        <v>0</v>
      </c>
      <c r="K279" s="81">
        <f t="shared" si="164"/>
        <v>0</v>
      </c>
      <c r="L279" s="99">
        <f t="shared" si="165"/>
        <v>0</v>
      </c>
      <c r="M279" s="80">
        <f>VLOOKUP($A279,[0]!Table,MATCH(M$4,[0]!Curves,0))</f>
        <v>0</v>
      </c>
      <c r="N279" s="81">
        <f t="shared" si="166"/>
        <v>0</v>
      </c>
      <c r="O279" s="99">
        <f t="shared" si="167"/>
        <v>0</v>
      </c>
      <c r="P279" s="71"/>
      <c r="Q279" s="99">
        <f t="shared" si="168"/>
        <v>0</v>
      </c>
      <c r="R279" s="99">
        <f t="shared" si="169"/>
        <v>0</v>
      </c>
      <c r="S279" s="99">
        <f t="shared" si="170"/>
        <v>0</v>
      </c>
      <c r="T279" s="82"/>
      <c r="U279" s="22">
        <f t="shared" si="171"/>
        <v>31</v>
      </c>
      <c r="V279" s="83">
        <f t="shared" si="172"/>
        <v>45986</v>
      </c>
      <c r="W279" s="22">
        <f t="shared" ca="1" si="173"/>
        <v>8937</v>
      </c>
      <c r="X279" s="80">
        <f>VLOOKUP($A279,[0]!Table,MATCH(X$4,[0]!Curves,0))</f>
        <v>6.5847097398834098E-2</v>
      </c>
      <c r="Y279" s="84">
        <f t="shared" ca="1" si="174"/>
        <v>0.20491764272964483</v>
      </c>
      <c r="Z279" s="22">
        <f t="shared" si="175"/>
        <v>0</v>
      </c>
      <c r="AA279" s="22">
        <f t="shared" si="176"/>
        <v>0</v>
      </c>
      <c r="AC279" s="72">
        <f t="shared" ca="1" si="177"/>
        <v>0</v>
      </c>
      <c r="AD279" s="72">
        <f t="shared" ca="1" si="178"/>
        <v>0</v>
      </c>
      <c r="AE279" s="72">
        <f t="shared" ca="1" si="179"/>
        <v>0</v>
      </c>
      <c r="AF279" s="72">
        <f t="shared" ca="1" si="180"/>
        <v>0</v>
      </c>
      <c r="AG279" s="72">
        <f t="shared" ca="1" si="181"/>
        <v>0</v>
      </c>
      <c r="AH279" s="72">
        <f t="shared" ca="1" si="182"/>
        <v>0</v>
      </c>
      <c r="AI279" s="72">
        <f t="shared" ca="1" si="183"/>
        <v>0</v>
      </c>
      <c r="AJ279" s="72">
        <f t="shared" ca="1" si="184"/>
        <v>0</v>
      </c>
      <c r="AK279" s="72">
        <f t="shared" ca="1" si="185"/>
        <v>0</v>
      </c>
      <c r="AL279" s="76"/>
      <c r="AM279" s="72">
        <f t="shared" ca="1" si="186"/>
        <v>0</v>
      </c>
      <c r="AN279" s="72">
        <f t="shared" ca="1" si="187"/>
        <v>0</v>
      </c>
      <c r="AO279" s="72">
        <f t="shared" ca="1" si="188"/>
        <v>0</v>
      </c>
      <c r="AP279" s="85">
        <f t="shared" ca="1" si="189"/>
        <v>0</v>
      </c>
      <c r="AR279" s="72">
        <f t="shared" ca="1" si="190"/>
        <v>0</v>
      </c>
      <c r="AS279" s="72">
        <f t="shared" ca="1" si="191"/>
        <v>0</v>
      </c>
      <c r="AT279" s="72">
        <f t="shared" ca="1" si="192"/>
        <v>0</v>
      </c>
      <c r="AU279" s="85">
        <f t="shared" ca="1" si="193"/>
        <v>0</v>
      </c>
      <c r="AV279" s="85"/>
      <c r="AW279" s="73">
        <f t="shared" ca="1" si="194"/>
        <v>0</v>
      </c>
      <c r="AY279" s="73">
        <f t="shared" ca="1" si="195"/>
        <v>0</v>
      </c>
      <c r="AZ279" s="86"/>
    </row>
    <row r="280" spans="1:52" ht="12" customHeight="1">
      <c r="A280" s="77">
        <f t="shared" si="196"/>
        <v>45962</v>
      </c>
      <c r="B280" s="78">
        <f t="shared" si="197"/>
        <v>50000</v>
      </c>
      <c r="C280" s="87"/>
      <c r="D280" s="79">
        <f t="shared" si="159"/>
        <v>50000</v>
      </c>
      <c r="E280" s="67">
        <f t="shared" si="160"/>
        <v>0</v>
      </c>
      <c r="F280" s="67">
        <f t="shared" ca="1" si="161"/>
        <v>0</v>
      </c>
      <c r="G280" s="80">
        <f>VLOOKUP($A280,[0]!Table,MATCH(G$4,[0]!Curves,0))</f>
        <v>0</v>
      </c>
      <c r="H280" s="81">
        <f t="shared" si="162"/>
        <v>0</v>
      </c>
      <c r="I280" s="80">
        <f t="shared" si="163"/>
        <v>0</v>
      </c>
      <c r="J280" s="80">
        <f>VLOOKUP($A280,[0]!Table,MATCH(J$4,[0]!Curves,0))</f>
        <v>0</v>
      </c>
      <c r="K280" s="81">
        <f t="shared" si="164"/>
        <v>0</v>
      </c>
      <c r="L280" s="99">
        <f t="shared" si="165"/>
        <v>0</v>
      </c>
      <c r="M280" s="80">
        <f>VLOOKUP($A280,[0]!Table,MATCH(M$4,[0]!Curves,0))</f>
        <v>0</v>
      </c>
      <c r="N280" s="81">
        <f t="shared" si="166"/>
        <v>0</v>
      </c>
      <c r="O280" s="99">
        <f t="shared" si="167"/>
        <v>0</v>
      </c>
      <c r="P280" s="71"/>
      <c r="Q280" s="99">
        <f t="shared" si="168"/>
        <v>0</v>
      </c>
      <c r="R280" s="99">
        <f t="shared" si="169"/>
        <v>0</v>
      </c>
      <c r="S280" s="99">
        <f t="shared" si="170"/>
        <v>0</v>
      </c>
      <c r="T280" s="82"/>
      <c r="U280" s="22">
        <f t="shared" si="171"/>
        <v>30</v>
      </c>
      <c r="V280" s="83">
        <f t="shared" si="172"/>
        <v>46016</v>
      </c>
      <c r="W280" s="22">
        <f t="shared" ca="1" si="173"/>
        <v>8967</v>
      </c>
      <c r="X280" s="80">
        <f>VLOOKUP($A280,[0]!Table,MATCH(X$4,[0]!Curves,0))</f>
        <v>6.5844706797174801E-2</v>
      </c>
      <c r="Y280" s="84">
        <f t="shared" ca="1" si="174"/>
        <v>0.20384136543412229</v>
      </c>
      <c r="Z280" s="22">
        <f t="shared" si="175"/>
        <v>0</v>
      </c>
      <c r="AA280" s="22">
        <f t="shared" si="176"/>
        <v>0</v>
      </c>
      <c r="AC280" s="72">
        <f t="shared" ca="1" si="177"/>
        <v>0</v>
      </c>
      <c r="AD280" s="72">
        <f t="shared" ca="1" si="178"/>
        <v>0</v>
      </c>
      <c r="AE280" s="72">
        <f t="shared" ca="1" si="179"/>
        <v>0</v>
      </c>
      <c r="AF280" s="72">
        <f t="shared" ca="1" si="180"/>
        <v>0</v>
      </c>
      <c r="AG280" s="72">
        <f t="shared" ca="1" si="181"/>
        <v>0</v>
      </c>
      <c r="AH280" s="72">
        <f t="shared" ca="1" si="182"/>
        <v>0</v>
      </c>
      <c r="AI280" s="72">
        <f t="shared" ca="1" si="183"/>
        <v>0</v>
      </c>
      <c r="AJ280" s="72">
        <f t="shared" ca="1" si="184"/>
        <v>0</v>
      </c>
      <c r="AK280" s="72">
        <f t="shared" ca="1" si="185"/>
        <v>0</v>
      </c>
      <c r="AL280" s="76"/>
      <c r="AM280" s="72">
        <f t="shared" ca="1" si="186"/>
        <v>0</v>
      </c>
      <c r="AN280" s="72">
        <f t="shared" ca="1" si="187"/>
        <v>0</v>
      </c>
      <c r="AO280" s="72">
        <f t="shared" ca="1" si="188"/>
        <v>0</v>
      </c>
      <c r="AP280" s="85">
        <f t="shared" ca="1" si="189"/>
        <v>0</v>
      </c>
      <c r="AR280" s="72">
        <f t="shared" ca="1" si="190"/>
        <v>0</v>
      </c>
      <c r="AS280" s="72">
        <f t="shared" ca="1" si="191"/>
        <v>0</v>
      </c>
      <c r="AT280" s="72">
        <f t="shared" ca="1" si="192"/>
        <v>0</v>
      </c>
      <c r="AU280" s="85">
        <f t="shared" ca="1" si="193"/>
        <v>0</v>
      </c>
      <c r="AV280" s="85"/>
      <c r="AW280" s="73">
        <f t="shared" ca="1" si="194"/>
        <v>0</v>
      </c>
      <c r="AY280" s="73">
        <f t="shared" ca="1" si="195"/>
        <v>0</v>
      </c>
      <c r="AZ280" s="86"/>
    </row>
    <row r="281" spans="1:52" ht="12" customHeight="1">
      <c r="A281" s="77">
        <f t="shared" si="196"/>
        <v>45992</v>
      </c>
      <c r="B281" s="78">
        <f t="shared" si="197"/>
        <v>50000</v>
      </c>
      <c r="C281" s="87"/>
      <c r="D281" s="79">
        <f t="shared" si="159"/>
        <v>50000</v>
      </c>
      <c r="E281" s="67">
        <f t="shared" si="160"/>
        <v>0</v>
      </c>
      <c r="F281" s="67">
        <f t="shared" ca="1" si="161"/>
        <v>0</v>
      </c>
      <c r="G281" s="80">
        <f>VLOOKUP($A281,[0]!Table,MATCH(G$4,[0]!Curves,0))</f>
        <v>0</v>
      </c>
      <c r="H281" s="81">
        <f t="shared" si="162"/>
        <v>0</v>
      </c>
      <c r="I281" s="80">
        <f t="shared" si="163"/>
        <v>0</v>
      </c>
      <c r="J281" s="80">
        <f>VLOOKUP($A281,[0]!Table,MATCH(J$4,[0]!Curves,0))</f>
        <v>0</v>
      </c>
      <c r="K281" s="81">
        <f t="shared" si="164"/>
        <v>0</v>
      </c>
      <c r="L281" s="99">
        <f t="shared" si="165"/>
        <v>0</v>
      </c>
      <c r="M281" s="80">
        <f>VLOOKUP($A281,[0]!Table,MATCH(M$4,[0]!Curves,0))</f>
        <v>0</v>
      </c>
      <c r="N281" s="81">
        <f t="shared" si="166"/>
        <v>0</v>
      </c>
      <c r="O281" s="99">
        <f t="shared" si="167"/>
        <v>0</v>
      </c>
      <c r="P281" s="71"/>
      <c r="Q281" s="99">
        <f t="shared" si="168"/>
        <v>0</v>
      </c>
      <c r="R281" s="99">
        <f t="shared" si="169"/>
        <v>0</v>
      </c>
      <c r="S281" s="99">
        <f t="shared" si="170"/>
        <v>0</v>
      </c>
      <c r="T281" s="82"/>
      <c r="U281" s="22">
        <f t="shared" si="171"/>
        <v>31</v>
      </c>
      <c r="V281" s="83">
        <f t="shared" si="172"/>
        <v>46047</v>
      </c>
      <c r="W281" s="22">
        <f t="shared" ca="1" si="173"/>
        <v>8998</v>
      </c>
      <c r="X281" s="80">
        <f>VLOOKUP($A281,[0]!Table,MATCH(X$4,[0]!Curves,0))</f>
        <v>6.5842393311699998E-2</v>
      </c>
      <c r="Y281" s="84">
        <f t="shared" ca="1" si="174"/>
        <v>0.20273522891153201</v>
      </c>
      <c r="Z281" s="22">
        <f t="shared" si="175"/>
        <v>0</v>
      </c>
      <c r="AA281" s="22">
        <f t="shared" si="176"/>
        <v>0</v>
      </c>
      <c r="AC281" s="72">
        <f t="shared" ca="1" si="177"/>
        <v>0</v>
      </c>
      <c r="AD281" s="72">
        <f t="shared" ca="1" si="178"/>
        <v>0</v>
      </c>
      <c r="AE281" s="72">
        <f t="shared" ca="1" si="179"/>
        <v>0</v>
      </c>
      <c r="AF281" s="72">
        <f t="shared" ca="1" si="180"/>
        <v>0</v>
      </c>
      <c r="AG281" s="72">
        <f t="shared" ca="1" si="181"/>
        <v>0</v>
      </c>
      <c r="AH281" s="72">
        <f t="shared" ca="1" si="182"/>
        <v>0</v>
      </c>
      <c r="AI281" s="72">
        <f t="shared" ca="1" si="183"/>
        <v>0</v>
      </c>
      <c r="AJ281" s="72">
        <f t="shared" ca="1" si="184"/>
        <v>0</v>
      </c>
      <c r="AK281" s="72">
        <f t="shared" ca="1" si="185"/>
        <v>0</v>
      </c>
      <c r="AL281" s="76"/>
      <c r="AM281" s="72">
        <f t="shared" ca="1" si="186"/>
        <v>0</v>
      </c>
      <c r="AN281" s="72">
        <f t="shared" ca="1" si="187"/>
        <v>0</v>
      </c>
      <c r="AO281" s="72">
        <f t="shared" ca="1" si="188"/>
        <v>0</v>
      </c>
      <c r="AP281" s="85">
        <f t="shared" ca="1" si="189"/>
        <v>0</v>
      </c>
      <c r="AR281" s="72">
        <f t="shared" ca="1" si="190"/>
        <v>0</v>
      </c>
      <c r="AS281" s="72">
        <f t="shared" ca="1" si="191"/>
        <v>0</v>
      </c>
      <c r="AT281" s="72">
        <f t="shared" ca="1" si="192"/>
        <v>0</v>
      </c>
      <c r="AU281" s="85">
        <f t="shared" ca="1" si="193"/>
        <v>0</v>
      </c>
      <c r="AV281" s="85"/>
      <c r="AW281" s="73">
        <f t="shared" ca="1" si="194"/>
        <v>0</v>
      </c>
      <c r="AY281" s="73">
        <f t="shared" ca="1" si="195"/>
        <v>0</v>
      </c>
      <c r="AZ281" s="86"/>
    </row>
    <row r="282" spans="1:52" ht="12" customHeight="1">
      <c r="A282" s="77">
        <f t="shared" si="196"/>
        <v>46023</v>
      </c>
      <c r="B282" s="78">
        <f t="shared" si="197"/>
        <v>50000</v>
      </c>
      <c r="C282" s="87"/>
      <c r="D282" s="79">
        <f t="shared" si="159"/>
        <v>50000</v>
      </c>
      <c r="E282" s="67">
        <f t="shared" si="160"/>
        <v>0</v>
      </c>
      <c r="F282" s="67">
        <f t="shared" ca="1" si="161"/>
        <v>0</v>
      </c>
      <c r="G282" s="80">
        <f>VLOOKUP($A282,[0]!Table,MATCH(G$4,[0]!Curves,0))</f>
        <v>0</v>
      </c>
      <c r="H282" s="81">
        <f t="shared" si="162"/>
        <v>0</v>
      </c>
      <c r="I282" s="80">
        <f t="shared" si="163"/>
        <v>0</v>
      </c>
      <c r="J282" s="80">
        <f>VLOOKUP($A282,[0]!Table,MATCH(J$4,[0]!Curves,0))</f>
        <v>0</v>
      </c>
      <c r="K282" s="81">
        <f t="shared" si="164"/>
        <v>0</v>
      </c>
      <c r="L282" s="99">
        <f t="shared" si="165"/>
        <v>0</v>
      </c>
      <c r="M282" s="80">
        <f>VLOOKUP($A282,[0]!Table,MATCH(M$4,[0]!Curves,0))</f>
        <v>0</v>
      </c>
      <c r="N282" s="81">
        <f t="shared" si="166"/>
        <v>0</v>
      </c>
      <c r="O282" s="99">
        <f t="shared" si="167"/>
        <v>0</v>
      </c>
      <c r="P282" s="71"/>
      <c r="Q282" s="99">
        <f t="shared" si="168"/>
        <v>0</v>
      </c>
      <c r="R282" s="99">
        <f t="shared" si="169"/>
        <v>0</v>
      </c>
      <c r="S282" s="99">
        <f t="shared" si="170"/>
        <v>0</v>
      </c>
      <c r="T282" s="82"/>
      <c r="U282" s="22">
        <f t="shared" si="171"/>
        <v>31</v>
      </c>
      <c r="V282" s="83">
        <f t="shared" si="172"/>
        <v>46078</v>
      </c>
      <c r="W282" s="22">
        <f t="shared" ca="1" si="173"/>
        <v>9029</v>
      </c>
      <c r="X282" s="80">
        <f>VLOOKUP($A282,[0]!Table,MATCH(X$4,[0]!Curves,0))</f>
        <v>6.5840002710044296E-2</v>
      </c>
      <c r="Y282" s="84">
        <f t="shared" ca="1" si="174"/>
        <v>0.20163517402029615</v>
      </c>
      <c r="Z282" s="22">
        <f t="shared" si="175"/>
        <v>0</v>
      </c>
      <c r="AA282" s="22">
        <f t="shared" si="176"/>
        <v>0</v>
      </c>
      <c r="AC282" s="72">
        <f t="shared" ca="1" si="177"/>
        <v>0</v>
      </c>
      <c r="AD282" s="72">
        <f t="shared" ca="1" si="178"/>
        <v>0</v>
      </c>
      <c r="AE282" s="72">
        <f t="shared" ca="1" si="179"/>
        <v>0</v>
      </c>
      <c r="AF282" s="72">
        <f t="shared" ca="1" si="180"/>
        <v>0</v>
      </c>
      <c r="AG282" s="72">
        <f t="shared" ca="1" si="181"/>
        <v>0</v>
      </c>
      <c r="AH282" s="72">
        <f t="shared" ca="1" si="182"/>
        <v>0</v>
      </c>
      <c r="AI282" s="72">
        <f t="shared" ca="1" si="183"/>
        <v>0</v>
      </c>
      <c r="AJ282" s="72">
        <f t="shared" ca="1" si="184"/>
        <v>0</v>
      </c>
      <c r="AK282" s="72">
        <f t="shared" ca="1" si="185"/>
        <v>0</v>
      </c>
      <c r="AL282" s="76"/>
      <c r="AM282" s="72">
        <f t="shared" ca="1" si="186"/>
        <v>0</v>
      </c>
      <c r="AN282" s="72">
        <f t="shared" ca="1" si="187"/>
        <v>0</v>
      </c>
      <c r="AO282" s="72">
        <f t="shared" ca="1" si="188"/>
        <v>0</v>
      </c>
      <c r="AP282" s="85">
        <f t="shared" ca="1" si="189"/>
        <v>0</v>
      </c>
      <c r="AR282" s="72">
        <f t="shared" ca="1" si="190"/>
        <v>0</v>
      </c>
      <c r="AS282" s="72">
        <f t="shared" ca="1" si="191"/>
        <v>0</v>
      </c>
      <c r="AT282" s="72">
        <f t="shared" ca="1" si="192"/>
        <v>0</v>
      </c>
      <c r="AU282" s="85">
        <f t="shared" ca="1" si="193"/>
        <v>0</v>
      </c>
      <c r="AV282" s="85"/>
      <c r="AW282" s="73">
        <f t="shared" ca="1" si="194"/>
        <v>0</v>
      </c>
      <c r="AY282" s="73">
        <f t="shared" ca="1" si="195"/>
        <v>0</v>
      </c>
      <c r="AZ282" s="86"/>
    </row>
    <row r="283" spans="1:52" ht="12" customHeight="1">
      <c r="A283" s="77">
        <f t="shared" si="196"/>
        <v>46054</v>
      </c>
      <c r="B283" s="78">
        <f t="shared" si="197"/>
        <v>50000</v>
      </c>
      <c r="C283" s="87"/>
      <c r="D283" s="79">
        <f t="shared" si="159"/>
        <v>50000</v>
      </c>
      <c r="E283" s="67">
        <f t="shared" si="160"/>
        <v>0</v>
      </c>
      <c r="F283" s="67">
        <f t="shared" ca="1" si="161"/>
        <v>0</v>
      </c>
      <c r="G283" s="80">
        <f>VLOOKUP($A283,[0]!Table,MATCH(G$4,[0]!Curves,0))</f>
        <v>0</v>
      </c>
      <c r="H283" s="81">
        <f t="shared" si="162"/>
        <v>0</v>
      </c>
      <c r="I283" s="80">
        <f t="shared" si="163"/>
        <v>0</v>
      </c>
      <c r="J283" s="80">
        <f>VLOOKUP($A283,[0]!Table,MATCH(J$4,[0]!Curves,0))</f>
        <v>0</v>
      </c>
      <c r="K283" s="81">
        <f t="shared" si="164"/>
        <v>0</v>
      </c>
      <c r="L283" s="99">
        <f t="shared" si="165"/>
        <v>0</v>
      </c>
      <c r="M283" s="80">
        <f>VLOOKUP($A283,[0]!Table,MATCH(M$4,[0]!Curves,0))</f>
        <v>0</v>
      </c>
      <c r="N283" s="81">
        <f t="shared" si="166"/>
        <v>0</v>
      </c>
      <c r="O283" s="99">
        <f t="shared" si="167"/>
        <v>0</v>
      </c>
      <c r="P283" s="71"/>
      <c r="Q283" s="99">
        <f t="shared" si="168"/>
        <v>0</v>
      </c>
      <c r="R283" s="99">
        <f t="shared" si="169"/>
        <v>0</v>
      </c>
      <c r="S283" s="99">
        <f t="shared" si="170"/>
        <v>0</v>
      </c>
      <c r="T283" s="82"/>
      <c r="U283" s="22">
        <f t="shared" si="171"/>
        <v>28</v>
      </c>
      <c r="V283" s="83">
        <f t="shared" si="172"/>
        <v>46106</v>
      </c>
      <c r="W283" s="22">
        <f t="shared" ca="1" si="173"/>
        <v>9057</v>
      </c>
      <c r="X283" s="80">
        <f>VLOOKUP($A283,[0]!Table,MATCH(X$4,[0]!Curves,0))</f>
        <v>6.58376121083903E-2</v>
      </c>
      <c r="Y283" s="84">
        <f t="shared" ca="1" si="174"/>
        <v>0.2006467751763614</v>
      </c>
      <c r="Z283" s="22">
        <f t="shared" si="175"/>
        <v>0</v>
      </c>
      <c r="AA283" s="22">
        <f t="shared" si="176"/>
        <v>0</v>
      </c>
      <c r="AC283" s="72">
        <f t="shared" ca="1" si="177"/>
        <v>0</v>
      </c>
      <c r="AD283" s="72">
        <f t="shared" ca="1" si="178"/>
        <v>0</v>
      </c>
      <c r="AE283" s="72">
        <f t="shared" ca="1" si="179"/>
        <v>0</v>
      </c>
      <c r="AF283" s="72">
        <f t="shared" ca="1" si="180"/>
        <v>0</v>
      </c>
      <c r="AG283" s="72">
        <f t="shared" ca="1" si="181"/>
        <v>0</v>
      </c>
      <c r="AH283" s="72">
        <f t="shared" ca="1" si="182"/>
        <v>0</v>
      </c>
      <c r="AI283" s="72">
        <f t="shared" ca="1" si="183"/>
        <v>0</v>
      </c>
      <c r="AJ283" s="72">
        <f t="shared" ca="1" si="184"/>
        <v>0</v>
      </c>
      <c r="AK283" s="72">
        <f t="shared" ca="1" si="185"/>
        <v>0</v>
      </c>
      <c r="AL283" s="76"/>
      <c r="AM283" s="72">
        <f t="shared" ca="1" si="186"/>
        <v>0</v>
      </c>
      <c r="AN283" s="72">
        <f t="shared" ca="1" si="187"/>
        <v>0</v>
      </c>
      <c r="AO283" s="72">
        <f t="shared" ca="1" si="188"/>
        <v>0</v>
      </c>
      <c r="AP283" s="85">
        <f t="shared" ca="1" si="189"/>
        <v>0</v>
      </c>
      <c r="AR283" s="72">
        <f t="shared" ca="1" si="190"/>
        <v>0</v>
      </c>
      <c r="AS283" s="72">
        <f t="shared" ca="1" si="191"/>
        <v>0</v>
      </c>
      <c r="AT283" s="72">
        <f t="shared" ca="1" si="192"/>
        <v>0</v>
      </c>
      <c r="AU283" s="85">
        <f t="shared" ca="1" si="193"/>
        <v>0</v>
      </c>
      <c r="AV283" s="85"/>
      <c r="AW283" s="73">
        <f t="shared" ca="1" si="194"/>
        <v>0</v>
      </c>
      <c r="AY283" s="73">
        <f t="shared" ca="1" si="195"/>
        <v>0</v>
      </c>
      <c r="AZ283" s="86"/>
    </row>
    <row r="284" spans="1:52" ht="12" customHeight="1">
      <c r="A284" s="77">
        <f t="shared" si="196"/>
        <v>46082</v>
      </c>
      <c r="B284" s="78">
        <f t="shared" si="197"/>
        <v>50000</v>
      </c>
      <c r="C284" s="87"/>
      <c r="D284" s="79">
        <f t="shared" si="159"/>
        <v>50000</v>
      </c>
      <c r="E284" s="67">
        <f t="shared" si="160"/>
        <v>0</v>
      </c>
      <c r="F284" s="67">
        <f t="shared" ca="1" si="161"/>
        <v>0</v>
      </c>
      <c r="G284" s="80">
        <f>VLOOKUP($A284,[0]!Table,MATCH(G$4,[0]!Curves,0))</f>
        <v>0</v>
      </c>
      <c r="H284" s="81">
        <f t="shared" si="162"/>
        <v>0</v>
      </c>
      <c r="I284" s="80">
        <f t="shared" si="163"/>
        <v>0</v>
      </c>
      <c r="J284" s="80">
        <f>VLOOKUP($A284,[0]!Table,MATCH(J$4,[0]!Curves,0))</f>
        <v>0</v>
      </c>
      <c r="K284" s="81">
        <f t="shared" si="164"/>
        <v>0</v>
      </c>
      <c r="L284" s="99">
        <f t="shared" si="165"/>
        <v>0</v>
      </c>
      <c r="M284" s="80">
        <f>VLOOKUP($A284,[0]!Table,MATCH(M$4,[0]!Curves,0))</f>
        <v>0</v>
      </c>
      <c r="N284" s="81">
        <f t="shared" si="166"/>
        <v>0</v>
      </c>
      <c r="O284" s="99">
        <f t="shared" si="167"/>
        <v>0</v>
      </c>
      <c r="P284" s="71"/>
      <c r="Q284" s="99">
        <f t="shared" si="168"/>
        <v>0</v>
      </c>
      <c r="R284" s="99">
        <f t="shared" si="169"/>
        <v>0</v>
      </c>
      <c r="S284" s="99">
        <f t="shared" si="170"/>
        <v>0</v>
      </c>
      <c r="T284" s="82"/>
      <c r="U284" s="22">
        <f t="shared" si="171"/>
        <v>31</v>
      </c>
      <c r="V284" s="83">
        <f t="shared" si="172"/>
        <v>46137</v>
      </c>
      <c r="W284" s="22">
        <f t="shared" ca="1" si="173"/>
        <v>9088</v>
      </c>
      <c r="X284" s="80">
        <f>VLOOKUP($A284,[0]!Table,MATCH(X$4,[0]!Curves,0))</f>
        <v>6.5835452855285595E-2</v>
      </c>
      <c r="Y284" s="84">
        <f t="shared" ca="1" si="174"/>
        <v>0.19955820161128823</v>
      </c>
      <c r="Z284" s="22">
        <f t="shared" si="175"/>
        <v>0</v>
      </c>
      <c r="AA284" s="22">
        <f t="shared" si="176"/>
        <v>0</v>
      </c>
      <c r="AC284" s="72">
        <f t="shared" ca="1" si="177"/>
        <v>0</v>
      </c>
      <c r="AD284" s="72">
        <f t="shared" ca="1" si="178"/>
        <v>0</v>
      </c>
      <c r="AE284" s="72">
        <f t="shared" ca="1" si="179"/>
        <v>0</v>
      </c>
      <c r="AF284" s="72">
        <f t="shared" ca="1" si="180"/>
        <v>0</v>
      </c>
      <c r="AG284" s="72">
        <f t="shared" ca="1" si="181"/>
        <v>0</v>
      </c>
      <c r="AH284" s="72">
        <f t="shared" ca="1" si="182"/>
        <v>0</v>
      </c>
      <c r="AI284" s="72">
        <f t="shared" ca="1" si="183"/>
        <v>0</v>
      </c>
      <c r="AJ284" s="72">
        <f t="shared" ca="1" si="184"/>
        <v>0</v>
      </c>
      <c r="AK284" s="72">
        <f t="shared" ca="1" si="185"/>
        <v>0</v>
      </c>
      <c r="AL284" s="76"/>
      <c r="AM284" s="72">
        <f t="shared" ca="1" si="186"/>
        <v>0</v>
      </c>
      <c r="AN284" s="72">
        <f t="shared" ca="1" si="187"/>
        <v>0</v>
      </c>
      <c r="AO284" s="72">
        <f t="shared" ca="1" si="188"/>
        <v>0</v>
      </c>
      <c r="AP284" s="85">
        <f t="shared" ca="1" si="189"/>
        <v>0</v>
      </c>
      <c r="AR284" s="72">
        <f t="shared" ca="1" si="190"/>
        <v>0</v>
      </c>
      <c r="AS284" s="72">
        <f t="shared" ca="1" si="191"/>
        <v>0</v>
      </c>
      <c r="AT284" s="72">
        <f t="shared" ca="1" si="192"/>
        <v>0</v>
      </c>
      <c r="AU284" s="85">
        <f t="shared" ca="1" si="193"/>
        <v>0</v>
      </c>
      <c r="AV284" s="85"/>
      <c r="AW284" s="73">
        <f t="shared" ca="1" si="194"/>
        <v>0</v>
      </c>
      <c r="AY284" s="73">
        <f t="shared" ca="1" si="195"/>
        <v>0</v>
      </c>
      <c r="AZ284" s="86"/>
    </row>
    <row r="285" spans="1:52" ht="12" customHeight="1">
      <c r="A285" s="77">
        <f t="shared" si="196"/>
        <v>46113</v>
      </c>
      <c r="B285" s="78">
        <f t="shared" si="197"/>
        <v>50000</v>
      </c>
      <c r="C285" s="87"/>
      <c r="D285" s="79">
        <f t="shared" si="159"/>
        <v>50000</v>
      </c>
      <c r="E285" s="67">
        <f t="shared" si="160"/>
        <v>0</v>
      </c>
      <c r="F285" s="67">
        <f t="shared" ca="1" si="161"/>
        <v>0</v>
      </c>
      <c r="G285" s="80">
        <f>VLOOKUP($A285,[0]!Table,MATCH(G$4,[0]!Curves,0))</f>
        <v>0</v>
      </c>
      <c r="H285" s="81">
        <f t="shared" si="162"/>
        <v>0</v>
      </c>
      <c r="I285" s="80">
        <f t="shared" si="163"/>
        <v>0</v>
      </c>
      <c r="J285" s="80">
        <f>VLOOKUP($A285,[0]!Table,MATCH(J$4,[0]!Curves,0))</f>
        <v>0</v>
      </c>
      <c r="K285" s="81">
        <f t="shared" si="164"/>
        <v>0</v>
      </c>
      <c r="L285" s="99">
        <f t="shared" si="165"/>
        <v>0</v>
      </c>
      <c r="M285" s="80">
        <f>VLOOKUP($A285,[0]!Table,MATCH(M$4,[0]!Curves,0))</f>
        <v>0</v>
      </c>
      <c r="N285" s="81">
        <f t="shared" si="166"/>
        <v>0</v>
      </c>
      <c r="O285" s="99">
        <f t="shared" si="167"/>
        <v>0</v>
      </c>
      <c r="P285" s="71"/>
      <c r="Q285" s="99">
        <f t="shared" si="168"/>
        <v>0</v>
      </c>
      <c r="R285" s="99">
        <f t="shared" si="169"/>
        <v>0</v>
      </c>
      <c r="S285" s="99">
        <f t="shared" si="170"/>
        <v>0</v>
      </c>
      <c r="T285" s="82"/>
      <c r="U285" s="22">
        <f t="shared" si="171"/>
        <v>30</v>
      </c>
      <c r="V285" s="83">
        <f t="shared" si="172"/>
        <v>46167</v>
      </c>
      <c r="W285" s="22">
        <f t="shared" ca="1" si="173"/>
        <v>9118</v>
      </c>
      <c r="X285" s="80">
        <f>VLOOKUP($A285,[0]!Table,MATCH(X$4,[0]!Curves,0))</f>
        <v>6.5833062253635208E-2</v>
      </c>
      <c r="Y285" s="84">
        <f t="shared" ca="1" si="174"/>
        <v>0.19851044108677104</v>
      </c>
      <c r="Z285" s="22">
        <f t="shared" si="175"/>
        <v>0</v>
      </c>
      <c r="AA285" s="22">
        <f t="shared" si="176"/>
        <v>0</v>
      </c>
      <c r="AC285" s="72">
        <f t="shared" ca="1" si="177"/>
        <v>0</v>
      </c>
      <c r="AD285" s="72">
        <f t="shared" ca="1" si="178"/>
        <v>0</v>
      </c>
      <c r="AE285" s="72">
        <f t="shared" ca="1" si="179"/>
        <v>0</v>
      </c>
      <c r="AF285" s="72">
        <f t="shared" ca="1" si="180"/>
        <v>0</v>
      </c>
      <c r="AG285" s="72">
        <f t="shared" ca="1" si="181"/>
        <v>0</v>
      </c>
      <c r="AH285" s="72">
        <f t="shared" ca="1" si="182"/>
        <v>0</v>
      </c>
      <c r="AI285" s="72">
        <f t="shared" ca="1" si="183"/>
        <v>0</v>
      </c>
      <c r="AJ285" s="72">
        <f t="shared" ca="1" si="184"/>
        <v>0</v>
      </c>
      <c r="AK285" s="72">
        <f t="shared" ca="1" si="185"/>
        <v>0</v>
      </c>
      <c r="AL285" s="76"/>
      <c r="AM285" s="72">
        <f t="shared" ca="1" si="186"/>
        <v>0</v>
      </c>
      <c r="AN285" s="72">
        <f t="shared" ca="1" si="187"/>
        <v>0</v>
      </c>
      <c r="AO285" s="72">
        <f t="shared" ca="1" si="188"/>
        <v>0</v>
      </c>
      <c r="AP285" s="85">
        <f t="shared" ca="1" si="189"/>
        <v>0</v>
      </c>
      <c r="AR285" s="72">
        <f t="shared" ca="1" si="190"/>
        <v>0</v>
      </c>
      <c r="AS285" s="72">
        <f t="shared" ca="1" si="191"/>
        <v>0</v>
      </c>
      <c r="AT285" s="72">
        <f t="shared" ca="1" si="192"/>
        <v>0</v>
      </c>
      <c r="AU285" s="85">
        <f t="shared" ca="1" si="193"/>
        <v>0</v>
      </c>
      <c r="AV285" s="85"/>
      <c r="AW285" s="73">
        <f t="shared" ca="1" si="194"/>
        <v>0</v>
      </c>
      <c r="AY285" s="73">
        <f t="shared" ca="1" si="195"/>
        <v>0</v>
      </c>
      <c r="AZ285" s="86"/>
    </row>
    <row r="286" spans="1:52" ht="12" customHeight="1">
      <c r="A286" s="77">
        <f t="shared" si="196"/>
        <v>46143</v>
      </c>
      <c r="B286" s="78">
        <f t="shared" si="197"/>
        <v>50000</v>
      </c>
      <c r="C286" s="87"/>
      <c r="D286" s="79">
        <f t="shared" si="159"/>
        <v>50000</v>
      </c>
      <c r="E286" s="67">
        <f t="shared" si="160"/>
        <v>0</v>
      </c>
      <c r="F286" s="67">
        <f t="shared" ca="1" si="161"/>
        <v>0</v>
      </c>
      <c r="G286" s="80">
        <f>VLOOKUP($A286,[0]!Table,MATCH(G$4,[0]!Curves,0))</f>
        <v>0</v>
      </c>
      <c r="H286" s="81">
        <f t="shared" si="162"/>
        <v>0</v>
      </c>
      <c r="I286" s="80">
        <f t="shared" si="163"/>
        <v>0</v>
      </c>
      <c r="J286" s="80">
        <f>VLOOKUP($A286,[0]!Table,MATCH(J$4,[0]!Curves,0))</f>
        <v>0</v>
      </c>
      <c r="K286" s="81">
        <f t="shared" si="164"/>
        <v>0</v>
      </c>
      <c r="L286" s="99">
        <f t="shared" si="165"/>
        <v>0</v>
      </c>
      <c r="M286" s="80">
        <f>VLOOKUP($A286,[0]!Table,MATCH(M$4,[0]!Curves,0))</f>
        <v>0</v>
      </c>
      <c r="N286" s="81">
        <f t="shared" si="166"/>
        <v>0</v>
      </c>
      <c r="O286" s="99">
        <f t="shared" si="167"/>
        <v>0</v>
      </c>
      <c r="P286" s="71"/>
      <c r="Q286" s="99">
        <f t="shared" si="168"/>
        <v>0</v>
      </c>
      <c r="R286" s="99">
        <f t="shared" si="169"/>
        <v>0</v>
      </c>
      <c r="S286" s="99">
        <f t="shared" si="170"/>
        <v>0</v>
      </c>
      <c r="T286" s="82"/>
      <c r="U286" s="22">
        <f t="shared" si="171"/>
        <v>31</v>
      </c>
      <c r="V286" s="83">
        <f t="shared" si="172"/>
        <v>46198</v>
      </c>
      <c r="W286" s="22">
        <f t="shared" ca="1" si="173"/>
        <v>9149</v>
      </c>
      <c r="X286" s="80">
        <f>VLOOKUP($A286,[0]!Table,MATCH(X$4,[0]!Curves,0))</f>
        <v>6.58307487681693E-2</v>
      </c>
      <c r="Y286" s="84">
        <f t="shared" ca="1" si="174"/>
        <v>0.19743361047757946</v>
      </c>
      <c r="Z286" s="22">
        <f t="shared" si="175"/>
        <v>0</v>
      </c>
      <c r="AA286" s="22">
        <f t="shared" si="176"/>
        <v>0</v>
      </c>
      <c r="AC286" s="72">
        <f t="shared" ca="1" si="177"/>
        <v>0</v>
      </c>
      <c r="AD286" s="72">
        <f t="shared" ca="1" si="178"/>
        <v>0</v>
      </c>
      <c r="AE286" s="72">
        <f t="shared" ca="1" si="179"/>
        <v>0</v>
      </c>
      <c r="AF286" s="72">
        <f t="shared" ca="1" si="180"/>
        <v>0</v>
      </c>
      <c r="AG286" s="72">
        <f t="shared" ca="1" si="181"/>
        <v>0</v>
      </c>
      <c r="AH286" s="72">
        <f t="shared" ca="1" si="182"/>
        <v>0</v>
      </c>
      <c r="AI286" s="72">
        <f t="shared" ca="1" si="183"/>
        <v>0</v>
      </c>
      <c r="AJ286" s="72">
        <f t="shared" ca="1" si="184"/>
        <v>0</v>
      </c>
      <c r="AK286" s="72">
        <f t="shared" ca="1" si="185"/>
        <v>0</v>
      </c>
      <c r="AL286" s="76"/>
      <c r="AM286" s="72">
        <f t="shared" ca="1" si="186"/>
        <v>0</v>
      </c>
      <c r="AN286" s="72">
        <f t="shared" ca="1" si="187"/>
        <v>0</v>
      </c>
      <c r="AO286" s="72">
        <f t="shared" ca="1" si="188"/>
        <v>0</v>
      </c>
      <c r="AP286" s="85">
        <f t="shared" ca="1" si="189"/>
        <v>0</v>
      </c>
      <c r="AR286" s="72">
        <f t="shared" ca="1" si="190"/>
        <v>0</v>
      </c>
      <c r="AS286" s="72">
        <f t="shared" ca="1" si="191"/>
        <v>0</v>
      </c>
      <c r="AT286" s="72">
        <f t="shared" ca="1" si="192"/>
        <v>0</v>
      </c>
      <c r="AU286" s="85">
        <f t="shared" ca="1" si="193"/>
        <v>0</v>
      </c>
      <c r="AV286" s="85"/>
      <c r="AW286" s="73">
        <f t="shared" ca="1" si="194"/>
        <v>0</v>
      </c>
      <c r="AY286" s="73">
        <f t="shared" ca="1" si="195"/>
        <v>0</v>
      </c>
      <c r="AZ286" s="86"/>
    </row>
    <row r="287" spans="1:52" ht="12" customHeight="1">
      <c r="A287" s="77">
        <f t="shared" si="196"/>
        <v>46174</v>
      </c>
      <c r="B287" s="78">
        <f t="shared" si="197"/>
        <v>50000</v>
      </c>
      <c r="C287" s="87"/>
      <c r="D287" s="79">
        <f t="shared" si="159"/>
        <v>50000</v>
      </c>
      <c r="E287" s="67">
        <f t="shared" si="160"/>
        <v>0</v>
      </c>
      <c r="F287" s="67">
        <f t="shared" ca="1" si="161"/>
        <v>0</v>
      </c>
      <c r="G287" s="80">
        <f>VLOOKUP($A287,[0]!Table,MATCH(G$4,[0]!Curves,0))</f>
        <v>0</v>
      </c>
      <c r="H287" s="81">
        <f t="shared" si="162"/>
        <v>0</v>
      </c>
      <c r="I287" s="80">
        <f t="shared" si="163"/>
        <v>0</v>
      </c>
      <c r="J287" s="80">
        <f>VLOOKUP($A287,[0]!Table,MATCH(J$4,[0]!Curves,0))</f>
        <v>0</v>
      </c>
      <c r="K287" s="81">
        <f t="shared" si="164"/>
        <v>0</v>
      </c>
      <c r="L287" s="99">
        <f t="shared" si="165"/>
        <v>0</v>
      </c>
      <c r="M287" s="80">
        <f>VLOOKUP($A287,[0]!Table,MATCH(M$4,[0]!Curves,0))</f>
        <v>0</v>
      </c>
      <c r="N287" s="81">
        <f t="shared" si="166"/>
        <v>0</v>
      </c>
      <c r="O287" s="99">
        <f t="shared" si="167"/>
        <v>0</v>
      </c>
      <c r="P287" s="71"/>
      <c r="Q287" s="99">
        <f t="shared" si="168"/>
        <v>0</v>
      </c>
      <c r="R287" s="99">
        <f t="shared" si="169"/>
        <v>0</v>
      </c>
      <c r="S287" s="99">
        <f t="shared" si="170"/>
        <v>0</v>
      </c>
      <c r="T287" s="82"/>
      <c r="U287" s="22">
        <f t="shared" si="171"/>
        <v>30</v>
      </c>
      <c r="V287" s="83">
        <f t="shared" si="172"/>
        <v>46228</v>
      </c>
      <c r="W287" s="22">
        <f t="shared" ca="1" si="173"/>
        <v>9179</v>
      </c>
      <c r="X287" s="80">
        <f>VLOOKUP($A287,[0]!Table,MATCH(X$4,[0]!Curves,0))</f>
        <v>6.5828358166522896E-2</v>
      </c>
      <c r="Y287" s="84">
        <f t="shared" ca="1" si="174"/>
        <v>0.1963971518616954</v>
      </c>
      <c r="Z287" s="22">
        <f t="shared" si="175"/>
        <v>0</v>
      </c>
      <c r="AA287" s="22">
        <f t="shared" si="176"/>
        <v>0</v>
      </c>
      <c r="AC287" s="72">
        <f t="shared" ca="1" si="177"/>
        <v>0</v>
      </c>
      <c r="AD287" s="72">
        <f t="shared" ca="1" si="178"/>
        <v>0</v>
      </c>
      <c r="AE287" s="72">
        <f t="shared" ca="1" si="179"/>
        <v>0</v>
      </c>
      <c r="AF287" s="72">
        <f t="shared" ca="1" si="180"/>
        <v>0</v>
      </c>
      <c r="AG287" s="72">
        <f t="shared" ca="1" si="181"/>
        <v>0</v>
      </c>
      <c r="AH287" s="72">
        <f t="shared" ca="1" si="182"/>
        <v>0</v>
      </c>
      <c r="AI287" s="72">
        <f t="shared" ca="1" si="183"/>
        <v>0</v>
      </c>
      <c r="AJ287" s="72">
        <f t="shared" ca="1" si="184"/>
        <v>0</v>
      </c>
      <c r="AK287" s="72">
        <f t="shared" ca="1" si="185"/>
        <v>0</v>
      </c>
      <c r="AL287" s="76"/>
      <c r="AM287" s="72">
        <f t="shared" ca="1" si="186"/>
        <v>0</v>
      </c>
      <c r="AN287" s="72">
        <f t="shared" ca="1" si="187"/>
        <v>0</v>
      </c>
      <c r="AO287" s="72">
        <f t="shared" ca="1" si="188"/>
        <v>0</v>
      </c>
      <c r="AP287" s="85">
        <f t="shared" ca="1" si="189"/>
        <v>0</v>
      </c>
      <c r="AR287" s="72">
        <f t="shared" ca="1" si="190"/>
        <v>0</v>
      </c>
      <c r="AS287" s="72">
        <f t="shared" ca="1" si="191"/>
        <v>0</v>
      </c>
      <c r="AT287" s="72">
        <f t="shared" ca="1" si="192"/>
        <v>0</v>
      </c>
      <c r="AU287" s="85">
        <f t="shared" ca="1" si="193"/>
        <v>0</v>
      </c>
      <c r="AV287" s="85"/>
      <c r="AW287" s="73">
        <f t="shared" ca="1" si="194"/>
        <v>0</v>
      </c>
      <c r="AY287" s="73">
        <f t="shared" ca="1" si="195"/>
        <v>0</v>
      </c>
      <c r="AZ287" s="86"/>
    </row>
    <row r="288" spans="1:52" ht="12" customHeight="1">
      <c r="A288" s="77">
        <f t="shared" si="196"/>
        <v>46204</v>
      </c>
      <c r="B288" s="78">
        <f t="shared" si="197"/>
        <v>50000</v>
      </c>
      <c r="C288" s="87"/>
      <c r="D288" s="79">
        <f t="shared" si="159"/>
        <v>50000</v>
      </c>
      <c r="E288" s="67">
        <f t="shared" si="160"/>
        <v>0</v>
      </c>
      <c r="F288" s="67">
        <f t="shared" ca="1" si="161"/>
        <v>0</v>
      </c>
      <c r="G288" s="80">
        <f>VLOOKUP($A288,[0]!Table,MATCH(G$4,[0]!Curves,0))</f>
        <v>0</v>
      </c>
      <c r="H288" s="81">
        <f t="shared" si="162"/>
        <v>0</v>
      </c>
      <c r="I288" s="80">
        <f t="shared" si="163"/>
        <v>0</v>
      </c>
      <c r="J288" s="80">
        <f>VLOOKUP($A288,[0]!Table,MATCH(J$4,[0]!Curves,0))</f>
        <v>0</v>
      </c>
      <c r="K288" s="81">
        <f t="shared" si="164"/>
        <v>0</v>
      </c>
      <c r="L288" s="99">
        <f t="shared" si="165"/>
        <v>0</v>
      </c>
      <c r="M288" s="80">
        <f>VLOOKUP($A288,[0]!Table,MATCH(M$4,[0]!Curves,0))</f>
        <v>0</v>
      </c>
      <c r="N288" s="81">
        <f t="shared" si="166"/>
        <v>0</v>
      </c>
      <c r="O288" s="99">
        <f t="shared" si="167"/>
        <v>0</v>
      </c>
      <c r="P288" s="71"/>
      <c r="Q288" s="99">
        <f t="shared" si="168"/>
        <v>0</v>
      </c>
      <c r="R288" s="99">
        <f t="shared" si="169"/>
        <v>0</v>
      </c>
      <c r="S288" s="99">
        <f t="shared" si="170"/>
        <v>0</v>
      </c>
      <c r="T288" s="82"/>
      <c r="U288" s="22">
        <f t="shared" si="171"/>
        <v>31</v>
      </c>
      <c r="V288" s="83">
        <f t="shared" si="172"/>
        <v>46259</v>
      </c>
      <c r="W288" s="22">
        <f t="shared" ca="1" si="173"/>
        <v>9210</v>
      </c>
      <c r="X288" s="80">
        <f>VLOOKUP($A288,[0]!Table,MATCH(X$4,[0]!Curves,0))</f>
        <v>6.5826044681060597E-2</v>
      </c>
      <c r="Y288" s="84">
        <f t="shared" ca="1" si="174"/>
        <v>0.1953319359329713</v>
      </c>
      <c r="Z288" s="22">
        <f t="shared" si="175"/>
        <v>0</v>
      </c>
      <c r="AA288" s="22">
        <f t="shared" si="176"/>
        <v>0</v>
      </c>
      <c r="AC288" s="72">
        <f t="shared" ca="1" si="177"/>
        <v>0</v>
      </c>
      <c r="AD288" s="72">
        <f t="shared" ca="1" si="178"/>
        <v>0</v>
      </c>
      <c r="AE288" s="72">
        <f t="shared" ca="1" si="179"/>
        <v>0</v>
      </c>
      <c r="AF288" s="72">
        <f t="shared" ca="1" si="180"/>
        <v>0</v>
      </c>
      <c r="AG288" s="72">
        <f t="shared" ca="1" si="181"/>
        <v>0</v>
      </c>
      <c r="AH288" s="72">
        <f t="shared" ca="1" si="182"/>
        <v>0</v>
      </c>
      <c r="AI288" s="72">
        <f t="shared" ca="1" si="183"/>
        <v>0</v>
      </c>
      <c r="AJ288" s="72">
        <f t="shared" ca="1" si="184"/>
        <v>0</v>
      </c>
      <c r="AK288" s="72">
        <f t="shared" ca="1" si="185"/>
        <v>0</v>
      </c>
      <c r="AL288" s="76"/>
      <c r="AM288" s="72">
        <f t="shared" ca="1" si="186"/>
        <v>0</v>
      </c>
      <c r="AN288" s="72">
        <f t="shared" ca="1" si="187"/>
        <v>0</v>
      </c>
      <c r="AO288" s="72">
        <f t="shared" ca="1" si="188"/>
        <v>0</v>
      </c>
      <c r="AP288" s="85">
        <f t="shared" ca="1" si="189"/>
        <v>0</v>
      </c>
      <c r="AR288" s="72">
        <f t="shared" ca="1" si="190"/>
        <v>0</v>
      </c>
      <c r="AS288" s="72">
        <f t="shared" ca="1" si="191"/>
        <v>0</v>
      </c>
      <c r="AT288" s="72">
        <f t="shared" ca="1" si="192"/>
        <v>0</v>
      </c>
      <c r="AU288" s="85">
        <f t="shared" ca="1" si="193"/>
        <v>0</v>
      </c>
      <c r="AV288" s="85"/>
      <c r="AW288" s="73">
        <f t="shared" ca="1" si="194"/>
        <v>0</v>
      </c>
      <c r="AY288" s="73">
        <f t="shared" ca="1" si="195"/>
        <v>0</v>
      </c>
      <c r="AZ288" s="86"/>
    </row>
    <row r="289" spans="1:52" ht="12" customHeight="1">
      <c r="A289" s="77">
        <f t="shared" si="196"/>
        <v>46235</v>
      </c>
      <c r="B289" s="78">
        <f t="shared" si="197"/>
        <v>50000</v>
      </c>
      <c r="C289" s="87"/>
      <c r="D289" s="79">
        <f t="shared" si="159"/>
        <v>50000</v>
      </c>
      <c r="E289" s="67">
        <f t="shared" si="160"/>
        <v>0</v>
      </c>
      <c r="F289" s="67">
        <f t="shared" ca="1" si="161"/>
        <v>0</v>
      </c>
      <c r="G289" s="80">
        <f>VLOOKUP($A289,[0]!Table,MATCH(G$4,[0]!Curves,0))</f>
        <v>0</v>
      </c>
      <c r="H289" s="81">
        <f t="shared" si="162"/>
        <v>0</v>
      </c>
      <c r="I289" s="80">
        <f t="shared" si="163"/>
        <v>0</v>
      </c>
      <c r="J289" s="80">
        <f>VLOOKUP($A289,[0]!Table,MATCH(J$4,[0]!Curves,0))</f>
        <v>0</v>
      </c>
      <c r="K289" s="81">
        <f t="shared" si="164"/>
        <v>0</v>
      </c>
      <c r="L289" s="99">
        <f t="shared" si="165"/>
        <v>0</v>
      </c>
      <c r="M289" s="80">
        <f>VLOOKUP($A289,[0]!Table,MATCH(M$4,[0]!Curves,0))</f>
        <v>0</v>
      </c>
      <c r="N289" s="81">
        <f t="shared" si="166"/>
        <v>0</v>
      </c>
      <c r="O289" s="99">
        <f t="shared" si="167"/>
        <v>0</v>
      </c>
      <c r="P289" s="71"/>
      <c r="Q289" s="99">
        <f t="shared" si="168"/>
        <v>0</v>
      </c>
      <c r="R289" s="99">
        <f t="shared" si="169"/>
        <v>0</v>
      </c>
      <c r="S289" s="99">
        <f t="shared" si="170"/>
        <v>0</v>
      </c>
      <c r="T289" s="82"/>
      <c r="U289" s="22">
        <f t="shared" si="171"/>
        <v>31</v>
      </c>
      <c r="V289" s="83">
        <f t="shared" si="172"/>
        <v>46290</v>
      </c>
      <c r="W289" s="22">
        <f t="shared" ca="1" si="173"/>
        <v>9241</v>
      </c>
      <c r="X289" s="80">
        <f>VLOOKUP($A289,[0]!Table,MATCH(X$4,[0]!Curves,0))</f>
        <v>6.5823654079417704E-2</v>
      </c>
      <c r="Y289" s="84">
        <f t="shared" ca="1" si="174"/>
        <v>0.19427257384279267</v>
      </c>
      <c r="Z289" s="22">
        <f t="shared" si="175"/>
        <v>0</v>
      </c>
      <c r="AA289" s="22">
        <f t="shared" si="176"/>
        <v>0</v>
      </c>
      <c r="AC289" s="72">
        <f t="shared" ca="1" si="177"/>
        <v>0</v>
      </c>
      <c r="AD289" s="72">
        <f t="shared" ca="1" si="178"/>
        <v>0</v>
      </c>
      <c r="AE289" s="72">
        <f t="shared" ca="1" si="179"/>
        <v>0</v>
      </c>
      <c r="AF289" s="72">
        <f t="shared" ca="1" si="180"/>
        <v>0</v>
      </c>
      <c r="AG289" s="72">
        <f t="shared" ca="1" si="181"/>
        <v>0</v>
      </c>
      <c r="AH289" s="72">
        <f t="shared" ca="1" si="182"/>
        <v>0</v>
      </c>
      <c r="AI289" s="72">
        <f t="shared" ca="1" si="183"/>
        <v>0</v>
      </c>
      <c r="AJ289" s="72">
        <f t="shared" ca="1" si="184"/>
        <v>0</v>
      </c>
      <c r="AK289" s="72">
        <f t="shared" ca="1" si="185"/>
        <v>0</v>
      </c>
      <c r="AL289" s="76"/>
      <c r="AM289" s="72">
        <f t="shared" ca="1" si="186"/>
        <v>0</v>
      </c>
      <c r="AN289" s="72">
        <f t="shared" ca="1" si="187"/>
        <v>0</v>
      </c>
      <c r="AO289" s="72">
        <f t="shared" ca="1" si="188"/>
        <v>0</v>
      </c>
      <c r="AP289" s="85">
        <f t="shared" ca="1" si="189"/>
        <v>0</v>
      </c>
      <c r="AR289" s="72">
        <f t="shared" ca="1" si="190"/>
        <v>0</v>
      </c>
      <c r="AS289" s="72">
        <f t="shared" ca="1" si="191"/>
        <v>0</v>
      </c>
      <c r="AT289" s="72">
        <f t="shared" ca="1" si="192"/>
        <v>0</v>
      </c>
      <c r="AU289" s="85">
        <f t="shared" ca="1" si="193"/>
        <v>0</v>
      </c>
      <c r="AV289" s="85"/>
      <c r="AW289" s="73">
        <f t="shared" ca="1" si="194"/>
        <v>0</v>
      </c>
      <c r="AY289" s="73">
        <f t="shared" ca="1" si="195"/>
        <v>0</v>
      </c>
      <c r="AZ289" s="86"/>
    </row>
    <row r="290" spans="1:52" ht="12" customHeight="1">
      <c r="A290" s="77">
        <f t="shared" si="196"/>
        <v>46266</v>
      </c>
      <c r="B290" s="78">
        <f t="shared" si="197"/>
        <v>50000</v>
      </c>
      <c r="C290" s="87"/>
      <c r="D290" s="79">
        <f t="shared" si="159"/>
        <v>50000</v>
      </c>
      <c r="E290" s="67">
        <f t="shared" si="160"/>
        <v>0</v>
      </c>
      <c r="F290" s="67">
        <f t="shared" ca="1" si="161"/>
        <v>0</v>
      </c>
      <c r="G290" s="80">
        <f>VLOOKUP($A290,[0]!Table,MATCH(G$4,[0]!Curves,0))</f>
        <v>0</v>
      </c>
      <c r="H290" s="81">
        <f t="shared" si="162"/>
        <v>0</v>
      </c>
      <c r="I290" s="80">
        <f t="shared" si="163"/>
        <v>0</v>
      </c>
      <c r="J290" s="80">
        <f>VLOOKUP($A290,[0]!Table,MATCH(J$4,[0]!Curves,0))</f>
        <v>0</v>
      </c>
      <c r="K290" s="81">
        <f t="shared" si="164"/>
        <v>0</v>
      </c>
      <c r="L290" s="99">
        <f t="shared" si="165"/>
        <v>0</v>
      </c>
      <c r="M290" s="80">
        <f>VLOOKUP($A290,[0]!Table,MATCH(M$4,[0]!Curves,0))</f>
        <v>0</v>
      </c>
      <c r="N290" s="81">
        <f t="shared" si="166"/>
        <v>0</v>
      </c>
      <c r="O290" s="99">
        <f t="shared" si="167"/>
        <v>0</v>
      </c>
      <c r="P290" s="71"/>
      <c r="Q290" s="99">
        <f t="shared" si="168"/>
        <v>0</v>
      </c>
      <c r="R290" s="99">
        <f t="shared" si="169"/>
        <v>0</v>
      </c>
      <c r="S290" s="99">
        <f t="shared" si="170"/>
        <v>0</v>
      </c>
      <c r="T290" s="82"/>
      <c r="U290" s="22">
        <f t="shared" si="171"/>
        <v>30</v>
      </c>
      <c r="V290" s="83">
        <f t="shared" si="172"/>
        <v>46320</v>
      </c>
      <c r="W290" s="22">
        <f t="shared" ca="1" si="173"/>
        <v>9271</v>
      </c>
      <c r="X290" s="80">
        <f>VLOOKUP($A290,[0]!Table,MATCH(X$4,[0]!Curves,0))</f>
        <v>6.5821263477777101E-2</v>
      </c>
      <c r="Y290" s="84">
        <f t="shared" ca="1" si="174"/>
        <v>0.19325292767098834</v>
      </c>
      <c r="Z290" s="22">
        <f t="shared" si="175"/>
        <v>0</v>
      </c>
      <c r="AA290" s="22">
        <f t="shared" si="176"/>
        <v>0</v>
      </c>
      <c r="AC290" s="72">
        <f t="shared" ca="1" si="177"/>
        <v>0</v>
      </c>
      <c r="AD290" s="72">
        <f t="shared" ca="1" si="178"/>
        <v>0</v>
      </c>
      <c r="AE290" s="72">
        <f t="shared" ca="1" si="179"/>
        <v>0</v>
      </c>
      <c r="AF290" s="72">
        <f t="shared" ca="1" si="180"/>
        <v>0</v>
      </c>
      <c r="AG290" s="72">
        <f t="shared" ca="1" si="181"/>
        <v>0</v>
      </c>
      <c r="AH290" s="72">
        <f t="shared" ca="1" si="182"/>
        <v>0</v>
      </c>
      <c r="AI290" s="72">
        <f t="shared" ca="1" si="183"/>
        <v>0</v>
      </c>
      <c r="AJ290" s="72">
        <f t="shared" ca="1" si="184"/>
        <v>0</v>
      </c>
      <c r="AK290" s="72">
        <f t="shared" ca="1" si="185"/>
        <v>0</v>
      </c>
      <c r="AL290" s="76"/>
      <c r="AM290" s="72">
        <f t="shared" ca="1" si="186"/>
        <v>0</v>
      </c>
      <c r="AN290" s="72">
        <f t="shared" ca="1" si="187"/>
        <v>0</v>
      </c>
      <c r="AO290" s="72">
        <f t="shared" ca="1" si="188"/>
        <v>0</v>
      </c>
      <c r="AP290" s="85">
        <f t="shared" ca="1" si="189"/>
        <v>0</v>
      </c>
      <c r="AR290" s="72">
        <f t="shared" ca="1" si="190"/>
        <v>0</v>
      </c>
      <c r="AS290" s="72">
        <f t="shared" ca="1" si="191"/>
        <v>0</v>
      </c>
      <c r="AT290" s="72">
        <f t="shared" ca="1" si="192"/>
        <v>0</v>
      </c>
      <c r="AU290" s="85">
        <f t="shared" ca="1" si="193"/>
        <v>0</v>
      </c>
      <c r="AV290" s="85"/>
      <c r="AW290" s="73">
        <f t="shared" ca="1" si="194"/>
        <v>0</v>
      </c>
      <c r="AY290" s="73">
        <f t="shared" ca="1" si="195"/>
        <v>0</v>
      </c>
      <c r="AZ290" s="86"/>
    </row>
    <row r="291" spans="1:52" ht="12" customHeight="1">
      <c r="A291" s="77">
        <f t="shared" si="196"/>
        <v>46296</v>
      </c>
      <c r="B291" s="78">
        <f t="shared" si="197"/>
        <v>50000</v>
      </c>
      <c r="C291" s="87"/>
      <c r="D291" s="79">
        <f t="shared" si="159"/>
        <v>50000</v>
      </c>
      <c r="E291" s="67">
        <f t="shared" si="160"/>
        <v>0</v>
      </c>
      <c r="F291" s="67">
        <f t="shared" ca="1" si="161"/>
        <v>0</v>
      </c>
      <c r="G291" s="80">
        <f>VLOOKUP($A291,[0]!Table,MATCH(G$4,[0]!Curves,0))</f>
        <v>0</v>
      </c>
      <c r="H291" s="81">
        <f t="shared" si="162"/>
        <v>0</v>
      </c>
      <c r="I291" s="80">
        <f t="shared" si="163"/>
        <v>0</v>
      </c>
      <c r="J291" s="80">
        <f>VLOOKUP($A291,[0]!Table,MATCH(J$4,[0]!Curves,0))</f>
        <v>0</v>
      </c>
      <c r="K291" s="81">
        <f t="shared" si="164"/>
        <v>0</v>
      </c>
      <c r="L291" s="99">
        <f t="shared" si="165"/>
        <v>0</v>
      </c>
      <c r="M291" s="80">
        <f>VLOOKUP($A291,[0]!Table,MATCH(M$4,[0]!Curves,0))</f>
        <v>0</v>
      </c>
      <c r="N291" s="81">
        <f t="shared" si="166"/>
        <v>0</v>
      </c>
      <c r="O291" s="99">
        <f t="shared" si="167"/>
        <v>0</v>
      </c>
      <c r="P291" s="71"/>
      <c r="Q291" s="99">
        <f t="shared" si="168"/>
        <v>0</v>
      </c>
      <c r="R291" s="99">
        <f t="shared" si="169"/>
        <v>0</v>
      </c>
      <c r="S291" s="99">
        <f t="shared" si="170"/>
        <v>0</v>
      </c>
      <c r="T291" s="82"/>
      <c r="U291" s="22">
        <f t="shared" si="171"/>
        <v>31</v>
      </c>
      <c r="V291" s="83">
        <f t="shared" si="172"/>
        <v>46351</v>
      </c>
      <c r="W291" s="22">
        <f t="shared" ca="1" si="173"/>
        <v>9302</v>
      </c>
      <c r="X291" s="80">
        <f>VLOOKUP($A291,[0]!Table,MATCH(X$4,[0]!Curves,0))</f>
        <v>6.5818949992320103E-2</v>
      </c>
      <c r="Y291" s="84">
        <f t="shared" ca="1" si="174"/>
        <v>0.19220498947414363</v>
      </c>
      <c r="Z291" s="22">
        <f t="shared" si="175"/>
        <v>0</v>
      </c>
      <c r="AA291" s="22">
        <f t="shared" si="176"/>
        <v>0</v>
      </c>
      <c r="AC291" s="72">
        <f t="shared" ca="1" si="177"/>
        <v>0</v>
      </c>
      <c r="AD291" s="72">
        <f t="shared" ca="1" si="178"/>
        <v>0</v>
      </c>
      <c r="AE291" s="72">
        <f t="shared" ca="1" si="179"/>
        <v>0</v>
      </c>
      <c r="AF291" s="72">
        <f t="shared" ca="1" si="180"/>
        <v>0</v>
      </c>
      <c r="AG291" s="72">
        <f t="shared" ca="1" si="181"/>
        <v>0</v>
      </c>
      <c r="AH291" s="72">
        <f t="shared" ca="1" si="182"/>
        <v>0</v>
      </c>
      <c r="AI291" s="72">
        <f t="shared" ca="1" si="183"/>
        <v>0</v>
      </c>
      <c r="AJ291" s="72">
        <f t="shared" ca="1" si="184"/>
        <v>0</v>
      </c>
      <c r="AK291" s="72">
        <f t="shared" ca="1" si="185"/>
        <v>0</v>
      </c>
      <c r="AL291" s="76"/>
      <c r="AM291" s="72">
        <f t="shared" ca="1" si="186"/>
        <v>0</v>
      </c>
      <c r="AN291" s="72">
        <f t="shared" ca="1" si="187"/>
        <v>0</v>
      </c>
      <c r="AO291" s="72">
        <f t="shared" ca="1" si="188"/>
        <v>0</v>
      </c>
      <c r="AP291" s="85">
        <f t="shared" ca="1" si="189"/>
        <v>0</v>
      </c>
      <c r="AR291" s="72">
        <f t="shared" ca="1" si="190"/>
        <v>0</v>
      </c>
      <c r="AS291" s="72">
        <f t="shared" ca="1" si="191"/>
        <v>0</v>
      </c>
      <c r="AT291" s="72">
        <f t="shared" ca="1" si="192"/>
        <v>0</v>
      </c>
      <c r="AU291" s="85">
        <f t="shared" ca="1" si="193"/>
        <v>0</v>
      </c>
      <c r="AV291" s="85"/>
      <c r="AW291" s="73">
        <f t="shared" ca="1" si="194"/>
        <v>0</v>
      </c>
      <c r="AY291" s="73">
        <f t="shared" ca="1" si="195"/>
        <v>0</v>
      </c>
      <c r="AZ291" s="86"/>
    </row>
    <row r="292" spans="1:52" ht="12" customHeight="1">
      <c r="A292" s="77">
        <f t="shared" si="196"/>
        <v>46327</v>
      </c>
      <c r="B292" s="78">
        <f t="shared" si="197"/>
        <v>50000</v>
      </c>
      <c r="C292" s="87"/>
      <c r="D292" s="79">
        <f t="shared" si="159"/>
        <v>50000</v>
      </c>
      <c r="E292" s="67">
        <f t="shared" si="160"/>
        <v>0</v>
      </c>
      <c r="F292" s="67">
        <f t="shared" ca="1" si="161"/>
        <v>0</v>
      </c>
      <c r="G292" s="80">
        <f>VLOOKUP($A292,[0]!Table,MATCH(G$4,[0]!Curves,0))</f>
        <v>0</v>
      </c>
      <c r="H292" s="81">
        <f t="shared" si="162"/>
        <v>0</v>
      </c>
      <c r="I292" s="80">
        <f t="shared" si="163"/>
        <v>0</v>
      </c>
      <c r="J292" s="80">
        <f>VLOOKUP($A292,[0]!Table,MATCH(J$4,[0]!Curves,0))</f>
        <v>0</v>
      </c>
      <c r="K292" s="81">
        <f t="shared" si="164"/>
        <v>0</v>
      </c>
      <c r="L292" s="99">
        <f t="shared" si="165"/>
        <v>0</v>
      </c>
      <c r="M292" s="80">
        <f>VLOOKUP($A292,[0]!Table,MATCH(M$4,[0]!Curves,0))</f>
        <v>0</v>
      </c>
      <c r="N292" s="81">
        <f t="shared" si="166"/>
        <v>0</v>
      </c>
      <c r="O292" s="99">
        <f t="shared" si="167"/>
        <v>0</v>
      </c>
      <c r="P292" s="71"/>
      <c r="Q292" s="99">
        <f t="shared" si="168"/>
        <v>0</v>
      </c>
      <c r="R292" s="99">
        <f t="shared" si="169"/>
        <v>0</v>
      </c>
      <c r="S292" s="99">
        <f t="shared" si="170"/>
        <v>0</v>
      </c>
      <c r="T292" s="82"/>
      <c r="U292" s="22">
        <f t="shared" si="171"/>
        <v>30</v>
      </c>
      <c r="V292" s="83">
        <f t="shared" si="172"/>
        <v>46381</v>
      </c>
      <c r="W292" s="22">
        <f t="shared" ca="1" si="173"/>
        <v>9332</v>
      </c>
      <c r="X292" s="80">
        <f>VLOOKUP($A292,[0]!Table,MATCH(X$4,[0]!Curves,0))</f>
        <v>6.5816559390682997E-2</v>
      </c>
      <c r="Y292" s="84">
        <f t="shared" ca="1" si="174"/>
        <v>0.19119633815234904</v>
      </c>
      <c r="Z292" s="22">
        <f t="shared" si="175"/>
        <v>0</v>
      </c>
      <c r="AA292" s="22">
        <f t="shared" si="176"/>
        <v>0</v>
      </c>
      <c r="AC292" s="72">
        <f t="shared" ca="1" si="177"/>
        <v>0</v>
      </c>
      <c r="AD292" s="72">
        <f t="shared" ca="1" si="178"/>
        <v>0</v>
      </c>
      <c r="AE292" s="72">
        <f t="shared" ca="1" si="179"/>
        <v>0</v>
      </c>
      <c r="AF292" s="72">
        <f t="shared" ca="1" si="180"/>
        <v>0</v>
      </c>
      <c r="AG292" s="72">
        <f t="shared" ca="1" si="181"/>
        <v>0</v>
      </c>
      <c r="AH292" s="72">
        <f t="shared" ca="1" si="182"/>
        <v>0</v>
      </c>
      <c r="AI292" s="72">
        <f t="shared" ca="1" si="183"/>
        <v>0</v>
      </c>
      <c r="AJ292" s="72">
        <f t="shared" ca="1" si="184"/>
        <v>0</v>
      </c>
      <c r="AK292" s="72">
        <f t="shared" ca="1" si="185"/>
        <v>0</v>
      </c>
      <c r="AL292" s="76"/>
      <c r="AM292" s="72">
        <f t="shared" ca="1" si="186"/>
        <v>0</v>
      </c>
      <c r="AN292" s="72">
        <f t="shared" ca="1" si="187"/>
        <v>0</v>
      </c>
      <c r="AO292" s="72">
        <f t="shared" ca="1" si="188"/>
        <v>0</v>
      </c>
      <c r="AP292" s="85">
        <f t="shared" ca="1" si="189"/>
        <v>0</v>
      </c>
      <c r="AR292" s="72">
        <f t="shared" ca="1" si="190"/>
        <v>0</v>
      </c>
      <c r="AS292" s="72">
        <f t="shared" ca="1" si="191"/>
        <v>0</v>
      </c>
      <c r="AT292" s="72">
        <f t="shared" ca="1" si="192"/>
        <v>0</v>
      </c>
      <c r="AU292" s="85">
        <f t="shared" ca="1" si="193"/>
        <v>0</v>
      </c>
      <c r="AV292" s="85"/>
      <c r="AW292" s="73">
        <f t="shared" ca="1" si="194"/>
        <v>0</v>
      </c>
      <c r="AY292" s="73">
        <f t="shared" ca="1" si="195"/>
        <v>0</v>
      </c>
      <c r="AZ292" s="86"/>
    </row>
    <row r="293" spans="1:52" ht="12" customHeight="1">
      <c r="A293" s="77">
        <f t="shared" si="196"/>
        <v>46357</v>
      </c>
      <c r="B293" s="78">
        <f t="shared" si="197"/>
        <v>50000</v>
      </c>
      <c r="C293" s="87"/>
      <c r="D293" s="79">
        <f t="shared" si="159"/>
        <v>50000</v>
      </c>
      <c r="E293" s="67">
        <f t="shared" si="160"/>
        <v>0</v>
      </c>
      <c r="F293" s="67">
        <f t="shared" ca="1" si="161"/>
        <v>0</v>
      </c>
      <c r="G293" s="80">
        <f>VLOOKUP($A293,[0]!Table,MATCH(G$4,[0]!Curves,0))</f>
        <v>0</v>
      </c>
      <c r="H293" s="81">
        <f t="shared" si="162"/>
        <v>0</v>
      </c>
      <c r="I293" s="80">
        <f t="shared" si="163"/>
        <v>0</v>
      </c>
      <c r="J293" s="80">
        <f>VLOOKUP($A293,[0]!Table,MATCH(J$4,[0]!Curves,0))</f>
        <v>0</v>
      </c>
      <c r="K293" s="81">
        <f t="shared" si="164"/>
        <v>0</v>
      </c>
      <c r="L293" s="99">
        <f t="shared" si="165"/>
        <v>0</v>
      </c>
      <c r="M293" s="80">
        <f>VLOOKUP($A293,[0]!Table,MATCH(M$4,[0]!Curves,0))</f>
        <v>0</v>
      </c>
      <c r="N293" s="81">
        <f t="shared" si="166"/>
        <v>0</v>
      </c>
      <c r="O293" s="99">
        <f t="shared" si="167"/>
        <v>0</v>
      </c>
      <c r="P293" s="71"/>
      <c r="Q293" s="99">
        <f t="shared" si="168"/>
        <v>0</v>
      </c>
      <c r="R293" s="99">
        <f t="shared" si="169"/>
        <v>0</v>
      </c>
      <c r="S293" s="99">
        <f t="shared" si="170"/>
        <v>0</v>
      </c>
      <c r="T293" s="82"/>
      <c r="U293" s="22">
        <f t="shared" si="171"/>
        <v>31</v>
      </c>
      <c r="V293" s="83">
        <f t="shared" si="172"/>
        <v>46412</v>
      </c>
      <c r="W293" s="22">
        <f t="shared" ca="1" si="173"/>
        <v>9363</v>
      </c>
      <c r="X293" s="80">
        <f>VLOOKUP($A293,[0]!Table,MATCH(X$4,[0]!Curves,0))</f>
        <v>6.5814245905229607E-2</v>
      </c>
      <c r="Y293" s="84">
        <f t="shared" ca="1" si="174"/>
        <v>0.1901596991007245</v>
      </c>
      <c r="Z293" s="22">
        <f t="shared" si="175"/>
        <v>0</v>
      </c>
      <c r="AA293" s="22">
        <f t="shared" si="176"/>
        <v>0</v>
      </c>
      <c r="AC293" s="72">
        <f t="shared" ca="1" si="177"/>
        <v>0</v>
      </c>
      <c r="AD293" s="72">
        <f t="shared" ca="1" si="178"/>
        <v>0</v>
      </c>
      <c r="AE293" s="72">
        <f t="shared" ca="1" si="179"/>
        <v>0</v>
      </c>
      <c r="AF293" s="72">
        <f t="shared" ca="1" si="180"/>
        <v>0</v>
      </c>
      <c r="AG293" s="72">
        <f t="shared" ca="1" si="181"/>
        <v>0</v>
      </c>
      <c r="AH293" s="72">
        <f t="shared" ca="1" si="182"/>
        <v>0</v>
      </c>
      <c r="AI293" s="72">
        <f t="shared" ca="1" si="183"/>
        <v>0</v>
      </c>
      <c r="AJ293" s="72">
        <f t="shared" ca="1" si="184"/>
        <v>0</v>
      </c>
      <c r="AK293" s="72">
        <f t="shared" ca="1" si="185"/>
        <v>0</v>
      </c>
      <c r="AL293" s="76"/>
      <c r="AM293" s="72">
        <f t="shared" ca="1" si="186"/>
        <v>0</v>
      </c>
      <c r="AN293" s="72">
        <f t="shared" ca="1" si="187"/>
        <v>0</v>
      </c>
      <c r="AO293" s="72">
        <f t="shared" ca="1" si="188"/>
        <v>0</v>
      </c>
      <c r="AP293" s="85">
        <f t="shared" ca="1" si="189"/>
        <v>0</v>
      </c>
      <c r="AR293" s="72">
        <f t="shared" ca="1" si="190"/>
        <v>0</v>
      </c>
      <c r="AS293" s="72">
        <f t="shared" ca="1" si="191"/>
        <v>0</v>
      </c>
      <c r="AT293" s="72">
        <f t="shared" ca="1" si="192"/>
        <v>0</v>
      </c>
      <c r="AU293" s="85">
        <f t="shared" ca="1" si="193"/>
        <v>0</v>
      </c>
      <c r="AV293" s="85"/>
      <c r="AW293" s="73">
        <f t="shared" ca="1" si="194"/>
        <v>0</v>
      </c>
      <c r="AY293" s="73">
        <f t="shared" ca="1" si="195"/>
        <v>0</v>
      </c>
      <c r="AZ293" s="86"/>
    </row>
    <row r="294" spans="1:52" ht="12" customHeight="1">
      <c r="A294" s="77">
        <f t="shared" si="196"/>
        <v>46388</v>
      </c>
      <c r="B294" s="78">
        <f t="shared" si="197"/>
        <v>50000</v>
      </c>
      <c r="C294" s="87"/>
      <c r="D294" s="79">
        <f t="shared" si="159"/>
        <v>50000</v>
      </c>
      <c r="E294" s="67">
        <f t="shared" si="160"/>
        <v>0</v>
      </c>
      <c r="F294" s="67">
        <f t="shared" ca="1" si="161"/>
        <v>0</v>
      </c>
      <c r="G294" s="80">
        <f>VLOOKUP($A294,[0]!Table,MATCH(G$4,[0]!Curves,0))</f>
        <v>0</v>
      </c>
      <c r="H294" s="81">
        <f t="shared" si="162"/>
        <v>0</v>
      </c>
      <c r="I294" s="80">
        <f t="shared" si="163"/>
        <v>0</v>
      </c>
      <c r="J294" s="80">
        <f>VLOOKUP($A294,[0]!Table,MATCH(J$4,[0]!Curves,0))</f>
        <v>0</v>
      </c>
      <c r="K294" s="81">
        <f t="shared" si="164"/>
        <v>0</v>
      </c>
      <c r="L294" s="99">
        <f t="shared" si="165"/>
        <v>0</v>
      </c>
      <c r="M294" s="80">
        <f>VLOOKUP($A294,[0]!Table,MATCH(M$4,[0]!Curves,0))</f>
        <v>0</v>
      </c>
      <c r="N294" s="81">
        <f t="shared" si="166"/>
        <v>0</v>
      </c>
      <c r="O294" s="99">
        <f t="shared" si="167"/>
        <v>0</v>
      </c>
      <c r="P294" s="71"/>
      <c r="Q294" s="99">
        <f t="shared" si="168"/>
        <v>0</v>
      </c>
      <c r="R294" s="99">
        <f t="shared" si="169"/>
        <v>0</v>
      </c>
      <c r="S294" s="99">
        <f t="shared" si="170"/>
        <v>0</v>
      </c>
      <c r="T294" s="82"/>
      <c r="U294" s="22">
        <f t="shared" si="171"/>
        <v>31</v>
      </c>
      <c r="V294" s="83">
        <f t="shared" si="172"/>
        <v>46443</v>
      </c>
      <c r="W294" s="22">
        <f t="shared" ca="1" si="173"/>
        <v>9394</v>
      </c>
      <c r="X294" s="80">
        <f>VLOOKUP($A294,[0]!Table,MATCH(X$4,[0]!Curves,0))</f>
        <v>6.5811855303596498E-2</v>
      </c>
      <c r="Y294" s="84">
        <f t="shared" ca="1" si="174"/>
        <v>0.18912875487278416</v>
      </c>
      <c r="Z294" s="22">
        <f t="shared" si="175"/>
        <v>0</v>
      </c>
      <c r="AA294" s="22">
        <f t="shared" si="176"/>
        <v>0</v>
      </c>
      <c r="AC294" s="72">
        <f t="shared" ca="1" si="177"/>
        <v>0</v>
      </c>
      <c r="AD294" s="72">
        <f t="shared" ca="1" si="178"/>
        <v>0</v>
      </c>
      <c r="AE294" s="72">
        <f t="shared" ca="1" si="179"/>
        <v>0</v>
      </c>
      <c r="AF294" s="72">
        <f t="shared" ca="1" si="180"/>
        <v>0</v>
      </c>
      <c r="AG294" s="72">
        <f t="shared" ca="1" si="181"/>
        <v>0</v>
      </c>
      <c r="AH294" s="72">
        <f t="shared" ca="1" si="182"/>
        <v>0</v>
      </c>
      <c r="AI294" s="72">
        <f t="shared" ca="1" si="183"/>
        <v>0</v>
      </c>
      <c r="AJ294" s="72">
        <f t="shared" ca="1" si="184"/>
        <v>0</v>
      </c>
      <c r="AK294" s="72">
        <f t="shared" ca="1" si="185"/>
        <v>0</v>
      </c>
      <c r="AL294" s="76"/>
      <c r="AM294" s="72">
        <f t="shared" ca="1" si="186"/>
        <v>0</v>
      </c>
      <c r="AN294" s="72">
        <f t="shared" ca="1" si="187"/>
        <v>0</v>
      </c>
      <c r="AO294" s="72">
        <f t="shared" ca="1" si="188"/>
        <v>0</v>
      </c>
      <c r="AP294" s="85">
        <f t="shared" ca="1" si="189"/>
        <v>0</v>
      </c>
      <c r="AR294" s="72">
        <f t="shared" ca="1" si="190"/>
        <v>0</v>
      </c>
      <c r="AS294" s="72">
        <f t="shared" ca="1" si="191"/>
        <v>0</v>
      </c>
      <c r="AT294" s="72">
        <f t="shared" ca="1" si="192"/>
        <v>0</v>
      </c>
      <c r="AU294" s="85">
        <f t="shared" ca="1" si="193"/>
        <v>0</v>
      </c>
      <c r="AV294" s="85"/>
      <c r="AW294" s="73">
        <f t="shared" ca="1" si="194"/>
        <v>0</v>
      </c>
      <c r="AY294" s="73">
        <f t="shared" ca="1" si="195"/>
        <v>0</v>
      </c>
      <c r="AZ294" s="86"/>
    </row>
    <row r="295" spans="1:52" ht="12" customHeight="1">
      <c r="A295" s="77">
        <f t="shared" si="196"/>
        <v>46419</v>
      </c>
      <c r="B295" s="78">
        <f t="shared" si="197"/>
        <v>50000</v>
      </c>
      <c r="C295" s="87"/>
      <c r="D295" s="79">
        <f t="shared" si="159"/>
        <v>50000</v>
      </c>
      <c r="E295" s="67">
        <f t="shared" si="160"/>
        <v>0</v>
      </c>
      <c r="F295" s="67">
        <f t="shared" ca="1" si="161"/>
        <v>0</v>
      </c>
      <c r="G295" s="80">
        <f>VLOOKUP($A295,[0]!Table,MATCH(G$4,[0]!Curves,0))</f>
        <v>0</v>
      </c>
      <c r="H295" s="81">
        <f t="shared" si="162"/>
        <v>0</v>
      </c>
      <c r="I295" s="80">
        <f t="shared" si="163"/>
        <v>0</v>
      </c>
      <c r="J295" s="80">
        <f>VLOOKUP($A295,[0]!Table,MATCH(J$4,[0]!Curves,0))</f>
        <v>0</v>
      </c>
      <c r="K295" s="81">
        <f t="shared" si="164"/>
        <v>0</v>
      </c>
      <c r="L295" s="99">
        <f t="shared" si="165"/>
        <v>0</v>
      </c>
      <c r="M295" s="80">
        <f>VLOOKUP($A295,[0]!Table,MATCH(M$4,[0]!Curves,0))</f>
        <v>0</v>
      </c>
      <c r="N295" s="81">
        <f t="shared" si="166"/>
        <v>0</v>
      </c>
      <c r="O295" s="99">
        <f t="shared" si="167"/>
        <v>0</v>
      </c>
      <c r="P295" s="71"/>
      <c r="Q295" s="99">
        <f t="shared" si="168"/>
        <v>0</v>
      </c>
      <c r="R295" s="99">
        <f t="shared" si="169"/>
        <v>0</v>
      </c>
      <c r="S295" s="99">
        <f t="shared" si="170"/>
        <v>0</v>
      </c>
      <c r="T295" s="82"/>
      <c r="U295" s="22">
        <f t="shared" si="171"/>
        <v>28</v>
      </c>
      <c r="V295" s="83">
        <f t="shared" si="172"/>
        <v>46471</v>
      </c>
      <c r="W295" s="22">
        <f t="shared" ca="1" si="173"/>
        <v>9422</v>
      </c>
      <c r="X295" s="80">
        <f>VLOOKUP($A295,[0]!Table,MATCH(X$4,[0]!Curves,0))</f>
        <v>6.5809464701964707E-2</v>
      </c>
      <c r="Y295" s="84">
        <f t="shared" ca="1" si="174"/>
        <v>0.18820244790687921</v>
      </c>
      <c r="Z295" s="22">
        <f t="shared" si="175"/>
        <v>0</v>
      </c>
      <c r="AA295" s="22">
        <f t="shared" si="176"/>
        <v>0</v>
      </c>
      <c r="AC295" s="72">
        <f t="shared" ca="1" si="177"/>
        <v>0</v>
      </c>
      <c r="AD295" s="72">
        <f t="shared" ca="1" si="178"/>
        <v>0</v>
      </c>
      <c r="AE295" s="72">
        <f t="shared" ca="1" si="179"/>
        <v>0</v>
      </c>
      <c r="AF295" s="72">
        <f t="shared" ca="1" si="180"/>
        <v>0</v>
      </c>
      <c r="AG295" s="72">
        <f t="shared" ca="1" si="181"/>
        <v>0</v>
      </c>
      <c r="AH295" s="72">
        <f t="shared" ca="1" si="182"/>
        <v>0</v>
      </c>
      <c r="AI295" s="72">
        <f t="shared" ca="1" si="183"/>
        <v>0</v>
      </c>
      <c r="AJ295" s="72">
        <f t="shared" ca="1" si="184"/>
        <v>0</v>
      </c>
      <c r="AK295" s="72">
        <f t="shared" ca="1" si="185"/>
        <v>0</v>
      </c>
      <c r="AL295" s="76"/>
      <c r="AM295" s="72">
        <f t="shared" ca="1" si="186"/>
        <v>0</v>
      </c>
      <c r="AN295" s="72">
        <f t="shared" ca="1" si="187"/>
        <v>0</v>
      </c>
      <c r="AO295" s="72">
        <f t="shared" ca="1" si="188"/>
        <v>0</v>
      </c>
      <c r="AP295" s="85">
        <f t="shared" ca="1" si="189"/>
        <v>0</v>
      </c>
      <c r="AR295" s="72">
        <f t="shared" ca="1" si="190"/>
        <v>0</v>
      </c>
      <c r="AS295" s="72">
        <f t="shared" ca="1" si="191"/>
        <v>0</v>
      </c>
      <c r="AT295" s="72">
        <f t="shared" ca="1" si="192"/>
        <v>0</v>
      </c>
      <c r="AU295" s="85">
        <f t="shared" ca="1" si="193"/>
        <v>0</v>
      </c>
      <c r="AV295" s="85"/>
      <c r="AW295" s="73">
        <f t="shared" ca="1" si="194"/>
        <v>0</v>
      </c>
      <c r="AY295" s="73">
        <f t="shared" ca="1" si="195"/>
        <v>0</v>
      </c>
      <c r="AZ295" s="86"/>
    </row>
    <row r="296" spans="1:52" ht="12" customHeight="1">
      <c r="A296" s="77">
        <f t="shared" si="196"/>
        <v>46447</v>
      </c>
      <c r="B296" s="78">
        <f t="shared" si="197"/>
        <v>50000</v>
      </c>
      <c r="C296" s="87"/>
      <c r="D296" s="79">
        <f t="shared" si="159"/>
        <v>50000</v>
      </c>
      <c r="E296" s="67">
        <f t="shared" si="160"/>
        <v>0</v>
      </c>
      <c r="F296" s="67">
        <f t="shared" ca="1" si="161"/>
        <v>0</v>
      </c>
      <c r="G296" s="80">
        <f>VLOOKUP($A296,[0]!Table,MATCH(G$4,[0]!Curves,0))</f>
        <v>0</v>
      </c>
      <c r="H296" s="81">
        <f t="shared" si="162"/>
        <v>0</v>
      </c>
      <c r="I296" s="80">
        <f t="shared" si="163"/>
        <v>0</v>
      </c>
      <c r="J296" s="80">
        <f>VLOOKUP($A296,[0]!Table,MATCH(J$4,[0]!Curves,0))</f>
        <v>0</v>
      </c>
      <c r="K296" s="81">
        <f t="shared" si="164"/>
        <v>0</v>
      </c>
      <c r="L296" s="99">
        <f t="shared" si="165"/>
        <v>0</v>
      </c>
      <c r="M296" s="80">
        <f>VLOOKUP($A296,[0]!Table,MATCH(M$4,[0]!Curves,0))</f>
        <v>0</v>
      </c>
      <c r="N296" s="81">
        <f t="shared" si="166"/>
        <v>0</v>
      </c>
      <c r="O296" s="99">
        <f t="shared" si="167"/>
        <v>0</v>
      </c>
      <c r="P296" s="71"/>
      <c r="Q296" s="99">
        <f t="shared" si="168"/>
        <v>0</v>
      </c>
      <c r="R296" s="99">
        <f t="shared" si="169"/>
        <v>0</v>
      </c>
      <c r="S296" s="99">
        <f t="shared" si="170"/>
        <v>0</v>
      </c>
      <c r="T296" s="82"/>
      <c r="U296" s="22">
        <f t="shared" si="171"/>
        <v>31</v>
      </c>
      <c r="V296" s="83">
        <f t="shared" si="172"/>
        <v>46502</v>
      </c>
      <c r="W296" s="22">
        <f t="shared" ca="1" si="173"/>
        <v>9453</v>
      </c>
      <c r="X296" s="80">
        <f>VLOOKUP($A296,[0]!Table,MATCH(X$4,[0]!Curves,0))</f>
        <v>6.5807305448879902E-2</v>
      </c>
      <c r="Y296" s="84">
        <f t="shared" ca="1" si="174"/>
        <v>0.18718225483296036</v>
      </c>
      <c r="Z296" s="22">
        <f t="shared" si="175"/>
        <v>0</v>
      </c>
      <c r="AA296" s="22">
        <f t="shared" si="176"/>
        <v>0</v>
      </c>
      <c r="AC296" s="72">
        <f t="shared" ca="1" si="177"/>
        <v>0</v>
      </c>
      <c r="AD296" s="72">
        <f t="shared" ca="1" si="178"/>
        <v>0</v>
      </c>
      <c r="AE296" s="72">
        <f t="shared" ca="1" si="179"/>
        <v>0</v>
      </c>
      <c r="AF296" s="72">
        <f t="shared" ca="1" si="180"/>
        <v>0</v>
      </c>
      <c r="AG296" s="72">
        <f t="shared" ca="1" si="181"/>
        <v>0</v>
      </c>
      <c r="AH296" s="72">
        <f t="shared" ca="1" si="182"/>
        <v>0</v>
      </c>
      <c r="AI296" s="72">
        <f t="shared" ca="1" si="183"/>
        <v>0</v>
      </c>
      <c r="AJ296" s="72">
        <f t="shared" ca="1" si="184"/>
        <v>0</v>
      </c>
      <c r="AK296" s="72">
        <f t="shared" ca="1" si="185"/>
        <v>0</v>
      </c>
      <c r="AL296" s="76"/>
      <c r="AM296" s="72">
        <f t="shared" ca="1" si="186"/>
        <v>0</v>
      </c>
      <c r="AN296" s="72">
        <f t="shared" ca="1" si="187"/>
        <v>0</v>
      </c>
      <c r="AO296" s="72">
        <f t="shared" ca="1" si="188"/>
        <v>0</v>
      </c>
      <c r="AP296" s="85">
        <f t="shared" ca="1" si="189"/>
        <v>0</v>
      </c>
      <c r="AR296" s="72">
        <f t="shared" ca="1" si="190"/>
        <v>0</v>
      </c>
      <c r="AS296" s="72">
        <f t="shared" ca="1" si="191"/>
        <v>0</v>
      </c>
      <c r="AT296" s="72">
        <f t="shared" ca="1" si="192"/>
        <v>0</v>
      </c>
      <c r="AU296" s="85">
        <f t="shared" ca="1" si="193"/>
        <v>0</v>
      </c>
      <c r="AV296" s="85"/>
      <c r="AW296" s="73">
        <f t="shared" ca="1" si="194"/>
        <v>0</v>
      </c>
      <c r="AY296" s="73">
        <f t="shared" ca="1" si="195"/>
        <v>0</v>
      </c>
      <c r="AZ296" s="86"/>
    </row>
    <row r="297" spans="1:52" ht="12" customHeight="1">
      <c r="A297" s="77">
        <f t="shared" si="196"/>
        <v>46478</v>
      </c>
      <c r="B297" s="78">
        <f t="shared" si="197"/>
        <v>50000</v>
      </c>
      <c r="C297" s="87"/>
      <c r="D297" s="79">
        <f t="shared" si="159"/>
        <v>50000</v>
      </c>
      <c r="E297" s="67">
        <f t="shared" si="160"/>
        <v>0</v>
      </c>
      <c r="F297" s="67">
        <f t="shared" ca="1" si="161"/>
        <v>0</v>
      </c>
      <c r="G297" s="80">
        <f>VLOOKUP($A297,[0]!Table,MATCH(G$4,[0]!Curves,0))</f>
        <v>0</v>
      </c>
      <c r="H297" s="81">
        <f t="shared" si="162"/>
        <v>0</v>
      </c>
      <c r="I297" s="80">
        <f t="shared" si="163"/>
        <v>0</v>
      </c>
      <c r="J297" s="80">
        <f>VLOOKUP($A297,[0]!Table,MATCH(J$4,[0]!Curves,0))</f>
        <v>0</v>
      </c>
      <c r="K297" s="81">
        <f t="shared" si="164"/>
        <v>0</v>
      </c>
      <c r="L297" s="99">
        <f t="shared" si="165"/>
        <v>0</v>
      </c>
      <c r="M297" s="80">
        <f>VLOOKUP($A297,[0]!Table,MATCH(M$4,[0]!Curves,0))</f>
        <v>0</v>
      </c>
      <c r="N297" s="81">
        <f t="shared" si="166"/>
        <v>0</v>
      </c>
      <c r="O297" s="99">
        <f t="shared" si="167"/>
        <v>0</v>
      </c>
      <c r="P297" s="71"/>
      <c r="Q297" s="99">
        <f t="shared" si="168"/>
        <v>0</v>
      </c>
      <c r="R297" s="99">
        <f t="shared" si="169"/>
        <v>0</v>
      </c>
      <c r="S297" s="99">
        <f t="shared" si="170"/>
        <v>0</v>
      </c>
      <c r="T297" s="82"/>
      <c r="U297" s="22">
        <f t="shared" si="171"/>
        <v>30</v>
      </c>
      <c r="V297" s="83">
        <f t="shared" si="172"/>
        <v>46532</v>
      </c>
      <c r="W297" s="22">
        <f t="shared" ca="1" si="173"/>
        <v>9483</v>
      </c>
      <c r="X297" s="80">
        <f>VLOOKUP($A297,[0]!Table,MATCH(X$4,[0]!Curves,0))</f>
        <v>6.5804914847252205E-2</v>
      </c>
      <c r="Y297" s="84">
        <f t="shared" ca="1" si="174"/>
        <v>0.18620030665411436</v>
      </c>
      <c r="Z297" s="22">
        <f t="shared" si="175"/>
        <v>0</v>
      </c>
      <c r="AA297" s="22">
        <f t="shared" si="176"/>
        <v>0</v>
      </c>
      <c r="AC297" s="72">
        <f t="shared" ca="1" si="177"/>
        <v>0</v>
      </c>
      <c r="AD297" s="72">
        <f t="shared" ca="1" si="178"/>
        <v>0</v>
      </c>
      <c r="AE297" s="72">
        <f t="shared" ca="1" si="179"/>
        <v>0</v>
      </c>
      <c r="AF297" s="72">
        <f t="shared" ca="1" si="180"/>
        <v>0</v>
      </c>
      <c r="AG297" s="72">
        <f t="shared" ca="1" si="181"/>
        <v>0</v>
      </c>
      <c r="AH297" s="72">
        <f t="shared" ca="1" si="182"/>
        <v>0</v>
      </c>
      <c r="AI297" s="72">
        <f t="shared" ca="1" si="183"/>
        <v>0</v>
      </c>
      <c r="AJ297" s="72">
        <f t="shared" ca="1" si="184"/>
        <v>0</v>
      </c>
      <c r="AK297" s="72">
        <f t="shared" ca="1" si="185"/>
        <v>0</v>
      </c>
      <c r="AL297" s="76"/>
      <c r="AM297" s="72">
        <f t="shared" ca="1" si="186"/>
        <v>0</v>
      </c>
      <c r="AN297" s="72">
        <f t="shared" ca="1" si="187"/>
        <v>0</v>
      </c>
      <c r="AO297" s="72">
        <f t="shared" ca="1" si="188"/>
        <v>0</v>
      </c>
      <c r="AP297" s="85">
        <f t="shared" ca="1" si="189"/>
        <v>0</v>
      </c>
      <c r="AR297" s="72">
        <f t="shared" ca="1" si="190"/>
        <v>0</v>
      </c>
      <c r="AS297" s="72">
        <f t="shared" ca="1" si="191"/>
        <v>0</v>
      </c>
      <c r="AT297" s="72">
        <f t="shared" ca="1" si="192"/>
        <v>0</v>
      </c>
      <c r="AU297" s="85">
        <f t="shared" ca="1" si="193"/>
        <v>0</v>
      </c>
      <c r="AV297" s="85"/>
      <c r="AW297" s="73">
        <f t="shared" ca="1" si="194"/>
        <v>0</v>
      </c>
      <c r="AY297" s="73">
        <f t="shared" ca="1" si="195"/>
        <v>0</v>
      </c>
      <c r="AZ297" s="86"/>
    </row>
    <row r="298" spans="1:52" ht="12" customHeight="1">
      <c r="A298" s="77">
        <f t="shared" si="196"/>
        <v>46508</v>
      </c>
      <c r="B298" s="78">
        <f t="shared" si="197"/>
        <v>50000</v>
      </c>
      <c r="C298" s="87"/>
      <c r="D298" s="79">
        <f t="shared" si="159"/>
        <v>50000</v>
      </c>
      <c r="E298" s="67">
        <f t="shared" si="160"/>
        <v>0</v>
      </c>
      <c r="F298" s="67">
        <f t="shared" ca="1" si="161"/>
        <v>0</v>
      </c>
      <c r="G298" s="80">
        <f>VLOOKUP($A298,[0]!Table,MATCH(G$4,[0]!Curves,0))</f>
        <v>0</v>
      </c>
      <c r="H298" s="81">
        <f t="shared" si="162"/>
        <v>0</v>
      </c>
      <c r="I298" s="80">
        <f t="shared" si="163"/>
        <v>0</v>
      </c>
      <c r="J298" s="80">
        <f>VLOOKUP($A298,[0]!Table,MATCH(J$4,[0]!Curves,0))</f>
        <v>0</v>
      </c>
      <c r="K298" s="81">
        <f t="shared" si="164"/>
        <v>0</v>
      </c>
      <c r="L298" s="99">
        <f t="shared" si="165"/>
        <v>0</v>
      </c>
      <c r="M298" s="80">
        <f>VLOOKUP($A298,[0]!Table,MATCH(M$4,[0]!Curves,0))</f>
        <v>0</v>
      </c>
      <c r="N298" s="81">
        <f t="shared" si="166"/>
        <v>0</v>
      </c>
      <c r="O298" s="99">
        <f t="shared" si="167"/>
        <v>0</v>
      </c>
      <c r="P298" s="71"/>
      <c r="Q298" s="99">
        <f t="shared" si="168"/>
        <v>0</v>
      </c>
      <c r="R298" s="99">
        <f t="shared" si="169"/>
        <v>0</v>
      </c>
      <c r="S298" s="99">
        <f t="shared" si="170"/>
        <v>0</v>
      </c>
      <c r="T298" s="82"/>
      <c r="U298" s="22">
        <f t="shared" si="171"/>
        <v>31</v>
      </c>
      <c r="V298" s="83">
        <f t="shared" si="172"/>
        <v>46563</v>
      </c>
      <c r="W298" s="22">
        <f t="shared" ca="1" si="173"/>
        <v>9514</v>
      </c>
      <c r="X298" s="80">
        <f>VLOOKUP($A298,[0]!Table,MATCH(X$4,[0]!Curves,0))</f>
        <v>6.5802601361808002E-2</v>
      </c>
      <c r="Y298" s="84">
        <f t="shared" ca="1" si="174"/>
        <v>0.18519110982109252</v>
      </c>
      <c r="Z298" s="22">
        <f t="shared" si="175"/>
        <v>0</v>
      </c>
      <c r="AA298" s="22">
        <f t="shared" si="176"/>
        <v>0</v>
      </c>
      <c r="AC298" s="72">
        <f t="shared" ca="1" si="177"/>
        <v>0</v>
      </c>
      <c r="AD298" s="72">
        <f t="shared" ca="1" si="178"/>
        <v>0</v>
      </c>
      <c r="AE298" s="72">
        <f t="shared" ca="1" si="179"/>
        <v>0</v>
      </c>
      <c r="AF298" s="72">
        <f t="shared" ca="1" si="180"/>
        <v>0</v>
      </c>
      <c r="AG298" s="72">
        <f t="shared" ca="1" si="181"/>
        <v>0</v>
      </c>
      <c r="AH298" s="72">
        <f t="shared" ca="1" si="182"/>
        <v>0</v>
      </c>
      <c r="AI298" s="72">
        <f t="shared" ca="1" si="183"/>
        <v>0</v>
      </c>
      <c r="AJ298" s="72">
        <f t="shared" ca="1" si="184"/>
        <v>0</v>
      </c>
      <c r="AK298" s="72">
        <f t="shared" ca="1" si="185"/>
        <v>0</v>
      </c>
      <c r="AL298" s="76"/>
      <c r="AM298" s="72">
        <f t="shared" ca="1" si="186"/>
        <v>0</v>
      </c>
      <c r="AN298" s="72">
        <f t="shared" ca="1" si="187"/>
        <v>0</v>
      </c>
      <c r="AO298" s="72">
        <f t="shared" ca="1" si="188"/>
        <v>0</v>
      </c>
      <c r="AP298" s="85">
        <f t="shared" ca="1" si="189"/>
        <v>0</v>
      </c>
      <c r="AR298" s="72">
        <f t="shared" ca="1" si="190"/>
        <v>0</v>
      </c>
      <c r="AS298" s="72">
        <f t="shared" ca="1" si="191"/>
        <v>0</v>
      </c>
      <c r="AT298" s="72">
        <f t="shared" ca="1" si="192"/>
        <v>0</v>
      </c>
      <c r="AU298" s="85">
        <f t="shared" ca="1" si="193"/>
        <v>0</v>
      </c>
      <c r="AV298" s="85"/>
      <c r="AW298" s="73">
        <f t="shared" ca="1" si="194"/>
        <v>0</v>
      </c>
      <c r="AY298" s="73">
        <f t="shared" ca="1" si="195"/>
        <v>0</v>
      </c>
      <c r="AZ298" s="86"/>
    </row>
    <row r="299" spans="1:52" ht="12" customHeight="1">
      <c r="A299" s="77">
        <f t="shared" si="196"/>
        <v>46539</v>
      </c>
      <c r="B299" s="78">
        <f t="shared" si="197"/>
        <v>50000</v>
      </c>
      <c r="C299" s="87"/>
      <c r="D299" s="79">
        <f t="shared" si="159"/>
        <v>50000</v>
      </c>
      <c r="E299" s="67">
        <f t="shared" si="160"/>
        <v>0</v>
      </c>
      <c r="F299" s="67">
        <f t="shared" ca="1" si="161"/>
        <v>0</v>
      </c>
      <c r="G299" s="80">
        <f>VLOOKUP($A299,[0]!Table,MATCH(G$4,[0]!Curves,0))</f>
        <v>0</v>
      </c>
      <c r="H299" s="81">
        <f t="shared" si="162"/>
        <v>0</v>
      </c>
      <c r="I299" s="80">
        <f t="shared" si="163"/>
        <v>0</v>
      </c>
      <c r="J299" s="80">
        <f>VLOOKUP($A299,[0]!Table,MATCH(J$4,[0]!Curves,0))</f>
        <v>0</v>
      </c>
      <c r="K299" s="81">
        <f t="shared" si="164"/>
        <v>0</v>
      </c>
      <c r="L299" s="99">
        <f t="shared" si="165"/>
        <v>0</v>
      </c>
      <c r="M299" s="80">
        <f>VLOOKUP($A299,[0]!Table,MATCH(M$4,[0]!Curves,0))</f>
        <v>0</v>
      </c>
      <c r="N299" s="81">
        <f t="shared" si="166"/>
        <v>0</v>
      </c>
      <c r="O299" s="99">
        <f t="shared" si="167"/>
        <v>0</v>
      </c>
      <c r="P299" s="71"/>
      <c r="Q299" s="99">
        <f t="shared" si="168"/>
        <v>0</v>
      </c>
      <c r="R299" s="99">
        <f t="shared" si="169"/>
        <v>0</v>
      </c>
      <c r="S299" s="99">
        <f t="shared" si="170"/>
        <v>0</v>
      </c>
      <c r="T299" s="82"/>
      <c r="U299" s="22">
        <f t="shared" si="171"/>
        <v>30</v>
      </c>
      <c r="V299" s="83">
        <f t="shared" si="172"/>
        <v>46593</v>
      </c>
      <c r="W299" s="22">
        <f t="shared" ca="1" si="173"/>
        <v>9544</v>
      </c>
      <c r="X299" s="80">
        <f>VLOOKUP($A299,[0]!Table,MATCH(X$4,[0]!Curves,0))</f>
        <v>6.58002107601834E-2</v>
      </c>
      <c r="Y299" s="84">
        <f t="shared" ca="1" si="174"/>
        <v>0.18421974492826534</v>
      </c>
      <c r="Z299" s="22">
        <f t="shared" si="175"/>
        <v>0</v>
      </c>
      <c r="AA299" s="22">
        <f t="shared" si="176"/>
        <v>0</v>
      </c>
      <c r="AC299" s="72">
        <f t="shared" ca="1" si="177"/>
        <v>0</v>
      </c>
      <c r="AD299" s="72">
        <f t="shared" ca="1" si="178"/>
        <v>0</v>
      </c>
      <c r="AE299" s="72">
        <f t="shared" ca="1" si="179"/>
        <v>0</v>
      </c>
      <c r="AF299" s="72">
        <f t="shared" ca="1" si="180"/>
        <v>0</v>
      </c>
      <c r="AG299" s="72">
        <f t="shared" ca="1" si="181"/>
        <v>0</v>
      </c>
      <c r="AH299" s="72">
        <f t="shared" ca="1" si="182"/>
        <v>0</v>
      </c>
      <c r="AI299" s="72">
        <f t="shared" ca="1" si="183"/>
        <v>0</v>
      </c>
      <c r="AJ299" s="72">
        <f t="shared" ca="1" si="184"/>
        <v>0</v>
      </c>
      <c r="AK299" s="72">
        <f t="shared" ca="1" si="185"/>
        <v>0</v>
      </c>
      <c r="AL299" s="76"/>
      <c r="AM299" s="72">
        <f t="shared" ca="1" si="186"/>
        <v>0</v>
      </c>
      <c r="AN299" s="72">
        <f t="shared" ca="1" si="187"/>
        <v>0</v>
      </c>
      <c r="AO299" s="72">
        <f t="shared" ca="1" si="188"/>
        <v>0</v>
      </c>
      <c r="AP299" s="85">
        <f t="shared" ca="1" si="189"/>
        <v>0</v>
      </c>
      <c r="AR299" s="72">
        <f t="shared" ca="1" si="190"/>
        <v>0</v>
      </c>
      <c r="AS299" s="72">
        <f t="shared" ca="1" si="191"/>
        <v>0</v>
      </c>
      <c r="AT299" s="72">
        <f t="shared" ca="1" si="192"/>
        <v>0</v>
      </c>
      <c r="AU299" s="85">
        <f t="shared" ca="1" si="193"/>
        <v>0</v>
      </c>
      <c r="AV299" s="85"/>
      <c r="AW299" s="73">
        <f t="shared" ca="1" si="194"/>
        <v>0</v>
      </c>
      <c r="AY299" s="73">
        <f t="shared" ca="1" si="195"/>
        <v>0</v>
      </c>
      <c r="AZ299" s="86"/>
    </row>
    <row r="300" spans="1:52" ht="12" customHeight="1">
      <c r="A300" s="77">
        <f t="shared" si="196"/>
        <v>46569</v>
      </c>
      <c r="B300" s="78">
        <f t="shared" si="197"/>
        <v>50000</v>
      </c>
      <c r="C300" s="87"/>
      <c r="D300" s="79">
        <f t="shared" si="159"/>
        <v>50000</v>
      </c>
      <c r="E300" s="67">
        <f t="shared" si="160"/>
        <v>0</v>
      </c>
      <c r="F300" s="67">
        <f t="shared" ca="1" si="161"/>
        <v>0</v>
      </c>
      <c r="G300" s="80">
        <f>VLOOKUP($A300,[0]!Table,MATCH(G$4,[0]!Curves,0))</f>
        <v>0</v>
      </c>
      <c r="H300" s="81">
        <f t="shared" si="162"/>
        <v>0</v>
      </c>
      <c r="I300" s="80">
        <f t="shared" si="163"/>
        <v>0</v>
      </c>
      <c r="J300" s="80">
        <f>VLOOKUP($A300,[0]!Table,MATCH(J$4,[0]!Curves,0))</f>
        <v>0</v>
      </c>
      <c r="K300" s="81">
        <f t="shared" si="164"/>
        <v>0</v>
      </c>
      <c r="L300" s="99">
        <f t="shared" si="165"/>
        <v>0</v>
      </c>
      <c r="M300" s="80">
        <f>VLOOKUP($A300,[0]!Table,MATCH(M$4,[0]!Curves,0))</f>
        <v>0</v>
      </c>
      <c r="N300" s="81">
        <f t="shared" si="166"/>
        <v>0</v>
      </c>
      <c r="O300" s="99">
        <f t="shared" si="167"/>
        <v>0</v>
      </c>
      <c r="P300" s="71"/>
      <c r="Q300" s="99">
        <f t="shared" si="168"/>
        <v>0</v>
      </c>
      <c r="R300" s="99">
        <f t="shared" si="169"/>
        <v>0</v>
      </c>
      <c r="S300" s="99">
        <f t="shared" si="170"/>
        <v>0</v>
      </c>
      <c r="T300" s="82"/>
      <c r="U300" s="22">
        <f t="shared" si="171"/>
        <v>31</v>
      </c>
      <c r="V300" s="83">
        <f t="shared" si="172"/>
        <v>46624</v>
      </c>
      <c r="W300" s="22">
        <f t="shared" ca="1" si="173"/>
        <v>9575</v>
      </c>
      <c r="X300" s="80">
        <f>VLOOKUP($A300,[0]!Table,MATCH(X$4,[0]!Curves,0))</f>
        <v>6.5797897274742806E-2</v>
      </c>
      <c r="Y300" s="84">
        <f t="shared" ca="1" si="174"/>
        <v>0.18322142431396204</v>
      </c>
      <c r="Z300" s="22">
        <f t="shared" si="175"/>
        <v>0</v>
      </c>
      <c r="AA300" s="22">
        <f t="shared" si="176"/>
        <v>0</v>
      </c>
      <c r="AC300" s="72">
        <f t="shared" ca="1" si="177"/>
        <v>0</v>
      </c>
      <c r="AD300" s="72">
        <f t="shared" ca="1" si="178"/>
        <v>0</v>
      </c>
      <c r="AE300" s="72">
        <f t="shared" ca="1" si="179"/>
        <v>0</v>
      </c>
      <c r="AF300" s="72">
        <f t="shared" ca="1" si="180"/>
        <v>0</v>
      </c>
      <c r="AG300" s="72">
        <f t="shared" ca="1" si="181"/>
        <v>0</v>
      </c>
      <c r="AH300" s="72">
        <f t="shared" ca="1" si="182"/>
        <v>0</v>
      </c>
      <c r="AI300" s="72">
        <f t="shared" ca="1" si="183"/>
        <v>0</v>
      </c>
      <c r="AJ300" s="72">
        <f t="shared" ca="1" si="184"/>
        <v>0</v>
      </c>
      <c r="AK300" s="72">
        <f t="shared" ca="1" si="185"/>
        <v>0</v>
      </c>
      <c r="AL300" s="76"/>
      <c r="AM300" s="72">
        <f t="shared" ca="1" si="186"/>
        <v>0</v>
      </c>
      <c r="AN300" s="72">
        <f t="shared" ca="1" si="187"/>
        <v>0</v>
      </c>
      <c r="AO300" s="72">
        <f t="shared" ca="1" si="188"/>
        <v>0</v>
      </c>
      <c r="AP300" s="85">
        <f t="shared" ca="1" si="189"/>
        <v>0</v>
      </c>
      <c r="AR300" s="72">
        <f t="shared" ca="1" si="190"/>
        <v>0</v>
      </c>
      <c r="AS300" s="72">
        <f t="shared" ca="1" si="191"/>
        <v>0</v>
      </c>
      <c r="AT300" s="72">
        <f t="shared" ca="1" si="192"/>
        <v>0</v>
      </c>
      <c r="AU300" s="85">
        <f t="shared" ca="1" si="193"/>
        <v>0</v>
      </c>
      <c r="AV300" s="85"/>
      <c r="AW300" s="73">
        <f t="shared" ca="1" si="194"/>
        <v>0</v>
      </c>
      <c r="AY300" s="73">
        <f t="shared" ca="1" si="195"/>
        <v>0</v>
      </c>
      <c r="AZ300" s="86"/>
    </row>
    <row r="301" spans="1:52" ht="12" customHeight="1">
      <c r="A301" s="77">
        <f t="shared" si="196"/>
        <v>46600</v>
      </c>
      <c r="B301" s="78">
        <f t="shared" si="197"/>
        <v>50000</v>
      </c>
      <c r="C301" s="87"/>
      <c r="D301" s="79">
        <f t="shared" si="159"/>
        <v>50000</v>
      </c>
      <c r="E301" s="67">
        <f t="shared" si="160"/>
        <v>0</v>
      </c>
      <c r="F301" s="67">
        <f t="shared" ca="1" si="161"/>
        <v>0</v>
      </c>
      <c r="G301" s="80">
        <f>VLOOKUP($A301,[0]!Table,MATCH(G$4,[0]!Curves,0))</f>
        <v>0</v>
      </c>
      <c r="H301" s="81">
        <f t="shared" si="162"/>
        <v>0</v>
      </c>
      <c r="I301" s="80">
        <f t="shared" si="163"/>
        <v>0</v>
      </c>
      <c r="J301" s="80">
        <f>VLOOKUP($A301,[0]!Table,MATCH(J$4,[0]!Curves,0))</f>
        <v>0</v>
      </c>
      <c r="K301" s="81">
        <f t="shared" si="164"/>
        <v>0</v>
      </c>
      <c r="L301" s="99">
        <f t="shared" si="165"/>
        <v>0</v>
      </c>
      <c r="M301" s="80">
        <f>VLOOKUP($A301,[0]!Table,MATCH(M$4,[0]!Curves,0))</f>
        <v>0</v>
      </c>
      <c r="N301" s="81">
        <f t="shared" si="166"/>
        <v>0</v>
      </c>
      <c r="O301" s="99">
        <f t="shared" si="167"/>
        <v>0</v>
      </c>
      <c r="P301" s="71"/>
      <c r="Q301" s="99">
        <f t="shared" si="168"/>
        <v>0</v>
      </c>
      <c r="R301" s="99">
        <f t="shared" si="169"/>
        <v>0</v>
      </c>
      <c r="S301" s="99">
        <f t="shared" si="170"/>
        <v>0</v>
      </c>
      <c r="T301" s="82"/>
      <c r="U301" s="22">
        <f t="shared" si="171"/>
        <v>31</v>
      </c>
      <c r="V301" s="83">
        <f t="shared" si="172"/>
        <v>46655</v>
      </c>
      <c r="W301" s="22">
        <f t="shared" ca="1" si="173"/>
        <v>9606</v>
      </c>
      <c r="X301" s="80">
        <f>VLOOKUP($A301,[0]!Table,MATCH(X$4,[0]!Curves,0))</f>
        <v>6.5795506673122603E-2</v>
      </c>
      <c r="Y301" s="84">
        <f t="shared" ca="1" si="174"/>
        <v>0.18222858538765255</v>
      </c>
      <c r="Z301" s="22">
        <f t="shared" si="175"/>
        <v>0</v>
      </c>
      <c r="AA301" s="22">
        <f t="shared" si="176"/>
        <v>0</v>
      </c>
      <c r="AC301" s="72">
        <f t="shared" ca="1" si="177"/>
        <v>0</v>
      </c>
      <c r="AD301" s="72">
        <f t="shared" ca="1" si="178"/>
        <v>0</v>
      </c>
      <c r="AE301" s="72">
        <f t="shared" ca="1" si="179"/>
        <v>0</v>
      </c>
      <c r="AF301" s="72">
        <f t="shared" ca="1" si="180"/>
        <v>0</v>
      </c>
      <c r="AG301" s="72">
        <f t="shared" ca="1" si="181"/>
        <v>0</v>
      </c>
      <c r="AH301" s="72">
        <f t="shared" ca="1" si="182"/>
        <v>0</v>
      </c>
      <c r="AI301" s="72">
        <f t="shared" ca="1" si="183"/>
        <v>0</v>
      </c>
      <c r="AJ301" s="72">
        <f t="shared" ca="1" si="184"/>
        <v>0</v>
      </c>
      <c r="AK301" s="72">
        <f t="shared" ca="1" si="185"/>
        <v>0</v>
      </c>
      <c r="AL301" s="76"/>
      <c r="AM301" s="72">
        <f t="shared" ca="1" si="186"/>
        <v>0</v>
      </c>
      <c r="AN301" s="72">
        <f t="shared" ca="1" si="187"/>
        <v>0</v>
      </c>
      <c r="AO301" s="72">
        <f t="shared" ca="1" si="188"/>
        <v>0</v>
      </c>
      <c r="AP301" s="85">
        <f t="shared" ca="1" si="189"/>
        <v>0</v>
      </c>
      <c r="AR301" s="72">
        <f t="shared" ca="1" si="190"/>
        <v>0</v>
      </c>
      <c r="AS301" s="72">
        <f t="shared" ca="1" si="191"/>
        <v>0</v>
      </c>
      <c r="AT301" s="72">
        <f t="shared" ca="1" si="192"/>
        <v>0</v>
      </c>
      <c r="AU301" s="85">
        <f t="shared" ca="1" si="193"/>
        <v>0</v>
      </c>
      <c r="AV301" s="85"/>
      <c r="AW301" s="73">
        <f t="shared" ca="1" si="194"/>
        <v>0</v>
      </c>
      <c r="AY301" s="73">
        <f t="shared" ca="1" si="195"/>
        <v>0</v>
      </c>
      <c r="AZ301" s="86"/>
    </row>
    <row r="302" spans="1:52" ht="12" customHeight="1">
      <c r="A302" s="77">
        <f t="shared" si="196"/>
        <v>46631</v>
      </c>
      <c r="B302" s="78">
        <f t="shared" si="197"/>
        <v>50000</v>
      </c>
      <c r="C302" s="87"/>
      <c r="D302" s="79">
        <f t="shared" si="159"/>
        <v>50000</v>
      </c>
      <c r="E302" s="67">
        <f t="shared" si="160"/>
        <v>0</v>
      </c>
      <c r="F302" s="67">
        <f t="shared" ca="1" si="161"/>
        <v>0</v>
      </c>
      <c r="G302" s="80">
        <f>VLOOKUP($A302,[0]!Table,MATCH(G$4,[0]!Curves,0))</f>
        <v>0</v>
      </c>
      <c r="H302" s="81">
        <f t="shared" si="162"/>
        <v>0</v>
      </c>
      <c r="I302" s="80">
        <f t="shared" si="163"/>
        <v>0</v>
      </c>
      <c r="J302" s="80">
        <f>VLOOKUP($A302,[0]!Table,MATCH(J$4,[0]!Curves,0))</f>
        <v>0</v>
      </c>
      <c r="K302" s="81">
        <f t="shared" si="164"/>
        <v>0</v>
      </c>
      <c r="L302" s="99">
        <f t="shared" si="165"/>
        <v>0</v>
      </c>
      <c r="M302" s="80">
        <f>VLOOKUP($A302,[0]!Table,MATCH(M$4,[0]!Curves,0))</f>
        <v>0</v>
      </c>
      <c r="N302" s="81">
        <f t="shared" si="166"/>
        <v>0</v>
      </c>
      <c r="O302" s="99">
        <f t="shared" si="167"/>
        <v>0</v>
      </c>
      <c r="P302" s="71"/>
      <c r="Q302" s="99">
        <f t="shared" si="168"/>
        <v>0</v>
      </c>
      <c r="R302" s="99">
        <f t="shared" si="169"/>
        <v>0</v>
      </c>
      <c r="S302" s="99">
        <f t="shared" si="170"/>
        <v>0</v>
      </c>
      <c r="T302" s="82"/>
      <c r="U302" s="22">
        <f t="shared" si="171"/>
        <v>30</v>
      </c>
      <c r="V302" s="83">
        <f t="shared" si="172"/>
        <v>46685</v>
      </c>
      <c r="W302" s="22">
        <f t="shared" ca="1" si="173"/>
        <v>9636</v>
      </c>
      <c r="X302" s="80">
        <f>VLOOKUP($A302,[0]!Table,MATCH(X$4,[0]!Curves,0))</f>
        <v>6.5793116071503704E-2</v>
      </c>
      <c r="Y302" s="84">
        <f t="shared" ca="1" si="174"/>
        <v>0.18127296410828167</v>
      </c>
      <c r="Z302" s="22">
        <f t="shared" si="175"/>
        <v>0</v>
      </c>
      <c r="AA302" s="22">
        <f t="shared" si="176"/>
        <v>0</v>
      </c>
      <c r="AC302" s="72">
        <f t="shared" ca="1" si="177"/>
        <v>0</v>
      </c>
      <c r="AD302" s="72">
        <f t="shared" ca="1" si="178"/>
        <v>0</v>
      </c>
      <c r="AE302" s="72">
        <f t="shared" ca="1" si="179"/>
        <v>0</v>
      </c>
      <c r="AF302" s="72">
        <f t="shared" ca="1" si="180"/>
        <v>0</v>
      </c>
      <c r="AG302" s="72">
        <f t="shared" ca="1" si="181"/>
        <v>0</v>
      </c>
      <c r="AH302" s="72">
        <f t="shared" ca="1" si="182"/>
        <v>0</v>
      </c>
      <c r="AI302" s="72">
        <f t="shared" ca="1" si="183"/>
        <v>0</v>
      </c>
      <c r="AJ302" s="72">
        <f t="shared" ca="1" si="184"/>
        <v>0</v>
      </c>
      <c r="AK302" s="72">
        <f t="shared" ca="1" si="185"/>
        <v>0</v>
      </c>
      <c r="AL302" s="76"/>
      <c r="AM302" s="72">
        <f t="shared" ca="1" si="186"/>
        <v>0</v>
      </c>
      <c r="AN302" s="72">
        <f t="shared" ca="1" si="187"/>
        <v>0</v>
      </c>
      <c r="AO302" s="72">
        <f t="shared" ca="1" si="188"/>
        <v>0</v>
      </c>
      <c r="AP302" s="85">
        <f t="shared" ca="1" si="189"/>
        <v>0</v>
      </c>
      <c r="AR302" s="72">
        <f t="shared" ca="1" si="190"/>
        <v>0</v>
      </c>
      <c r="AS302" s="72">
        <f t="shared" ca="1" si="191"/>
        <v>0</v>
      </c>
      <c r="AT302" s="72">
        <f t="shared" ca="1" si="192"/>
        <v>0</v>
      </c>
      <c r="AU302" s="85">
        <f t="shared" ca="1" si="193"/>
        <v>0</v>
      </c>
      <c r="AV302" s="85"/>
      <c r="AW302" s="73">
        <f t="shared" ca="1" si="194"/>
        <v>0</v>
      </c>
      <c r="AY302" s="73">
        <f t="shared" ca="1" si="195"/>
        <v>0</v>
      </c>
      <c r="AZ302" s="86"/>
    </row>
    <row r="303" spans="1:52" ht="12" customHeight="1">
      <c r="A303" s="77">
        <f t="shared" si="196"/>
        <v>46661</v>
      </c>
      <c r="B303" s="78">
        <f t="shared" si="197"/>
        <v>50000</v>
      </c>
      <c r="C303" s="87"/>
      <c r="D303" s="79">
        <f t="shared" si="159"/>
        <v>50000</v>
      </c>
      <c r="E303" s="67">
        <f t="shared" si="160"/>
        <v>0</v>
      </c>
      <c r="F303" s="67">
        <f t="shared" ca="1" si="161"/>
        <v>0</v>
      </c>
      <c r="G303" s="80">
        <f>VLOOKUP($A303,[0]!Table,MATCH(G$4,[0]!Curves,0))</f>
        <v>0</v>
      </c>
      <c r="H303" s="81">
        <f t="shared" si="162"/>
        <v>0</v>
      </c>
      <c r="I303" s="80">
        <f t="shared" si="163"/>
        <v>0</v>
      </c>
      <c r="J303" s="80">
        <f>VLOOKUP($A303,[0]!Table,MATCH(J$4,[0]!Curves,0))</f>
        <v>0</v>
      </c>
      <c r="K303" s="81">
        <f t="shared" si="164"/>
        <v>0</v>
      </c>
      <c r="L303" s="99">
        <f t="shared" si="165"/>
        <v>0</v>
      </c>
      <c r="M303" s="80">
        <f>VLOOKUP($A303,[0]!Table,MATCH(M$4,[0]!Curves,0))</f>
        <v>0</v>
      </c>
      <c r="N303" s="81">
        <f t="shared" si="166"/>
        <v>0</v>
      </c>
      <c r="O303" s="99">
        <f t="shared" si="167"/>
        <v>0</v>
      </c>
      <c r="P303" s="71"/>
      <c r="Q303" s="99">
        <f t="shared" si="168"/>
        <v>0</v>
      </c>
      <c r="R303" s="99">
        <f t="shared" si="169"/>
        <v>0</v>
      </c>
      <c r="S303" s="99">
        <f t="shared" si="170"/>
        <v>0</v>
      </c>
      <c r="T303" s="82"/>
      <c r="U303" s="22">
        <f t="shared" si="171"/>
        <v>31</v>
      </c>
      <c r="V303" s="83">
        <f t="shared" si="172"/>
        <v>46716</v>
      </c>
      <c r="W303" s="22">
        <f t="shared" ca="1" si="173"/>
        <v>9667</v>
      </c>
      <c r="X303" s="80">
        <f>VLOOKUP($A303,[0]!Table,MATCH(X$4,[0]!Curves,0))</f>
        <v>6.5790802586068495E-2</v>
      </c>
      <c r="Y303" s="84">
        <f t="shared" ca="1" si="174"/>
        <v>0.18029082288684964</v>
      </c>
      <c r="Z303" s="22">
        <f t="shared" si="175"/>
        <v>0</v>
      </c>
      <c r="AA303" s="22">
        <f t="shared" si="176"/>
        <v>0</v>
      </c>
      <c r="AC303" s="72">
        <f t="shared" ca="1" si="177"/>
        <v>0</v>
      </c>
      <c r="AD303" s="72">
        <f t="shared" ca="1" si="178"/>
        <v>0</v>
      </c>
      <c r="AE303" s="72">
        <f t="shared" ca="1" si="179"/>
        <v>0</v>
      </c>
      <c r="AF303" s="72">
        <f t="shared" ca="1" si="180"/>
        <v>0</v>
      </c>
      <c r="AG303" s="72">
        <f t="shared" ca="1" si="181"/>
        <v>0</v>
      </c>
      <c r="AH303" s="72">
        <f t="shared" ca="1" si="182"/>
        <v>0</v>
      </c>
      <c r="AI303" s="72">
        <f t="shared" ca="1" si="183"/>
        <v>0</v>
      </c>
      <c r="AJ303" s="72">
        <f t="shared" ca="1" si="184"/>
        <v>0</v>
      </c>
      <c r="AK303" s="72">
        <f t="shared" ca="1" si="185"/>
        <v>0</v>
      </c>
      <c r="AL303" s="76"/>
      <c r="AM303" s="72">
        <f t="shared" ca="1" si="186"/>
        <v>0</v>
      </c>
      <c r="AN303" s="72">
        <f t="shared" ca="1" si="187"/>
        <v>0</v>
      </c>
      <c r="AO303" s="72">
        <f t="shared" ca="1" si="188"/>
        <v>0</v>
      </c>
      <c r="AP303" s="85">
        <f t="shared" ca="1" si="189"/>
        <v>0</v>
      </c>
      <c r="AR303" s="72">
        <f t="shared" ca="1" si="190"/>
        <v>0</v>
      </c>
      <c r="AS303" s="72">
        <f t="shared" ca="1" si="191"/>
        <v>0</v>
      </c>
      <c r="AT303" s="72">
        <f t="shared" ca="1" si="192"/>
        <v>0</v>
      </c>
      <c r="AU303" s="85">
        <f t="shared" ca="1" si="193"/>
        <v>0</v>
      </c>
      <c r="AV303" s="85"/>
      <c r="AW303" s="73">
        <f t="shared" ca="1" si="194"/>
        <v>0</v>
      </c>
      <c r="AY303" s="73">
        <f t="shared" ca="1" si="195"/>
        <v>0</v>
      </c>
      <c r="AZ303" s="86"/>
    </row>
    <row r="304" spans="1:52" ht="12" customHeight="1">
      <c r="A304" s="77">
        <f t="shared" si="196"/>
        <v>46692</v>
      </c>
      <c r="B304" s="78">
        <f t="shared" si="197"/>
        <v>50000</v>
      </c>
      <c r="C304" s="87"/>
      <c r="D304" s="79">
        <f t="shared" si="159"/>
        <v>50000</v>
      </c>
      <c r="E304" s="67">
        <f t="shared" si="160"/>
        <v>0</v>
      </c>
      <c r="F304" s="67">
        <f t="shared" ca="1" si="161"/>
        <v>0</v>
      </c>
      <c r="G304" s="80">
        <f>VLOOKUP($A304,[0]!Table,MATCH(G$4,[0]!Curves,0))</f>
        <v>0</v>
      </c>
      <c r="H304" s="81">
        <f t="shared" si="162"/>
        <v>0</v>
      </c>
      <c r="I304" s="80">
        <f t="shared" si="163"/>
        <v>0</v>
      </c>
      <c r="J304" s="80">
        <f>VLOOKUP($A304,[0]!Table,MATCH(J$4,[0]!Curves,0))</f>
        <v>0</v>
      </c>
      <c r="K304" s="81">
        <f t="shared" si="164"/>
        <v>0</v>
      </c>
      <c r="L304" s="99">
        <f t="shared" si="165"/>
        <v>0</v>
      </c>
      <c r="M304" s="80">
        <f>VLOOKUP($A304,[0]!Table,MATCH(M$4,[0]!Curves,0))</f>
        <v>0</v>
      </c>
      <c r="N304" s="81">
        <f t="shared" si="166"/>
        <v>0</v>
      </c>
      <c r="O304" s="99">
        <f t="shared" si="167"/>
        <v>0</v>
      </c>
      <c r="P304" s="71"/>
      <c r="Q304" s="99">
        <f t="shared" si="168"/>
        <v>0</v>
      </c>
      <c r="R304" s="99">
        <f t="shared" si="169"/>
        <v>0</v>
      </c>
      <c r="S304" s="99">
        <f t="shared" si="170"/>
        <v>0</v>
      </c>
      <c r="T304" s="82"/>
      <c r="U304" s="22">
        <f t="shared" si="171"/>
        <v>30</v>
      </c>
      <c r="V304" s="83">
        <f t="shared" si="172"/>
        <v>46746</v>
      </c>
      <c r="W304" s="22">
        <f t="shared" ca="1" si="173"/>
        <v>9697</v>
      </c>
      <c r="X304" s="80">
        <f>VLOOKUP($A304,[0]!Table,MATCH(X$4,[0]!Curves,0))</f>
        <v>6.5788411984453607E-2</v>
      </c>
      <c r="Y304" s="84">
        <f t="shared" ca="1" si="174"/>
        <v>0.17934549758789076</v>
      </c>
      <c r="Z304" s="22">
        <f t="shared" si="175"/>
        <v>0</v>
      </c>
      <c r="AA304" s="22">
        <f t="shared" si="176"/>
        <v>0</v>
      </c>
      <c r="AC304" s="72">
        <f t="shared" ca="1" si="177"/>
        <v>0</v>
      </c>
      <c r="AD304" s="72">
        <f t="shared" ca="1" si="178"/>
        <v>0</v>
      </c>
      <c r="AE304" s="72">
        <f t="shared" ca="1" si="179"/>
        <v>0</v>
      </c>
      <c r="AF304" s="72">
        <f t="shared" ca="1" si="180"/>
        <v>0</v>
      </c>
      <c r="AG304" s="72">
        <f t="shared" ca="1" si="181"/>
        <v>0</v>
      </c>
      <c r="AH304" s="72">
        <f t="shared" ca="1" si="182"/>
        <v>0</v>
      </c>
      <c r="AI304" s="72">
        <f t="shared" ca="1" si="183"/>
        <v>0</v>
      </c>
      <c r="AJ304" s="72">
        <f t="shared" ca="1" si="184"/>
        <v>0</v>
      </c>
      <c r="AK304" s="72">
        <f t="shared" ca="1" si="185"/>
        <v>0</v>
      </c>
      <c r="AL304" s="76"/>
      <c r="AM304" s="72">
        <f t="shared" ca="1" si="186"/>
        <v>0</v>
      </c>
      <c r="AN304" s="72">
        <f t="shared" ca="1" si="187"/>
        <v>0</v>
      </c>
      <c r="AO304" s="72">
        <f t="shared" ca="1" si="188"/>
        <v>0</v>
      </c>
      <c r="AP304" s="85">
        <f t="shared" ca="1" si="189"/>
        <v>0</v>
      </c>
      <c r="AR304" s="72">
        <f t="shared" ca="1" si="190"/>
        <v>0</v>
      </c>
      <c r="AS304" s="72">
        <f t="shared" ca="1" si="191"/>
        <v>0</v>
      </c>
      <c r="AT304" s="72">
        <f t="shared" ca="1" si="192"/>
        <v>0</v>
      </c>
      <c r="AU304" s="85">
        <f t="shared" ca="1" si="193"/>
        <v>0</v>
      </c>
      <c r="AV304" s="85"/>
      <c r="AW304" s="73">
        <f t="shared" ca="1" si="194"/>
        <v>0</v>
      </c>
      <c r="AY304" s="73">
        <f t="shared" ca="1" si="195"/>
        <v>0</v>
      </c>
      <c r="AZ304" s="86"/>
    </row>
    <row r="305" spans="1:52" ht="12" customHeight="1">
      <c r="A305" s="77">
        <f t="shared" si="196"/>
        <v>46722</v>
      </c>
      <c r="B305" s="78">
        <f t="shared" si="197"/>
        <v>50000</v>
      </c>
      <c r="C305" s="87"/>
      <c r="D305" s="79">
        <f t="shared" si="159"/>
        <v>50000</v>
      </c>
      <c r="E305" s="67">
        <f t="shared" si="160"/>
        <v>0</v>
      </c>
      <c r="F305" s="67">
        <f t="shared" ca="1" si="161"/>
        <v>0</v>
      </c>
      <c r="G305" s="80">
        <f>VLOOKUP($A305,[0]!Table,MATCH(G$4,[0]!Curves,0))</f>
        <v>0</v>
      </c>
      <c r="H305" s="81">
        <f t="shared" si="162"/>
        <v>0</v>
      </c>
      <c r="I305" s="80">
        <f t="shared" si="163"/>
        <v>0</v>
      </c>
      <c r="J305" s="80">
        <f>VLOOKUP($A305,[0]!Table,MATCH(J$4,[0]!Curves,0))</f>
        <v>0</v>
      </c>
      <c r="K305" s="81">
        <f t="shared" si="164"/>
        <v>0</v>
      </c>
      <c r="L305" s="99">
        <f t="shared" si="165"/>
        <v>0</v>
      </c>
      <c r="M305" s="80">
        <f>VLOOKUP($A305,[0]!Table,MATCH(M$4,[0]!Curves,0))</f>
        <v>0</v>
      </c>
      <c r="N305" s="81">
        <f t="shared" si="166"/>
        <v>0</v>
      </c>
      <c r="O305" s="99">
        <f t="shared" si="167"/>
        <v>0</v>
      </c>
      <c r="P305" s="71"/>
      <c r="Q305" s="99">
        <f t="shared" si="168"/>
        <v>0</v>
      </c>
      <c r="R305" s="99">
        <f t="shared" si="169"/>
        <v>0</v>
      </c>
      <c r="S305" s="99">
        <f t="shared" si="170"/>
        <v>0</v>
      </c>
      <c r="T305" s="82"/>
      <c r="U305" s="22">
        <f t="shared" si="171"/>
        <v>31</v>
      </c>
      <c r="V305" s="83">
        <f t="shared" si="172"/>
        <v>46777</v>
      </c>
      <c r="W305" s="22">
        <f t="shared" ca="1" si="173"/>
        <v>9728</v>
      </c>
      <c r="X305" s="80">
        <f>VLOOKUP($A305,[0]!Table,MATCH(X$4,[0]!Curves,0))</f>
        <v>6.5786098499022005E-2</v>
      </c>
      <c r="Y305" s="84">
        <f t="shared" ca="1" si="174"/>
        <v>0.17837393734695689</v>
      </c>
      <c r="Z305" s="22">
        <f t="shared" si="175"/>
        <v>0</v>
      </c>
      <c r="AA305" s="22">
        <f t="shared" si="176"/>
        <v>0</v>
      </c>
      <c r="AC305" s="72">
        <f t="shared" ca="1" si="177"/>
        <v>0</v>
      </c>
      <c r="AD305" s="72">
        <f t="shared" ca="1" si="178"/>
        <v>0</v>
      </c>
      <c r="AE305" s="72">
        <f t="shared" ca="1" si="179"/>
        <v>0</v>
      </c>
      <c r="AF305" s="72">
        <f t="shared" ca="1" si="180"/>
        <v>0</v>
      </c>
      <c r="AG305" s="72">
        <f t="shared" ca="1" si="181"/>
        <v>0</v>
      </c>
      <c r="AH305" s="72">
        <f t="shared" ca="1" si="182"/>
        <v>0</v>
      </c>
      <c r="AI305" s="72">
        <f t="shared" ca="1" si="183"/>
        <v>0</v>
      </c>
      <c r="AJ305" s="72">
        <f t="shared" ca="1" si="184"/>
        <v>0</v>
      </c>
      <c r="AK305" s="72">
        <f t="shared" ca="1" si="185"/>
        <v>0</v>
      </c>
      <c r="AL305" s="76"/>
      <c r="AM305" s="72">
        <f t="shared" ca="1" si="186"/>
        <v>0</v>
      </c>
      <c r="AN305" s="72">
        <f t="shared" ca="1" si="187"/>
        <v>0</v>
      </c>
      <c r="AO305" s="72">
        <f t="shared" ca="1" si="188"/>
        <v>0</v>
      </c>
      <c r="AP305" s="85">
        <f t="shared" ca="1" si="189"/>
        <v>0</v>
      </c>
      <c r="AR305" s="72">
        <f t="shared" ca="1" si="190"/>
        <v>0</v>
      </c>
      <c r="AS305" s="72">
        <f t="shared" ca="1" si="191"/>
        <v>0</v>
      </c>
      <c r="AT305" s="72">
        <f t="shared" ca="1" si="192"/>
        <v>0</v>
      </c>
      <c r="AU305" s="85">
        <f t="shared" ca="1" si="193"/>
        <v>0</v>
      </c>
      <c r="AV305" s="85"/>
      <c r="AW305" s="73">
        <f t="shared" ca="1" si="194"/>
        <v>0</v>
      </c>
      <c r="AY305" s="73">
        <f t="shared" ca="1" si="195"/>
        <v>0</v>
      </c>
      <c r="AZ305" s="86"/>
    </row>
    <row r="306" spans="1:52" ht="12" customHeight="1">
      <c r="A306" s="77">
        <f t="shared" si="196"/>
        <v>46753</v>
      </c>
      <c r="B306" s="78">
        <f t="shared" si="197"/>
        <v>50000</v>
      </c>
      <c r="C306" s="87"/>
      <c r="D306" s="79">
        <f t="shared" si="159"/>
        <v>50000</v>
      </c>
      <c r="E306" s="67">
        <f t="shared" si="160"/>
        <v>0</v>
      </c>
      <c r="F306" s="67">
        <f t="shared" ca="1" si="161"/>
        <v>0</v>
      </c>
      <c r="G306" s="80">
        <f>VLOOKUP($A306,[0]!Table,MATCH(G$4,[0]!Curves,0))</f>
        <v>0</v>
      </c>
      <c r="H306" s="81">
        <f t="shared" si="162"/>
        <v>0</v>
      </c>
      <c r="I306" s="80">
        <f t="shared" si="163"/>
        <v>0</v>
      </c>
      <c r="J306" s="80">
        <f>VLOOKUP($A306,[0]!Table,MATCH(J$4,[0]!Curves,0))</f>
        <v>0</v>
      </c>
      <c r="K306" s="81">
        <f t="shared" si="164"/>
        <v>0</v>
      </c>
      <c r="L306" s="99">
        <f t="shared" si="165"/>
        <v>0</v>
      </c>
      <c r="M306" s="80">
        <f>VLOOKUP($A306,[0]!Table,MATCH(M$4,[0]!Curves,0))</f>
        <v>0</v>
      </c>
      <c r="N306" s="81">
        <f t="shared" si="166"/>
        <v>0</v>
      </c>
      <c r="O306" s="99">
        <f t="shared" si="167"/>
        <v>0</v>
      </c>
      <c r="P306" s="71"/>
      <c r="Q306" s="99">
        <f t="shared" si="168"/>
        <v>0</v>
      </c>
      <c r="R306" s="99">
        <f t="shared" si="169"/>
        <v>0</v>
      </c>
      <c r="S306" s="99">
        <f t="shared" si="170"/>
        <v>0</v>
      </c>
      <c r="T306" s="82"/>
      <c r="U306" s="22">
        <f t="shared" si="171"/>
        <v>31</v>
      </c>
      <c r="V306" s="83">
        <f t="shared" si="172"/>
        <v>46808</v>
      </c>
      <c r="W306" s="22">
        <f t="shared" ca="1" si="173"/>
        <v>9759</v>
      </c>
      <c r="X306" s="80">
        <f>VLOOKUP($A306,[0]!Table,MATCH(X$4,[0]!Curves,0))</f>
        <v>6.5783707897411101E-2</v>
      </c>
      <c r="Y306" s="84">
        <f t="shared" ca="1" si="174"/>
        <v>0.17740771000690878</v>
      </c>
      <c r="Z306" s="22">
        <f t="shared" si="175"/>
        <v>0</v>
      </c>
      <c r="AA306" s="22">
        <f t="shared" si="176"/>
        <v>0</v>
      </c>
      <c r="AC306" s="72">
        <f t="shared" ca="1" si="177"/>
        <v>0</v>
      </c>
      <c r="AD306" s="72">
        <f t="shared" ca="1" si="178"/>
        <v>0</v>
      </c>
      <c r="AE306" s="72">
        <f t="shared" ca="1" si="179"/>
        <v>0</v>
      </c>
      <c r="AF306" s="72">
        <f t="shared" ca="1" si="180"/>
        <v>0</v>
      </c>
      <c r="AG306" s="72">
        <f t="shared" ca="1" si="181"/>
        <v>0</v>
      </c>
      <c r="AH306" s="72">
        <f t="shared" ca="1" si="182"/>
        <v>0</v>
      </c>
      <c r="AI306" s="72">
        <f t="shared" ca="1" si="183"/>
        <v>0</v>
      </c>
      <c r="AJ306" s="72">
        <f t="shared" ca="1" si="184"/>
        <v>0</v>
      </c>
      <c r="AK306" s="72">
        <f t="shared" ca="1" si="185"/>
        <v>0</v>
      </c>
      <c r="AL306" s="76"/>
      <c r="AM306" s="72">
        <f t="shared" ca="1" si="186"/>
        <v>0</v>
      </c>
      <c r="AN306" s="72">
        <f t="shared" ca="1" si="187"/>
        <v>0</v>
      </c>
      <c r="AO306" s="72">
        <f t="shared" ca="1" si="188"/>
        <v>0</v>
      </c>
      <c r="AP306" s="85">
        <f t="shared" ca="1" si="189"/>
        <v>0</v>
      </c>
      <c r="AR306" s="72">
        <f t="shared" ca="1" si="190"/>
        <v>0</v>
      </c>
      <c r="AS306" s="72">
        <f t="shared" ca="1" si="191"/>
        <v>0</v>
      </c>
      <c r="AT306" s="72">
        <f t="shared" ca="1" si="192"/>
        <v>0</v>
      </c>
      <c r="AU306" s="85">
        <f t="shared" ca="1" si="193"/>
        <v>0</v>
      </c>
      <c r="AV306" s="85"/>
      <c r="AW306" s="73">
        <f t="shared" ca="1" si="194"/>
        <v>0</v>
      </c>
      <c r="AY306" s="73">
        <f t="shared" ca="1" si="195"/>
        <v>0</v>
      </c>
      <c r="AZ306" s="86"/>
    </row>
    <row r="307" spans="1:52" ht="12" customHeight="1">
      <c r="A307" s="77">
        <f t="shared" si="196"/>
        <v>46784</v>
      </c>
      <c r="B307" s="78">
        <f t="shared" si="197"/>
        <v>50000</v>
      </c>
      <c r="C307" s="87"/>
      <c r="D307" s="79">
        <f t="shared" si="159"/>
        <v>50000</v>
      </c>
      <c r="E307" s="67">
        <f t="shared" si="160"/>
        <v>0</v>
      </c>
      <c r="F307" s="67">
        <f t="shared" ca="1" si="161"/>
        <v>0</v>
      </c>
      <c r="G307" s="80">
        <f>VLOOKUP($A307,[0]!Table,MATCH(G$4,[0]!Curves,0))</f>
        <v>0</v>
      </c>
      <c r="H307" s="81">
        <f t="shared" si="162"/>
        <v>0</v>
      </c>
      <c r="I307" s="80">
        <f t="shared" si="163"/>
        <v>0</v>
      </c>
      <c r="J307" s="80">
        <f>VLOOKUP($A307,[0]!Table,MATCH(J$4,[0]!Curves,0))</f>
        <v>0</v>
      </c>
      <c r="K307" s="81">
        <f t="shared" si="164"/>
        <v>0</v>
      </c>
      <c r="L307" s="99">
        <f t="shared" si="165"/>
        <v>0</v>
      </c>
      <c r="M307" s="80">
        <f>VLOOKUP($A307,[0]!Table,MATCH(M$4,[0]!Curves,0))</f>
        <v>0</v>
      </c>
      <c r="N307" s="81">
        <f t="shared" si="166"/>
        <v>0</v>
      </c>
      <c r="O307" s="99">
        <f t="shared" si="167"/>
        <v>0</v>
      </c>
      <c r="P307" s="71"/>
      <c r="Q307" s="99">
        <f t="shared" si="168"/>
        <v>0</v>
      </c>
      <c r="R307" s="99">
        <f t="shared" si="169"/>
        <v>0</v>
      </c>
      <c r="S307" s="99">
        <f t="shared" si="170"/>
        <v>0</v>
      </c>
      <c r="T307" s="82"/>
      <c r="U307" s="22">
        <f t="shared" si="171"/>
        <v>29</v>
      </c>
      <c r="V307" s="83">
        <f t="shared" si="172"/>
        <v>46837</v>
      </c>
      <c r="W307" s="22">
        <f t="shared" ca="1" si="173"/>
        <v>9788</v>
      </c>
      <c r="X307" s="80">
        <f>VLOOKUP($A307,[0]!Table,MATCH(X$4,[0]!Curves,0))</f>
        <v>6.57813172958015E-2</v>
      </c>
      <c r="Y307" s="84">
        <f t="shared" ca="1" si="174"/>
        <v>0.17650862156410171</v>
      </c>
      <c r="Z307" s="22">
        <f t="shared" si="175"/>
        <v>0</v>
      </c>
      <c r="AA307" s="22">
        <f t="shared" si="176"/>
        <v>0</v>
      </c>
      <c r="AC307" s="72">
        <f t="shared" ca="1" si="177"/>
        <v>0</v>
      </c>
      <c r="AD307" s="72">
        <f t="shared" ca="1" si="178"/>
        <v>0</v>
      </c>
      <c r="AE307" s="72">
        <f t="shared" ca="1" si="179"/>
        <v>0</v>
      </c>
      <c r="AF307" s="72">
        <f t="shared" ca="1" si="180"/>
        <v>0</v>
      </c>
      <c r="AG307" s="72">
        <f t="shared" ca="1" si="181"/>
        <v>0</v>
      </c>
      <c r="AH307" s="72">
        <f t="shared" ca="1" si="182"/>
        <v>0</v>
      </c>
      <c r="AI307" s="72">
        <f t="shared" ca="1" si="183"/>
        <v>0</v>
      </c>
      <c r="AJ307" s="72">
        <f t="shared" ca="1" si="184"/>
        <v>0</v>
      </c>
      <c r="AK307" s="72">
        <f t="shared" ca="1" si="185"/>
        <v>0</v>
      </c>
      <c r="AL307" s="76"/>
      <c r="AM307" s="72">
        <f t="shared" ca="1" si="186"/>
        <v>0</v>
      </c>
      <c r="AN307" s="72">
        <f t="shared" ca="1" si="187"/>
        <v>0</v>
      </c>
      <c r="AO307" s="72">
        <f t="shared" ca="1" si="188"/>
        <v>0</v>
      </c>
      <c r="AP307" s="85">
        <f t="shared" ca="1" si="189"/>
        <v>0</v>
      </c>
      <c r="AR307" s="72">
        <f t="shared" ca="1" si="190"/>
        <v>0</v>
      </c>
      <c r="AS307" s="72">
        <f t="shared" ca="1" si="191"/>
        <v>0</v>
      </c>
      <c r="AT307" s="72">
        <f t="shared" ca="1" si="192"/>
        <v>0</v>
      </c>
      <c r="AU307" s="85">
        <f t="shared" ca="1" si="193"/>
        <v>0</v>
      </c>
      <c r="AV307" s="85"/>
      <c r="AW307" s="73">
        <f t="shared" ca="1" si="194"/>
        <v>0</v>
      </c>
      <c r="AY307" s="73">
        <f t="shared" ca="1" si="195"/>
        <v>0</v>
      </c>
      <c r="AZ307" s="86"/>
    </row>
    <row r="308" spans="1:52" ht="12" customHeight="1">
      <c r="A308" s="77">
        <f t="shared" si="196"/>
        <v>46813</v>
      </c>
      <c r="B308" s="78">
        <f t="shared" si="197"/>
        <v>50000</v>
      </c>
      <c r="C308" s="87"/>
      <c r="D308" s="79">
        <f t="shared" si="159"/>
        <v>50000</v>
      </c>
      <c r="E308" s="67">
        <f t="shared" si="160"/>
        <v>0</v>
      </c>
      <c r="F308" s="67">
        <f t="shared" ca="1" si="161"/>
        <v>0</v>
      </c>
      <c r="G308" s="80">
        <f>VLOOKUP($A308,[0]!Table,MATCH(G$4,[0]!Curves,0))</f>
        <v>0</v>
      </c>
      <c r="H308" s="81">
        <f t="shared" si="162"/>
        <v>0</v>
      </c>
      <c r="I308" s="80">
        <f t="shared" si="163"/>
        <v>0</v>
      </c>
      <c r="J308" s="80">
        <f>VLOOKUP($A308,[0]!Table,MATCH(J$4,[0]!Curves,0))</f>
        <v>0</v>
      </c>
      <c r="K308" s="81">
        <f t="shared" si="164"/>
        <v>0</v>
      </c>
      <c r="L308" s="99">
        <f t="shared" si="165"/>
        <v>0</v>
      </c>
      <c r="M308" s="80">
        <f>VLOOKUP($A308,[0]!Table,MATCH(M$4,[0]!Curves,0))</f>
        <v>0</v>
      </c>
      <c r="N308" s="81">
        <f t="shared" si="166"/>
        <v>0</v>
      </c>
      <c r="O308" s="99">
        <f t="shared" si="167"/>
        <v>0</v>
      </c>
      <c r="P308" s="71"/>
      <c r="Q308" s="99">
        <f t="shared" si="168"/>
        <v>0</v>
      </c>
      <c r="R308" s="99">
        <f t="shared" si="169"/>
        <v>0</v>
      </c>
      <c r="S308" s="99">
        <f t="shared" si="170"/>
        <v>0</v>
      </c>
      <c r="T308" s="82"/>
      <c r="U308" s="22">
        <f t="shared" si="171"/>
        <v>31</v>
      </c>
      <c r="V308" s="83">
        <f t="shared" si="172"/>
        <v>46868</v>
      </c>
      <c r="W308" s="22">
        <f t="shared" ca="1" si="173"/>
        <v>9819</v>
      </c>
      <c r="X308" s="80">
        <f>VLOOKUP($A308,[0]!Table,MATCH(X$4,[0]!Curves,0))</f>
        <v>6.5779080926556197E-2</v>
      </c>
      <c r="Y308" s="84">
        <f t="shared" ca="1" si="174"/>
        <v>0.17555263190088111</v>
      </c>
      <c r="Z308" s="22">
        <f t="shared" si="175"/>
        <v>0</v>
      </c>
      <c r="AA308" s="22">
        <f t="shared" si="176"/>
        <v>0</v>
      </c>
      <c r="AC308" s="72">
        <f t="shared" ca="1" si="177"/>
        <v>0</v>
      </c>
      <c r="AD308" s="72">
        <f t="shared" ca="1" si="178"/>
        <v>0</v>
      </c>
      <c r="AE308" s="72">
        <f t="shared" ca="1" si="179"/>
        <v>0</v>
      </c>
      <c r="AF308" s="72">
        <f t="shared" ca="1" si="180"/>
        <v>0</v>
      </c>
      <c r="AG308" s="72">
        <f t="shared" ca="1" si="181"/>
        <v>0</v>
      </c>
      <c r="AH308" s="72">
        <f t="shared" ca="1" si="182"/>
        <v>0</v>
      </c>
      <c r="AI308" s="72">
        <f t="shared" ca="1" si="183"/>
        <v>0</v>
      </c>
      <c r="AJ308" s="72">
        <f t="shared" ca="1" si="184"/>
        <v>0</v>
      </c>
      <c r="AK308" s="72">
        <f t="shared" ca="1" si="185"/>
        <v>0</v>
      </c>
      <c r="AL308" s="76"/>
      <c r="AM308" s="72">
        <f t="shared" ca="1" si="186"/>
        <v>0</v>
      </c>
      <c r="AN308" s="72">
        <f t="shared" ca="1" si="187"/>
        <v>0</v>
      </c>
      <c r="AO308" s="72">
        <f t="shared" ca="1" si="188"/>
        <v>0</v>
      </c>
      <c r="AP308" s="85">
        <f t="shared" ca="1" si="189"/>
        <v>0</v>
      </c>
      <c r="AR308" s="72">
        <f t="shared" ca="1" si="190"/>
        <v>0</v>
      </c>
      <c r="AS308" s="72">
        <f t="shared" ca="1" si="191"/>
        <v>0</v>
      </c>
      <c r="AT308" s="72">
        <f t="shared" ca="1" si="192"/>
        <v>0</v>
      </c>
      <c r="AU308" s="85">
        <f t="shared" ca="1" si="193"/>
        <v>0</v>
      </c>
      <c r="AV308" s="85"/>
      <c r="AW308" s="73">
        <f t="shared" ca="1" si="194"/>
        <v>0</v>
      </c>
      <c r="AY308" s="73">
        <f t="shared" ca="1" si="195"/>
        <v>0</v>
      </c>
      <c r="AZ308" s="86"/>
    </row>
    <row r="309" spans="1:52" ht="12" customHeight="1">
      <c r="A309" s="77">
        <f t="shared" si="196"/>
        <v>46844</v>
      </c>
      <c r="B309" s="78">
        <f t="shared" si="197"/>
        <v>50000</v>
      </c>
      <c r="C309" s="87"/>
      <c r="D309" s="79">
        <f t="shared" si="159"/>
        <v>50000</v>
      </c>
      <c r="E309" s="67">
        <f t="shared" si="160"/>
        <v>0</v>
      </c>
      <c r="F309" s="67">
        <f t="shared" ca="1" si="161"/>
        <v>0</v>
      </c>
      <c r="G309" s="80">
        <f>VLOOKUP($A309,[0]!Table,MATCH(G$4,[0]!Curves,0))</f>
        <v>0</v>
      </c>
      <c r="H309" s="81">
        <f t="shared" si="162"/>
        <v>0</v>
      </c>
      <c r="I309" s="80">
        <f t="shared" si="163"/>
        <v>0</v>
      </c>
      <c r="J309" s="80">
        <f>VLOOKUP($A309,[0]!Table,MATCH(J$4,[0]!Curves,0))</f>
        <v>0</v>
      </c>
      <c r="K309" s="81">
        <f t="shared" si="164"/>
        <v>0</v>
      </c>
      <c r="L309" s="99">
        <f t="shared" si="165"/>
        <v>0</v>
      </c>
      <c r="M309" s="80">
        <f>VLOOKUP($A309,[0]!Table,MATCH(M$4,[0]!Curves,0))</f>
        <v>0</v>
      </c>
      <c r="N309" s="81">
        <f t="shared" si="166"/>
        <v>0</v>
      </c>
      <c r="O309" s="99">
        <f t="shared" si="167"/>
        <v>0</v>
      </c>
      <c r="P309" s="71"/>
      <c r="Q309" s="99">
        <f t="shared" si="168"/>
        <v>0</v>
      </c>
      <c r="R309" s="99">
        <f t="shared" si="169"/>
        <v>0</v>
      </c>
      <c r="S309" s="99">
        <f t="shared" si="170"/>
        <v>0</v>
      </c>
      <c r="T309" s="82"/>
      <c r="U309" s="22">
        <f t="shared" si="171"/>
        <v>30</v>
      </c>
      <c r="V309" s="83">
        <f t="shared" si="172"/>
        <v>46898</v>
      </c>
      <c r="W309" s="22">
        <f t="shared" ca="1" si="173"/>
        <v>9849</v>
      </c>
      <c r="X309" s="80">
        <f>VLOOKUP($A309,[0]!Table,MATCH(X$4,[0]!Curves,0))</f>
        <v>6.5776690324950607E-2</v>
      </c>
      <c r="Y309" s="84">
        <f t="shared" ca="1" si="174"/>
        <v>0.17463247613888663</v>
      </c>
      <c r="Z309" s="22">
        <f t="shared" si="175"/>
        <v>0</v>
      </c>
      <c r="AA309" s="22">
        <f t="shared" si="176"/>
        <v>0</v>
      </c>
      <c r="AC309" s="72">
        <f t="shared" ca="1" si="177"/>
        <v>0</v>
      </c>
      <c r="AD309" s="72">
        <f t="shared" ca="1" si="178"/>
        <v>0</v>
      </c>
      <c r="AE309" s="72">
        <f t="shared" ca="1" si="179"/>
        <v>0</v>
      </c>
      <c r="AF309" s="72">
        <f t="shared" ca="1" si="180"/>
        <v>0</v>
      </c>
      <c r="AG309" s="72">
        <f t="shared" ca="1" si="181"/>
        <v>0</v>
      </c>
      <c r="AH309" s="72">
        <f t="shared" ca="1" si="182"/>
        <v>0</v>
      </c>
      <c r="AI309" s="72">
        <f t="shared" ca="1" si="183"/>
        <v>0</v>
      </c>
      <c r="AJ309" s="72">
        <f t="shared" ca="1" si="184"/>
        <v>0</v>
      </c>
      <c r="AK309" s="72">
        <f t="shared" ca="1" si="185"/>
        <v>0</v>
      </c>
      <c r="AL309" s="76"/>
      <c r="AM309" s="72">
        <f t="shared" ca="1" si="186"/>
        <v>0</v>
      </c>
      <c r="AN309" s="72">
        <f t="shared" ca="1" si="187"/>
        <v>0</v>
      </c>
      <c r="AO309" s="72">
        <f t="shared" ca="1" si="188"/>
        <v>0</v>
      </c>
      <c r="AP309" s="85">
        <f t="shared" ca="1" si="189"/>
        <v>0</v>
      </c>
      <c r="AR309" s="72">
        <f t="shared" ca="1" si="190"/>
        <v>0</v>
      </c>
      <c r="AS309" s="72">
        <f t="shared" ca="1" si="191"/>
        <v>0</v>
      </c>
      <c r="AT309" s="72">
        <f t="shared" ca="1" si="192"/>
        <v>0</v>
      </c>
      <c r="AU309" s="85">
        <f t="shared" ca="1" si="193"/>
        <v>0</v>
      </c>
      <c r="AV309" s="85"/>
      <c r="AW309" s="73">
        <f t="shared" ca="1" si="194"/>
        <v>0</v>
      </c>
      <c r="AY309" s="73">
        <f t="shared" ca="1" si="195"/>
        <v>0</v>
      </c>
      <c r="AZ309" s="86"/>
    </row>
    <row r="310" spans="1:52" ht="12" customHeight="1">
      <c r="A310" s="77">
        <f t="shared" si="196"/>
        <v>46874</v>
      </c>
      <c r="B310" s="78">
        <f t="shared" si="197"/>
        <v>50000</v>
      </c>
      <c r="C310" s="87"/>
      <c r="D310" s="79">
        <f t="shared" si="159"/>
        <v>50000</v>
      </c>
      <c r="E310" s="67">
        <f t="shared" si="160"/>
        <v>0</v>
      </c>
      <c r="F310" s="67">
        <f t="shared" ca="1" si="161"/>
        <v>0</v>
      </c>
      <c r="G310" s="80">
        <f>VLOOKUP($A310,[0]!Table,MATCH(G$4,[0]!Curves,0))</f>
        <v>0</v>
      </c>
      <c r="H310" s="81">
        <f t="shared" si="162"/>
        <v>0</v>
      </c>
      <c r="I310" s="80">
        <f t="shared" si="163"/>
        <v>0</v>
      </c>
      <c r="J310" s="80">
        <f>VLOOKUP($A310,[0]!Table,MATCH(J$4,[0]!Curves,0))</f>
        <v>0</v>
      </c>
      <c r="K310" s="81">
        <f t="shared" si="164"/>
        <v>0</v>
      </c>
      <c r="L310" s="99">
        <f t="shared" si="165"/>
        <v>0</v>
      </c>
      <c r="M310" s="80">
        <f>VLOOKUP($A310,[0]!Table,MATCH(M$4,[0]!Curves,0))</f>
        <v>0</v>
      </c>
      <c r="N310" s="81">
        <f t="shared" si="166"/>
        <v>0</v>
      </c>
      <c r="O310" s="99">
        <f t="shared" si="167"/>
        <v>0</v>
      </c>
      <c r="P310" s="71"/>
      <c r="Q310" s="99">
        <f t="shared" si="168"/>
        <v>0</v>
      </c>
      <c r="R310" s="99">
        <f t="shared" si="169"/>
        <v>0</v>
      </c>
      <c r="S310" s="99">
        <f t="shared" si="170"/>
        <v>0</v>
      </c>
      <c r="T310" s="82"/>
      <c r="U310" s="22">
        <f t="shared" si="171"/>
        <v>31</v>
      </c>
      <c r="V310" s="83">
        <f t="shared" si="172"/>
        <v>46929</v>
      </c>
      <c r="W310" s="22">
        <f t="shared" ca="1" si="173"/>
        <v>9880</v>
      </c>
      <c r="X310" s="80">
        <f>VLOOKUP($A310,[0]!Table,MATCH(X$4,[0]!Curves,0))</f>
        <v>6.5774376839528206E-2</v>
      </c>
      <c r="Y310" s="84">
        <f t="shared" ca="1" si="174"/>
        <v>0.17368678217903369</v>
      </c>
      <c r="Z310" s="22">
        <f t="shared" si="175"/>
        <v>0</v>
      </c>
      <c r="AA310" s="22">
        <f t="shared" si="176"/>
        <v>0</v>
      </c>
      <c r="AC310" s="72">
        <f t="shared" ca="1" si="177"/>
        <v>0</v>
      </c>
      <c r="AD310" s="72">
        <f t="shared" ca="1" si="178"/>
        <v>0</v>
      </c>
      <c r="AE310" s="72">
        <f t="shared" ca="1" si="179"/>
        <v>0</v>
      </c>
      <c r="AF310" s="72">
        <f t="shared" ca="1" si="180"/>
        <v>0</v>
      </c>
      <c r="AG310" s="72">
        <f t="shared" ca="1" si="181"/>
        <v>0</v>
      </c>
      <c r="AH310" s="72">
        <f t="shared" ca="1" si="182"/>
        <v>0</v>
      </c>
      <c r="AI310" s="72">
        <f t="shared" ca="1" si="183"/>
        <v>0</v>
      </c>
      <c r="AJ310" s="72">
        <f t="shared" ca="1" si="184"/>
        <v>0</v>
      </c>
      <c r="AK310" s="72">
        <f t="shared" ca="1" si="185"/>
        <v>0</v>
      </c>
      <c r="AL310" s="76"/>
      <c r="AM310" s="72">
        <f t="shared" ca="1" si="186"/>
        <v>0</v>
      </c>
      <c r="AN310" s="72">
        <f t="shared" ca="1" si="187"/>
        <v>0</v>
      </c>
      <c r="AO310" s="72">
        <f t="shared" ca="1" si="188"/>
        <v>0</v>
      </c>
      <c r="AP310" s="85">
        <f t="shared" ca="1" si="189"/>
        <v>0</v>
      </c>
      <c r="AR310" s="72">
        <f t="shared" ca="1" si="190"/>
        <v>0</v>
      </c>
      <c r="AS310" s="72">
        <f t="shared" ca="1" si="191"/>
        <v>0</v>
      </c>
      <c r="AT310" s="72">
        <f t="shared" ca="1" si="192"/>
        <v>0</v>
      </c>
      <c r="AU310" s="85">
        <f t="shared" ca="1" si="193"/>
        <v>0</v>
      </c>
      <c r="AV310" s="85"/>
      <c r="AW310" s="73">
        <f t="shared" ca="1" si="194"/>
        <v>0</v>
      </c>
      <c r="AY310" s="73">
        <f t="shared" ca="1" si="195"/>
        <v>0</v>
      </c>
      <c r="AZ310" s="86"/>
    </row>
    <row r="311" spans="1:52" ht="12" customHeight="1">
      <c r="A311" s="77">
        <f t="shared" si="196"/>
        <v>46905</v>
      </c>
      <c r="B311" s="78">
        <f t="shared" si="197"/>
        <v>50000</v>
      </c>
      <c r="C311" s="87"/>
      <c r="D311" s="79">
        <f t="shared" si="159"/>
        <v>50000</v>
      </c>
      <c r="E311" s="67">
        <f t="shared" si="160"/>
        <v>0</v>
      </c>
      <c r="F311" s="67">
        <f t="shared" ca="1" si="161"/>
        <v>0</v>
      </c>
      <c r="G311" s="80">
        <f>VLOOKUP($A311,[0]!Table,MATCH(G$4,[0]!Curves,0))</f>
        <v>0</v>
      </c>
      <c r="H311" s="81">
        <f t="shared" si="162"/>
        <v>0</v>
      </c>
      <c r="I311" s="80">
        <f t="shared" si="163"/>
        <v>0</v>
      </c>
      <c r="J311" s="80">
        <f>VLOOKUP($A311,[0]!Table,MATCH(J$4,[0]!Curves,0))</f>
        <v>0</v>
      </c>
      <c r="K311" s="81">
        <f t="shared" si="164"/>
        <v>0</v>
      </c>
      <c r="L311" s="99">
        <f t="shared" si="165"/>
        <v>0</v>
      </c>
      <c r="M311" s="80">
        <f>VLOOKUP($A311,[0]!Table,MATCH(M$4,[0]!Curves,0))</f>
        <v>0</v>
      </c>
      <c r="N311" s="81">
        <f t="shared" si="166"/>
        <v>0</v>
      </c>
      <c r="O311" s="99">
        <f t="shared" si="167"/>
        <v>0</v>
      </c>
      <c r="P311" s="71"/>
      <c r="Q311" s="99">
        <f t="shared" si="168"/>
        <v>0</v>
      </c>
      <c r="R311" s="99">
        <f t="shared" si="169"/>
        <v>0</v>
      </c>
      <c r="S311" s="99">
        <f t="shared" si="170"/>
        <v>0</v>
      </c>
      <c r="T311" s="82"/>
      <c r="U311" s="22">
        <f t="shared" si="171"/>
        <v>30</v>
      </c>
      <c r="V311" s="83">
        <f t="shared" si="172"/>
        <v>46959</v>
      </c>
      <c r="W311" s="22">
        <f t="shared" ca="1" si="173"/>
        <v>9910</v>
      </c>
      <c r="X311" s="80">
        <f>VLOOKUP($A311,[0]!Table,MATCH(X$4,[0]!Curves,0))</f>
        <v>6.5771986237926197E-2</v>
      </c>
      <c r="Y311" s="84">
        <f t="shared" ca="1" si="174"/>
        <v>0.1727765355176952</v>
      </c>
      <c r="Z311" s="22">
        <f t="shared" si="175"/>
        <v>0</v>
      </c>
      <c r="AA311" s="22">
        <f t="shared" si="176"/>
        <v>0</v>
      </c>
      <c r="AC311" s="72">
        <f t="shared" ca="1" si="177"/>
        <v>0</v>
      </c>
      <c r="AD311" s="72">
        <f t="shared" ca="1" si="178"/>
        <v>0</v>
      </c>
      <c r="AE311" s="72">
        <f t="shared" ca="1" si="179"/>
        <v>0</v>
      </c>
      <c r="AF311" s="72">
        <f t="shared" ca="1" si="180"/>
        <v>0</v>
      </c>
      <c r="AG311" s="72">
        <f t="shared" ca="1" si="181"/>
        <v>0</v>
      </c>
      <c r="AH311" s="72">
        <f t="shared" ca="1" si="182"/>
        <v>0</v>
      </c>
      <c r="AI311" s="72">
        <f t="shared" ca="1" si="183"/>
        <v>0</v>
      </c>
      <c r="AJ311" s="72">
        <f t="shared" ca="1" si="184"/>
        <v>0</v>
      </c>
      <c r="AK311" s="72">
        <f t="shared" ca="1" si="185"/>
        <v>0</v>
      </c>
      <c r="AL311" s="76"/>
      <c r="AM311" s="72">
        <f t="shared" ca="1" si="186"/>
        <v>0</v>
      </c>
      <c r="AN311" s="72">
        <f t="shared" ca="1" si="187"/>
        <v>0</v>
      </c>
      <c r="AO311" s="72">
        <f t="shared" ca="1" si="188"/>
        <v>0</v>
      </c>
      <c r="AP311" s="85">
        <f t="shared" ca="1" si="189"/>
        <v>0</v>
      </c>
      <c r="AR311" s="72">
        <f t="shared" ca="1" si="190"/>
        <v>0</v>
      </c>
      <c r="AS311" s="72">
        <f t="shared" ca="1" si="191"/>
        <v>0</v>
      </c>
      <c r="AT311" s="72">
        <f t="shared" ca="1" si="192"/>
        <v>0</v>
      </c>
      <c r="AU311" s="85">
        <f t="shared" ca="1" si="193"/>
        <v>0</v>
      </c>
      <c r="AV311" s="85"/>
      <c r="AW311" s="73">
        <f t="shared" ca="1" si="194"/>
        <v>0</v>
      </c>
      <c r="AY311" s="73">
        <f t="shared" ca="1" si="195"/>
        <v>0</v>
      </c>
      <c r="AZ311" s="86"/>
    </row>
    <row r="312" spans="1:52" ht="12" customHeight="1">
      <c r="A312" s="77">
        <f t="shared" si="196"/>
        <v>46935</v>
      </c>
      <c r="B312" s="78">
        <f t="shared" si="197"/>
        <v>50000</v>
      </c>
      <c r="C312" s="87"/>
      <c r="D312" s="79">
        <f t="shared" si="159"/>
        <v>50000</v>
      </c>
      <c r="E312" s="67">
        <f t="shared" si="160"/>
        <v>0</v>
      </c>
      <c r="F312" s="67">
        <f t="shared" ca="1" si="161"/>
        <v>0</v>
      </c>
      <c r="G312" s="80">
        <f>VLOOKUP($A312,[0]!Table,MATCH(G$4,[0]!Curves,0))</f>
        <v>0</v>
      </c>
      <c r="H312" s="81">
        <f t="shared" si="162"/>
        <v>0</v>
      </c>
      <c r="I312" s="80">
        <f t="shared" si="163"/>
        <v>0</v>
      </c>
      <c r="J312" s="80">
        <f>VLOOKUP($A312,[0]!Table,MATCH(J$4,[0]!Curves,0))</f>
        <v>0</v>
      </c>
      <c r="K312" s="81">
        <f t="shared" si="164"/>
        <v>0</v>
      </c>
      <c r="L312" s="99">
        <f t="shared" si="165"/>
        <v>0</v>
      </c>
      <c r="M312" s="80">
        <f>VLOOKUP($A312,[0]!Table,MATCH(M$4,[0]!Curves,0))</f>
        <v>0</v>
      </c>
      <c r="N312" s="81">
        <f t="shared" si="166"/>
        <v>0</v>
      </c>
      <c r="O312" s="99">
        <f t="shared" si="167"/>
        <v>0</v>
      </c>
      <c r="P312" s="71"/>
      <c r="Q312" s="99">
        <f t="shared" si="168"/>
        <v>0</v>
      </c>
      <c r="R312" s="99">
        <f t="shared" si="169"/>
        <v>0</v>
      </c>
      <c r="S312" s="99">
        <f t="shared" si="170"/>
        <v>0</v>
      </c>
      <c r="T312" s="82"/>
      <c r="U312" s="22">
        <f t="shared" si="171"/>
        <v>31</v>
      </c>
      <c r="V312" s="83">
        <f t="shared" si="172"/>
        <v>46990</v>
      </c>
      <c r="W312" s="22">
        <f t="shared" ca="1" si="173"/>
        <v>9941</v>
      </c>
      <c r="X312" s="80">
        <f>VLOOKUP($A312,[0]!Table,MATCH(X$4,[0]!Curves,0))</f>
        <v>6.5769672752507002E-2</v>
      </c>
      <c r="Y312" s="84">
        <f t="shared" ca="1" si="174"/>
        <v>0.17184102497581538</v>
      </c>
      <c r="Z312" s="22">
        <f t="shared" si="175"/>
        <v>0</v>
      </c>
      <c r="AA312" s="22">
        <f t="shared" si="176"/>
        <v>0</v>
      </c>
      <c r="AC312" s="72">
        <f t="shared" ca="1" si="177"/>
        <v>0</v>
      </c>
      <c r="AD312" s="72">
        <f t="shared" ca="1" si="178"/>
        <v>0</v>
      </c>
      <c r="AE312" s="72">
        <f t="shared" ca="1" si="179"/>
        <v>0</v>
      </c>
      <c r="AF312" s="72">
        <f t="shared" ca="1" si="180"/>
        <v>0</v>
      </c>
      <c r="AG312" s="72">
        <f t="shared" ca="1" si="181"/>
        <v>0</v>
      </c>
      <c r="AH312" s="72">
        <f t="shared" ca="1" si="182"/>
        <v>0</v>
      </c>
      <c r="AI312" s="72">
        <f t="shared" ca="1" si="183"/>
        <v>0</v>
      </c>
      <c r="AJ312" s="72">
        <f t="shared" ca="1" si="184"/>
        <v>0</v>
      </c>
      <c r="AK312" s="72">
        <f t="shared" ca="1" si="185"/>
        <v>0</v>
      </c>
      <c r="AL312" s="76"/>
      <c r="AM312" s="72">
        <f t="shared" ca="1" si="186"/>
        <v>0</v>
      </c>
      <c r="AN312" s="72">
        <f t="shared" ca="1" si="187"/>
        <v>0</v>
      </c>
      <c r="AO312" s="72">
        <f t="shared" ca="1" si="188"/>
        <v>0</v>
      </c>
      <c r="AP312" s="85">
        <f t="shared" ca="1" si="189"/>
        <v>0</v>
      </c>
      <c r="AR312" s="72">
        <f t="shared" ca="1" si="190"/>
        <v>0</v>
      </c>
      <c r="AS312" s="72">
        <f t="shared" ca="1" si="191"/>
        <v>0</v>
      </c>
      <c r="AT312" s="72">
        <f t="shared" ca="1" si="192"/>
        <v>0</v>
      </c>
      <c r="AU312" s="85">
        <f t="shared" ca="1" si="193"/>
        <v>0</v>
      </c>
      <c r="AV312" s="85"/>
      <c r="AW312" s="73">
        <f t="shared" ca="1" si="194"/>
        <v>0</v>
      </c>
      <c r="AY312" s="73">
        <f t="shared" ca="1" si="195"/>
        <v>0</v>
      </c>
      <c r="AZ312" s="86"/>
    </row>
    <row r="313" spans="1:52" ht="12" customHeight="1">
      <c r="A313" s="77">
        <f t="shared" si="196"/>
        <v>46966</v>
      </c>
      <c r="B313" s="78">
        <f t="shared" si="197"/>
        <v>50000</v>
      </c>
      <c r="C313" s="87"/>
      <c r="D313" s="79">
        <f t="shared" si="159"/>
        <v>50000</v>
      </c>
      <c r="E313" s="67">
        <f t="shared" si="160"/>
        <v>0</v>
      </c>
      <c r="F313" s="67">
        <f t="shared" ca="1" si="161"/>
        <v>0</v>
      </c>
      <c r="G313" s="80">
        <f>VLOOKUP($A313,[0]!Table,MATCH(G$4,[0]!Curves,0))</f>
        <v>0</v>
      </c>
      <c r="H313" s="81">
        <f t="shared" si="162"/>
        <v>0</v>
      </c>
      <c r="I313" s="80">
        <f t="shared" si="163"/>
        <v>0</v>
      </c>
      <c r="J313" s="80">
        <f>VLOOKUP($A313,[0]!Table,MATCH(J$4,[0]!Curves,0))</f>
        <v>0</v>
      </c>
      <c r="K313" s="81">
        <f t="shared" si="164"/>
        <v>0</v>
      </c>
      <c r="L313" s="99">
        <f t="shared" si="165"/>
        <v>0</v>
      </c>
      <c r="M313" s="80">
        <f>VLOOKUP($A313,[0]!Table,MATCH(M$4,[0]!Curves,0))</f>
        <v>0</v>
      </c>
      <c r="N313" s="81">
        <f t="shared" si="166"/>
        <v>0</v>
      </c>
      <c r="O313" s="99">
        <f t="shared" si="167"/>
        <v>0</v>
      </c>
      <c r="P313" s="71"/>
      <c r="Q313" s="99">
        <f t="shared" si="168"/>
        <v>0</v>
      </c>
      <c r="R313" s="99">
        <f t="shared" si="169"/>
        <v>0</v>
      </c>
      <c r="S313" s="99">
        <f t="shared" si="170"/>
        <v>0</v>
      </c>
      <c r="T313" s="82"/>
      <c r="U313" s="22">
        <f t="shared" si="171"/>
        <v>31</v>
      </c>
      <c r="V313" s="83">
        <f t="shared" si="172"/>
        <v>47021</v>
      </c>
      <c r="W313" s="22">
        <f t="shared" ca="1" si="173"/>
        <v>9972</v>
      </c>
      <c r="X313" s="80">
        <f>VLOOKUP($A313,[0]!Table,MATCH(X$4,[0]!Curves,0))</f>
        <v>6.5767282150909004E-2</v>
      </c>
      <c r="Y313" s="84">
        <f t="shared" ca="1" si="174"/>
        <v>0.17091064698009034</v>
      </c>
      <c r="Z313" s="22">
        <f t="shared" si="175"/>
        <v>0</v>
      </c>
      <c r="AA313" s="22">
        <f t="shared" si="176"/>
        <v>0</v>
      </c>
      <c r="AC313" s="72">
        <f t="shared" ca="1" si="177"/>
        <v>0</v>
      </c>
      <c r="AD313" s="72">
        <f t="shared" ca="1" si="178"/>
        <v>0</v>
      </c>
      <c r="AE313" s="72">
        <f t="shared" ca="1" si="179"/>
        <v>0</v>
      </c>
      <c r="AF313" s="72">
        <f t="shared" ca="1" si="180"/>
        <v>0</v>
      </c>
      <c r="AG313" s="72">
        <f t="shared" ca="1" si="181"/>
        <v>0</v>
      </c>
      <c r="AH313" s="72">
        <f t="shared" ca="1" si="182"/>
        <v>0</v>
      </c>
      <c r="AI313" s="72">
        <f t="shared" ca="1" si="183"/>
        <v>0</v>
      </c>
      <c r="AJ313" s="72">
        <f t="shared" ca="1" si="184"/>
        <v>0</v>
      </c>
      <c r="AK313" s="72">
        <f t="shared" ca="1" si="185"/>
        <v>0</v>
      </c>
      <c r="AL313" s="76"/>
      <c r="AM313" s="72">
        <f t="shared" ca="1" si="186"/>
        <v>0</v>
      </c>
      <c r="AN313" s="72">
        <f t="shared" ca="1" si="187"/>
        <v>0</v>
      </c>
      <c r="AO313" s="72">
        <f t="shared" ca="1" si="188"/>
        <v>0</v>
      </c>
      <c r="AP313" s="85">
        <f t="shared" ca="1" si="189"/>
        <v>0</v>
      </c>
      <c r="AR313" s="72">
        <f t="shared" ca="1" si="190"/>
        <v>0</v>
      </c>
      <c r="AS313" s="72">
        <f t="shared" ca="1" si="191"/>
        <v>0</v>
      </c>
      <c r="AT313" s="72">
        <f t="shared" ca="1" si="192"/>
        <v>0</v>
      </c>
      <c r="AU313" s="85">
        <f t="shared" ca="1" si="193"/>
        <v>0</v>
      </c>
      <c r="AV313" s="85"/>
      <c r="AW313" s="73">
        <f t="shared" ca="1" si="194"/>
        <v>0</v>
      </c>
      <c r="AY313" s="73">
        <f t="shared" ca="1" si="195"/>
        <v>0</v>
      </c>
      <c r="AZ313" s="86"/>
    </row>
    <row r="314" spans="1:52" ht="12" customHeight="1">
      <c r="A314" s="77">
        <f t="shared" si="196"/>
        <v>46997</v>
      </c>
      <c r="B314" s="78">
        <f t="shared" si="197"/>
        <v>50000</v>
      </c>
      <c r="C314" s="87"/>
      <c r="D314" s="79">
        <f t="shared" si="159"/>
        <v>50000</v>
      </c>
      <c r="E314" s="67">
        <f t="shared" si="160"/>
        <v>0</v>
      </c>
      <c r="F314" s="67">
        <f t="shared" ca="1" si="161"/>
        <v>0</v>
      </c>
      <c r="G314" s="80">
        <f>VLOOKUP($A314,[0]!Table,MATCH(G$4,[0]!Curves,0))</f>
        <v>0</v>
      </c>
      <c r="H314" s="81">
        <f t="shared" si="162"/>
        <v>0</v>
      </c>
      <c r="I314" s="80">
        <f t="shared" si="163"/>
        <v>0</v>
      </c>
      <c r="J314" s="80">
        <f>VLOOKUP($A314,[0]!Table,MATCH(J$4,[0]!Curves,0))</f>
        <v>0</v>
      </c>
      <c r="K314" s="81">
        <f t="shared" si="164"/>
        <v>0</v>
      </c>
      <c r="L314" s="99">
        <f t="shared" si="165"/>
        <v>0</v>
      </c>
      <c r="M314" s="80">
        <f>VLOOKUP($A314,[0]!Table,MATCH(M$4,[0]!Curves,0))</f>
        <v>0</v>
      </c>
      <c r="N314" s="81">
        <f t="shared" si="166"/>
        <v>0</v>
      </c>
      <c r="O314" s="99">
        <f t="shared" si="167"/>
        <v>0</v>
      </c>
      <c r="P314" s="71"/>
      <c r="Q314" s="99">
        <f t="shared" si="168"/>
        <v>0</v>
      </c>
      <c r="R314" s="99">
        <f t="shared" si="169"/>
        <v>0</v>
      </c>
      <c r="S314" s="99">
        <f t="shared" si="170"/>
        <v>0</v>
      </c>
      <c r="T314" s="82"/>
      <c r="U314" s="22">
        <f t="shared" si="171"/>
        <v>30</v>
      </c>
      <c r="V314" s="83">
        <f t="shared" si="172"/>
        <v>47051</v>
      </c>
      <c r="W314" s="22">
        <f t="shared" ca="1" si="173"/>
        <v>10002</v>
      </c>
      <c r="X314" s="80">
        <f>VLOOKUP($A314,[0]!Table,MATCH(X$4,[0]!Curves,0))</f>
        <v>6.5764891549312796E-2</v>
      </c>
      <c r="Y314" s="84">
        <f t="shared" ca="1" si="174"/>
        <v>0.17001514118351888</v>
      </c>
      <c r="Z314" s="22">
        <f t="shared" si="175"/>
        <v>0</v>
      </c>
      <c r="AA314" s="22">
        <f t="shared" si="176"/>
        <v>0</v>
      </c>
      <c r="AC314" s="72">
        <f t="shared" ca="1" si="177"/>
        <v>0</v>
      </c>
      <c r="AD314" s="72">
        <f t="shared" ca="1" si="178"/>
        <v>0</v>
      </c>
      <c r="AE314" s="72">
        <f t="shared" ca="1" si="179"/>
        <v>0</v>
      </c>
      <c r="AF314" s="72">
        <f t="shared" ca="1" si="180"/>
        <v>0</v>
      </c>
      <c r="AG314" s="72">
        <f t="shared" ca="1" si="181"/>
        <v>0</v>
      </c>
      <c r="AH314" s="72">
        <f t="shared" ca="1" si="182"/>
        <v>0</v>
      </c>
      <c r="AI314" s="72">
        <f t="shared" ca="1" si="183"/>
        <v>0</v>
      </c>
      <c r="AJ314" s="72">
        <f t="shared" ca="1" si="184"/>
        <v>0</v>
      </c>
      <c r="AK314" s="72">
        <f t="shared" ca="1" si="185"/>
        <v>0</v>
      </c>
      <c r="AL314" s="76"/>
      <c r="AM314" s="72">
        <f t="shared" ca="1" si="186"/>
        <v>0</v>
      </c>
      <c r="AN314" s="72">
        <f t="shared" ca="1" si="187"/>
        <v>0</v>
      </c>
      <c r="AO314" s="72">
        <f t="shared" ca="1" si="188"/>
        <v>0</v>
      </c>
      <c r="AP314" s="85">
        <f t="shared" ca="1" si="189"/>
        <v>0</v>
      </c>
      <c r="AR314" s="72">
        <f t="shared" ca="1" si="190"/>
        <v>0</v>
      </c>
      <c r="AS314" s="72">
        <f t="shared" ca="1" si="191"/>
        <v>0</v>
      </c>
      <c r="AT314" s="72">
        <f t="shared" ca="1" si="192"/>
        <v>0</v>
      </c>
      <c r="AU314" s="85">
        <f t="shared" ca="1" si="193"/>
        <v>0</v>
      </c>
      <c r="AV314" s="85"/>
      <c r="AW314" s="73">
        <f t="shared" ca="1" si="194"/>
        <v>0</v>
      </c>
      <c r="AY314" s="73">
        <f t="shared" ca="1" si="195"/>
        <v>0</v>
      </c>
      <c r="AZ314" s="86"/>
    </row>
    <row r="315" spans="1:52" ht="12" customHeight="1">
      <c r="A315" s="77">
        <f t="shared" si="196"/>
        <v>47027</v>
      </c>
      <c r="B315" s="78">
        <f t="shared" si="197"/>
        <v>50000</v>
      </c>
      <c r="C315" s="87"/>
      <c r="D315" s="79">
        <f t="shared" si="159"/>
        <v>50000</v>
      </c>
      <c r="E315" s="67">
        <f t="shared" si="160"/>
        <v>0</v>
      </c>
      <c r="F315" s="67">
        <f t="shared" ca="1" si="161"/>
        <v>0</v>
      </c>
      <c r="G315" s="80">
        <f>VLOOKUP($A315,[0]!Table,MATCH(G$4,[0]!Curves,0))</f>
        <v>0</v>
      </c>
      <c r="H315" s="81">
        <f t="shared" si="162"/>
        <v>0</v>
      </c>
      <c r="I315" s="80">
        <f t="shared" si="163"/>
        <v>0</v>
      </c>
      <c r="J315" s="80">
        <f>VLOOKUP($A315,[0]!Table,MATCH(J$4,[0]!Curves,0))</f>
        <v>0</v>
      </c>
      <c r="K315" s="81">
        <f t="shared" si="164"/>
        <v>0</v>
      </c>
      <c r="L315" s="99">
        <f t="shared" si="165"/>
        <v>0</v>
      </c>
      <c r="M315" s="80">
        <f>VLOOKUP($A315,[0]!Table,MATCH(M$4,[0]!Curves,0))</f>
        <v>0</v>
      </c>
      <c r="N315" s="81">
        <f t="shared" si="166"/>
        <v>0</v>
      </c>
      <c r="O315" s="99">
        <f t="shared" si="167"/>
        <v>0</v>
      </c>
      <c r="P315" s="71"/>
      <c r="Q315" s="99">
        <f t="shared" si="168"/>
        <v>0</v>
      </c>
      <c r="R315" s="99">
        <f t="shared" si="169"/>
        <v>0</v>
      </c>
      <c r="S315" s="99">
        <f t="shared" si="170"/>
        <v>0</v>
      </c>
      <c r="T315" s="82"/>
      <c r="U315" s="22">
        <f t="shared" si="171"/>
        <v>31</v>
      </c>
      <c r="V315" s="83">
        <f t="shared" si="172"/>
        <v>47082</v>
      </c>
      <c r="W315" s="22">
        <f t="shared" ca="1" si="173"/>
        <v>10033</v>
      </c>
      <c r="X315" s="80">
        <f>VLOOKUP($A315,[0]!Table,MATCH(X$4,[0]!Curves,0))</f>
        <v>6.5762578063899305E-2</v>
      </c>
      <c r="Y315" s="84">
        <f t="shared" ca="1" si="174"/>
        <v>0.16909477959731417</v>
      </c>
      <c r="Z315" s="22">
        <f t="shared" si="175"/>
        <v>0</v>
      </c>
      <c r="AA315" s="22">
        <f t="shared" si="176"/>
        <v>0</v>
      </c>
      <c r="AC315" s="72">
        <f t="shared" ca="1" si="177"/>
        <v>0</v>
      </c>
      <c r="AD315" s="72">
        <f t="shared" ca="1" si="178"/>
        <v>0</v>
      </c>
      <c r="AE315" s="72">
        <f t="shared" ca="1" si="179"/>
        <v>0</v>
      </c>
      <c r="AF315" s="72">
        <f t="shared" ca="1" si="180"/>
        <v>0</v>
      </c>
      <c r="AG315" s="72">
        <f t="shared" ca="1" si="181"/>
        <v>0</v>
      </c>
      <c r="AH315" s="72">
        <f t="shared" ca="1" si="182"/>
        <v>0</v>
      </c>
      <c r="AI315" s="72">
        <f t="shared" ca="1" si="183"/>
        <v>0</v>
      </c>
      <c r="AJ315" s="72">
        <f t="shared" ca="1" si="184"/>
        <v>0</v>
      </c>
      <c r="AK315" s="72">
        <f t="shared" ca="1" si="185"/>
        <v>0</v>
      </c>
      <c r="AL315" s="76"/>
      <c r="AM315" s="72">
        <f t="shared" ca="1" si="186"/>
        <v>0</v>
      </c>
      <c r="AN315" s="72">
        <f t="shared" ca="1" si="187"/>
        <v>0</v>
      </c>
      <c r="AO315" s="72">
        <f t="shared" ca="1" si="188"/>
        <v>0</v>
      </c>
      <c r="AP315" s="85">
        <f t="shared" ca="1" si="189"/>
        <v>0</v>
      </c>
      <c r="AR315" s="72">
        <f t="shared" ca="1" si="190"/>
        <v>0</v>
      </c>
      <c r="AS315" s="72">
        <f t="shared" ca="1" si="191"/>
        <v>0</v>
      </c>
      <c r="AT315" s="72">
        <f t="shared" ca="1" si="192"/>
        <v>0</v>
      </c>
      <c r="AU315" s="85">
        <f t="shared" ca="1" si="193"/>
        <v>0</v>
      </c>
      <c r="AV315" s="85"/>
      <c r="AW315" s="73">
        <f t="shared" ca="1" si="194"/>
        <v>0</v>
      </c>
      <c r="AY315" s="73">
        <f t="shared" ca="1" si="195"/>
        <v>0</v>
      </c>
      <c r="AZ315" s="86"/>
    </row>
    <row r="316" spans="1:52" ht="12" customHeight="1">
      <c r="A316" s="77">
        <f t="shared" si="196"/>
        <v>47058</v>
      </c>
      <c r="B316" s="78">
        <f t="shared" si="197"/>
        <v>50000</v>
      </c>
      <c r="C316" s="87"/>
      <c r="D316" s="79">
        <f t="shared" si="159"/>
        <v>50000</v>
      </c>
      <c r="E316" s="67">
        <f t="shared" si="160"/>
        <v>0</v>
      </c>
      <c r="F316" s="67">
        <f t="shared" ca="1" si="161"/>
        <v>0</v>
      </c>
      <c r="G316" s="80">
        <f>VLOOKUP($A316,[0]!Table,MATCH(G$4,[0]!Curves,0))</f>
        <v>0</v>
      </c>
      <c r="H316" s="81">
        <f t="shared" si="162"/>
        <v>0</v>
      </c>
      <c r="I316" s="80">
        <f t="shared" si="163"/>
        <v>0</v>
      </c>
      <c r="J316" s="80">
        <f>VLOOKUP($A316,[0]!Table,MATCH(J$4,[0]!Curves,0))</f>
        <v>0</v>
      </c>
      <c r="K316" s="81">
        <f t="shared" si="164"/>
        <v>0</v>
      </c>
      <c r="L316" s="99">
        <f t="shared" si="165"/>
        <v>0</v>
      </c>
      <c r="M316" s="80">
        <f>VLOOKUP($A316,[0]!Table,MATCH(M$4,[0]!Curves,0))</f>
        <v>0</v>
      </c>
      <c r="N316" s="81">
        <f t="shared" si="166"/>
        <v>0</v>
      </c>
      <c r="O316" s="99">
        <f t="shared" si="167"/>
        <v>0</v>
      </c>
      <c r="P316" s="71"/>
      <c r="Q316" s="99">
        <f t="shared" si="168"/>
        <v>0</v>
      </c>
      <c r="R316" s="99">
        <f t="shared" si="169"/>
        <v>0</v>
      </c>
      <c r="S316" s="99">
        <f t="shared" si="170"/>
        <v>0</v>
      </c>
      <c r="T316" s="82"/>
      <c r="U316" s="22">
        <f t="shared" si="171"/>
        <v>30</v>
      </c>
      <c r="V316" s="83">
        <f t="shared" si="172"/>
        <v>47112</v>
      </c>
      <c r="W316" s="22">
        <f t="shared" ca="1" si="173"/>
        <v>10063</v>
      </c>
      <c r="X316" s="80">
        <f>VLOOKUP($A316,[0]!Table,MATCH(X$4,[0]!Curves,0))</f>
        <v>6.5760187462306607E-2</v>
      </c>
      <c r="Y316" s="84">
        <f t="shared" ca="1" si="174"/>
        <v>0.16820891411292049</v>
      </c>
      <c r="Z316" s="22">
        <f t="shared" si="175"/>
        <v>0</v>
      </c>
      <c r="AA316" s="22">
        <f t="shared" si="176"/>
        <v>0</v>
      </c>
      <c r="AC316" s="72">
        <f t="shared" ca="1" si="177"/>
        <v>0</v>
      </c>
      <c r="AD316" s="72">
        <f t="shared" ca="1" si="178"/>
        <v>0</v>
      </c>
      <c r="AE316" s="72">
        <f t="shared" ca="1" si="179"/>
        <v>0</v>
      </c>
      <c r="AF316" s="72">
        <f t="shared" ca="1" si="180"/>
        <v>0</v>
      </c>
      <c r="AG316" s="72">
        <f t="shared" ca="1" si="181"/>
        <v>0</v>
      </c>
      <c r="AH316" s="72">
        <f t="shared" ca="1" si="182"/>
        <v>0</v>
      </c>
      <c r="AI316" s="72">
        <f t="shared" ca="1" si="183"/>
        <v>0</v>
      </c>
      <c r="AJ316" s="72">
        <f t="shared" ca="1" si="184"/>
        <v>0</v>
      </c>
      <c r="AK316" s="72">
        <f t="shared" ca="1" si="185"/>
        <v>0</v>
      </c>
      <c r="AL316" s="76"/>
      <c r="AM316" s="72">
        <f t="shared" ca="1" si="186"/>
        <v>0</v>
      </c>
      <c r="AN316" s="72">
        <f t="shared" ca="1" si="187"/>
        <v>0</v>
      </c>
      <c r="AO316" s="72">
        <f t="shared" ca="1" si="188"/>
        <v>0</v>
      </c>
      <c r="AP316" s="85">
        <f t="shared" ca="1" si="189"/>
        <v>0</v>
      </c>
      <c r="AR316" s="72">
        <f t="shared" ca="1" si="190"/>
        <v>0</v>
      </c>
      <c r="AS316" s="72">
        <f t="shared" ca="1" si="191"/>
        <v>0</v>
      </c>
      <c r="AT316" s="72">
        <f t="shared" ca="1" si="192"/>
        <v>0</v>
      </c>
      <c r="AU316" s="85">
        <f t="shared" ca="1" si="193"/>
        <v>0</v>
      </c>
      <c r="AV316" s="85"/>
      <c r="AW316" s="73">
        <f t="shared" ca="1" si="194"/>
        <v>0</v>
      </c>
      <c r="AY316" s="73">
        <f t="shared" ca="1" si="195"/>
        <v>0</v>
      </c>
      <c r="AZ316" s="86"/>
    </row>
    <row r="317" spans="1:52" ht="12" customHeight="1">
      <c r="A317" s="77">
        <f t="shared" si="196"/>
        <v>47088</v>
      </c>
      <c r="B317" s="78">
        <f t="shared" si="197"/>
        <v>50000</v>
      </c>
      <c r="C317" s="87"/>
      <c r="D317" s="79">
        <f t="shared" si="159"/>
        <v>50000</v>
      </c>
      <c r="E317" s="67">
        <f t="shared" si="160"/>
        <v>0</v>
      </c>
      <c r="F317" s="67">
        <f t="shared" ca="1" si="161"/>
        <v>0</v>
      </c>
      <c r="G317" s="80">
        <f>VLOOKUP($A317,[0]!Table,MATCH(G$4,[0]!Curves,0))</f>
        <v>0</v>
      </c>
      <c r="H317" s="81">
        <f t="shared" si="162"/>
        <v>0</v>
      </c>
      <c r="I317" s="80">
        <f t="shared" si="163"/>
        <v>0</v>
      </c>
      <c r="J317" s="80">
        <f>VLOOKUP($A317,[0]!Table,MATCH(J$4,[0]!Curves,0))</f>
        <v>0</v>
      </c>
      <c r="K317" s="81">
        <f t="shared" si="164"/>
        <v>0</v>
      </c>
      <c r="L317" s="99">
        <f t="shared" si="165"/>
        <v>0</v>
      </c>
      <c r="M317" s="80">
        <f>VLOOKUP($A317,[0]!Table,MATCH(M$4,[0]!Curves,0))</f>
        <v>0</v>
      </c>
      <c r="N317" s="81">
        <f t="shared" si="166"/>
        <v>0</v>
      </c>
      <c r="O317" s="99">
        <f t="shared" si="167"/>
        <v>0</v>
      </c>
      <c r="P317" s="71"/>
      <c r="Q317" s="99">
        <f t="shared" si="168"/>
        <v>0</v>
      </c>
      <c r="R317" s="99">
        <f t="shared" si="169"/>
        <v>0</v>
      </c>
      <c r="S317" s="99">
        <f t="shared" si="170"/>
        <v>0</v>
      </c>
      <c r="T317" s="82"/>
      <c r="U317" s="22">
        <f t="shared" si="171"/>
        <v>31</v>
      </c>
      <c r="V317" s="83">
        <f t="shared" si="172"/>
        <v>47143</v>
      </c>
      <c r="W317" s="22">
        <f t="shared" ca="1" si="173"/>
        <v>10094</v>
      </c>
      <c r="X317" s="80">
        <f>VLOOKUP($A317,[0]!Table,MATCH(X$4,[0]!Curves,0))</f>
        <v>6.5757873976896697E-2</v>
      </c>
      <c r="Y317" s="84">
        <f t="shared" ca="1" si="174"/>
        <v>0.16729845973365098</v>
      </c>
      <c r="Z317" s="22">
        <f t="shared" si="175"/>
        <v>0</v>
      </c>
      <c r="AA317" s="22">
        <f t="shared" si="176"/>
        <v>0</v>
      </c>
      <c r="AC317" s="72">
        <f t="shared" ca="1" si="177"/>
        <v>0</v>
      </c>
      <c r="AD317" s="72">
        <f t="shared" ca="1" si="178"/>
        <v>0</v>
      </c>
      <c r="AE317" s="72">
        <f t="shared" ca="1" si="179"/>
        <v>0</v>
      </c>
      <c r="AF317" s="72">
        <f t="shared" ca="1" si="180"/>
        <v>0</v>
      </c>
      <c r="AG317" s="72">
        <f t="shared" ca="1" si="181"/>
        <v>0</v>
      </c>
      <c r="AH317" s="72">
        <f t="shared" ca="1" si="182"/>
        <v>0</v>
      </c>
      <c r="AI317" s="72">
        <f t="shared" ca="1" si="183"/>
        <v>0</v>
      </c>
      <c r="AJ317" s="72">
        <f t="shared" ca="1" si="184"/>
        <v>0</v>
      </c>
      <c r="AK317" s="72">
        <f t="shared" ca="1" si="185"/>
        <v>0</v>
      </c>
      <c r="AL317" s="76"/>
      <c r="AM317" s="72">
        <f t="shared" ca="1" si="186"/>
        <v>0</v>
      </c>
      <c r="AN317" s="72">
        <f t="shared" ca="1" si="187"/>
        <v>0</v>
      </c>
      <c r="AO317" s="72">
        <f t="shared" ca="1" si="188"/>
        <v>0</v>
      </c>
      <c r="AP317" s="85">
        <f t="shared" ca="1" si="189"/>
        <v>0</v>
      </c>
      <c r="AR317" s="72">
        <f t="shared" ca="1" si="190"/>
        <v>0</v>
      </c>
      <c r="AS317" s="72">
        <f t="shared" ca="1" si="191"/>
        <v>0</v>
      </c>
      <c r="AT317" s="72">
        <f t="shared" ca="1" si="192"/>
        <v>0</v>
      </c>
      <c r="AU317" s="85">
        <f t="shared" ca="1" si="193"/>
        <v>0</v>
      </c>
      <c r="AV317" s="85"/>
      <c r="AW317" s="73">
        <f t="shared" ca="1" si="194"/>
        <v>0</v>
      </c>
      <c r="AY317" s="73">
        <f t="shared" ca="1" si="195"/>
        <v>0</v>
      </c>
      <c r="AZ317" s="86"/>
    </row>
    <row r="318" spans="1:52" ht="12" customHeight="1">
      <c r="A318" s="77">
        <f t="shared" si="196"/>
        <v>47119</v>
      </c>
      <c r="B318" s="78">
        <f t="shared" si="197"/>
        <v>50000</v>
      </c>
      <c r="C318" s="87"/>
      <c r="D318" s="79">
        <f t="shared" si="159"/>
        <v>50000</v>
      </c>
      <c r="E318" s="67">
        <f t="shared" si="160"/>
        <v>0</v>
      </c>
      <c r="F318" s="67">
        <f t="shared" ca="1" si="161"/>
        <v>0</v>
      </c>
      <c r="G318" s="80">
        <f>VLOOKUP($A318,[0]!Table,MATCH(G$4,[0]!Curves,0))</f>
        <v>0</v>
      </c>
      <c r="H318" s="81">
        <f t="shared" si="162"/>
        <v>0</v>
      </c>
      <c r="I318" s="80">
        <f t="shared" si="163"/>
        <v>0</v>
      </c>
      <c r="J318" s="80">
        <f>VLOOKUP($A318,[0]!Table,MATCH(J$4,[0]!Curves,0))</f>
        <v>0</v>
      </c>
      <c r="K318" s="81">
        <f t="shared" si="164"/>
        <v>0</v>
      </c>
      <c r="L318" s="99">
        <f t="shared" si="165"/>
        <v>0</v>
      </c>
      <c r="M318" s="80">
        <f>VLOOKUP($A318,[0]!Table,MATCH(M$4,[0]!Curves,0))</f>
        <v>0</v>
      </c>
      <c r="N318" s="81">
        <f t="shared" si="166"/>
        <v>0</v>
      </c>
      <c r="O318" s="99">
        <f t="shared" si="167"/>
        <v>0</v>
      </c>
      <c r="P318" s="71"/>
      <c r="Q318" s="99">
        <f t="shared" si="168"/>
        <v>0</v>
      </c>
      <c r="R318" s="99">
        <f t="shared" si="169"/>
        <v>0</v>
      </c>
      <c r="S318" s="99">
        <f t="shared" si="170"/>
        <v>0</v>
      </c>
      <c r="T318" s="82"/>
      <c r="U318" s="22">
        <f t="shared" si="171"/>
        <v>31</v>
      </c>
      <c r="V318" s="83">
        <f t="shared" si="172"/>
        <v>47174</v>
      </c>
      <c r="W318" s="22">
        <f t="shared" ca="1" si="173"/>
        <v>10125</v>
      </c>
      <c r="X318" s="80">
        <f>VLOOKUP($A318,[0]!Table,MATCH(X$4,[0]!Curves,0))</f>
        <v>6.5755483375307608E-2</v>
      </c>
      <c r="Y318" s="84">
        <f t="shared" ca="1" si="174"/>
        <v>0.16639299870136831</v>
      </c>
      <c r="Z318" s="22">
        <f t="shared" si="175"/>
        <v>0</v>
      </c>
      <c r="AA318" s="22">
        <f t="shared" si="176"/>
        <v>0</v>
      </c>
      <c r="AC318" s="72">
        <f t="shared" ca="1" si="177"/>
        <v>0</v>
      </c>
      <c r="AD318" s="72">
        <f t="shared" ca="1" si="178"/>
        <v>0</v>
      </c>
      <c r="AE318" s="72">
        <f t="shared" ca="1" si="179"/>
        <v>0</v>
      </c>
      <c r="AF318" s="72">
        <f t="shared" ca="1" si="180"/>
        <v>0</v>
      </c>
      <c r="AG318" s="72">
        <f t="shared" ca="1" si="181"/>
        <v>0</v>
      </c>
      <c r="AH318" s="72">
        <f t="shared" ca="1" si="182"/>
        <v>0</v>
      </c>
      <c r="AI318" s="72">
        <f t="shared" ca="1" si="183"/>
        <v>0</v>
      </c>
      <c r="AJ318" s="72">
        <f t="shared" ca="1" si="184"/>
        <v>0</v>
      </c>
      <c r="AK318" s="72">
        <f t="shared" ca="1" si="185"/>
        <v>0</v>
      </c>
      <c r="AL318" s="76"/>
      <c r="AM318" s="72">
        <f t="shared" ca="1" si="186"/>
        <v>0</v>
      </c>
      <c r="AN318" s="72">
        <f t="shared" ca="1" si="187"/>
        <v>0</v>
      </c>
      <c r="AO318" s="72">
        <f t="shared" ca="1" si="188"/>
        <v>0</v>
      </c>
      <c r="AP318" s="85">
        <f t="shared" ca="1" si="189"/>
        <v>0</v>
      </c>
      <c r="AR318" s="72">
        <f t="shared" ca="1" si="190"/>
        <v>0</v>
      </c>
      <c r="AS318" s="72">
        <f t="shared" ca="1" si="191"/>
        <v>0</v>
      </c>
      <c r="AT318" s="72">
        <f t="shared" ca="1" si="192"/>
        <v>0</v>
      </c>
      <c r="AU318" s="85">
        <f t="shared" ca="1" si="193"/>
        <v>0</v>
      </c>
      <c r="AV318" s="85"/>
      <c r="AW318" s="73">
        <f t="shared" ca="1" si="194"/>
        <v>0</v>
      </c>
      <c r="AY318" s="73">
        <f t="shared" ca="1" si="195"/>
        <v>0</v>
      </c>
      <c r="AZ318" s="86"/>
    </row>
    <row r="319" spans="1:52" ht="12" customHeight="1">
      <c r="A319" s="77">
        <f t="shared" si="196"/>
        <v>47150</v>
      </c>
      <c r="B319" s="78">
        <f t="shared" si="197"/>
        <v>50000</v>
      </c>
      <c r="C319" s="87"/>
      <c r="D319" s="79">
        <f t="shared" si="159"/>
        <v>50000</v>
      </c>
      <c r="E319" s="67">
        <f t="shared" si="160"/>
        <v>0</v>
      </c>
      <c r="F319" s="67">
        <f t="shared" ca="1" si="161"/>
        <v>0</v>
      </c>
      <c r="G319" s="80">
        <f>VLOOKUP($A319,[0]!Table,MATCH(G$4,[0]!Curves,0))</f>
        <v>0</v>
      </c>
      <c r="H319" s="81">
        <f t="shared" si="162"/>
        <v>0</v>
      </c>
      <c r="I319" s="80">
        <f t="shared" si="163"/>
        <v>0</v>
      </c>
      <c r="J319" s="80">
        <f>VLOOKUP($A319,[0]!Table,MATCH(J$4,[0]!Curves,0))</f>
        <v>0</v>
      </c>
      <c r="K319" s="81">
        <f t="shared" si="164"/>
        <v>0</v>
      </c>
      <c r="L319" s="99">
        <f t="shared" si="165"/>
        <v>0</v>
      </c>
      <c r="M319" s="80">
        <f>VLOOKUP($A319,[0]!Table,MATCH(M$4,[0]!Curves,0))</f>
        <v>0</v>
      </c>
      <c r="N319" s="81">
        <f t="shared" si="166"/>
        <v>0</v>
      </c>
      <c r="O319" s="99">
        <f t="shared" si="167"/>
        <v>0</v>
      </c>
      <c r="P319" s="71"/>
      <c r="Q319" s="99">
        <f t="shared" si="168"/>
        <v>0</v>
      </c>
      <c r="R319" s="99">
        <f t="shared" si="169"/>
        <v>0</v>
      </c>
      <c r="S319" s="99">
        <f t="shared" si="170"/>
        <v>0</v>
      </c>
      <c r="T319" s="82"/>
      <c r="U319" s="22">
        <f t="shared" si="171"/>
        <v>28</v>
      </c>
      <c r="V319" s="83">
        <f t="shared" si="172"/>
        <v>47202</v>
      </c>
      <c r="W319" s="22">
        <f t="shared" ca="1" si="173"/>
        <v>10153</v>
      </c>
      <c r="X319" s="80">
        <f>VLOOKUP($A319,[0]!Table,MATCH(X$4,[0]!Curves,0))</f>
        <v>6.5753092773720698E-2</v>
      </c>
      <c r="Y319" s="84">
        <f t="shared" ca="1" si="174"/>
        <v>0.16557943174571099</v>
      </c>
      <c r="Z319" s="22">
        <f t="shared" si="175"/>
        <v>0</v>
      </c>
      <c r="AA319" s="22">
        <f t="shared" si="176"/>
        <v>0</v>
      </c>
      <c r="AC319" s="72">
        <f t="shared" ca="1" si="177"/>
        <v>0</v>
      </c>
      <c r="AD319" s="72">
        <f t="shared" ca="1" si="178"/>
        <v>0</v>
      </c>
      <c r="AE319" s="72">
        <f t="shared" ca="1" si="179"/>
        <v>0</v>
      </c>
      <c r="AF319" s="72">
        <f t="shared" ca="1" si="180"/>
        <v>0</v>
      </c>
      <c r="AG319" s="72">
        <f t="shared" ca="1" si="181"/>
        <v>0</v>
      </c>
      <c r="AH319" s="72">
        <f t="shared" ca="1" si="182"/>
        <v>0</v>
      </c>
      <c r="AI319" s="72">
        <f t="shared" ca="1" si="183"/>
        <v>0</v>
      </c>
      <c r="AJ319" s="72">
        <f t="shared" ca="1" si="184"/>
        <v>0</v>
      </c>
      <c r="AK319" s="72">
        <f t="shared" ca="1" si="185"/>
        <v>0</v>
      </c>
      <c r="AL319" s="76"/>
      <c r="AM319" s="72">
        <f t="shared" ca="1" si="186"/>
        <v>0</v>
      </c>
      <c r="AN319" s="72">
        <f t="shared" ca="1" si="187"/>
        <v>0</v>
      </c>
      <c r="AO319" s="72">
        <f t="shared" ca="1" si="188"/>
        <v>0</v>
      </c>
      <c r="AP319" s="85">
        <f t="shared" ca="1" si="189"/>
        <v>0</v>
      </c>
      <c r="AR319" s="72">
        <f t="shared" ca="1" si="190"/>
        <v>0</v>
      </c>
      <c r="AS319" s="72">
        <f t="shared" ca="1" si="191"/>
        <v>0</v>
      </c>
      <c r="AT319" s="72">
        <f t="shared" ca="1" si="192"/>
        <v>0</v>
      </c>
      <c r="AU319" s="85">
        <f t="shared" ca="1" si="193"/>
        <v>0</v>
      </c>
      <c r="AV319" s="85"/>
      <c r="AW319" s="73">
        <f t="shared" ca="1" si="194"/>
        <v>0</v>
      </c>
      <c r="AY319" s="73">
        <f t="shared" ca="1" si="195"/>
        <v>0</v>
      </c>
      <c r="AZ319" s="86"/>
    </row>
    <row r="320" spans="1:52" ht="12" customHeight="1">
      <c r="A320" s="77">
        <f t="shared" si="196"/>
        <v>47178</v>
      </c>
      <c r="B320" s="78">
        <f t="shared" si="197"/>
        <v>50000</v>
      </c>
      <c r="C320" s="87"/>
      <c r="D320" s="79">
        <f t="shared" si="159"/>
        <v>50000</v>
      </c>
      <c r="E320" s="67">
        <f t="shared" si="160"/>
        <v>0</v>
      </c>
      <c r="F320" s="67">
        <f t="shared" ca="1" si="161"/>
        <v>0</v>
      </c>
      <c r="G320" s="80">
        <f>VLOOKUP($A320,[0]!Table,MATCH(G$4,[0]!Curves,0))</f>
        <v>0</v>
      </c>
      <c r="H320" s="81">
        <f t="shared" si="162"/>
        <v>0</v>
      </c>
      <c r="I320" s="80">
        <f t="shared" si="163"/>
        <v>0</v>
      </c>
      <c r="J320" s="80">
        <f>VLOOKUP($A320,[0]!Table,MATCH(J$4,[0]!Curves,0))</f>
        <v>0</v>
      </c>
      <c r="K320" s="81">
        <f t="shared" si="164"/>
        <v>0</v>
      </c>
      <c r="L320" s="99">
        <f t="shared" si="165"/>
        <v>0</v>
      </c>
      <c r="M320" s="80">
        <f>VLOOKUP($A320,[0]!Table,MATCH(M$4,[0]!Curves,0))</f>
        <v>0</v>
      </c>
      <c r="N320" s="81">
        <f t="shared" si="166"/>
        <v>0</v>
      </c>
      <c r="O320" s="99">
        <f t="shared" si="167"/>
        <v>0</v>
      </c>
      <c r="P320" s="71"/>
      <c r="Q320" s="99">
        <f t="shared" si="168"/>
        <v>0</v>
      </c>
      <c r="R320" s="99">
        <f t="shared" si="169"/>
        <v>0</v>
      </c>
      <c r="S320" s="99">
        <f t="shared" si="170"/>
        <v>0</v>
      </c>
      <c r="T320" s="82"/>
      <c r="U320" s="22">
        <f t="shared" si="171"/>
        <v>31</v>
      </c>
      <c r="V320" s="83">
        <f t="shared" si="172"/>
        <v>47233</v>
      </c>
      <c r="W320" s="22">
        <f t="shared" ca="1" si="173"/>
        <v>10184</v>
      </c>
      <c r="X320" s="80">
        <f>VLOOKUP($A320,[0]!Table,MATCH(X$4,[0]!Curves,0))</f>
        <v>6.5750933520676708E-2</v>
      </c>
      <c r="Y320" s="84">
        <f t="shared" ca="1" si="174"/>
        <v>0.16468339768573456</v>
      </c>
      <c r="Z320" s="22">
        <f t="shared" si="175"/>
        <v>0</v>
      </c>
      <c r="AA320" s="22">
        <f t="shared" si="176"/>
        <v>0</v>
      </c>
      <c r="AC320" s="72">
        <f t="shared" ca="1" si="177"/>
        <v>0</v>
      </c>
      <c r="AD320" s="72">
        <f t="shared" ca="1" si="178"/>
        <v>0</v>
      </c>
      <c r="AE320" s="72">
        <f t="shared" ca="1" si="179"/>
        <v>0</v>
      </c>
      <c r="AF320" s="72">
        <f t="shared" ca="1" si="180"/>
        <v>0</v>
      </c>
      <c r="AG320" s="72">
        <f t="shared" ca="1" si="181"/>
        <v>0</v>
      </c>
      <c r="AH320" s="72">
        <f t="shared" ca="1" si="182"/>
        <v>0</v>
      </c>
      <c r="AI320" s="72">
        <f t="shared" ca="1" si="183"/>
        <v>0</v>
      </c>
      <c r="AJ320" s="72">
        <f t="shared" ca="1" si="184"/>
        <v>0</v>
      </c>
      <c r="AK320" s="72">
        <f t="shared" ca="1" si="185"/>
        <v>0</v>
      </c>
      <c r="AL320" s="76"/>
      <c r="AM320" s="72">
        <f t="shared" ca="1" si="186"/>
        <v>0</v>
      </c>
      <c r="AN320" s="72">
        <f t="shared" ca="1" si="187"/>
        <v>0</v>
      </c>
      <c r="AO320" s="72">
        <f t="shared" ca="1" si="188"/>
        <v>0</v>
      </c>
      <c r="AP320" s="85">
        <f t="shared" ca="1" si="189"/>
        <v>0</v>
      </c>
      <c r="AR320" s="72">
        <f t="shared" ca="1" si="190"/>
        <v>0</v>
      </c>
      <c r="AS320" s="72">
        <f t="shared" ca="1" si="191"/>
        <v>0</v>
      </c>
      <c r="AT320" s="72">
        <f t="shared" ca="1" si="192"/>
        <v>0</v>
      </c>
      <c r="AU320" s="85">
        <f t="shared" ca="1" si="193"/>
        <v>0</v>
      </c>
      <c r="AV320" s="85"/>
      <c r="AW320" s="73">
        <f t="shared" ca="1" si="194"/>
        <v>0</v>
      </c>
      <c r="AY320" s="73">
        <f t="shared" ca="1" si="195"/>
        <v>0</v>
      </c>
      <c r="AZ320" s="86"/>
    </row>
    <row r="321" spans="1:52" ht="12" customHeight="1">
      <c r="A321" s="77">
        <f t="shared" si="196"/>
        <v>47209</v>
      </c>
      <c r="B321" s="78">
        <f t="shared" si="197"/>
        <v>50000</v>
      </c>
      <c r="C321" s="87"/>
      <c r="D321" s="79">
        <f t="shared" si="159"/>
        <v>50000</v>
      </c>
      <c r="E321" s="67">
        <f t="shared" si="160"/>
        <v>0</v>
      </c>
      <c r="F321" s="67">
        <f t="shared" ca="1" si="161"/>
        <v>0</v>
      </c>
      <c r="G321" s="80">
        <f>VLOOKUP($A321,[0]!Table,MATCH(G$4,[0]!Curves,0))</f>
        <v>0</v>
      </c>
      <c r="H321" s="81">
        <f t="shared" si="162"/>
        <v>0</v>
      </c>
      <c r="I321" s="80">
        <f t="shared" si="163"/>
        <v>0</v>
      </c>
      <c r="J321" s="80">
        <f>VLOOKUP($A321,[0]!Table,MATCH(J$4,[0]!Curves,0))</f>
        <v>0</v>
      </c>
      <c r="K321" s="81">
        <f t="shared" si="164"/>
        <v>0</v>
      </c>
      <c r="L321" s="99">
        <f t="shared" si="165"/>
        <v>0</v>
      </c>
      <c r="M321" s="80">
        <f>VLOOKUP($A321,[0]!Table,MATCH(M$4,[0]!Curves,0))</f>
        <v>0</v>
      </c>
      <c r="N321" s="81">
        <f t="shared" si="166"/>
        <v>0</v>
      </c>
      <c r="O321" s="99">
        <f t="shared" si="167"/>
        <v>0</v>
      </c>
      <c r="P321" s="71"/>
      <c r="Q321" s="99">
        <f t="shared" si="168"/>
        <v>0</v>
      </c>
      <c r="R321" s="99">
        <f t="shared" si="169"/>
        <v>0</v>
      </c>
      <c r="S321" s="99">
        <f t="shared" si="170"/>
        <v>0</v>
      </c>
      <c r="T321" s="82"/>
      <c r="U321" s="22">
        <f t="shared" si="171"/>
        <v>30</v>
      </c>
      <c r="V321" s="83">
        <f t="shared" si="172"/>
        <v>47263</v>
      </c>
      <c r="W321" s="22">
        <f t="shared" ca="1" si="173"/>
        <v>10214</v>
      </c>
      <c r="X321" s="80">
        <f>VLOOKUP($A321,[0]!Table,MATCH(X$4,[0]!Curves,0))</f>
        <v>6.5748542919093406E-2</v>
      </c>
      <c r="Y321" s="84">
        <f t="shared" ca="1" si="174"/>
        <v>0.16382094630476654</v>
      </c>
      <c r="Z321" s="22">
        <f t="shared" si="175"/>
        <v>0</v>
      </c>
      <c r="AA321" s="22">
        <f t="shared" si="176"/>
        <v>0</v>
      </c>
      <c r="AC321" s="72">
        <f t="shared" ca="1" si="177"/>
        <v>0</v>
      </c>
      <c r="AD321" s="72">
        <f t="shared" ca="1" si="178"/>
        <v>0</v>
      </c>
      <c r="AE321" s="72">
        <f t="shared" ca="1" si="179"/>
        <v>0</v>
      </c>
      <c r="AF321" s="72">
        <f t="shared" ca="1" si="180"/>
        <v>0</v>
      </c>
      <c r="AG321" s="72">
        <f t="shared" ca="1" si="181"/>
        <v>0</v>
      </c>
      <c r="AH321" s="72">
        <f t="shared" ca="1" si="182"/>
        <v>0</v>
      </c>
      <c r="AI321" s="72">
        <f t="shared" ca="1" si="183"/>
        <v>0</v>
      </c>
      <c r="AJ321" s="72">
        <f t="shared" ca="1" si="184"/>
        <v>0</v>
      </c>
      <c r="AK321" s="72">
        <f t="shared" ca="1" si="185"/>
        <v>0</v>
      </c>
      <c r="AL321" s="76"/>
      <c r="AM321" s="72">
        <f t="shared" ca="1" si="186"/>
        <v>0</v>
      </c>
      <c r="AN321" s="72">
        <f t="shared" ca="1" si="187"/>
        <v>0</v>
      </c>
      <c r="AO321" s="72">
        <f t="shared" ca="1" si="188"/>
        <v>0</v>
      </c>
      <c r="AP321" s="85">
        <f t="shared" ca="1" si="189"/>
        <v>0</v>
      </c>
      <c r="AR321" s="72">
        <f t="shared" ca="1" si="190"/>
        <v>0</v>
      </c>
      <c r="AS321" s="72">
        <f t="shared" ca="1" si="191"/>
        <v>0</v>
      </c>
      <c r="AT321" s="72">
        <f t="shared" ca="1" si="192"/>
        <v>0</v>
      </c>
      <c r="AU321" s="85">
        <f t="shared" ca="1" si="193"/>
        <v>0</v>
      </c>
      <c r="AV321" s="85"/>
      <c r="AW321" s="73">
        <f t="shared" ca="1" si="194"/>
        <v>0</v>
      </c>
      <c r="AY321" s="73">
        <f t="shared" ca="1" si="195"/>
        <v>0</v>
      </c>
      <c r="AZ321" s="86"/>
    </row>
    <row r="322" spans="1:52" ht="12" customHeight="1">
      <c r="A322" s="77">
        <f t="shared" si="196"/>
        <v>47239</v>
      </c>
      <c r="B322" s="78">
        <f t="shared" si="197"/>
        <v>50000</v>
      </c>
      <c r="C322" s="87"/>
      <c r="D322" s="79">
        <f t="shared" si="159"/>
        <v>50000</v>
      </c>
      <c r="E322" s="67">
        <f t="shared" si="160"/>
        <v>0</v>
      </c>
      <c r="F322" s="67">
        <f t="shared" ca="1" si="161"/>
        <v>0</v>
      </c>
      <c r="G322" s="80">
        <f>VLOOKUP($A322,[0]!Table,MATCH(G$4,[0]!Curves,0))</f>
        <v>0</v>
      </c>
      <c r="H322" s="81">
        <f t="shared" si="162"/>
        <v>0</v>
      </c>
      <c r="I322" s="80">
        <f t="shared" si="163"/>
        <v>0</v>
      </c>
      <c r="J322" s="80">
        <f>VLOOKUP($A322,[0]!Table,MATCH(J$4,[0]!Curves,0))</f>
        <v>0</v>
      </c>
      <c r="K322" s="81">
        <f t="shared" si="164"/>
        <v>0</v>
      </c>
      <c r="L322" s="99">
        <f t="shared" si="165"/>
        <v>0</v>
      </c>
      <c r="M322" s="80">
        <f>VLOOKUP($A322,[0]!Table,MATCH(M$4,[0]!Curves,0))</f>
        <v>0</v>
      </c>
      <c r="N322" s="81">
        <f t="shared" si="166"/>
        <v>0</v>
      </c>
      <c r="O322" s="99">
        <f t="shared" si="167"/>
        <v>0</v>
      </c>
      <c r="P322" s="71"/>
      <c r="Q322" s="99">
        <f t="shared" si="168"/>
        <v>0</v>
      </c>
      <c r="R322" s="99">
        <f t="shared" si="169"/>
        <v>0</v>
      </c>
      <c r="S322" s="99">
        <f t="shared" si="170"/>
        <v>0</v>
      </c>
      <c r="T322" s="82"/>
      <c r="U322" s="22">
        <f t="shared" si="171"/>
        <v>31</v>
      </c>
      <c r="V322" s="83">
        <f t="shared" si="172"/>
        <v>47294</v>
      </c>
      <c r="W322" s="22">
        <f t="shared" ca="1" si="173"/>
        <v>10245</v>
      </c>
      <c r="X322" s="80">
        <f>VLOOKUP($A322,[0]!Table,MATCH(X$4,[0]!Curves,0))</f>
        <v>6.5746229433692405E-2</v>
      </c>
      <c r="Y322" s="84">
        <f t="shared" ca="1" si="174"/>
        <v>0.16293455428585835</v>
      </c>
      <c r="Z322" s="22">
        <f t="shared" si="175"/>
        <v>0</v>
      </c>
      <c r="AA322" s="22">
        <f t="shared" si="176"/>
        <v>0</v>
      </c>
      <c r="AC322" s="72">
        <f t="shared" ca="1" si="177"/>
        <v>0</v>
      </c>
      <c r="AD322" s="72">
        <f t="shared" ca="1" si="178"/>
        <v>0</v>
      </c>
      <c r="AE322" s="72">
        <f t="shared" ca="1" si="179"/>
        <v>0</v>
      </c>
      <c r="AF322" s="72">
        <f t="shared" ca="1" si="180"/>
        <v>0</v>
      </c>
      <c r="AG322" s="72">
        <f t="shared" ca="1" si="181"/>
        <v>0</v>
      </c>
      <c r="AH322" s="72">
        <f t="shared" ca="1" si="182"/>
        <v>0</v>
      </c>
      <c r="AI322" s="72">
        <f t="shared" ca="1" si="183"/>
        <v>0</v>
      </c>
      <c r="AJ322" s="72">
        <f t="shared" ca="1" si="184"/>
        <v>0</v>
      </c>
      <c r="AK322" s="72">
        <f t="shared" ca="1" si="185"/>
        <v>0</v>
      </c>
      <c r="AL322" s="76"/>
      <c r="AM322" s="72">
        <f t="shared" ca="1" si="186"/>
        <v>0</v>
      </c>
      <c r="AN322" s="72">
        <f t="shared" ca="1" si="187"/>
        <v>0</v>
      </c>
      <c r="AO322" s="72">
        <f t="shared" ca="1" si="188"/>
        <v>0</v>
      </c>
      <c r="AP322" s="85">
        <f t="shared" ca="1" si="189"/>
        <v>0</v>
      </c>
      <c r="AR322" s="72">
        <f t="shared" ca="1" si="190"/>
        <v>0</v>
      </c>
      <c r="AS322" s="72">
        <f t="shared" ca="1" si="191"/>
        <v>0</v>
      </c>
      <c r="AT322" s="72">
        <f t="shared" ca="1" si="192"/>
        <v>0</v>
      </c>
      <c r="AU322" s="85">
        <f t="shared" ca="1" si="193"/>
        <v>0</v>
      </c>
      <c r="AV322" s="85"/>
      <c r="AW322" s="73">
        <f t="shared" ca="1" si="194"/>
        <v>0</v>
      </c>
      <c r="AY322" s="73">
        <f t="shared" ca="1" si="195"/>
        <v>0</v>
      </c>
      <c r="AZ322" s="86"/>
    </row>
    <row r="323" spans="1:52" ht="12" customHeight="1">
      <c r="A323" s="77">
        <f t="shared" si="196"/>
        <v>47270</v>
      </c>
      <c r="B323" s="78">
        <f t="shared" si="197"/>
        <v>50000</v>
      </c>
      <c r="C323" s="87"/>
      <c r="D323" s="79">
        <f t="shared" si="159"/>
        <v>50000</v>
      </c>
      <c r="E323" s="67">
        <f t="shared" si="160"/>
        <v>0</v>
      </c>
      <c r="F323" s="67">
        <f t="shared" ca="1" si="161"/>
        <v>0</v>
      </c>
      <c r="G323" s="80">
        <f>VLOOKUP($A323,[0]!Table,MATCH(G$4,[0]!Curves,0))</f>
        <v>0</v>
      </c>
      <c r="H323" s="81">
        <f t="shared" si="162"/>
        <v>0</v>
      </c>
      <c r="I323" s="80">
        <f t="shared" si="163"/>
        <v>0</v>
      </c>
      <c r="J323" s="80">
        <f>VLOOKUP($A323,[0]!Table,MATCH(J$4,[0]!Curves,0))</f>
        <v>0</v>
      </c>
      <c r="K323" s="81">
        <f t="shared" si="164"/>
        <v>0</v>
      </c>
      <c r="L323" s="99">
        <f t="shared" si="165"/>
        <v>0</v>
      </c>
      <c r="M323" s="80">
        <f>VLOOKUP($A323,[0]!Table,MATCH(M$4,[0]!Curves,0))</f>
        <v>0</v>
      </c>
      <c r="N323" s="81">
        <f t="shared" si="166"/>
        <v>0</v>
      </c>
      <c r="O323" s="99">
        <f t="shared" si="167"/>
        <v>0</v>
      </c>
      <c r="P323" s="71"/>
      <c r="Q323" s="99">
        <f t="shared" si="168"/>
        <v>0</v>
      </c>
      <c r="R323" s="99">
        <f t="shared" si="169"/>
        <v>0</v>
      </c>
      <c r="S323" s="99">
        <f t="shared" si="170"/>
        <v>0</v>
      </c>
      <c r="T323" s="82"/>
      <c r="U323" s="22">
        <f t="shared" si="171"/>
        <v>30</v>
      </c>
      <c r="V323" s="83">
        <f t="shared" si="172"/>
        <v>47324</v>
      </c>
      <c r="W323" s="22">
        <f t="shared" ca="1" si="173"/>
        <v>10275</v>
      </c>
      <c r="X323" s="80">
        <f>VLOOKUP($A323,[0]!Table,MATCH(X$4,[0]!Curves,0))</f>
        <v>6.5743838832112503E-2</v>
      </c>
      <c r="Y323" s="84">
        <f t="shared" ca="1" si="174"/>
        <v>0.16208138292933991</v>
      </c>
      <c r="Z323" s="22">
        <f t="shared" si="175"/>
        <v>0</v>
      </c>
      <c r="AA323" s="22">
        <f t="shared" si="176"/>
        <v>0</v>
      </c>
      <c r="AC323" s="72">
        <f t="shared" ca="1" si="177"/>
        <v>0</v>
      </c>
      <c r="AD323" s="72">
        <f t="shared" ca="1" si="178"/>
        <v>0</v>
      </c>
      <c r="AE323" s="72">
        <f t="shared" ca="1" si="179"/>
        <v>0</v>
      </c>
      <c r="AF323" s="72">
        <f t="shared" ca="1" si="180"/>
        <v>0</v>
      </c>
      <c r="AG323" s="72">
        <f t="shared" ca="1" si="181"/>
        <v>0</v>
      </c>
      <c r="AH323" s="72">
        <f t="shared" ca="1" si="182"/>
        <v>0</v>
      </c>
      <c r="AI323" s="72">
        <f t="shared" ca="1" si="183"/>
        <v>0</v>
      </c>
      <c r="AJ323" s="72">
        <f t="shared" ca="1" si="184"/>
        <v>0</v>
      </c>
      <c r="AK323" s="72">
        <f t="shared" ca="1" si="185"/>
        <v>0</v>
      </c>
      <c r="AL323" s="76"/>
      <c r="AM323" s="72">
        <f t="shared" ca="1" si="186"/>
        <v>0</v>
      </c>
      <c r="AN323" s="72">
        <f t="shared" ca="1" si="187"/>
        <v>0</v>
      </c>
      <c r="AO323" s="72">
        <f t="shared" ca="1" si="188"/>
        <v>0</v>
      </c>
      <c r="AP323" s="85">
        <f t="shared" ca="1" si="189"/>
        <v>0</v>
      </c>
      <c r="AR323" s="72">
        <f t="shared" ca="1" si="190"/>
        <v>0</v>
      </c>
      <c r="AS323" s="72">
        <f t="shared" ca="1" si="191"/>
        <v>0</v>
      </c>
      <c r="AT323" s="72">
        <f t="shared" ca="1" si="192"/>
        <v>0</v>
      </c>
      <c r="AU323" s="85">
        <f t="shared" ca="1" si="193"/>
        <v>0</v>
      </c>
      <c r="AV323" s="85"/>
      <c r="AW323" s="73">
        <f t="shared" ca="1" si="194"/>
        <v>0</v>
      </c>
      <c r="AY323" s="73">
        <f t="shared" ca="1" si="195"/>
        <v>0</v>
      </c>
      <c r="AZ323" s="86"/>
    </row>
    <row r="324" spans="1:52" ht="12" customHeight="1">
      <c r="A324" s="77">
        <f t="shared" si="196"/>
        <v>47300</v>
      </c>
      <c r="B324" s="78">
        <f t="shared" si="197"/>
        <v>50000</v>
      </c>
      <c r="C324" s="87"/>
      <c r="D324" s="79">
        <f t="shared" si="159"/>
        <v>50000</v>
      </c>
      <c r="E324" s="67">
        <f t="shared" si="160"/>
        <v>0</v>
      </c>
      <c r="F324" s="67">
        <f t="shared" ca="1" si="161"/>
        <v>0</v>
      </c>
      <c r="G324" s="80">
        <f>VLOOKUP($A324,[0]!Table,MATCH(G$4,[0]!Curves,0))</f>
        <v>0</v>
      </c>
      <c r="H324" s="81">
        <f t="shared" si="162"/>
        <v>0</v>
      </c>
      <c r="I324" s="80">
        <f t="shared" si="163"/>
        <v>0</v>
      </c>
      <c r="J324" s="80">
        <f>VLOOKUP($A324,[0]!Table,MATCH(J$4,[0]!Curves,0))</f>
        <v>0</v>
      </c>
      <c r="K324" s="81">
        <f t="shared" si="164"/>
        <v>0</v>
      </c>
      <c r="L324" s="99">
        <f t="shared" si="165"/>
        <v>0</v>
      </c>
      <c r="M324" s="80">
        <f>VLOOKUP($A324,[0]!Table,MATCH(M$4,[0]!Curves,0))</f>
        <v>0</v>
      </c>
      <c r="N324" s="81">
        <f t="shared" si="166"/>
        <v>0</v>
      </c>
      <c r="O324" s="99">
        <f t="shared" si="167"/>
        <v>0</v>
      </c>
      <c r="P324" s="71"/>
      <c r="Q324" s="99">
        <f t="shared" si="168"/>
        <v>0</v>
      </c>
      <c r="R324" s="99">
        <f t="shared" si="169"/>
        <v>0</v>
      </c>
      <c r="S324" s="99">
        <f t="shared" si="170"/>
        <v>0</v>
      </c>
      <c r="T324" s="82"/>
      <c r="U324" s="22">
        <f t="shared" si="171"/>
        <v>31</v>
      </c>
      <c r="V324" s="83">
        <f t="shared" si="172"/>
        <v>47355</v>
      </c>
      <c r="W324" s="22">
        <f t="shared" ca="1" si="173"/>
        <v>10306</v>
      </c>
      <c r="X324" s="80">
        <f>VLOOKUP($A324,[0]!Table,MATCH(X$4,[0]!Curves,0))</f>
        <v>6.5741525346715096E-2</v>
      </c>
      <c r="Y324" s="84">
        <f t="shared" ca="1" si="174"/>
        <v>0.16120452787952211</v>
      </c>
      <c r="Z324" s="22">
        <f t="shared" si="175"/>
        <v>0</v>
      </c>
      <c r="AA324" s="22">
        <f t="shared" si="176"/>
        <v>0</v>
      </c>
      <c r="AC324" s="72">
        <f t="shared" ca="1" si="177"/>
        <v>0</v>
      </c>
      <c r="AD324" s="72">
        <f t="shared" ca="1" si="178"/>
        <v>0</v>
      </c>
      <c r="AE324" s="72">
        <f t="shared" ca="1" si="179"/>
        <v>0</v>
      </c>
      <c r="AF324" s="72">
        <f t="shared" ca="1" si="180"/>
        <v>0</v>
      </c>
      <c r="AG324" s="72">
        <f t="shared" ca="1" si="181"/>
        <v>0</v>
      </c>
      <c r="AH324" s="72">
        <f t="shared" ca="1" si="182"/>
        <v>0</v>
      </c>
      <c r="AI324" s="72">
        <f t="shared" ca="1" si="183"/>
        <v>0</v>
      </c>
      <c r="AJ324" s="72">
        <f t="shared" ca="1" si="184"/>
        <v>0</v>
      </c>
      <c r="AK324" s="72">
        <f t="shared" ca="1" si="185"/>
        <v>0</v>
      </c>
      <c r="AL324" s="76"/>
      <c r="AM324" s="72">
        <f t="shared" ca="1" si="186"/>
        <v>0</v>
      </c>
      <c r="AN324" s="72">
        <f t="shared" ca="1" si="187"/>
        <v>0</v>
      </c>
      <c r="AO324" s="72">
        <f t="shared" ca="1" si="188"/>
        <v>0</v>
      </c>
      <c r="AP324" s="85">
        <f t="shared" ca="1" si="189"/>
        <v>0</v>
      </c>
      <c r="AR324" s="72">
        <f t="shared" ca="1" si="190"/>
        <v>0</v>
      </c>
      <c r="AS324" s="72">
        <f t="shared" ca="1" si="191"/>
        <v>0</v>
      </c>
      <c r="AT324" s="72">
        <f t="shared" ca="1" si="192"/>
        <v>0</v>
      </c>
      <c r="AU324" s="85">
        <f t="shared" ca="1" si="193"/>
        <v>0</v>
      </c>
      <c r="AV324" s="85"/>
      <c r="AW324" s="73">
        <f t="shared" ca="1" si="194"/>
        <v>0</v>
      </c>
      <c r="AY324" s="73">
        <f t="shared" ca="1" si="195"/>
        <v>0</v>
      </c>
      <c r="AZ324" s="86"/>
    </row>
    <row r="325" spans="1:52" ht="12" customHeight="1">
      <c r="A325" s="77">
        <f t="shared" si="196"/>
        <v>47331</v>
      </c>
      <c r="B325" s="78">
        <f t="shared" si="197"/>
        <v>50000</v>
      </c>
      <c r="C325" s="87"/>
      <c r="D325" s="79">
        <f t="shared" si="159"/>
        <v>50000</v>
      </c>
      <c r="E325" s="67">
        <f t="shared" si="160"/>
        <v>0</v>
      </c>
      <c r="F325" s="67">
        <f t="shared" ca="1" si="161"/>
        <v>0</v>
      </c>
      <c r="G325" s="80">
        <f>VLOOKUP($A325,[0]!Table,MATCH(G$4,[0]!Curves,0))</f>
        <v>0</v>
      </c>
      <c r="H325" s="81">
        <f t="shared" si="162"/>
        <v>0</v>
      </c>
      <c r="I325" s="80">
        <f t="shared" si="163"/>
        <v>0</v>
      </c>
      <c r="J325" s="80">
        <f>VLOOKUP($A325,[0]!Table,MATCH(J$4,[0]!Curves,0))</f>
        <v>0</v>
      </c>
      <c r="K325" s="81">
        <f t="shared" si="164"/>
        <v>0</v>
      </c>
      <c r="L325" s="99">
        <f t="shared" si="165"/>
        <v>0</v>
      </c>
      <c r="M325" s="80">
        <f>VLOOKUP($A325,[0]!Table,MATCH(M$4,[0]!Curves,0))</f>
        <v>0</v>
      </c>
      <c r="N325" s="81">
        <f t="shared" si="166"/>
        <v>0</v>
      </c>
      <c r="O325" s="99">
        <f t="shared" si="167"/>
        <v>0</v>
      </c>
      <c r="P325" s="71"/>
      <c r="Q325" s="99">
        <f t="shared" si="168"/>
        <v>0</v>
      </c>
      <c r="R325" s="99">
        <f t="shared" si="169"/>
        <v>0</v>
      </c>
      <c r="S325" s="99">
        <f t="shared" si="170"/>
        <v>0</v>
      </c>
      <c r="T325" s="82"/>
      <c r="U325" s="22">
        <f t="shared" si="171"/>
        <v>31</v>
      </c>
      <c r="V325" s="83">
        <f t="shared" si="172"/>
        <v>47386</v>
      </c>
      <c r="W325" s="22">
        <f t="shared" ca="1" si="173"/>
        <v>10337</v>
      </c>
      <c r="X325" s="80">
        <f>VLOOKUP($A325,[0]!Table,MATCH(X$4,[0]!Curves,0))</f>
        <v>6.5739134745139302E-2</v>
      </c>
      <c r="Y325" s="84">
        <f t="shared" ca="1" si="174"/>
        <v>0.16033247959121513</v>
      </c>
      <c r="Z325" s="22">
        <f t="shared" si="175"/>
        <v>0</v>
      </c>
      <c r="AA325" s="22">
        <f t="shared" si="176"/>
        <v>0</v>
      </c>
      <c r="AC325" s="72">
        <f t="shared" ca="1" si="177"/>
        <v>0</v>
      </c>
      <c r="AD325" s="72">
        <f t="shared" ca="1" si="178"/>
        <v>0</v>
      </c>
      <c r="AE325" s="72">
        <f t="shared" ca="1" si="179"/>
        <v>0</v>
      </c>
      <c r="AF325" s="72">
        <f t="shared" ca="1" si="180"/>
        <v>0</v>
      </c>
      <c r="AG325" s="72">
        <f t="shared" ca="1" si="181"/>
        <v>0</v>
      </c>
      <c r="AH325" s="72">
        <f t="shared" ca="1" si="182"/>
        <v>0</v>
      </c>
      <c r="AI325" s="72">
        <f t="shared" ca="1" si="183"/>
        <v>0</v>
      </c>
      <c r="AJ325" s="72">
        <f t="shared" ca="1" si="184"/>
        <v>0</v>
      </c>
      <c r="AK325" s="72">
        <f t="shared" ca="1" si="185"/>
        <v>0</v>
      </c>
      <c r="AL325" s="76"/>
      <c r="AM325" s="72">
        <f t="shared" ca="1" si="186"/>
        <v>0</v>
      </c>
      <c r="AN325" s="72">
        <f t="shared" ca="1" si="187"/>
        <v>0</v>
      </c>
      <c r="AO325" s="72">
        <f t="shared" ca="1" si="188"/>
        <v>0</v>
      </c>
      <c r="AP325" s="85">
        <f t="shared" ca="1" si="189"/>
        <v>0</v>
      </c>
      <c r="AR325" s="72">
        <f t="shared" ca="1" si="190"/>
        <v>0</v>
      </c>
      <c r="AS325" s="72">
        <f t="shared" ca="1" si="191"/>
        <v>0</v>
      </c>
      <c r="AT325" s="72">
        <f t="shared" ca="1" si="192"/>
        <v>0</v>
      </c>
      <c r="AU325" s="85">
        <f t="shared" ca="1" si="193"/>
        <v>0</v>
      </c>
      <c r="AV325" s="85"/>
      <c r="AW325" s="73">
        <f t="shared" ca="1" si="194"/>
        <v>0</v>
      </c>
      <c r="AY325" s="73">
        <f t="shared" ca="1" si="195"/>
        <v>0</v>
      </c>
      <c r="AZ325" s="86"/>
    </row>
    <row r="326" spans="1:52" ht="12" customHeight="1">
      <c r="A326" s="77">
        <f t="shared" si="196"/>
        <v>47362</v>
      </c>
      <c r="B326" s="78">
        <f t="shared" si="197"/>
        <v>50000</v>
      </c>
      <c r="C326" s="87"/>
      <c r="D326" s="79">
        <f t="shared" si="159"/>
        <v>50000</v>
      </c>
      <c r="E326" s="67">
        <f t="shared" si="160"/>
        <v>0</v>
      </c>
      <c r="F326" s="67">
        <f t="shared" ca="1" si="161"/>
        <v>0</v>
      </c>
      <c r="G326" s="80">
        <f>VLOOKUP($A326,[0]!Table,MATCH(G$4,[0]!Curves,0))</f>
        <v>0</v>
      </c>
      <c r="H326" s="81">
        <f t="shared" si="162"/>
        <v>0</v>
      </c>
      <c r="I326" s="80">
        <f t="shared" si="163"/>
        <v>0</v>
      </c>
      <c r="J326" s="80">
        <f>VLOOKUP($A326,[0]!Table,MATCH(J$4,[0]!Curves,0))</f>
        <v>0</v>
      </c>
      <c r="K326" s="81">
        <f t="shared" si="164"/>
        <v>0</v>
      </c>
      <c r="L326" s="99">
        <f t="shared" si="165"/>
        <v>0</v>
      </c>
      <c r="M326" s="80">
        <f>VLOOKUP($A326,[0]!Table,MATCH(M$4,[0]!Curves,0))</f>
        <v>0</v>
      </c>
      <c r="N326" s="81">
        <f t="shared" si="166"/>
        <v>0</v>
      </c>
      <c r="O326" s="99">
        <f t="shared" si="167"/>
        <v>0</v>
      </c>
      <c r="P326" s="71"/>
      <c r="Q326" s="99">
        <f t="shared" si="168"/>
        <v>0</v>
      </c>
      <c r="R326" s="99">
        <f t="shared" si="169"/>
        <v>0</v>
      </c>
      <c r="S326" s="99">
        <f t="shared" si="170"/>
        <v>0</v>
      </c>
      <c r="T326" s="82"/>
      <c r="U326" s="22">
        <f t="shared" si="171"/>
        <v>30</v>
      </c>
      <c r="V326" s="83">
        <f t="shared" si="172"/>
        <v>47416</v>
      </c>
      <c r="W326" s="22">
        <f t="shared" ca="1" si="173"/>
        <v>10367</v>
      </c>
      <c r="X326" s="80">
        <f>VLOOKUP($A326,[0]!Table,MATCH(X$4,[0]!Curves,0))</f>
        <v>6.5736744143565201E-2</v>
      </c>
      <c r="Y326" s="84">
        <f t="shared" ca="1" si="174"/>
        <v>0.15949311343354436</v>
      </c>
      <c r="Z326" s="22">
        <f t="shared" si="175"/>
        <v>0</v>
      </c>
      <c r="AA326" s="22">
        <f t="shared" si="176"/>
        <v>0</v>
      </c>
      <c r="AC326" s="72">
        <f t="shared" ca="1" si="177"/>
        <v>0</v>
      </c>
      <c r="AD326" s="72">
        <f t="shared" ca="1" si="178"/>
        <v>0</v>
      </c>
      <c r="AE326" s="72">
        <f t="shared" ca="1" si="179"/>
        <v>0</v>
      </c>
      <c r="AF326" s="72">
        <f t="shared" ca="1" si="180"/>
        <v>0</v>
      </c>
      <c r="AG326" s="72">
        <f t="shared" ca="1" si="181"/>
        <v>0</v>
      </c>
      <c r="AH326" s="72">
        <f t="shared" ca="1" si="182"/>
        <v>0</v>
      </c>
      <c r="AI326" s="72">
        <f t="shared" ca="1" si="183"/>
        <v>0</v>
      </c>
      <c r="AJ326" s="72">
        <f t="shared" ca="1" si="184"/>
        <v>0</v>
      </c>
      <c r="AK326" s="72">
        <f t="shared" ca="1" si="185"/>
        <v>0</v>
      </c>
      <c r="AL326" s="76"/>
      <c r="AM326" s="72">
        <f t="shared" ca="1" si="186"/>
        <v>0</v>
      </c>
      <c r="AN326" s="72">
        <f t="shared" ca="1" si="187"/>
        <v>0</v>
      </c>
      <c r="AO326" s="72">
        <f t="shared" ca="1" si="188"/>
        <v>0</v>
      </c>
      <c r="AP326" s="85">
        <f t="shared" ca="1" si="189"/>
        <v>0</v>
      </c>
      <c r="AR326" s="72">
        <f t="shared" ca="1" si="190"/>
        <v>0</v>
      </c>
      <c r="AS326" s="72">
        <f t="shared" ca="1" si="191"/>
        <v>0</v>
      </c>
      <c r="AT326" s="72">
        <f t="shared" ca="1" si="192"/>
        <v>0</v>
      </c>
      <c r="AU326" s="85">
        <f t="shared" ca="1" si="193"/>
        <v>0</v>
      </c>
      <c r="AV326" s="85"/>
      <c r="AW326" s="73">
        <f t="shared" ca="1" si="194"/>
        <v>0</v>
      </c>
      <c r="AY326" s="73">
        <f t="shared" ca="1" si="195"/>
        <v>0</v>
      </c>
      <c r="AZ326" s="86"/>
    </row>
    <row r="327" spans="1:52" ht="12" customHeight="1">
      <c r="A327" s="77">
        <f t="shared" si="196"/>
        <v>47392</v>
      </c>
      <c r="B327" s="78">
        <f t="shared" si="197"/>
        <v>50000</v>
      </c>
      <c r="C327" s="87"/>
      <c r="D327" s="79">
        <f t="shared" si="159"/>
        <v>50000</v>
      </c>
      <c r="E327" s="67">
        <f t="shared" si="160"/>
        <v>0</v>
      </c>
      <c r="F327" s="67">
        <f t="shared" ca="1" si="161"/>
        <v>0</v>
      </c>
      <c r="G327" s="80">
        <f>VLOOKUP($A327,[0]!Table,MATCH(G$4,[0]!Curves,0))</f>
        <v>0</v>
      </c>
      <c r="H327" s="81">
        <f t="shared" si="162"/>
        <v>0</v>
      </c>
      <c r="I327" s="80">
        <f t="shared" si="163"/>
        <v>0</v>
      </c>
      <c r="J327" s="80">
        <f>VLOOKUP($A327,[0]!Table,MATCH(J$4,[0]!Curves,0))</f>
        <v>0</v>
      </c>
      <c r="K327" s="81">
        <f t="shared" si="164"/>
        <v>0</v>
      </c>
      <c r="L327" s="99">
        <f t="shared" si="165"/>
        <v>0</v>
      </c>
      <c r="M327" s="80">
        <f>VLOOKUP($A327,[0]!Table,MATCH(M$4,[0]!Curves,0))</f>
        <v>0</v>
      </c>
      <c r="N327" s="81">
        <f t="shared" si="166"/>
        <v>0</v>
      </c>
      <c r="O327" s="99">
        <f t="shared" si="167"/>
        <v>0</v>
      </c>
      <c r="P327" s="71"/>
      <c r="Q327" s="99">
        <f t="shared" si="168"/>
        <v>0</v>
      </c>
      <c r="R327" s="99">
        <f t="shared" si="169"/>
        <v>0</v>
      </c>
      <c r="S327" s="99">
        <f t="shared" si="170"/>
        <v>0</v>
      </c>
      <c r="T327" s="82"/>
      <c r="U327" s="22">
        <f t="shared" si="171"/>
        <v>31</v>
      </c>
      <c r="V327" s="83">
        <f t="shared" si="172"/>
        <v>47447</v>
      </c>
      <c r="W327" s="22">
        <f t="shared" ca="1" si="173"/>
        <v>10398</v>
      </c>
      <c r="X327" s="80">
        <f>VLOOKUP($A327,[0]!Table,MATCH(X$4,[0]!Curves,0))</f>
        <v>6.5734430658173096E-2</v>
      </c>
      <c r="Y327" s="84">
        <f t="shared" ca="1" si="174"/>
        <v>0.15863044583308278</v>
      </c>
      <c r="Z327" s="22">
        <f t="shared" si="175"/>
        <v>0</v>
      </c>
      <c r="AA327" s="22">
        <f t="shared" si="176"/>
        <v>0</v>
      </c>
      <c r="AC327" s="72">
        <f t="shared" ca="1" si="177"/>
        <v>0</v>
      </c>
      <c r="AD327" s="72">
        <f t="shared" ca="1" si="178"/>
        <v>0</v>
      </c>
      <c r="AE327" s="72">
        <f t="shared" ca="1" si="179"/>
        <v>0</v>
      </c>
      <c r="AF327" s="72">
        <f t="shared" ca="1" si="180"/>
        <v>0</v>
      </c>
      <c r="AG327" s="72">
        <f t="shared" ca="1" si="181"/>
        <v>0</v>
      </c>
      <c r="AH327" s="72">
        <f t="shared" ca="1" si="182"/>
        <v>0</v>
      </c>
      <c r="AI327" s="72">
        <f t="shared" ca="1" si="183"/>
        <v>0</v>
      </c>
      <c r="AJ327" s="72">
        <f t="shared" ca="1" si="184"/>
        <v>0</v>
      </c>
      <c r="AK327" s="72">
        <f t="shared" ca="1" si="185"/>
        <v>0</v>
      </c>
      <c r="AL327" s="76"/>
      <c r="AM327" s="72">
        <f t="shared" ca="1" si="186"/>
        <v>0</v>
      </c>
      <c r="AN327" s="72">
        <f t="shared" ca="1" si="187"/>
        <v>0</v>
      </c>
      <c r="AO327" s="72">
        <f t="shared" ca="1" si="188"/>
        <v>0</v>
      </c>
      <c r="AP327" s="85">
        <f t="shared" ca="1" si="189"/>
        <v>0</v>
      </c>
      <c r="AR327" s="72">
        <f t="shared" ca="1" si="190"/>
        <v>0</v>
      </c>
      <c r="AS327" s="72">
        <f t="shared" ca="1" si="191"/>
        <v>0</v>
      </c>
      <c r="AT327" s="72">
        <f t="shared" ca="1" si="192"/>
        <v>0</v>
      </c>
      <c r="AU327" s="85">
        <f t="shared" ca="1" si="193"/>
        <v>0</v>
      </c>
      <c r="AV327" s="85"/>
      <c r="AW327" s="73">
        <f t="shared" ca="1" si="194"/>
        <v>0</v>
      </c>
      <c r="AY327" s="73">
        <f t="shared" ca="1" si="195"/>
        <v>0</v>
      </c>
      <c r="AZ327" s="86"/>
    </row>
    <row r="328" spans="1:52" ht="12" customHeight="1">
      <c r="A328" s="77">
        <f t="shared" si="196"/>
        <v>47423</v>
      </c>
      <c r="B328" s="78">
        <f t="shared" si="197"/>
        <v>50000</v>
      </c>
      <c r="C328" s="87"/>
      <c r="D328" s="79">
        <f t="shared" si="159"/>
        <v>50000</v>
      </c>
      <c r="E328" s="67">
        <f t="shared" si="160"/>
        <v>0</v>
      </c>
      <c r="F328" s="67">
        <f t="shared" ca="1" si="161"/>
        <v>0</v>
      </c>
      <c r="G328" s="80">
        <f>VLOOKUP($A328,[0]!Table,MATCH(G$4,[0]!Curves,0))</f>
        <v>0</v>
      </c>
      <c r="H328" s="81">
        <f t="shared" si="162"/>
        <v>0</v>
      </c>
      <c r="I328" s="80">
        <f t="shared" si="163"/>
        <v>0</v>
      </c>
      <c r="J328" s="80">
        <f>VLOOKUP($A328,[0]!Table,MATCH(J$4,[0]!Curves,0))</f>
        <v>0</v>
      </c>
      <c r="K328" s="81">
        <f t="shared" si="164"/>
        <v>0</v>
      </c>
      <c r="L328" s="99">
        <f t="shared" si="165"/>
        <v>0</v>
      </c>
      <c r="M328" s="80">
        <f>VLOOKUP($A328,[0]!Table,MATCH(M$4,[0]!Curves,0))</f>
        <v>0</v>
      </c>
      <c r="N328" s="81">
        <f t="shared" si="166"/>
        <v>0</v>
      </c>
      <c r="O328" s="99">
        <f t="shared" si="167"/>
        <v>0</v>
      </c>
      <c r="P328" s="71"/>
      <c r="Q328" s="99">
        <f t="shared" si="168"/>
        <v>0</v>
      </c>
      <c r="R328" s="99">
        <f t="shared" si="169"/>
        <v>0</v>
      </c>
      <c r="S328" s="99">
        <f t="shared" si="170"/>
        <v>0</v>
      </c>
      <c r="T328" s="82"/>
      <c r="U328" s="22">
        <f t="shared" si="171"/>
        <v>30</v>
      </c>
      <c r="V328" s="83">
        <f t="shared" si="172"/>
        <v>47477</v>
      </c>
      <c r="W328" s="22">
        <f t="shared" ca="1" si="173"/>
        <v>10428</v>
      </c>
      <c r="X328" s="80">
        <f>VLOOKUP($A328,[0]!Table,MATCH(X$4,[0]!Curves,0))</f>
        <v>6.5732040056603006E-2</v>
      </c>
      <c r="Y328" s="84">
        <f t="shared" ca="1" si="174"/>
        <v>0.15780010817609053</v>
      </c>
      <c r="Z328" s="22">
        <f t="shared" si="175"/>
        <v>0</v>
      </c>
      <c r="AA328" s="22">
        <f t="shared" si="176"/>
        <v>0</v>
      </c>
      <c r="AC328" s="72">
        <f t="shared" ca="1" si="177"/>
        <v>0</v>
      </c>
      <c r="AD328" s="72">
        <f t="shared" ca="1" si="178"/>
        <v>0</v>
      </c>
      <c r="AE328" s="72">
        <f t="shared" ca="1" si="179"/>
        <v>0</v>
      </c>
      <c r="AF328" s="72">
        <f t="shared" ca="1" si="180"/>
        <v>0</v>
      </c>
      <c r="AG328" s="72">
        <f t="shared" ca="1" si="181"/>
        <v>0</v>
      </c>
      <c r="AH328" s="72">
        <f t="shared" ca="1" si="182"/>
        <v>0</v>
      </c>
      <c r="AI328" s="72">
        <f t="shared" ca="1" si="183"/>
        <v>0</v>
      </c>
      <c r="AJ328" s="72">
        <f t="shared" ca="1" si="184"/>
        <v>0</v>
      </c>
      <c r="AK328" s="72">
        <f t="shared" ca="1" si="185"/>
        <v>0</v>
      </c>
      <c r="AL328" s="76"/>
      <c r="AM328" s="72">
        <f t="shared" ca="1" si="186"/>
        <v>0</v>
      </c>
      <c r="AN328" s="72">
        <f t="shared" ca="1" si="187"/>
        <v>0</v>
      </c>
      <c r="AO328" s="72">
        <f t="shared" ca="1" si="188"/>
        <v>0</v>
      </c>
      <c r="AP328" s="85">
        <f t="shared" ca="1" si="189"/>
        <v>0</v>
      </c>
      <c r="AR328" s="72">
        <f t="shared" ca="1" si="190"/>
        <v>0</v>
      </c>
      <c r="AS328" s="72">
        <f t="shared" ca="1" si="191"/>
        <v>0</v>
      </c>
      <c r="AT328" s="72">
        <f t="shared" ca="1" si="192"/>
        <v>0</v>
      </c>
      <c r="AU328" s="85">
        <f t="shared" ca="1" si="193"/>
        <v>0</v>
      </c>
      <c r="AV328" s="85"/>
      <c r="AW328" s="73">
        <f t="shared" ca="1" si="194"/>
        <v>0</v>
      </c>
      <c r="AY328" s="73">
        <f t="shared" ca="1" si="195"/>
        <v>0</v>
      </c>
      <c r="AZ328" s="86"/>
    </row>
    <row r="329" spans="1:52" ht="12" customHeight="1">
      <c r="A329" s="77">
        <f t="shared" si="196"/>
        <v>47453</v>
      </c>
      <c r="B329" s="78">
        <f t="shared" si="197"/>
        <v>50000</v>
      </c>
      <c r="C329" s="87"/>
      <c r="D329" s="79">
        <f t="shared" si="159"/>
        <v>50000</v>
      </c>
      <c r="E329" s="67">
        <f t="shared" si="160"/>
        <v>0</v>
      </c>
      <c r="F329" s="67">
        <f t="shared" ca="1" si="161"/>
        <v>0</v>
      </c>
      <c r="G329" s="80">
        <f>VLOOKUP($A329,[0]!Table,MATCH(G$4,[0]!Curves,0))</f>
        <v>0</v>
      </c>
      <c r="H329" s="81">
        <f t="shared" si="162"/>
        <v>0</v>
      </c>
      <c r="I329" s="80">
        <f t="shared" si="163"/>
        <v>0</v>
      </c>
      <c r="J329" s="80">
        <f>VLOOKUP($A329,[0]!Table,MATCH(J$4,[0]!Curves,0))</f>
        <v>0</v>
      </c>
      <c r="K329" s="81">
        <f t="shared" si="164"/>
        <v>0</v>
      </c>
      <c r="L329" s="99">
        <f t="shared" si="165"/>
        <v>0</v>
      </c>
      <c r="M329" s="80">
        <f>VLOOKUP($A329,[0]!Table,MATCH(M$4,[0]!Curves,0))</f>
        <v>0</v>
      </c>
      <c r="N329" s="81">
        <f t="shared" si="166"/>
        <v>0</v>
      </c>
      <c r="O329" s="99">
        <f t="shared" si="167"/>
        <v>0</v>
      </c>
      <c r="P329" s="71"/>
      <c r="Q329" s="99">
        <f t="shared" si="168"/>
        <v>0</v>
      </c>
      <c r="R329" s="99">
        <f t="shared" si="169"/>
        <v>0</v>
      </c>
      <c r="S329" s="99">
        <f t="shared" si="170"/>
        <v>0</v>
      </c>
      <c r="T329" s="82"/>
      <c r="U329" s="22">
        <f t="shared" si="171"/>
        <v>31</v>
      </c>
      <c r="V329" s="83">
        <f t="shared" si="172"/>
        <v>47508</v>
      </c>
      <c r="W329" s="22">
        <f t="shared" ca="1" si="173"/>
        <v>10459</v>
      </c>
      <c r="X329" s="80">
        <f>VLOOKUP($A329,[0]!Table,MATCH(X$4,[0]!Curves,0))</f>
        <v>6.5729726571214397E-2</v>
      </c>
      <c r="Y329" s="84">
        <f t="shared" ca="1" si="174"/>
        <v>0.15694671907401767</v>
      </c>
      <c r="Z329" s="22">
        <f t="shared" si="175"/>
        <v>0</v>
      </c>
      <c r="AA329" s="22">
        <f t="shared" si="176"/>
        <v>0</v>
      </c>
      <c r="AC329" s="72">
        <f t="shared" ca="1" si="177"/>
        <v>0</v>
      </c>
      <c r="AD329" s="72">
        <f t="shared" ca="1" si="178"/>
        <v>0</v>
      </c>
      <c r="AE329" s="72">
        <f t="shared" ca="1" si="179"/>
        <v>0</v>
      </c>
      <c r="AF329" s="72">
        <f t="shared" ca="1" si="180"/>
        <v>0</v>
      </c>
      <c r="AG329" s="72">
        <f t="shared" ca="1" si="181"/>
        <v>0</v>
      </c>
      <c r="AH329" s="72">
        <f t="shared" ca="1" si="182"/>
        <v>0</v>
      </c>
      <c r="AI329" s="72">
        <f t="shared" ca="1" si="183"/>
        <v>0</v>
      </c>
      <c r="AJ329" s="72">
        <f t="shared" ca="1" si="184"/>
        <v>0</v>
      </c>
      <c r="AK329" s="72">
        <f t="shared" ca="1" si="185"/>
        <v>0</v>
      </c>
      <c r="AL329" s="76"/>
      <c r="AM329" s="72">
        <f t="shared" ca="1" si="186"/>
        <v>0</v>
      </c>
      <c r="AN329" s="72">
        <f t="shared" ca="1" si="187"/>
        <v>0</v>
      </c>
      <c r="AO329" s="72">
        <f t="shared" ca="1" si="188"/>
        <v>0</v>
      </c>
      <c r="AP329" s="85">
        <f t="shared" ca="1" si="189"/>
        <v>0</v>
      </c>
      <c r="AR329" s="72">
        <f t="shared" ca="1" si="190"/>
        <v>0</v>
      </c>
      <c r="AS329" s="72">
        <f t="shared" ca="1" si="191"/>
        <v>0</v>
      </c>
      <c r="AT329" s="72">
        <f t="shared" ca="1" si="192"/>
        <v>0</v>
      </c>
      <c r="AU329" s="85">
        <f t="shared" ca="1" si="193"/>
        <v>0</v>
      </c>
      <c r="AV329" s="85"/>
      <c r="AW329" s="73">
        <f t="shared" ca="1" si="194"/>
        <v>0</v>
      </c>
      <c r="AY329" s="73">
        <f t="shared" ca="1" si="195"/>
        <v>0</v>
      </c>
      <c r="AZ329" s="86"/>
    </row>
    <row r="330" spans="1:52" ht="12" customHeight="1">
      <c r="A330" s="77">
        <f t="shared" si="196"/>
        <v>47484</v>
      </c>
      <c r="B330" s="78">
        <f t="shared" si="197"/>
        <v>50000</v>
      </c>
      <c r="C330" s="87"/>
      <c r="D330" s="79">
        <f t="shared" ref="D330:D369" si="198">B330+C330</f>
        <v>50000</v>
      </c>
      <c r="E330" s="67">
        <f t="shared" ref="E330:E369" si="199">IF(Z330=0,0,IF(AND(Z330=1,$H$3=1),D330*U330,IF($H$3=2,D330,"N/A")))</f>
        <v>0</v>
      </c>
      <c r="F330" s="67">
        <f t="shared" ref="F330:F369" ca="1" si="200">E330*Y330</f>
        <v>0</v>
      </c>
      <c r="G330" s="80">
        <f>VLOOKUP($A330,[0]!Table,MATCH(G$4,[0]!Curves,0))</f>
        <v>0</v>
      </c>
      <c r="H330" s="81">
        <f t="shared" ref="H330:H369" si="201">G330+$H$7</f>
        <v>0</v>
      </c>
      <c r="I330" s="80">
        <f t="shared" ref="I330:I369" si="202">H330</f>
        <v>0</v>
      </c>
      <c r="J330" s="80">
        <f>VLOOKUP($A330,[0]!Table,MATCH(J$4,[0]!Curves,0))</f>
        <v>0</v>
      </c>
      <c r="K330" s="81">
        <f t="shared" ref="K330:K369" si="203">J330+$K$7</f>
        <v>0</v>
      </c>
      <c r="L330" s="99">
        <f t="shared" ref="L330:L369" si="204">K330</f>
        <v>0</v>
      </c>
      <c r="M330" s="80">
        <f>VLOOKUP($A330,[0]!Table,MATCH(M$4,[0]!Curves,0))</f>
        <v>0</v>
      </c>
      <c r="N330" s="81">
        <f t="shared" ref="N330:N369" si="205">M330+$N$7</f>
        <v>0</v>
      </c>
      <c r="O330" s="99">
        <f t="shared" ref="O330:O369" si="206">N330</f>
        <v>0</v>
      </c>
      <c r="P330" s="71"/>
      <c r="Q330" s="99">
        <f t="shared" ref="Q330:Q369" si="207">IF($F$3=1,M330+J330+G330,J330+G330)</f>
        <v>0</v>
      </c>
      <c r="R330" s="99">
        <f t="shared" ref="R330:R369" si="208">IF($F$3=1,N330+K330+H330,K330+H330)</f>
        <v>0</v>
      </c>
      <c r="S330" s="99">
        <f t="shared" ref="S330:S369" si="209">IF($F$3=1,O330+L330+I330,L330+I330)</f>
        <v>0</v>
      </c>
      <c r="T330" s="82"/>
      <c r="U330" s="22">
        <f t="shared" ref="U330:U369" si="210">A331-A330</f>
        <v>31</v>
      </c>
      <c r="V330" s="83">
        <f t="shared" ref="V330:V369" si="211">CHOOSE(F$3,A331+24,A330)</f>
        <v>47539</v>
      </c>
      <c r="W330" s="22">
        <f t="shared" ref="W330:W369" ca="1" si="212">V330-C$3</f>
        <v>10490</v>
      </c>
      <c r="X330" s="80">
        <f>VLOOKUP($A330,[0]!Table,MATCH(X$4,[0]!Curves,0))</f>
        <v>6.5727335969647999E-2</v>
      </c>
      <c r="Y330" s="84">
        <f t="shared" ref="Y330:Y369" ca="1" si="213">1/(1+CHOOSE(F$3,(X331+($K$3/10000))/2,(X330+($K$3/10000))/2))^(2*W330/365.25)</f>
        <v>0.15609800647383879</v>
      </c>
      <c r="Z330" s="22">
        <f t="shared" ref="Z330:Z369" si="214">IF(AND(mthbeg&lt;=A330,mthend&gt;=A330),1,0)</f>
        <v>0</v>
      </c>
      <c r="AA330" s="22">
        <f t="shared" ref="AA330:AA369" si="215">U330*Z330</f>
        <v>0</v>
      </c>
      <c r="AC330" s="72">
        <f t="shared" ref="AC330:AC369" ca="1" si="216">F330*G330</f>
        <v>0</v>
      </c>
      <c r="AD330" s="72">
        <f t="shared" ref="AD330:AD369" ca="1" si="217">$F330*H330</f>
        <v>0</v>
      </c>
      <c r="AE330" s="72">
        <f t="shared" ref="AE330:AE369" ca="1" si="218">$F330*I330</f>
        <v>0</v>
      </c>
      <c r="AF330" s="72">
        <f t="shared" ref="AF330:AF369" ca="1" si="219">$F330*J330</f>
        <v>0</v>
      </c>
      <c r="AG330" s="72">
        <f t="shared" ref="AG330:AG369" ca="1" si="220">$F330*K330</f>
        <v>0</v>
      </c>
      <c r="AH330" s="72">
        <f t="shared" ref="AH330:AH369" ca="1" si="221">$F330*L330</f>
        <v>0</v>
      </c>
      <c r="AI330" s="72">
        <f t="shared" ref="AI330:AI369" ca="1" si="222">$F330*M330</f>
        <v>0</v>
      </c>
      <c r="AJ330" s="72">
        <f t="shared" ref="AJ330:AJ369" ca="1" si="223">$F330*N330</f>
        <v>0</v>
      </c>
      <c r="AK330" s="72">
        <f t="shared" ref="AK330:AK369" ca="1" si="224">F330*O330</f>
        <v>0</v>
      </c>
      <c r="AL330" s="76"/>
      <c r="AM330" s="72">
        <f t="shared" ref="AM330:AM369" ca="1" si="225">CHOOSE($G$3,AD330-AE330,AE330-AD330)</f>
        <v>0</v>
      </c>
      <c r="AN330" s="72">
        <f t="shared" ref="AN330:AN369" ca="1" si="226">CHOOSE($G$3,AG330-AH330,AH330-AG330)</f>
        <v>0</v>
      </c>
      <c r="AO330" s="72">
        <f t="shared" ref="AO330:AO369" ca="1" si="227">CHOOSE($G$3,AJ330-AK330,AK330-AJ330)</f>
        <v>0</v>
      </c>
      <c r="AP330" s="85">
        <f t="shared" ref="AP330:AP369" ca="1" si="228">SUM(AM330:AO330)</f>
        <v>0</v>
      </c>
      <c r="AR330" s="72">
        <f t="shared" ref="AR330:AR369" ca="1" si="229">CHOOSE($G$3,AC330-AD330,AD330-AC330)</f>
        <v>0</v>
      </c>
      <c r="AS330" s="72">
        <f t="shared" ref="AS330:AS369" ca="1" si="230">CHOOSE($G$3,AF330-AG330,AG330-AF330)</f>
        <v>0</v>
      </c>
      <c r="AT330" s="72">
        <f t="shared" ref="AT330:AT369" ca="1" si="231">CHOOSE($G$3,AI330-AJ330,AJ330-AI330)</f>
        <v>0</v>
      </c>
      <c r="AU330" s="85">
        <f t="shared" ref="AU330:AU369" ca="1" si="232">AR330+AS330+AT330</f>
        <v>0</v>
      </c>
      <c r="AV330" s="85"/>
      <c r="AW330" s="73">
        <f t="shared" ref="AW330:AW369" ca="1" si="233">AU330+AP330</f>
        <v>0</v>
      </c>
      <c r="AY330" s="73">
        <f t="shared" ref="AY330:AY369" ca="1" si="234">AK330+AH330+AE330</f>
        <v>0</v>
      </c>
      <c r="AZ330" s="86"/>
    </row>
    <row r="331" spans="1:52" ht="12" customHeight="1">
      <c r="A331" s="77">
        <f t="shared" ref="A331:A370" si="235">EDATE(A330,1)</f>
        <v>47515</v>
      </c>
      <c r="B331" s="78">
        <f t="shared" ref="B331:B369" si="236">B330</f>
        <v>50000</v>
      </c>
      <c r="C331" s="87"/>
      <c r="D331" s="79">
        <f t="shared" si="198"/>
        <v>50000</v>
      </c>
      <c r="E331" s="67">
        <f t="shared" si="199"/>
        <v>0</v>
      </c>
      <c r="F331" s="67">
        <f t="shared" ca="1" si="200"/>
        <v>0</v>
      </c>
      <c r="G331" s="80">
        <f>VLOOKUP($A331,[0]!Table,MATCH(G$4,[0]!Curves,0))</f>
        <v>0</v>
      </c>
      <c r="H331" s="81">
        <f t="shared" si="201"/>
        <v>0</v>
      </c>
      <c r="I331" s="80">
        <f t="shared" si="202"/>
        <v>0</v>
      </c>
      <c r="J331" s="80">
        <f>VLOOKUP($A331,[0]!Table,MATCH(J$4,[0]!Curves,0))</f>
        <v>0</v>
      </c>
      <c r="K331" s="81">
        <f t="shared" si="203"/>
        <v>0</v>
      </c>
      <c r="L331" s="99">
        <f t="shared" si="204"/>
        <v>0</v>
      </c>
      <c r="M331" s="80">
        <f>VLOOKUP($A331,[0]!Table,MATCH(M$4,[0]!Curves,0))</f>
        <v>0</v>
      </c>
      <c r="N331" s="81">
        <f t="shared" si="205"/>
        <v>0</v>
      </c>
      <c r="O331" s="99">
        <f t="shared" si="206"/>
        <v>0</v>
      </c>
      <c r="P331" s="71"/>
      <c r="Q331" s="99">
        <f t="shared" si="207"/>
        <v>0</v>
      </c>
      <c r="R331" s="99">
        <f t="shared" si="208"/>
        <v>0</v>
      </c>
      <c r="S331" s="99">
        <f t="shared" si="209"/>
        <v>0</v>
      </c>
      <c r="T331" s="82"/>
      <c r="U331" s="22">
        <f t="shared" si="210"/>
        <v>28</v>
      </c>
      <c r="V331" s="83">
        <f t="shared" si="211"/>
        <v>47567</v>
      </c>
      <c r="W331" s="22">
        <f t="shared" ca="1" si="212"/>
        <v>10518</v>
      </c>
      <c r="X331" s="80">
        <f>VLOOKUP($A331,[0]!Table,MATCH(X$4,[0]!Curves,0))</f>
        <v>6.5724945368083307E-2</v>
      </c>
      <c r="Y331" s="84">
        <f t="shared" ca="1" si="213"/>
        <v>0.15533542531289748</v>
      </c>
      <c r="Z331" s="22">
        <f t="shared" si="214"/>
        <v>0</v>
      </c>
      <c r="AA331" s="22">
        <f t="shared" si="215"/>
        <v>0</v>
      </c>
      <c r="AC331" s="72">
        <f t="shared" ca="1" si="216"/>
        <v>0</v>
      </c>
      <c r="AD331" s="72">
        <f t="shared" ca="1" si="217"/>
        <v>0</v>
      </c>
      <c r="AE331" s="72">
        <f t="shared" ca="1" si="218"/>
        <v>0</v>
      </c>
      <c r="AF331" s="72">
        <f t="shared" ca="1" si="219"/>
        <v>0</v>
      </c>
      <c r="AG331" s="72">
        <f t="shared" ca="1" si="220"/>
        <v>0</v>
      </c>
      <c r="AH331" s="72">
        <f t="shared" ca="1" si="221"/>
        <v>0</v>
      </c>
      <c r="AI331" s="72">
        <f t="shared" ca="1" si="222"/>
        <v>0</v>
      </c>
      <c r="AJ331" s="72">
        <f t="shared" ca="1" si="223"/>
        <v>0</v>
      </c>
      <c r="AK331" s="72">
        <f t="shared" ca="1" si="224"/>
        <v>0</v>
      </c>
      <c r="AL331" s="76"/>
      <c r="AM331" s="72">
        <f t="shared" ca="1" si="225"/>
        <v>0</v>
      </c>
      <c r="AN331" s="72">
        <f t="shared" ca="1" si="226"/>
        <v>0</v>
      </c>
      <c r="AO331" s="72">
        <f t="shared" ca="1" si="227"/>
        <v>0</v>
      </c>
      <c r="AP331" s="85">
        <f t="shared" ca="1" si="228"/>
        <v>0</v>
      </c>
      <c r="AR331" s="72">
        <f t="shared" ca="1" si="229"/>
        <v>0</v>
      </c>
      <c r="AS331" s="72">
        <f t="shared" ca="1" si="230"/>
        <v>0</v>
      </c>
      <c r="AT331" s="72">
        <f t="shared" ca="1" si="231"/>
        <v>0</v>
      </c>
      <c r="AU331" s="85">
        <f t="shared" ca="1" si="232"/>
        <v>0</v>
      </c>
      <c r="AV331" s="85"/>
      <c r="AW331" s="73">
        <f t="shared" ca="1" si="233"/>
        <v>0</v>
      </c>
      <c r="AY331" s="73">
        <f t="shared" ca="1" si="234"/>
        <v>0</v>
      </c>
      <c r="AZ331" s="86"/>
    </row>
    <row r="332" spans="1:52" ht="12" customHeight="1">
      <c r="A332" s="77">
        <f t="shared" si="235"/>
        <v>47543</v>
      </c>
      <c r="B332" s="78">
        <f t="shared" si="236"/>
        <v>50000</v>
      </c>
      <c r="C332" s="87"/>
      <c r="D332" s="79">
        <f t="shared" si="198"/>
        <v>50000</v>
      </c>
      <c r="E332" s="67">
        <f t="shared" si="199"/>
        <v>0</v>
      </c>
      <c r="F332" s="67">
        <f t="shared" ca="1" si="200"/>
        <v>0</v>
      </c>
      <c r="G332" s="80">
        <f>VLOOKUP($A332,[0]!Table,MATCH(G$4,[0]!Curves,0))</f>
        <v>0</v>
      </c>
      <c r="H332" s="81">
        <f t="shared" si="201"/>
        <v>0</v>
      </c>
      <c r="I332" s="80">
        <f t="shared" si="202"/>
        <v>0</v>
      </c>
      <c r="J332" s="80">
        <f>VLOOKUP($A332,[0]!Table,MATCH(J$4,[0]!Curves,0))</f>
        <v>0</v>
      </c>
      <c r="K332" s="81">
        <f t="shared" si="203"/>
        <v>0</v>
      </c>
      <c r="L332" s="99">
        <f t="shared" si="204"/>
        <v>0</v>
      </c>
      <c r="M332" s="80">
        <f>VLOOKUP($A332,[0]!Table,MATCH(M$4,[0]!Curves,0))</f>
        <v>0</v>
      </c>
      <c r="N332" s="81">
        <f t="shared" si="205"/>
        <v>0</v>
      </c>
      <c r="O332" s="99">
        <f t="shared" si="206"/>
        <v>0</v>
      </c>
      <c r="P332" s="71"/>
      <c r="Q332" s="99">
        <f t="shared" si="207"/>
        <v>0</v>
      </c>
      <c r="R332" s="99">
        <f t="shared" si="208"/>
        <v>0</v>
      </c>
      <c r="S332" s="99">
        <f t="shared" si="209"/>
        <v>0</v>
      </c>
      <c r="T332" s="82"/>
      <c r="U332" s="22">
        <f t="shared" si="210"/>
        <v>31</v>
      </c>
      <c r="V332" s="83">
        <f t="shared" si="211"/>
        <v>47598</v>
      </c>
      <c r="W332" s="22">
        <f t="shared" ca="1" si="212"/>
        <v>10549</v>
      </c>
      <c r="X332" s="80">
        <f>VLOOKUP($A332,[0]!Table,MATCH(X$4,[0]!Curves,0))</f>
        <v>6.5722786115059301E-2</v>
      </c>
      <c r="Y332" s="84">
        <f t="shared" ca="1" si="213"/>
        <v>0.15449554156879658</v>
      </c>
      <c r="Z332" s="22">
        <f t="shared" si="214"/>
        <v>0</v>
      </c>
      <c r="AA332" s="22">
        <f t="shared" si="215"/>
        <v>0</v>
      </c>
      <c r="AC332" s="72">
        <f t="shared" ca="1" si="216"/>
        <v>0</v>
      </c>
      <c r="AD332" s="72">
        <f t="shared" ca="1" si="217"/>
        <v>0</v>
      </c>
      <c r="AE332" s="72">
        <f t="shared" ca="1" si="218"/>
        <v>0</v>
      </c>
      <c r="AF332" s="72">
        <f t="shared" ca="1" si="219"/>
        <v>0</v>
      </c>
      <c r="AG332" s="72">
        <f t="shared" ca="1" si="220"/>
        <v>0</v>
      </c>
      <c r="AH332" s="72">
        <f t="shared" ca="1" si="221"/>
        <v>0</v>
      </c>
      <c r="AI332" s="72">
        <f t="shared" ca="1" si="222"/>
        <v>0</v>
      </c>
      <c r="AJ332" s="72">
        <f t="shared" ca="1" si="223"/>
        <v>0</v>
      </c>
      <c r="AK332" s="72">
        <f t="shared" ca="1" si="224"/>
        <v>0</v>
      </c>
      <c r="AL332" s="76"/>
      <c r="AM332" s="72">
        <f t="shared" ca="1" si="225"/>
        <v>0</v>
      </c>
      <c r="AN332" s="72">
        <f t="shared" ca="1" si="226"/>
        <v>0</v>
      </c>
      <c r="AO332" s="72">
        <f t="shared" ca="1" si="227"/>
        <v>0</v>
      </c>
      <c r="AP332" s="85">
        <f t="shared" ca="1" si="228"/>
        <v>0</v>
      </c>
      <c r="AR332" s="72">
        <f t="shared" ca="1" si="229"/>
        <v>0</v>
      </c>
      <c r="AS332" s="72">
        <f t="shared" ca="1" si="230"/>
        <v>0</v>
      </c>
      <c r="AT332" s="72">
        <f t="shared" ca="1" si="231"/>
        <v>0</v>
      </c>
      <c r="AU332" s="85">
        <f t="shared" ca="1" si="232"/>
        <v>0</v>
      </c>
      <c r="AV332" s="85"/>
      <c r="AW332" s="73">
        <f t="shared" ca="1" si="233"/>
        <v>0</v>
      </c>
      <c r="AY332" s="73">
        <f t="shared" ca="1" si="234"/>
        <v>0</v>
      </c>
      <c r="AZ332" s="86"/>
    </row>
    <row r="333" spans="1:52" ht="12" customHeight="1">
      <c r="A333" s="77">
        <f t="shared" si="235"/>
        <v>47574</v>
      </c>
      <c r="B333" s="78">
        <f t="shared" si="236"/>
        <v>50000</v>
      </c>
      <c r="C333" s="87"/>
      <c r="D333" s="79">
        <f t="shared" si="198"/>
        <v>50000</v>
      </c>
      <c r="E333" s="67">
        <f t="shared" si="199"/>
        <v>0</v>
      </c>
      <c r="F333" s="67">
        <f t="shared" ca="1" si="200"/>
        <v>0</v>
      </c>
      <c r="G333" s="80">
        <f>VLOOKUP($A333,[0]!Table,MATCH(G$4,[0]!Curves,0))</f>
        <v>0</v>
      </c>
      <c r="H333" s="81">
        <f t="shared" si="201"/>
        <v>0</v>
      </c>
      <c r="I333" s="80">
        <f t="shared" si="202"/>
        <v>0</v>
      </c>
      <c r="J333" s="80">
        <f>VLOOKUP($A333,[0]!Table,MATCH(J$4,[0]!Curves,0))</f>
        <v>0</v>
      </c>
      <c r="K333" s="81">
        <f t="shared" si="203"/>
        <v>0</v>
      </c>
      <c r="L333" s="99">
        <f t="shared" si="204"/>
        <v>0</v>
      </c>
      <c r="M333" s="80">
        <f>VLOOKUP($A333,[0]!Table,MATCH(M$4,[0]!Curves,0))</f>
        <v>0</v>
      </c>
      <c r="N333" s="81">
        <f t="shared" si="205"/>
        <v>0</v>
      </c>
      <c r="O333" s="99">
        <f t="shared" si="206"/>
        <v>0</v>
      </c>
      <c r="P333" s="71"/>
      <c r="Q333" s="99">
        <f t="shared" si="207"/>
        <v>0</v>
      </c>
      <c r="R333" s="99">
        <f t="shared" si="208"/>
        <v>0</v>
      </c>
      <c r="S333" s="99">
        <f t="shared" si="209"/>
        <v>0</v>
      </c>
      <c r="T333" s="82"/>
      <c r="U333" s="22">
        <f t="shared" si="210"/>
        <v>30</v>
      </c>
      <c r="V333" s="83">
        <f t="shared" si="211"/>
        <v>47628</v>
      </c>
      <c r="W333" s="22">
        <f t="shared" ca="1" si="212"/>
        <v>10579</v>
      </c>
      <c r="X333" s="80">
        <f>VLOOKUP($A333,[0]!Table,MATCH(X$4,[0]!Curves,0))</f>
        <v>6.5720395513498203E-2</v>
      </c>
      <c r="Y333" s="84">
        <f t="shared" ca="1" si="213"/>
        <v>0.15368713240255349</v>
      </c>
      <c r="Z333" s="22">
        <f t="shared" si="214"/>
        <v>0</v>
      </c>
      <c r="AA333" s="22">
        <f t="shared" si="215"/>
        <v>0</v>
      </c>
      <c r="AC333" s="72">
        <f t="shared" ca="1" si="216"/>
        <v>0</v>
      </c>
      <c r="AD333" s="72">
        <f t="shared" ca="1" si="217"/>
        <v>0</v>
      </c>
      <c r="AE333" s="72">
        <f t="shared" ca="1" si="218"/>
        <v>0</v>
      </c>
      <c r="AF333" s="72">
        <f t="shared" ca="1" si="219"/>
        <v>0</v>
      </c>
      <c r="AG333" s="72">
        <f t="shared" ca="1" si="220"/>
        <v>0</v>
      </c>
      <c r="AH333" s="72">
        <f t="shared" ca="1" si="221"/>
        <v>0</v>
      </c>
      <c r="AI333" s="72">
        <f t="shared" ca="1" si="222"/>
        <v>0</v>
      </c>
      <c r="AJ333" s="72">
        <f t="shared" ca="1" si="223"/>
        <v>0</v>
      </c>
      <c r="AK333" s="72">
        <f t="shared" ca="1" si="224"/>
        <v>0</v>
      </c>
      <c r="AL333" s="76"/>
      <c r="AM333" s="72">
        <f t="shared" ca="1" si="225"/>
        <v>0</v>
      </c>
      <c r="AN333" s="72">
        <f t="shared" ca="1" si="226"/>
        <v>0</v>
      </c>
      <c r="AO333" s="72">
        <f t="shared" ca="1" si="227"/>
        <v>0</v>
      </c>
      <c r="AP333" s="85">
        <f t="shared" ca="1" si="228"/>
        <v>0</v>
      </c>
      <c r="AR333" s="72">
        <f t="shared" ca="1" si="229"/>
        <v>0</v>
      </c>
      <c r="AS333" s="72">
        <f t="shared" ca="1" si="230"/>
        <v>0</v>
      </c>
      <c r="AT333" s="72">
        <f t="shared" ca="1" si="231"/>
        <v>0</v>
      </c>
      <c r="AU333" s="85">
        <f t="shared" ca="1" si="232"/>
        <v>0</v>
      </c>
      <c r="AV333" s="85"/>
      <c r="AW333" s="73">
        <f t="shared" ca="1" si="233"/>
        <v>0</v>
      </c>
      <c r="AY333" s="73">
        <f t="shared" ca="1" si="234"/>
        <v>0</v>
      </c>
      <c r="AZ333" s="86"/>
    </row>
    <row r="334" spans="1:52" ht="12" customHeight="1">
      <c r="A334" s="77">
        <f t="shared" si="235"/>
        <v>47604</v>
      </c>
      <c r="B334" s="78">
        <f t="shared" si="236"/>
        <v>50000</v>
      </c>
      <c r="C334" s="87"/>
      <c r="D334" s="79">
        <f t="shared" si="198"/>
        <v>50000</v>
      </c>
      <c r="E334" s="67">
        <f t="shared" si="199"/>
        <v>0</v>
      </c>
      <c r="F334" s="67">
        <f t="shared" ca="1" si="200"/>
        <v>0</v>
      </c>
      <c r="G334" s="80">
        <f>VLOOKUP($A334,[0]!Table,MATCH(G$4,[0]!Curves,0))</f>
        <v>0</v>
      </c>
      <c r="H334" s="81">
        <f t="shared" si="201"/>
        <v>0</v>
      </c>
      <c r="I334" s="80">
        <f t="shared" si="202"/>
        <v>0</v>
      </c>
      <c r="J334" s="80">
        <f>VLOOKUP($A334,[0]!Table,MATCH(J$4,[0]!Curves,0))</f>
        <v>0</v>
      </c>
      <c r="K334" s="81">
        <f t="shared" si="203"/>
        <v>0</v>
      </c>
      <c r="L334" s="99">
        <f t="shared" si="204"/>
        <v>0</v>
      </c>
      <c r="M334" s="80">
        <f>VLOOKUP($A334,[0]!Table,MATCH(M$4,[0]!Curves,0))</f>
        <v>0</v>
      </c>
      <c r="N334" s="81">
        <f t="shared" si="205"/>
        <v>0</v>
      </c>
      <c r="O334" s="99">
        <f t="shared" si="206"/>
        <v>0</v>
      </c>
      <c r="P334" s="71"/>
      <c r="Q334" s="99">
        <f t="shared" si="207"/>
        <v>0</v>
      </c>
      <c r="R334" s="99">
        <f t="shared" si="208"/>
        <v>0</v>
      </c>
      <c r="S334" s="99">
        <f t="shared" si="209"/>
        <v>0</v>
      </c>
      <c r="T334" s="82"/>
      <c r="U334" s="22">
        <f t="shared" si="210"/>
        <v>31</v>
      </c>
      <c r="V334" s="83">
        <f t="shared" si="211"/>
        <v>47659</v>
      </c>
      <c r="W334" s="22">
        <f t="shared" ca="1" si="212"/>
        <v>10610</v>
      </c>
      <c r="X334" s="80">
        <f>VLOOKUP($A334,[0]!Table,MATCH(X$4,[0]!Curves,0))</f>
        <v>6.5718082028118907E-2</v>
      </c>
      <c r="Y334" s="84">
        <f t="shared" ca="1" si="213"/>
        <v>0.15285627901649104</v>
      </c>
      <c r="Z334" s="22">
        <f t="shared" si="214"/>
        <v>0</v>
      </c>
      <c r="AA334" s="22">
        <f t="shared" si="215"/>
        <v>0</v>
      </c>
      <c r="AC334" s="72">
        <f t="shared" ca="1" si="216"/>
        <v>0</v>
      </c>
      <c r="AD334" s="72">
        <f t="shared" ca="1" si="217"/>
        <v>0</v>
      </c>
      <c r="AE334" s="72">
        <f t="shared" ca="1" si="218"/>
        <v>0</v>
      </c>
      <c r="AF334" s="72">
        <f t="shared" ca="1" si="219"/>
        <v>0</v>
      </c>
      <c r="AG334" s="72">
        <f t="shared" ca="1" si="220"/>
        <v>0</v>
      </c>
      <c r="AH334" s="72">
        <f t="shared" ca="1" si="221"/>
        <v>0</v>
      </c>
      <c r="AI334" s="72">
        <f t="shared" ca="1" si="222"/>
        <v>0</v>
      </c>
      <c r="AJ334" s="72">
        <f t="shared" ca="1" si="223"/>
        <v>0</v>
      </c>
      <c r="AK334" s="72">
        <f t="shared" ca="1" si="224"/>
        <v>0</v>
      </c>
      <c r="AL334" s="76"/>
      <c r="AM334" s="72">
        <f t="shared" ca="1" si="225"/>
        <v>0</v>
      </c>
      <c r="AN334" s="72">
        <f t="shared" ca="1" si="226"/>
        <v>0</v>
      </c>
      <c r="AO334" s="72">
        <f t="shared" ca="1" si="227"/>
        <v>0</v>
      </c>
      <c r="AP334" s="85">
        <f t="shared" ca="1" si="228"/>
        <v>0</v>
      </c>
      <c r="AR334" s="72">
        <f t="shared" ca="1" si="229"/>
        <v>0</v>
      </c>
      <c r="AS334" s="72">
        <f t="shared" ca="1" si="230"/>
        <v>0</v>
      </c>
      <c r="AT334" s="72">
        <f t="shared" ca="1" si="231"/>
        <v>0</v>
      </c>
      <c r="AU334" s="85">
        <f t="shared" ca="1" si="232"/>
        <v>0</v>
      </c>
      <c r="AV334" s="85"/>
      <c r="AW334" s="73">
        <f t="shared" ca="1" si="233"/>
        <v>0</v>
      </c>
      <c r="AY334" s="73">
        <f t="shared" ca="1" si="234"/>
        <v>0</v>
      </c>
      <c r="AZ334" s="86"/>
    </row>
    <row r="335" spans="1:52" ht="12" customHeight="1">
      <c r="A335" s="77">
        <f t="shared" si="235"/>
        <v>47635</v>
      </c>
      <c r="B335" s="78">
        <f t="shared" si="236"/>
        <v>50000</v>
      </c>
      <c r="C335" s="87"/>
      <c r="D335" s="79">
        <f t="shared" si="198"/>
        <v>50000</v>
      </c>
      <c r="E335" s="67">
        <f t="shared" si="199"/>
        <v>0</v>
      </c>
      <c r="F335" s="67">
        <f t="shared" ca="1" si="200"/>
        <v>0</v>
      </c>
      <c r="G335" s="80">
        <f>VLOOKUP($A335,[0]!Table,MATCH(G$4,[0]!Curves,0))</f>
        <v>0</v>
      </c>
      <c r="H335" s="81">
        <f t="shared" si="201"/>
        <v>0</v>
      </c>
      <c r="I335" s="80">
        <f t="shared" si="202"/>
        <v>0</v>
      </c>
      <c r="J335" s="80">
        <f>VLOOKUP($A335,[0]!Table,MATCH(J$4,[0]!Curves,0))</f>
        <v>0</v>
      </c>
      <c r="K335" s="81">
        <f t="shared" si="203"/>
        <v>0</v>
      </c>
      <c r="L335" s="99">
        <f t="shared" si="204"/>
        <v>0</v>
      </c>
      <c r="M335" s="80">
        <f>VLOOKUP($A335,[0]!Table,MATCH(M$4,[0]!Curves,0))</f>
        <v>0</v>
      </c>
      <c r="N335" s="81">
        <f t="shared" si="205"/>
        <v>0</v>
      </c>
      <c r="O335" s="99">
        <f t="shared" si="206"/>
        <v>0</v>
      </c>
      <c r="P335" s="71"/>
      <c r="Q335" s="99">
        <f t="shared" si="207"/>
        <v>0</v>
      </c>
      <c r="R335" s="99">
        <f t="shared" si="208"/>
        <v>0</v>
      </c>
      <c r="S335" s="99">
        <f t="shared" si="209"/>
        <v>0</v>
      </c>
      <c r="T335" s="82"/>
      <c r="U335" s="22">
        <f t="shared" si="210"/>
        <v>30</v>
      </c>
      <c r="V335" s="83">
        <f t="shared" si="211"/>
        <v>47689</v>
      </c>
      <c r="W335" s="22">
        <f t="shared" ca="1" si="212"/>
        <v>10640</v>
      </c>
      <c r="X335" s="80">
        <f>VLOOKUP($A335,[0]!Table,MATCH(X$4,[0]!Curves,0))</f>
        <v>6.5715691426561307E-2</v>
      </c>
      <c r="Y335" s="84">
        <f t="shared" ca="1" si="213"/>
        <v>0.15205656119622482</v>
      </c>
      <c r="Z335" s="22">
        <f t="shared" si="214"/>
        <v>0</v>
      </c>
      <c r="AA335" s="22">
        <f t="shared" si="215"/>
        <v>0</v>
      </c>
      <c r="AC335" s="72">
        <f t="shared" ca="1" si="216"/>
        <v>0</v>
      </c>
      <c r="AD335" s="72">
        <f t="shared" ca="1" si="217"/>
        <v>0</v>
      </c>
      <c r="AE335" s="72">
        <f t="shared" ca="1" si="218"/>
        <v>0</v>
      </c>
      <c r="AF335" s="72">
        <f t="shared" ca="1" si="219"/>
        <v>0</v>
      </c>
      <c r="AG335" s="72">
        <f t="shared" ca="1" si="220"/>
        <v>0</v>
      </c>
      <c r="AH335" s="72">
        <f t="shared" ca="1" si="221"/>
        <v>0</v>
      </c>
      <c r="AI335" s="72">
        <f t="shared" ca="1" si="222"/>
        <v>0</v>
      </c>
      <c r="AJ335" s="72">
        <f t="shared" ca="1" si="223"/>
        <v>0</v>
      </c>
      <c r="AK335" s="72">
        <f t="shared" ca="1" si="224"/>
        <v>0</v>
      </c>
      <c r="AL335" s="76"/>
      <c r="AM335" s="72">
        <f t="shared" ca="1" si="225"/>
        <v>0</v>
      </c>
      <c r="AN335" s="72">
        <f t="shared" ca="1" si="226"/>
        <v>0</v>
      </c>
      <c r="AO335" s="72">
        <f t="shared" ca="1" si="227"/>
        <v>0</v>
      </c>
      <c r="AP335" s="85">
        <f t="shared" ca="1" si="228"/>
        <v>0</v>
      </c>
      <c r="AR335" s="72">
        <f t="shared" ca="1" si="229"/>
        <v>0</v>
      </c>
      <c r="AS335" s="72">
        <f t="shared" ca="1" si="230"/>
        <v>0</v>
      </c>
      <c r="AT335" s="72">
        <f t="shared" ca="1" si="231"/>
        <v>0</v>
      </c>
      <c r="AU335" s="85">
        <f t="shared" ca="1" si="232"/>
        <v>0</v>
      </c>
      <c r="AV335" s="85"/>
      <c r="AW335" s="73">
        <f t="shared" ca="1" si="233"/>
        <v>0</v>
      </c>
      <c r="AY335" s="73">
        <f t="shared" ca="1" si="234"/>
        <v>0</v>
      </c>
      <c r="AZ335" s="86"/>
    </row>
    <row r="336" spans="1:52" ht="12" customHeight="1">
      <c r="A336" s="77">
        <f t="shared" si="235"/>
        <v>47665</v>
      </c>
      <c r="B336" s="78">
        <f t="shared" si="236"/>
        <v>50000</v>
      </c>
      <c r="C336" s="87"/>
      <c r="D336" s="79">
        <f t="shared" si="198"/>
        <v>50000</v>
      </c>
      <c r="E336" s="67">
        <f t="shared" si="199"/>
        <v>0</v>
      </c>
      <c r="F336" s="67">
        <f t="shared" ca="1" si="200"/>
        <v>0</v>
      </c>
      <c r="G336" s="80">
        <f>VLOOKUP($A336,[0]!Table,MATCH(G$4,[0]!Curves,0))</f>
        <v>0</v>
      </c>
      <c r="H336" s="81">
        <f t="shared" si="201"/>
        <v>0</v>
      </c>
      <c r="I336" s="80">
        <f t="shared" si="202"/>
        <v>0</v>
      </c>
      <c r="J336" s="80">
        <f>VLOOKUP($A336,[0]!Table,MATCH(J$4,[0]!Curves,0))</f>
        <v>0</v>
      </c>
      <c r="K336" s="81">
        <f t="shared" si="203"/>
        <v>0</v>
      </c>
      <c r="L336" s="99">
        <f t="shared" si="204"/>
        <v>0</v>
      </c>
      <c r="M336" s="80">
        <f>VLOOKUP($A336,[0]!Table,MATCH(M$4,[0]!Curves,0))</f>
        <v>0</v>
      </c>
      <c r="N336" s="81">
        <f t="shared" si="205"/>
        <v>0</v>
      </c>
      <c r="O336" s="99">
        <f t="shared" si="206"/>
        <v>0</v>
      </c>
      <c r="P336" s="71"/>
      <c r="Q336" s="99">
        <f t="shared" si="207"/>
        <v>0</v>
      </c>
      <c r="R336" s="99">
        <f t="shared" si="208"/>
        <v>0</v>
      </c>
      <c r="S336" s="99">
        <f t="shared" si="209"/>
        <v>0</v>
      </c>
      <c r="T336" s="82"/>
      <c r="U336" s="22">
        <f t="shared" si="210"/>
        <v>31</v>
      </c>
      <c r="V336" s="83">
        <f t="shared" si="211"/>
        <v>47720</v>
      </c>
      <c r="W336" s="22">
        <f t="shared" ca="1" si="212"/>
        <v>10671</v>
      </c>
      <c r="X336" s="80">
        <f>VLOOKUP($A336,[0]!Table,MATCH(X$4,[0]!Curves,0))</f>
        <v>6.5713377941185605E-2</v>
      </c>
      <c r="Y336" s="84">
        <f t="shared" ca="1" si="213"/>
        <v>0.15123463984108329</v>
      </c>
      <c r="Z336" s="22">
        <f t="shared" si="214"/>
        <v>0</v>
      </c>
      <c r="AA336" s="22">
        <f t="shared" si="215"/>
        <v>0</v>
      </c>
      <c r="AC336" s="72">
        <f t="shared" ca="1" si="216"/>
        <v>0</v>
      </c>
      <c r="AD336" s="72">
        <f t="shared" ca="1" si="217"/>
        <v>0</v>
      </c>
      <c r="AE336" s="72">
        <f t="shared" ca="1" si="218"/>
        <v>0</v>
      </c>
      <c r="AF336" s="72">
        <f t="shared" ca="1" si="219"/>
        <v>0</v>
      </c>
      <c r="AG336" s="72">
        <f t="shared" ca="1" si="220"/>
        <v>0</v>
      </c>
      <c r="AH336" s="72">
        <f t="shared" ca="1" si="221"/>
        <v>0</v>
      </c>
      <c r="AI336" s="72">
        <f t="shared" ca="1" si="222"/>
        <v>0</v>
      </c>
      <c r="AJ336" s="72">
        <f t="shared" ca="1" si="223"/>
        <v>0</v>
      </c>
      <c r="AK336" s="72">
        <f t="shared" ca="1" si="224"/>
        <v>0</v>
      </c>
      <c r="AL336" s="76"/>
      <c r="AM336" s="72">
        <f t="shared" ca="1" si="225"/>
        <v>0</v>
      </c>
      <c r="AN336" s="72">
        <f t="shared" ca="1" si="226"/>
        <v>0</v>
      </c>
      <c r="AO336" s="72">
        <f t="shared" ca="1" si="227"/>
        <v>0</v>
      </c>
      <c r="AP336" s="85">
        <f t="shared" ca="1" si="228"/>
        <v>0</v>
      </c>
      <c r="AR336" s="72">
        <f t="shared" ca="1" si="229"/>
        <v>0</v>
      </c>
      <c r="AS336" s="72">
        <f t="shared" ca="1" si="230"/>
        <v>0</v>
      </c>
      <c r="AT336" s="72">
        <f t="shared" ca="1" si="231"/>
        <v>0</v>
      </c>
      <c r="AU336" s="85">
        <f t="shared" ca="1" si="232"/>
        <v>0</v>
      </c>
      <c r="AV336" s="85"/>
      <c r="AW336" s="73">
        <f t="shared" ca="1" si="233"/>
        <v>0</v>
      </c>
      <c r="AY336" s="73">
        <f t="shared" ca="1" si="234"/>
        <v>0</v>
      </c>
      <c r="AZ336" s="86"/>
    </row>
    <row r="337" spans="1:52" ht="12" customHeight="1">
      <c r="A337" s="77">
        <f t="shared" si="235"/>
        <v>47696</v>
      </c>
      <c r="B337" s="78">
        <f t="shared" si="236"/>
        <v>50000</v>
      </c>
      <c r="C337" s="87"/>
      <c r="D337" s="79">
        <f t="shared" si="198"/>
        <v>50000</v>
      </c>
      <c r="E337" s="67">
        <f t="shared" si="199"/>
        <v>0</v>
      </c>
      <c r="F337" s="67">
        <f t="shared" ca="1" si="200"/>
        <v>0</v>
      </c>
      <c r="G337" s="80">
        <f>VLOOKUP($A337,[0]!Table,MATCH(G$4,[0]!Curves,0))</f>
        <v>0</v>
      </c>
      <c r="H337" s="81">
        <f t="shared" si="201"/>
        <v>0</v>
      </c>
      <c r="I337" s="80">
        <f t="shared" si="202"/>
        <v>0</v>
      </c>
      <c r="J337" s="80">
        <f>VLOOKUP($A337,[0]!Table,MATCH(J$4,[0]!Curves,0))</f>
        <v>0</v>
      </c>
      <c r="K337" s="81">
        <f t="shared" si="203"/>
        <v>0</v>
      </c>
      <c r="L337" s="99">
        <f t="shared" si="204"/>
        <v>0</v>
      </c>
      <c r="M337" s="80">
        <f>VLOOKUP($A337,[0]!Table,MATCH(M$4,[0]!Curves,0))</f>
        <v>0</v>
      </c>
      <c r="N337" s="81">
        <f t="shared" si="205"/>
        <v>0</v>
      </c>
      <c r="O337" s="99">
        <f t="shared" si="206"/>
        <v>0</v>
      </c>
      <c r="P337" s="71"/>
      <c r="Q337" s="99">
        <f t="shared" si="207"/>
        <v>0</v>
      </c>
      <c r="R337" s="99">
        <f t="shared" si="208"/>
        <v>0</v>
      </c>
      <c r="S337" s="99">
        <f t="shared" si="209"/>
        <v>0</v>
      </c>
      <c r="T337" s="82"/>
      <c r="U337" s="22">
        <f t="shared" si="210"/>
        <v>31</v>
      </c>
      <c r="V337" s="83">
        <f t="shared" si="211"/>
        <v>47751</v>
      </c>
      <c r="W337" s="22">
        <f t="shared" ca="1" si="212"/>
        <v>10702</v>
      </c>
      <c r="X337" s="80">
        <f>VLOOKUP($A337,[0]!Table,MATCH(X$4,[0]!Curves,0))</f>
        <v>6.5710987339632002E-2</v>
      </c>
      <c r="Y337" s="84">
        <f t="shared" ca="1" si="213"/>
        <v>0.15041722038054919</v>
      </c>
      <c r="Z337" s="22">
        <f t="shared" si="214"/>
        <v>0</v>
      </c>
      <c r="AA337" s="22">
        <f t="shared" si="215"/>
        <v>0</v>
      </c>
      <c r="AC337" s="72">
        <f t="shared" ca="1" si="216"/>
        <v>0</v>
      </c>
      <c r="AD337" s="72">
        <f t="shared" ca="1" si="217"/>
        <v>0</v>
      </c>
      <c r="AE337" s="72">
        <f t="shared" ca="1" si="218"/>
        <v>0</v>
      </c>
      <c r="AF337" s="72">
        <f t="shared" ca="1" si="219"/>
        <v>0</v>
      </c>
      <c r="AG337" s="72">
        <f t="shared" ca="1" si="220"/>
        <v>0</v>
      </c>
      <c r="AH337" s="72">
        <f t="shared" ca="1" si="221"/>
        <v>0</v>
      </c>
      <c r="AI337" s="72">
        <f t="shared" ca="1" si="222"/>
        <v>0</v>
      </c>
      <c r="AJ337" s="72">
        <f t="shared" ca="1" si="223"/>
        <v>0</v>
      </c>
      <c r="AK337" s="72">
        <f t="shared" ca="1" si="224"/>
        <v>0</v>
      </c>
      <c r="AL337" s="76"/>
      <c r="AM337" s="72">
        <f t="shared" ca="1" si="225"/>
        <v>0</v>
      </c>
      <c r="AN337" s="72">
        <f t="shared" ca="1" si="226"/>
        <v>0</v>
      </c>
      <c r="AO337" s="72">
        <f t="shared" ca="1" si="227"/>
        <v>0</v>
      </c>
      <c r="AP337" s="85">
        <f t="shared" ca="1" si="228"/>
        <v>0</v>
      </c>
      <c r="AR337" s="72">
        <f t="shared" ca="1" si="229"/>
        <v>0</v>
      </c>
      <c r="AS337" s="72">
        <f t="shared" ca="1" si="230"/>
        <v>0</v>
      </c>
      <c r="AT337" s="72">
        <f t="shared" ca="1" si="231"/>
        <v>0</v>
      </c>
      <c r="AU337" s="85">
        <f t="shared" ca="1" si="232"/>
        <v>0</v>
      </c>
      <c r="AV337" s="85"/>
      <c r="AW337" s="73">
        <f t="shared" ca="1" si="233"/>
        <v>0</v>
      </c>
      <c r="AY337" s="73">
        <f t="shared" ca="1" si="234"/>
        <v>0</v>
      </c>
      <c r="AZ337" s="86"/>
    </row>
    <row r="338" spans="1:52" ht="12" customHeight="1">
      <c r="A338" s="77">
        <f t="shared" si="235"/>
        <v>47727</v>
      </c>
      <c r="B338" s="78">
        <f t="shared" si="236"/>
        <v>50000</v>
      </c>
      <c r="C338" s="87"/>
      <c r="D338" s="79">
        <f t="shared" si="198"/>
        <v>50000</v>
      </c>
      <c r="E338" s="67">
        <f t="shared" si="199"/>
        <v>0</v>
      </c>
      <c r="F338" s="67">
        <f t="shared" ca="1" si="200"/>
        <v>0</v>
      </c>
      <c r="G338" s="80">
        <f>VLOOKUP($A338,[0]!Table,MATCH(G$4,[0]!Curves,0))</f>
        <v>0</v>
      </c>
      <c r="H338" s="81">
        <f t="shared" si="201"/>
        <v>0</v>
      </c>
      <c r="I338" s="80">
        <f t="shared" si="202"/>
        <v>0</v>
      </c>
      <c r="J338" s="80">
        <f>VLOOKUP($A338,[0]!Table,MATCH(J$4,[0]!Curves,0))</f>
        <v>0</v>
      </c>
      <c r="K338" s="81">
        <f t="shared" si="203"/>
        <v>0</v>
      </c>
      <c r="L338" s="99">
        <f t="shared" si="204"/>
        <v>0</v>
      </c>
      <c r="M338" s="80">
        <f>VLOOKUP($A338,[0]!Table,MATCH(M$4,[0]!Curves,0))</f>
        <v>0</v>
      </c>
      <c r="N338" s="81">
        <f t="shared" si="205"/>
        <v>0</v>
      </c>
      <c r="O338" s="99">
        <f t="shared" si="206"/>
        <v>0</v>
      </c>
      <c r="P338" s="71"/>
      <c r="Q338" s="99">
        <f t="shared" si="207"/>
        <v>0</v>
      </c>
      <c r="R338" s="99">
        <f t="shared" si="208"/>
        <v>0</v>
      </c>
      <c r="S338" s="99">
        <f t="shared" si="209"/>
        <v>0</v>
      </c>
      <c r="T338" s="82"/>
      <c r="U338" s="22">
        <f t="shared" si="210"/>
        <v>30</v>
      </c>
      <c r="V338" s="83">
        <f t="shared" si="211"/>
        <v>47781</v>
      </c>
      <c r="W338" s="22">
        <f t="shared" ca="1" si="212"/>
        <v>10732</v>
      </c>
      <c r="X338" s="80">
        <f>VLOOKUP($A338,[0]!Table,MATCH(X$4,[0]!Curves,0))</f>
        <v>6.5708596738080202E-2</v>
      </c>
      <c r="Y338" s="84">
        <f t="shared" ca="1" si="213"/>
        <v>0.14963043216977209</v>
      </c>
      <c r="Z338" s="22">
        <f t="shared" si="214"/>
        <v>0</v>
      </c>
      <c r="AA338" s="22">
        <f t="shared" si="215"/>
        <v>0</v>
      </c>
      <c r="AC338" s="72">
        <f t="shared" ca="1" si="216"/>
        <v>0</v>
      </c>
      <c r="AD338" s="72">
        <f t="shared" ca="1" si="217"/>
        <v>0</v>
      </c>
      <c r="AE338" s="72">
        <f t="shared" ca="1" si="218"/>
        <v>0</v>
      </c>
      <c r="AF338" s="72">
        <f t="shared" ca="1" si="219"/>
        <v>0</v>
      </c>
      <c r="AG338" s="72">
        <f t="shared" ca="1" si="220"/>
        <v>0</v>
      </c>
      <c r="AH338" s="72">
        <f t="shared" ca="1" si="221"/>
        <v>0</v>
      </c>
      <c r="AI338" s="72">
        <f t="shared" ca="1" si="222"/>
        <v>0</v>
      </c>
      <c r="AJ338" s="72">
        <f t="shared" ca="1" si="223"/>
        <v>0</v>
      </c>
      <c r="AK338" s="72">
        <f t="shared" ca="1" si="224"/>
        <v>0</v>
      </c>
      <c r="AL338" s="76"/>
      <c r="AM338" s="72">
        <f t="shared" ca="1" si="225"/>
        <v>0</v>
      </c>
      <c r="AN338" s="72">
        <f t="shared" ca="1" si="226"/>
        <v>0</v>
      </c>
      <c r="AO338" s="72">
        <f t="shared" ca="1" si="227"/>
        <v>0</v>
      </c>
      <c r="AP338" s="85">
        <f t="shared" ca="1" si="228"/>
        <v>0</v>
      </c>
      <c r="AR338" s="72">
        <f t="shared" ca="1" si="229"/>
        <v>0</v>
      </c>
      <c r="AS338" s="72">
        <f t="shared" ca="1" si="230"/>
        <v>0</v>
      </c>
      <c r="AT338" s="72">
        <f t="shared" ca="1" si="231"/>
        <v>0</v>
      </c>
      <c r="AU338" s="85">
        <f t="shared" ca="1" si="232"/>
        <v>0</v>
      </c>
      <c r="AV338" s="85"/>
      <c r="AW338" s="73">
        <f t="shared" ca="1" si="233"/>
        <v>0</v>
      </c>
      <c r="AY338" s="73">
        <f t="shared" ca="1" si="234"/>
        <v>0</v>
      </c>
      <c r="AZ338" s="86"/>
    </row>
    <row r="339" spans="1:52" ht="12" customHeight="1">
      <c r="A339" s="77">
        <f t="shared" si="235"/>
        <v>47757</v>
      </c>
      <c r="B339" s="78">
        <f t="shared" si="236"/>
        <v>50000</v>
      </c>
      <c r="C339" s="87"/>
      <c r="D339" s="79">
        <f t="shared" si="198"/>
        <v>50000</v>
      </c>
      <c r="E339" s="67">
        <f t="shared" si="199"/>
        <v>0</v>
      </c>
      <c r="F339" s="67">
        <f t="shared" ca="1" si="200"/>
        <v>0</v>
      </c>
      <c r="G339" s="80">
        <f>VLOOKUP($A339,[0]!Table,MATCH(G$4,[0]!Curves,0))</f>
        <v>0</v>
      </c>
      <c r="H339" s="81">
        <f t="shared" si="201"/>
        <v>0</v>
      </c>
      <c r="I339" s="80">
        <f t="shared" si="202"/>
        <v>0</v>
      </c>
      <c r="J339" s="80">
        <f>VLOOKUP($A339,[0]!Table,MATCH(J$4,[0]!Curves,0))</f>
        <v>0</v>
      </c>
      <c r="K339" s="81">
        <f t="shared" si="203"/>
        <v>0</v>
      </c>
      <c r="L339" s="99">
        <f t="shared" si="204"/>
        <v>0</v>
      </c>
      <c r="M339" s="80">
        <f>VLOOKUP($A339,[0]!Table,MATCH(M$4,[0]!Curves,0))</f>
        <v>0</v>
      </c>
      <c r="N339" s="81">
        <f t="shared" si="205"/>
        <v>0</v>
      </c>
      <c r="O339" s="99">
        <f t="shared" si="206"/>
        <v>0</v>
      </c>
      <c r="P339" s="71"/>
      <c r="Q339" s="99">
        <f t="shared" si="207"/>
        <v>0</v>
      </c>
      <c r="R339" s="99">
        <f t="shared" si="208"/>
        <v>0</v>
      </c>
      <c r="S339" s="99">
        <f t="shared" si="209"/>
        <v>0</v>
      </c>
      <c r="T339" s="82"/>
      <c r="U339" s="22">
        <f t="shared" si="210"/>
        <v>31</v>
      </c>
      <c r="V339" s="83">
        <f t="shared" si="211"/>
        <v>47812</v>
      </c>
      <c r="W339" s="22">
        <f t="shared" ca="1" si="212"/>
        <v>10763</v>
      </c>
      <c r="X339" s="80">
        <f>VLOOKUP($A339,[0]!Table,MATCH(X$4,[0]!Curves,0))</f>
        <v>6.5706283252709802E-2</v>
      </c>
      <c r="Y339" s="84">
        <f t="shared" ca="1" si="213"/>
        <v>0.14882179848943389</v>
      </c>
      <c r="Z339" s="22">
        <f t="shared" si="214"/>
        <v>0</v>
      </c>
      <c r="AA339" s="22">
        <f t="shared" si="215"/>
        <v>0</v>
      </c>
      <c r="AC339" s="72">
        <f t="shared" ca="1" si="216"/>
        <v>0</v>
      </c>
      <c r="AD339" s="72">
        <f t="shared" ca="1" si="217"/>
        <v>0</v>
      </c>
      <c r="AE339" s="72">
        <f t="shared" ca="1" si="218"/>
        <v>0</v>
      </c>
      <c r="AF339" s="72">
        <f t="shared" ca="1" si="219"/>
        <v>0</v>
      </c>
      <c r="AG339" s="72">
        <f t="shared" ca="1" si="220"/>
        <v>0</v>
      </c>
      <c r="AH339" s="72">
        <f t="shared" ca="1" si="221"/>
        <v>0</v>
      </c>
      <c r="AI339" s="72">
        <f t="shared" ca="1" si="222"/>
        <v>0</v>
      </c>
      <c r="AJ339" s="72">
        <f t="shared" ca="1" si="223"/>
        <v>0</v>
      </c>
      <c r="AK339" s="72">
        <f t="shared" ca="1" si="224"/>
        <v>0</v>
      </c>
      <c r="AL339" s="76"/>
      <c r="AM339" s="72">
        <f t="shared" ca="1" si="225"/>
        <v>0</v>
      </c>
      <c r="AN339" s="72">
        <f t="shared" ca="1" si="226"/>
        <v>0</v>
      </c>
      <c r="AO339" s="72">
        <f t="shared" ca="1" si="227"/>
        <v>0</v>
      </c>
      <c r="AP339" s="85">
        <f t="shared" ca="1" si="228"/>
        <v>0</v>
      </c>
      <c r="AR339" s="72">
        <f t="shared" ca="1" si="229"/>
        <v>0</v>
      </c>
      <c r="AS339" s="72">
        <f t="shared" ca="1" si="230"/>
        <v>0</v>
      </c>
      <c r="AT339" s="72">
        <f t="shared" ca="1" si="231"/>
        <v>0</v>
      </c>
      <c r="AU339" s="85">
        <f t="shared" ca="1" si="232"/>
        <v>0</v>
      </c>
      <c r="AV339" s="85"/>
      <c r="AW339" s="73">
        <f t="shared" ca="1" si="233"/>
        <v>0</v>
      </c>
      <c r="AY339" s="73">
        <f t="shared" ca="1" si="234"/>
        <v>0</v>
      </c>
      <c r="AZ339" s="86"/>
    </row>
    <row r="340" spans="1:52" ht="12" customHeight="1">
      <c r="A340" s="77">
        <f t="shared" si="235"/>
        <v>47788</v>
      </c>
      <c r="B340" s="78">
        <f t="shared" si="236"/>
        <v>50000</v>
      </c>
      <c r="C340" s="87"/>
      <c r="D340" s="79">
        <f t="shared" si="198"/>
        <v>50000</v>
      </c>
      <c r="E340" s="67">
        <f t="shared" si="199"/>
        <v>0</v>
      </c>
      <c r="F340" s="67">
        <f t="shared" ca="1" si="200"/>
        <v>0</v>
      </c>
      <c r="G340" s="80">
        <f>VLOOKUP($A340,[0]!Table,MATCH(G$4,[0]!Curves,0))</f>
        <v>0</v>
      </c>
      <c r="H340" s="81">
        <f t="shared" si="201"/>
        <v>0</v>
      </c>
      <c r="I340" s="80">
        <f t="shared" si="202"/>
        <v>0</v>
      </c>
      <c r="J340" s="80">
        <f>VLOOKUP($A340,[0]!Table,MATCH(J$4,[0]!Curves,0))</f>
        <v>0</v>
      </c>
      <c r="K340" s="81">
        <f t="shared" si="203"/>
        <v>0</v>
      </c>
      <c r="L340" s="99">
        <f t="shared" si="204"/>
        <v>0</v>
      </c>
      <c r="M340" s="80">
        <f>VLOOKUP($A340,[0]!Table,MATCH(M$4,[0]!Curves,0))</f>
        <v>0</v>
      </c>
      <c r="N340" s="81">
        <f t="shared" si="205"/>
        <v>0</v>
      </c>
      <c r="O340" s="99">
        <f t="shared" si="206"/>
        <v>0</v>
      </c>
      <c r="P340" s="71"/>
      <c r="Q340" s="99">
        <f t="shared" si="207"/>
        <v>0</v>
      </c>
      <c r="R340" s="99">
        <f t="shared" si="208"/>
        <v>0</v>
      </c>
      <c r="S340" s="99">
        <f t="shared" si="209"/>
        <v>0</v>
      </c>
      <c r="T340" s="82"/>
      <c r="U340" s="22">
        <f t="shared" si="210"/>
        <v>30</v>
      </c>
      <c r="V340" s="83">
        <f t="shared" si="211"/>
        <v>47842</v>
      </c>
      <c r="W340" s="22">
        <f t="shared" ca="1" si="212"/>
        <v>10793</v>
      </c>
      <c r="X340" s="80">
        <f>VLOOKUP($A340,[0]!Table,MATCH(X$4,[0]!Curves,0))</f>
        <v>6.5703892651161902E-2</v>
      </c>
      <c r="Y340" s="84">
        <f t="shared" ca="1" si="213"/>
        <v>0.14804346624429304</v>
      </c>
      <c r="Z340" s="22">
        <f t="shared" si="214"/>
        <v>0</v>
      </c>
      <c r="AA340" s="22">
        <f t="shared" si="215"/>
        <v>0</v>
      </c>
      <c r="AC340" s="72">
        <f t="shared" ca="1" si="216"/>
        <v>0</v>
      </c>
      <c r="AD340" s="72">
        <f t="shared" ca="1" si="217"/>
        <v>0</v>
      </c>
      <c r="AE340" s="72">
        <f t="shared" ca="1" si="218"/>
        <v>0</v>
      </c>
      <c r="AF340" s="72">
        <f t="shared" ca="1" si="219"/>
        <v>0</v>
      </c>
      <c r="AG340" s="72">
        <f t="shared" ca="1" si="220"/>
        <v>0</v>
      </c>
      <c r="AH340" s="72">
        <f t="shared" ca="1" si="221"/>
        <v>0</v>
      </c>
      <c r="AI340" s="72">
        <f t="shared" ca="1" si="222"/>
        <v>0</v>
      </c>
      <c r="AJ340" s="72">
        <f t="shared" ca="1" si="223"/>
        <v>0</v>
      </c>
      <c r="AK340" s="72">
        <f t="shared" ca="1" si="224"/>
        <v>0</v>
      </c>
      <c r="AL340" s="76"/>
      <c r="AM340" s="72">
        <f t="shared" ca="1" si="225"/>
        <v>0</v>
      </c>
      <c r="AN340" s="72">
        <f t="shared" ca="1" si="226"/>
        <v>0</v>
      </c>
      <c r="AO340" s="72">
        <f t="shared" ca="1" si="227"/>
        <v>0</v>
      </c>
      <c r="AP340" s="85">
        <f t="shared" ca="1" si="228"/>
        <v>0</v>
      </c>
      <c r="AR340" s="72">
        <f t="shared" ca="1" si="229"/>
        <v>0</v>
      </c>
      <c r="AS340" s="72">
        <f t="shared" ca="1" si="230"/>
        <v>0</v>
      </c>
      <c r="AT340" s="72">
        <f t="shared" ca="1" si="231"/>
        <v>0</v>
      </c>
      <c r="AU340" s="85">
        <f t="shared" ca="1" si="232"/>
        <v>0</v>
      </c>
      <c r="AV340" s="85"/>
      <c r="AW340" s="73">
        <f t="shared" ca="1" si="233"/>
        <v>0</v>
      </c>
      <c r="AY340" s="73">
        <f t="shared" ca="1" si="234"/>
        <v>0</v>
      </c>
      <c r="AZ340" s="86"/>
    </row>
    <row r="341" spans="1:52" ht="12" customHeight="1">
      <c r="A341" s="77">
        <f t="shared" si="235"/>
        <v>47818</v>
      </c>
      <c r="B341" s="78">
        <f t="shared" si="236"/>
        <v>50000</v>
      </c>
      <c r="C341" s="87"/>
      <c r="D341" s="79">
        <f t="shared" si="198"/>
        <v>50000</v>
      </c>
      <c r="E341" s="67">
        <f t="shared" si="199"/>
        <v>0</v>
      </c>
      <c r="F341" s="67">
        <f t="shared" ca="1" si="200"/>
        <v>0</v>
      </c>
      <c r="G341" s="80">
        <f>VLOOKUP($A341,[0]!Table,MATCH(G$4,[0]!Curves,0))</f>
        <v>0</v>
      </c>
      <c r="H341" s="81">
        <f t="shared" si="201"/>
        <v>0</v>
      </c>
      <c r="I341" s="80">
        <f t="shared" si="202"/>
        <v>0</v>
      </c>
      <c r="J341" s="80">
        <f>VLOOKUP($A341,[0]!Table,MATCH(J$4,[0]!Curves,0))</f>
        <v>0</v>
      </c>
      <c r="K341" s="81">
        <f t="shared" si="203"/>
        <v>0</v>
      </c>
      <c r="L341" s="99">
        <f t="shared" si="204"/>
        <v>0</v>
      </c>
      <c r="M341" s="80">
        <f>VLOOKUP($A341,[0]!Table,MATCH(M$4,[0]!Curves,0))</f>
        <v>0</v>
      </c>
      <c r="N341" s="81">
        <f t="shared" si="205"/>
        <v>0</v>
      </c>
      <c r="O341" s="99">
        <f t="shared" si="206"/>
        <v>0</v>
      </c>
      <c r="P341" s="71"/>
      <c r="Q341" s="99">
        <f t="shared" si="207"/>
        <v>0</v>
      </c>
      <c r="R341" s="99">
        <f t="shared" si="208"/>
        <v>0</v>
      </c>
      <c r="S341" s="99">
        <f t="shared" si="209"/>
        <v>0</v>
      </c>
      <c r="T341" s="82"/>
      <c r="U341" s="22">
        <f t="shared" si="210"/>
        <v>31</v>
      </c>
      <c r="V341" s="83">
        <f t="shared" si="211"/>
        <v>47873</v>
      </c>
      <c r="W341" s="22">
        <f t="shared" ca="1" si="212"/>
        <v>10824</v>
      </c>
      <c r="X341" s="80">
        <f>VLOOKUP($A341,[0]!Table,MATCH(X$4,[0]!Curves,0))</f>
        <v>6.5701579165795096E-2</v>
      </c>
      <c r="Y341" s="84">
        <f t="shared" ca="1" si="213"/>
        <v>0.1472334234716717</v>
      </c>
      <c r="Z341" s="22">
        <f t="shared" si="214"/>
        <v>0</v>
      </c>
      <c r="AA341" s="22">
        <f t="shared" si="215"/>
        <v>0</v>
      </c>
      <c r="AC341" s="72">
        <f t="shared" ca="1" si="216"/>
        <v>0</v>
      </c>
      <c r="AD341" s="72">
        <f t="shared" ca="1" si="217"/>
        <v>0</v>
      </c>
      <c r="AE341" s="72">
        <f t="shared" ca="1" si="218"/>
        <v>0</v>
      </c>
      <c r="AF341" s="72">
        <f t="shared" ca="1" si="219"/>
        <v>0</v>
      </c>
      <c r="AG341" s="72">
        <f t="shared" ca="1" si="220"/>
        <v>0</v>
      </c>
      <c r="AH341" s="72">
        <f t="shared" ca="1" si="221"/>
        <v>0</v>
      </c>
      <c r="AI341" s="72">
        <f t="shared" ca="1" si="222"/>
        <v>0</v>
      </c>
      <c r="AJ341" s="72">
        <f t="shared" ca="1" si="223"/>
        <v>0</v>
      </c>
      <c r="AK341" s="72">
        <f t="shared" ca="1" si="224"/>
        <v>0</v>
      </c>
      <c r="AL341" s="76"/>
      <c r="AM341" s="72">
        <f t="shared" ca="1" si="225"/>
        <v>0</v>
      </c>
      <c r="AN341" s="72">
        <f t="shared" ca="1" si="226"/>
        <v>0</v>
      </c>
      <c r="AO341" s="72">
        <f t="shared" ca="1" si="227"/>
        <v>0</v>
      </c>
      <c r="AP341" s="85">
        <f t="shared" ca="1" si="228"/>
        <v>0</v>
      </c>
      <c r="AR341" s="72">
        <f t="shared" ca="1" si="229"/>
        <v>0</v>
      </c>
      <c r="AS341" s="72">
        <f t="shared" ca="1" si="230"/>
        <v>0</v>
      </c>
      <c r="AT341" s="72">
        <f t="shared" ca="1" si="231"/>
        <v>0</v>
      </c>
      <c r="AU341" s="85">
        <f t="shared" ca="1" si="232"/>
        <v>0</v>
      </c>
      <c r="AV341" s="85"/>
      <c r="AW341" s="73">
        <f t="shared" ca="1" si="233"/>
        <v>0</v>
      </c>
      <c r="AY341" s="73">
        <f t="shared" ca="1" si="234"/>
        <v>0</v>
      </c>
      <c r="AZ341" s="86"/>
    </row>
    <row r="342" spans="1:52" ht="12" customHeight="1">
      <c r="A342" s="77">
        <f t="shared" si="235"/>
        <v>47849</v>
      </c>
      <c r="B342" s="78">
        <f t="shared" si="236"/>
        <v>50000</v>
      </c>
      <c r="C342" s="87"/>
      <c r="D342" s="79">
        <f t="shared" si="198"/>
        <v>50000</v>
      </c>
      <c r="E342" s="67">
        <f t="shared" si="199"/>
        <v>0</v>
      </c>
      <c r="F342" s="67">
        <f t="shared" ca="1" si="200"/>
        <v>0</v>
      </c>
      <c r="G342" s="80">
        <f>VLOOKUP($A342,[0]!Table,MATCH(G$4,[0]!Curves,0))</f>
        <v>0</v>
      </c>
      <c r="H342" s="81">
        <f t="shared" si="201"/>
        <v>0</v>
      </c>
      <c r="I342" s="80">
        <f t="shared" si="202"/>
        <v>0</v>
      </c>
      <c r="J342" s="80">
        <f>VLOOKUP($A342,[0]!Table,MATCH(J$4,[0]!Curves,0))</f>
        <v>0</v>
      </c>
      <c r="K342" s="81">
        <f t="shared" si="203"/>
        <v>0</v>
      </c>
      <c r="L342" s="99">
        <f t="shared" si="204"/>
        <v>0</v>
      </c>
      <c r="M342" s="80">
        <f>VLOOKUP($A342,[0]!Table,MATCH(M$4,[0]!Curves,0))</f>
        <v>0</v>
      </c>
      <c r="N342" s="81">
        <f t="shared" si="205"/>
        <v>0</v>
      </c>
      <c r="O342" s="99">
        <f t="shared" si="206"/>
        <v>0</v>
      </c>
      <c r="P342" s="71"/>
      <c r="Q342" s="99">
        <f t="shared" si="207"/>
        <v>0</v>
      </c>
      <c r="R342" s="99">
        <f t="shared" si="208"/>
        <v>0</v>
      </c>
      <c r="S342" s="99">
        <f t="shared" si="209"/>
        <v>0</v>
      </c>
      <c r="T342" s="82"/>
      <c r="U342" s="22">
        <f t="shared" si="210"/>
        <v>31</v>
      </c>
      <c r="V342" s="83">
        <f t="shared" si="211"/>
        <v>47904</v>
      </c>
      <c r="W342" s="22">
        <f t="shared" ca="1" si="212"/>
        <v>10855</v>
      </c>
      <c r="X342" s="80">
        <f>VLOOKUP($A342,[0]!Table,MATCH(X$4,[0]!Curves,0))</f>
        <v>6.5701579165795096E-2</v>
      </c>
      <c r="Y342" s="84">
        <f t="shared" ca="1" si="213"/>
        <v>0.14642781297363922</v>
      </c>
      <c r="Z342" s="22">
        <f t="shared" si="214"/>
        <v>0</v>
      </c>
      <c r="AA342" s="22">
        <f t="shared" si="215"/>
        <v>0</v>
      </c>
      <c r="AC342" s="72">
        <f t="shared" ca="1" si="216"/>
        <v>0</v>
      </c>
      <c r="AD342" s="72">
        <f t="shared" ca="1" si="217"/>
        <v>0</v>
      </c>
      <c r="AE342" s="72">
        <f t="shared" ca="1" si="218"/>
        <v>0</v>
      </c>
      <c r="AF342" s="72">
        <f t="shared" ca="1" si="219"/>
        <v>0</v>
      </c>
      <c r="AG342" s="72">
        <f t="shared" ca="1" si="220"/>
        <v>0</v>
      </c>
      <c r="AH342" s="72">
        <f t="shared" ca="1" si="221"/>
        <v>0</v>
      </c>
      <c r="AI342" s="72">
        <f t="shared" ca="1" si="222"/>
        <v>0</v>
      </c>
      <c r="AJ342" s="72">
        <f t="shared" ca="1" si="223"/>
        <v>0</v>
      </c>
      <c r="AK342" s="72">
        <f t="shared" ca="1" si="224"/>
        <v>0</v>
      </c>
      <c r="AL342" s="76"/>
      <c r="AM342" s="72">
        <f t="shared" ca="1" si="225"/>
        <v>0</v>
      </c>
      <c r="AN342" s="72">
        <f t="shared" ca="1" si="226"/>
        <v>0</v>
      </c>
      <c r="AO342" s="72">
        <f t="shared" ca="1" si="227"/>
        <v>0</v>
      </c>
      <c r="AP342" s="85">
        <f t="shared" ca="1" si="228"/>
        <v>0</v>
      </c>
      <c r="AR342" s="72">
        <f t="shared" ca="1" si="229"/>
        <v>0</v>
      </c>
      <c r="AS342" s="72">
        <f t="shared" ca="1" si="230"/>
        <v>0</v>
      </c>
      <c r="AT342" s="72">
        <f t="shared" ca="1" si="231"/>
        <v>0</v>
      </c>
      <c r="AU342" s="85">
        <f t="shared" ca="1" si="232"/>
        <v>0</v>
      </c>
      <c r="AV342" s="85"/>
      <c r="AW342" s="73">
        <f t="shared" ca="1" si="233"/>
        <v>0</v>
      </c>
      <c r="AY342" s="73">
        <f t="shared" ca="1" si="234"/>
        <v>0</v>
      </c>
      <c r="AZ342" s="86"/>
    </row>
    <row r="343" spans="1:52" ht="12" customHeight="1">
      <c r="A343" s="77">
        <f t="shared" si="235"/>
        <v>47880</v>
      </c>
      <c r="B343" s="78">
        <f t="shared" si="236"/>
        <v>50000</v>
      </c>
      <c r="C343" s="87"/>
      <c r="D343" s="79">
        <f t="shared" si="198"/>
        <v>50000</v>
      </c>
      <c r="E343" s="67">
        <f t="shared" si="199"/>
        <v>0</v>
      </c>
      <c r="F343" s="67">
        <f t="shared" ca="1" si="200"/>
        <v>0</v>
      </c>
      <c r="G343" s="80">
        <f>VLOOKUP($A343,[0]!Table,MATCH(G$4,[0]!Curves,0))</f>
        <v>0</v>
      </c>
      <c r="H343" s="81">
        <f t="shared" si="201"/>
        <v>0</v>
      </c>
      <c r="I343" s="80">
        <f t="shared" si="202"/>
        <v>0</v>
      </c>
      <c r="J343" s="80">
        <f>VLOOKUP($A343,[0]!Table,MATCH(J$4,[0]!Curves,0))</f>
        <v>0</v>
      </c>
      <c r="K343" s="81">
        <f t="shared" si="203"/>
        <v>0</v>
      </c>
      <c r="L343" s="99">
        <f t="shared" si="204"/>
        <v>0</v>
      </c>
      <c r="M343" s="80">
        <f>VLOOKUP($A343,[0]!Table,MATCH(M$4,[0]!Curves,0))</f>
        <v>0</v>
      </c>
      <c r="N343" s="81">
        <f t="shared" si="205"/>
        <v>0</v>
      </c>
      <c r="O343" s="99">
        <f t="shared" si="206"/>
        <v>0</v>
      </c>
      <c r="P343" s="71"/>
      <c r="Q343" s="99">
        <f t="shared" si="207"/>
        <v>0</v>
      </c>
      <c r="R343" s="99">
        <f t="shared" si="208"/>
        <v>0</v>
      </c>
      <c r="S343" s="99">
        <f t="shared" si="209"/>
        <v>0</v>
      </c>
      <c r="T343" s="82"/>
      <c r="U343" s="22">
        <f t="shared" si="210"/>
        <v>28</v>
      </c>
      <c r="V343" s="83">
        <f t="shared" si="211"/>
        <v>47932</v>
      </c>
      <c r="W343" s="22">
        <f t="shared" ca="1" si="212"/>
        <v>10883</v>
      </c>
      <c r="X343" s="80">
        <f>VLOOKUP($A343,[0]!Table,MATCH(X$4,[0]!Curves,0))</f>
        <v>6.5701579165795096E-2</v>
      </c>
      <c r="Y343" s="84">
        <f t="shared" ca="1" si="213"/>
        <v>0.14570395424116603</v>
      </c>
      <c r="Z343" s="22">
        <f t="shared" si="214"/>
        <v>0</v>
      </c>
      <c r="AA343" s="22">
        <f t="shared" si="215"/>
        <v>0</v>
      </c>
      <c r="AC343" s="72">
        <f t="shared" ca="1" si="216"/>
        <v>0</v>
      </c>
      <c r="AD343" s="72">
        <f t="shared" ca="1" si="217"/>
        <v>0</v>
      </c>
      <c r="AE343" s="72">
        <f t="shared" ca="1" si="218"/>
        <v>0</v>
      </c>
      <c r="AF343" s="72">
        <f t="shared" ca="1" si="219"/>
        <v>0</v>
      </c>
      <c r="AG343" s="72">
        <f t="shared" ca="1" si="220"/>
        <v>0</v>
      </c>
      <c r="AH343" s="72">
        <f t="shared" ca="1" si="221"/>
        <v>0</v>
      </c>
      <c r="AI343" s="72">
        <f t="shared" ca="1" si="222"/>
        <v>0</v>
      </c>
      <c r="AJ343" s="72">
        <f t="shared" ca="1" si="223"/>
        <v>0</v>
      </c>
      <c r="AK343" s="72">
        <f t="shared" ca="1" si="224"/>
        <v>0</v>
      </c>
      <c r="AL343" s="76"/>
      <c r="AM343" s="72">
        <f t="shared" ca="1" si="225"/>
        <v>0</v>
      </c>
      <c r="AN343" s="72">
        <f t="shared" ca="1" si="226"/>
        <v>0</v>
      </c>
      <c r="AO343" s="72">
        <f t="shared" ca="1" si="227"/>
        <v>0</v>
      </c>
      <c r="AP343" s="85">
        <f t="shared" ca="1" si="228"/>
        <v>0</v>
      </c>
      <c r="AR343" s="72">
        <f t="shared" ca="1" si="229"/>
        <v>0</v>
      </c>
      <c r="AS343" s="72">
        <f t="shared" ca="1" si="230"/>
        <v>0</v>
      </c>
      <c r="AT343" s="72">
        <f t="shared" ca="1" si="231"/>
        <v>0</v>
      </c>
      <c r="AU343" s="85">
        <f t="shared" ca="1" si="232"/>
        <v>0</v>
      </c>
      <c r="AV343" s="85"/>
      <c r="AW343" s="73">
        <f t="shared" ca="1" si="233"/>
        <v>0</v>
      </c>
      <c r="AY343" s="73">
        <f t="shared" ca="1" si="234"/>
        <v>0</v>
      </c>
      <c r="AZ343" s="86"/>
    </row>
    <row r="344" spans="1:52" ht="12" customHeight="1">
      <c r="A344" s="77">
        <f t="shared" si="235"/>
        <v>47908</v>
      </c>
      <c r="B344" s="78">
        <f t="shared" si="236"/>
        <v>50000</v>
      </c>
      <c r="C344" s="87"/>
      <c r="D344" s="79">
        <f t="shared" si="198"/>
        <v>50000</v>
      </c>
      <c r="E344" s="67">
        <f t="shared" si="199"/>
        <v>0</v>
      </c>
      <c r="F344" s="67">
        <f t="shared" ca="1" si="200"/>
        <v>0</v>
      </c>
      <c r="G344" s="80">
        <f>VLOOKUP($A344,[0]!Table,MATCH(G$4,[0]!Curves,0))</f>
        <v>0</v>
      </c>
      <c r="H344" s="81">
        <f t="shared" si="201"/>
        <v>0</v>
      </c>
      <c r="I344" s="80">
        <f t="shared" si="202"/>
        <v>0</v>
      </c>
      <c r="J344" s="80">
        <f>VLOOKUP($A344,[0]!Table,MATCH(J$4,[0]!Curves,0))</f>
        <v>0</v>
      </c>
      <c r="K344" s="81">
        <f t="shared" si="203"/>
        <v>0</v>
      </c>
      <c r="L344" s="99">
        <f t="shared" si="204"/>
        <v>0</v>
      </c>
      <c r="M344" s="80">
        <f>VLOOKUP($A344,[0]!Table,MATCH(M$4,[0]!Curves,0))</f>
        <v>0</v>
      </c>
      <c r="N344" s="81">
        <f t="shared" si="205"/>
        <v>0</v>
      </c>
      <c r="O344" s="99">
        <f t="shared" si="206"/>
        <v>0</v>
      </c>
      <c r="P344" s="71"/>
      <c r="Q344" s="99">
        <f t="shared" si="207"/>
        <v>0</v>
      </c>
      <c r="R344" s="99">
        <f t="shared" si="208"/>
        <v>0</v>
      </c>
      <c r="S344" s="99">
        <f t="shared" si="209"/>
        <v>0</v>
      </c>
      <c r="T344" s="82"/>
      <c r="U344" s="22">
        <f t="shared" si="210"/>
        <v>31</v>
      </c>
      <c r="V344" s="83">
        <f t="shared" si="211"/>
        <v>47963</v>
      </c>
      <c r="W344" s="22">
        <f t="shared" ca="1" si="212"/>
        <v>10914</v>
      </c>
      <c r="X344" s="80">
        <f>VLOOKUP($A344,[0]!Table,MATCH(X$4,[0]!Curves,0))</f>
        <v>6.5701579165795096E-2</v>
      </c>
      <c r="Y344" s="84">
        <f t="shared" ca="1" si="213"/>
        <v>0.14490671247109937</v>
      </c>
      <c r="Z344" s="22">
        <f t="shared" si="214"/>
        <v>0</v>
      </c>
      <c r="AA344" s="22">
        <f t="shared" si="215"/>
        <v>0</v>
      </c>
      <c r="AC344" s="72">
        <f t="shared" ca="1" si="216"/>
        <v>0</v>
      </c>
      <c r="AD344" s="72">
        <f t="shared" ca="1" si="217"/>
        <v>0</v>
      </c>
      <c r="AE344" s="72">
        <f t="shared" ca="1" si="218"/>
        <v>0</v>
      </c>
      <c r="AF344" s="72">
        <f t="shared" ca="1" si="219"/>
        <v>0</v>
      </c>
      <c r="AG344" s="72">
        <f t="shared" ca="1" si="220"/>
        <v>0</v>
      </c>
      <c r="AH344" s="72">
        <f t="shared" ca="1" si="221"/>
        <v>0</v>
      </c>
      <c r="AI344" s="72">
        <f t="shared" ca="1" si="222"/>
        <v>0</v>
      </c>
      <c r="AJ344" s="72">
        <f t="shared" ca="1" si="223"/>
        <v>0</v>
      </c>
      <c r="AK344" s="72">
        <f t="shared" ca="1" si="224"/>
        <v>0</v>
      </c>
      <c r="AL344" s="76"/>
      <c r="AM344" s="72">
        <f t="shared" ca="1" si="225"/>
        <v>0</v>
      </c>
      <c r="AN344" s="72">
        <f t="shared" ca="1" si="226"/>
        <v>0</v>
      </c>
      <c r="AO344" s="72">
        <f t="shared" ca="1" si="227"/>
        <v>0</v>
      </c>
      <c r="AP344" s="85">
        <f t="shared" ca="1" si="228"/>
        <v>0</v>
      </c>
      <c r="AR344" s="72">
        <f t="shared" ca="1" si="229"/>
        <v>0</v>
      </c>
      <c r="AS344" s="72">
        <f t="shared" ca="1" si="230"/>
        <v>0</v>
      </c>
      <c r="AT344" s="72">
        <f t="shared" ca="1" si="231"/>
        <v>0</v>
      </c>
      <c r="AU344" s="85">
        <f t="shared" ca="1" si="232"/>
        <v>0</v>
      </c>
      <c r="AV344" s="85"/>
      <c r="AW344" s="73">
        <f t="shared" ca="1" si="233"/>
        <v>0</v>
      </c>
      <c r="AY344" s="73">
        <f t="shared" ca="1" si="234"/>
        <v>0</v>
      </c>
      <c r="AZ344" s="86"/>
    </row>
    <row r="345" spans="1:52" ht="12" customHeight="1">
      <c r="A345" s="77">
        <f t="shared" si="235"/>
        <v>47939</v>
      </c>
      <c r="B345" s="78">
        <f t="shared" si="236"/>
        <v>50000</v>
      </c>
      <c r="C345" s="87"/>
      <c r="D345" s="79">
        <f t="shared" si="198"/>
        <v>50000</v>
      </c>
      <c r="E345" s="67">
        <f t="shared" si="199"/>
        <v>0</v>
      </c>
      <c r="F345" s="67">
        <f t="shared" ca="1" si="200"/>
        <v>0</v>
      </c>
      <c r="G345" s="80">
        <f>VLOOKUP($A345,[0]!Table,MATCH(G$4,[0]!Curves,0))</f>
        <v>0</v>
      </c>
      <c r="H345" s="81">
        <f t="shared" si="201"/>
        <v>0</v>
      </c>
      <c r="I345" s="80">
        <f t="shared" si="202"/>
        <v>0</v>
      </c>
      <c r="J345" s="80">
        <f>VLOOKUP($A345,[0]!Table,MATCH(J$4,[0]!Curves,0))</f>
        <v>0</v>
      </c>
      <c r="K345" s="81">
        <f t="shared" si="203"/>
        <v>0</v>
      </c>
      <c r="L345" s="99">
        <f t="shared" si="204"/>
        <v>0</v>
      </c>
      <c r="M345" s="80">
        <f>VLOOKUP($A345,[0]!Table,MATCH(M$4,[0]!Curves,0))</f>
        <v>0</v>
      </c>
      <c r="N345" s="81">
        <f t="shared" si="205"/>
        <v>0</v>
      </c>
      <c r="O345" s="99">
        <f t="shared" si="206"/>
        <v>0</v>
      </c>
      <c r="P345" s="71"/>
      <c r="Q345" s="99">
        <f t="shared" si="207"/>
        <v>0</v>
      </c>
      <c r="R345" s="99">
        <f t="shared" si="208"/>
        <v>0</v>
      </c>
      <c r="S345" s="99">
        <f t="shared" si="209"/>
        <v>0</v>
      </c>
      <c r="T345" s="82"/>
      <c r="U345" s="22">
        <f t="shared" si="210"/>
        <v>30</v>
      </c>
      <c r="V345" s="83">
        <f t="shared" si="211"/>
        <v>47993</v>
      </c>
      <c r="W345" s="22">
        <f t="shared" ca="1" si="212"/>
        <v>10944</v>
      </c>
      <c r="X345" s="80">
        <f>VLOOKUP($A345,[0]!Table,MATCH(X$4,[0]!Curves,0))</f>
        <v>6.5701579165795096E-2</v>
      </c>
      <c r="Y345" s="84">
        <f t="shared" ca="1" si="213"/>
        <v>0.14413934184801183</v>
      </c>
      <c r="Z345" s="22">
        <f t="shared" si="214"/>
        <v>0</v>
      </c>
      <c r="AA345" s="22">
        <f t="shared" si="215"/>
        <v>0</v>
      </c>
      <c r="AC345" s="72">
        <f t="shared" ca="1" si="216"/>
        <v>0</v>
      </c>
      <c r="AD345" s="72">
        <f t="shared" ca="1" si="217"/>
        <v>0</v>
      </c>
      <c r="AE345" s="72">
        <f t="shared" ca="1" si="218"/>
        <v>0</v>
      </c>
      <c r="AF345" s="72">
        <f t="shared" ca="1" si="219"/>
        <v>0</v>
      </c>
      <c r="AG345" s="72">
        <f t="shared" ca="1" si="220"/>
        <v>0</v>
      </c>
      <c r="AH345" s="72">
        <f t="shared" ca="1" si="221"/>
        <v>0</v>
      </c>
      <c r="AI345" s="72">
        <f t="shared" ca="1" si="222"/>
        <v>0</v>
      </c>
      <c r="AJ345" s="72">
        <f t="shared" ca="1" si="223"/>
        <v>0</v>
      </c>
      <c r="AK345" s="72">
        <f t="shared" ca="1" si="224"/>
        <v>0</v>
      </c>
      <c r="AL345" s="76"/>
      <c r="AM345" s="72">
        <f t="shared" ca="1" si="225"/>
        <v>0</v>
      </c>
      <c r="AN345" s="72">
        <f t="shared" ca="1" si="226"/>
        <v>0</v>
      </c>
      <c r="AO345" s="72">
        <f t="shared" ca="1" si="227"/>
        <v>0</v>
      </c>
      <c r="AP345" s="85">
        <f t="shared" ca="1" si="228"/>
        <v>0</v>
      </c>
      <c r="AR345" s="72">
        <f t="shared" ca="1" si="229"/>
        <v>0</v>
      </c>
      <c r="AS345" s="72">
        <f t="shared" ca="1" si="230"/>
        <v>0</v>
      </c>
      <c r="AT345" s="72">
        <f t="shared" ca="1" si="231"/>
        <v>0</v>
      </c>
      <c r="AU345" s="85">
        <f t="shared" ca="1" si="232"/>
        <v>0</v>
      </c>
      <c r="AV345" s="85"/>
      <c r="AW345" s="73">
        <f t="shared" ca="1" si="233"/>
        <v>0</v>
      </c>
      <c r="AY345" s="73">
        <f t="shared" ca="1" si="234"/>
        <v>0</v>
      </c>
      <c r="AZ345" s="86"/>
    </row>
    <row r="346" spans="1:52" ht="12" customHeight="1">
      <c r="A346" s="77">
        <f t="shared" si="235"/>
        <v>47969</v>
      </c>
      <c r="B346" s="78">
        <f t="shared" si="236"/>
        <v>50000</v>
      </c>
      <c r="C346" s="87"/>
      <c r="D346" s="79">
        <f t="shared" si="198"/>
        <v>50000</v>
      </c>
      <c r="E346" s="67">
        <f t="shared" si="199"/>
        <v>0</v>
      </c>
      <c r="F346" s="67">
        <f t="shared" ca="1" si="200"/>
        <v>0</v>
      </c>
      <c r="G346" s="80">
        <f>VLOOKUP($A346,[0]!Table,MATCH(G$4,[0]!Curves,0))</f>
        <v>0</v>
      </c>
      <c r="H346" s="81">
        <f t="shared" si="201"/>
        <v>0</v>
      </c>
      <c r="I346" s="80">
        <f t="shared" si="202"/>
        <v>0</v>
      </c>
      <c r="J346" s="80">
        <f>VLOOKUP($A346,[0]!Table,MATCH(J$4,[0]!Curves,0))</f>
        <v>0</v>
      </c>
      <c r="K346" s="81">
        <f t="shared" si="203"/>
        <v>0</v>
      </c>
      <c r="L346" s="99">
        <f t="shared" si="204"/>
        <v>0</v>
      </c>
      <c r="M346" s="80">
        <f>VLOOKUP($A346,[0]!Table,MATCH(M$4,[0]!Curves,0))</f>
        <v>0</v>
      </c>
      <c r="N346" s="81">
        <f t="shared" si="205"/>
        <v>0</v>
      </c>
      <c r="O346" s="99">
        <f t="shared" si="206"/>
        <v>0</v>
      </c>
      <c r="P346" s="71"/>
      <c r="Q346" s="99">
        <f t="shared" si="207"/>
        <v>0</v>
      </c>
      <c r="R346" s="99">
        <f t="shared" si="208"/>
        <v>0</v>
      </c>
      <c r="S346" s="99">
        <f t="shared" si="209"/>
        <v>0</v>
      </c>
      <c r="T346" s="82"/>
      <c r="U346" s="22">
        <f t="shared" si="210"/>
        <v>31</v>
      </c>
      <c r="V346" s="83">
        <f t="shared" si="211"/>
        <v>48024</v>
      </c>
      <c r="W346" s="22">
        <f t="shared" ca="1" si="212"/>
        <v>10975</v>
      </c>
      <c r="X346" s="80">
        <f>VLOOKUP($A346,[0]!Table,MATCH(X$4,[0]!Curves,0))</f>
        <v>6.5701579165795096E-2</v>
      </c>
      <c r="Y346" s="84">
        <f t="shared" ca="1" si="213"/>
        <v>0.14335066109717273</v>
      </c>
      <c r="Z346" s="22">
        <f t="shared" si="214"/>
        <v>0</v>
      </c>
      <c r="AA346" s="22">
        <f t="shared" si="215"/>
        <v>0</v>
      </c>
      <c r="AC346" s="72">
        <f t="shared" ca="1" si="216"/>
        <v>0</v>
      </c>
      <c r="AD346" s="72">
        <f t="shared" ca="1" si="217"/>
        <v>0</v>
      </c>
      <c r="AE346" s="72">
        <f t="shared" ca="1" si="218"/>
        <v>0</v>
      </c>
      <c r="AF346" s="72">
        <f t="shared" ca="1" si="219"/>
        <v>0</v>
      </c>
      <c r="AG346" s="72">
        <f t="shared" ca="1" si="220"/>
        <v>0</v>
      </c>
      <c r="AH346" s="72">
        <f t="shared" ca="1" si="221"/>
        <v>0</v>
      </c>
      <c r="AI346" s="72">
        <f t="shared" ca="1" si="222"/>
        <v>0</v>
      </c>
      <c r="AJ346" s="72">
        <f t="shared" ca="1" si="223"/>
        <v>0</v>
      </c>
      <c r="AK346" s="72">
        <f t="shared" ca="1" si="224"/>
        <v>0</v>
      </c>
      <c r="AL346" s="76"/>
      <c r="AM346" s="72">
        <f t="shared" ca="1" si="225"/>
        <v>0</v>
      </c>
      <c r="AN346" s="72">
        <f t="shared" ca="1" si="226"/>
        <v>0</v>
      </c>
      <c r="AO346" s="72">
        <f t="shared" ca="1" si="227"/>
        <v>0</v>
      </c>
      <c r="AP346" s="85">
        <f t="shared" ca="1" si="228"/>
        <v>0</v>
      </c>
      <c r="AR346" s="72">
        <f t="shared" ca="1" si="229"/>
        <v>0</v>
      </c>
      <c r="AS346" s="72">
        <f t="shared" ca="1" si="230"/>
        <v>0</v>
      </c>
      <c r="AT346" s="72">
        <f t="shared" ca="1" si="231"/>
        <v>0</v>
      </c>
      <c r="AU346" s="85">
        <f t="shared" ca="1" si="232"/>
        <v>0</v>
      </c>
      <c r="AV346" s="85"/>
      <c r="AW346" s="73">
        <f t="shared" ca="1" si="233"/>
        <v>0</v>
      </c>
      <c r="AY346" s="73">
        <f t="shared" ca="1" si="234"/>
        <v>0</v>
      </c>
      <c r="AZ346" s="86"/>
    </row>
    <row r="347" spans="1:52" ht="12" customHeight="1">
      <c r="A347" s="77">
        <f t="shared" si="235"/>
        <v>48000</v>
      </c>
      <c r="B347" s="78">
        <f t="shared" si="236"/>
        <v>50000</v>
      </c>
      <c r="C347" s="87"/>
      <c r="D347" s="79">
        <f t="shared" si="198"/>
        <v>50000</v>
      </c>
      <c r="E347" s="67">
        <f t="shared" si="199"/>
        <v>0</v>
      </c>
      <c r="F347" s="67">
        <f t="shared" ca="1" si="200"/>
        <v>0</v>
      </c>
      <c r="G347" s="80">
        <f>VLOOKUP($A347,[0]!Table,MATCH(G$4,[0]!Curves,0))</f>
        <v>0</v>
      </c>
      <c r="H347" s="81">
        <f t="shared" si="201"/>
        <v>0</v>
      </c>
      <c r="I347" s="80">
        <f t="shared" si="202"/>
        <v>0</v>
      </c>
      <c r="J347" s="80">
        <f>VLOOKUP($A347,[0]!Table,MATCH(J$4,[0]!Curves,0))</f>
        <v>0</v>
      </c>
      <c r="K347" s="81">
        <f t="shared" si="203"/>
        <v>0</v>
      </c>
      <c r="L347" s="99">
        <f t="shared" si="204"/>
        <v>0</v>
      </c>
      <c r="M347" s="80">
        <f>VLOOKUP($A347,[0]!Table,MATCH(M$4,[0]!Curves,0))</f>
        <v>0</v>
      </c>
      <c r="N347" s="81">
        <f t="shared" si="205"/>
        <v>0</v>
      </c>
      <c r="O347" s="99">
        <f t="shared" si="206"/>
        <v>0</v>
      </c>
      <c r="P347" s="71"/>
      <c r="Q347" s="99">
        <f t="shared" si="207"/>
        <v>0</v>
      </c>
      <c r="R347" s="99">
        <f t="shared" si="208"/>
        <v>0</v>
      </c>
      <c r="S347" s="99">
        <f t="shared" si="209"/>
        <v>0</v>
      </c>
      <c r="T347" s="82"/>
      <c r="U347" s="22">
        <f t="shared" si="210"/>
        <v>30</v>
      </c>
      <c r="V347" s="83">
        <f t="shared" si="211"/>
        <v>48054</v>
      </c>
      <c r="W347" s="22">
        <f t="shared" ca="1" si="212"/>
        <v>11005</v>
      </c>
      <c r="X347" s="80">
        <f>VLOOKUP($A347,[0]!Table,MATCH(X$4,[0]!Curves,0))</f>
        <v>6.5701579165795096E-2</v>
      </c>
      <c r="Y347" s="84">
        <f t="shared" ca="1" si="213"/>
        <v>0.14259153072805275</v>
      </c>
      <c r="Z347" s="22">
        <f t="shared" si="214"/>
        <v>0</v>
      </c>
      <c r="AA347" s="22">
        <f t="shared" si="215"/>
        <v>0</v>
      </c>
      <c r="AC347" s="72">
        <f t="shared" ca="1" si="216"/>
        <v>0</v>
      </c>
      <c r="AD347" s="72">
        <f t="shared" ca="1" si="217"/>
        <v>0</v>
      </c>
      <c r="AE347" s="72">
        <f t="shared" ca="1" si="218"/>
        <v>0</v>
      </c>
      <c r="AF347" s="72">
        <f t="shared" ca="1" si="219"/>
        <v>0</v>
      </c>
      <c r="AG347" s="72">
        <f t="shared" ca="1" si="220"/>
        <v>0</v>
      </c>
      <c r="AH347" s="72">
        <f t="shared" ca="1" si="221"/>
        <v>0</v>
      </c>
      <c r="AI347" s="72">
        <f t="shared" ca="1" si="222"/>
        <v>0</v>
      </c>
      <c r="AJ347" s="72">
        <f t="shared" ca="1" si="223"/>
        <v>0</v>
      </c>
      <c r="AK347" s="72">
        <f t="shared" ca="1" si="224"/>
        <v>0</v>
      </c>
      <c r="AL347" s="76"/>
      <c r="AM347" s="72">
        <f t="shared" ca="1" si="225"/>
        <v>0</v>
      </c>
      <c r="AN347" s="72">
        <f t="shared" ca="1" si="226"/>
        <v>0</v>
      </c>
      <c r="AO347" s="72">
        <f t="shared" ca="1" si="227"/>
        <v>0</v>
      </c>
      <c r="AP347" s="85">
        <f t="shared" ca="1" si="228"/>
        <v>0</v>
      </c>
      <c r="AR347" s="72">
        <f t="shared" ca="1" si="229"/>
        <v>0</v>
      </c>
      <c r="AS347" s="72">
        <f t="shared" ca="1" si="230"/>
        <v>0</v>
      </c>
      <c r="AT347" s="72">
        <f t="shared" ca="1" si="231"/>
        <v>0</v>
      </c>
      <c r="AU347" s="85">
        <f t="shared" ca="1" si="232"/>
        <v>0</v>
      </c>
      <c r="AV347" s="85"/>
      <c r="AW347" s="73">
        <f t="shared" ca="1" si="233"/>
        <v>0</v>
      </c>
      <c r="AY347" s="73">
        <f t="shared" ca="1" si="234"/>
        <v>0</v>
      </c>
      <c r="AZ347" s="86"/>
    </row>
    <row r="348" spans="1:52" ht="12" customHeight="1">
      <c r="A348" s="77">
        <f t="shared" si="235"/>
        <v>48030</v>
      </c>
      <c r="B348" s="78">
        <f t="shared" si="236"/>
        <v>50000</v>
      </c>
      <c r="C348" s="87"/>
      <c r="D348" s="79">
        <f t="shared" si="198"/>
        <v>50000</v>
      </c>
      <c r="E348" s="67">
        <f t="shared" si="199"/>
        <v>0</v>
      </c>
      <c r="F348" s="67">
        <f t="shared" ca="1" si="200"/>
        <v>0</v>
      </c>
      <c r="G348" s="80">
        <f>VLOOKUP($A348,[0]!Table,MATCH(G$4,[0]!Curves,0))</f>
        <v>0</v>
      </c>
      <c r="H348" s="81">
        <f t="shared" si="201"/>
        <v>0</v>
      </c>
      <c r="I348" s="80">
        <f t="shared" si="202"/>
        <v>0</v>
      </c>
      <c r="J348" s="80">
        <f>VLOOKUP($A348,[0]!Table,MATCH(J$4,[0]!Curves,0))</f>
        <v>0</v>
      </c>
      <c r="K348" s="81">
        <f t="shared" si="203"/>
        <v>0</v>
      </c>
      <c r="L348" s="99">
        <f t="shared" si="204"/>
        <v>0</v>
      </c>
      <c r="M348" s="80">
        <f>VLOOKUP($A348,[0]!Table,MATCH(M$4,[0]!Curves,0))</f>
        <v>0</v>
      </c>
      <c r="N348" s="81">
        <f t="shared" si="205"/>
        <v>0</v>
      </c>
      <c r="O348" s="99">
        <f t="shared" si="206"/>
        <v>0</v>
      </c>
      <c r="P348" s="71"/>
      <c r="Q348" s="99">
        <f t="shared" si="207"/>
        <v>0</v>
      </c>
      <c r="R348" s="99">
        <f t="shared" si="208"/>
        <v>0</v>
      </c>
      <c r="S348" s="99">
        <f t="shared" si="209"/>
        <v>0</v>
      </c>
      <c r="T348" s="82"/>
      <c r="U348" s="22">
        <f t="shared" si="210"/>
        <v>31</v>
      </c>
      <c r="V348" s="83">
        <f t="shared" si="211"/>
        <v>48085</v>
      </c>
      <c r="W348" s="22">
        <f t="shared" ca="1" si="212"/>
        <v>11036</v>
      </c>
      <c r="X348" s="80">
        <f>VLOOKUP($A348,[0]!Table,MATCH(X$4,[0]!Curves,0))</f>
        <v>6.5701579165795096E-2</v>
      </c>
      <c r="Y348" s="84">
        <f t="shared" ca="1" si="213"/>
        <v>0.14181131906567063</v>
      </c>
      <c r="Z348" s="22">
        <f t="shared" si="214"/>
        <v>0</v>
      </c>
      <c r="AA348" s="22">
        <f t="shared" si="215"/>
        <v>0</v>
      </c>
      <c r="AC348" s="72">
        <f t="shared" ca="1" si="216"/>
        <v>0</v>
      </c>
      <c r="AD348" s="72">
        <f t="shared" ca="1" si="217"/>
        <v>0</v>
      </c>
      <c r="AE348" s="72">
        <f t="shared" ca="1" si="218"/>
        <v>0</v>
      </c>
      <c r="AF348" s="72">
        <f t="shared" ca="1" si="219"/>
        <v>0</v>
      </c>
      <c r="AG348" s="72">
        <f t="shared" ca="1" si="220"/>
        <v>0</v>
      </c>
      <c r="AH348" s="72">
        <f t="shared" ca="1" si="221"/>
        <v>0</v>
      </c>
      <c r="AI348" s="72">
        <f t="shared" ca="1" si="222"/>
        <v>0</v>
      </c>
      <c r="AJ348" s="72">
        <f t="shared" ca="1" si="223"/>
        <v>0</v>
      </c>
      <c r="AK348" s="72">
        <f t="shared" ca="1" si="224"/>
        <v>0</v>
      </c>
      <c r="AL348" s="76"/>
      <c r="AM348" s="72">
        <f t="shared" ca="1" si="225"/>
        <v>0</v>
      </c>
      <c r="AN348" s="72">
        <f t="shared" ca="1" si="226"/>
        <v>0</v>
      </c>
      <c r="AO348" s="72">
        <f t="shared" ca="1" si="227"/>
        <v>0</v>
      </c>
      <c r="AP348" s="85">
        <f t="shared" ca="1" si="228"/>
        <v>0</v>
      </c>
      <c r="AR348" s="72">
        <f t="shared" ca="1" si="229"/>
        <v>0</v>
      </c>
      <c r="AS348" s="72">
        <f t="shared" ca="1" si="230"/>
        <v>0</v>
      </c>
      <c r="AT348" s="72">
        <f t="shared" ca="1" si="231"/>
        <v>0</v>
      </c>
      <c r="AU348" s="85">
        <f t="shared" ca="1" si="232"/>
        <v>0</v>
      </c>
      <c r="AV348" s="85"/>
      <c r="AW348" s="73">
        <f t="shared" ca="1" si="233"/>
        <v>0</v>
      </c>
      <c r="AY348" s="73">
        <f t="shared" ca="1" si="234"/>
        <v>0</v>
      </c>
      <c r="AZ348" s="86"/>
    </row>
    <row r="349" spans="1:52" ht="12" customHeight="1">
      <c r="A349" s="77">
        <f t="shared" si="235"/>
        <v>48061</v>
      </c>
      <c r="B349" s="78">
        <f t="shared" si="236"/>
        <v>50000</v>
      </c>
      <c r="C349" s="87"/>
      <c r="D349" s="79">
        <f t="shared" si="198"/>
        <v>50000</v>
      </c>
      <c r="E349" s="67">
        <f t="shared" si="199"/>
        <v>0</v>
      </c>
      <c r="F349" s="67">
        <f t="shared" ca="1" si="200"/>
        <v>0</v>
      </c>
      <c r="G349" s="80">
        <f>VLOOKUP($A349,[0]!Table,MATCH(G$4,[0]!Curves,0))</f>
        <v>0</v>
      </c>
      <c r="H349" s="81">
        <f t="shared" si="201"/>
        <v>0</v>
      </c>
      <c r="I349" s="80">
        <f t="shared" si="202"/>
        <v>0</v>
      </c>
      <c r="J349" s="80">
        <f>VLOOKUP($A349,[0]!Table,MATCH(J$4,[0]!Curves,0))</f>
        <v>0</v>
      </c>
      <c r="K349" s="81">
        <f t="shared" si="203"/>
        <v>0</v>
      </c>
      <c r="L349" s="99">
        <f t="shared" si="204"/>
        <v>0</v>
      </c>
      <c r="M349" s="80">
        <f>VLOOKUP($A349,[0]!Table,MATCH(M$4,[0]!Curves,0))</f>
        <v>0</v>
      </c>
      <c r="N349" s="81">
        <f t="shared" si="205"/>
        <v>0</v>
      </c>
      <c r="O349" s="99">
        <f t="shared" si="206"/>
        <v>0</v>
      </c>
      <c r="P349" s="71"/>
      <c r="Q349" s="99">
        <f t="shared" si="207"/>
        <v>0</v>
      </c>
      <c r="R349" s="99">
        <f t="shared" si="208"/>
        <v>0</v>
      </c>
      <c r="S349" s="99">
        <f t="shared" si="209"/>
        <v>0</v>
      </c>
      <c r="T349" s="82"/>
      <c r="U349" s="22">
        <f t="shared" si="210"/>
        <v>31</v>
      </c>
      <c r="V349" s="83">
        <f t="shared" si="211"/>
        <v>48116</v>
      </c>
      <c r="W349" s="22">
        <f t="shared" ca="1" si="212"/>
        <v>11067</v>
      </c>
      <c r="X349" s="80">
        <f>VLOOKUP($A349,[0]!Table,MATCH(X$4,[0]!Curves,0))</f>
        <v>6.5701579165795096E-2</v>
      </c>
      <c r="Y349" s="84">
        <f t="shared" ca="1" si="213"/>
        <v>0.14103537645233377</v>
      </c>
      <c r="Z349" s="22">
        <f t="shared" si="214"/>
        <v>0</v>
      </c>
      <c r="AA349" s="22">
        <f t="shared" si="215"/>
        <v>0</v>
      </c>
      <c r="AC349" s="72">
        <f t="shared" ca="1" si="216"/>
        <v>0</v>
      </c>
      <c r="AD349" s="72">
        <f t="shared" ca="1" si="217"/>
        <v>0</v>
      </c>
      <c r="AE349" s="72">
        <f t="shared" ca="1" si="218"/>
        <v>0</v>
      </c>
      <c r="AF349" s="72">
        <f t="shared" ca="1" si="219"/>
        <v>0</v>
      </c>
      <c r="AG349" s="72">
        <f t="shared" ca="1" si="220"/>
        <v>0</v>
      </c>
      <c r="AH349" s="72">
        <f t="shared" ca="1" si="221"/>
        <v>0</v>
      </c>
      <c r="AI349" s="72">
        <f t="shared" ca="1" si="222"/>
        <v>0</v>
      </c>
      <c r="AJ349" s="72">
        <f t="shared" ca="1" si="223"/>
        <v>0</v>
      </c>
      <c r="AK349" s="72">
        <f t="shared" ca="1" si="224"/>
        <v>0</v>
      </c>
      <c r="AL349" s="76"/>
      <c r="AM349" s="72">
        <f t="shared" ca="1" si="225"/>
        <v>0</v>
      </c>
      <c r="AN349" s="72">
        <f t="shared" ca="1" si="226"/>
        <v>0</v>
      </c>
      <c r="AO349" s="72">
        <f t="shared" ca="1" si="227"/>
        <v>0</v>
      </c>
      <c r="AP349" s="85">
        <f t="shared" ca="1" si="228"/>
        <v>0</v>
      </c>
      <c r="AR349" s="72">
        <f t="shared" ca="1" si="229"/>
        <v>0</v>
      </c>
      <c r="AS349" s="72">
        <f t="shared" ca="1" si="230"/>
        <v>0</v>
      </c>
      <c r="AT349" s="72">
        <f t="shared" ca="1" si="231"/>
        <v>0</v>
      </c>
      <c r="AU349" s="85">
        <f t="shared" ca="1" si="232"/>
        <v>0</v>
      </c>
      <c r="AV349" s="85"/>
      <c r="AW349" s="73">
        <f t="shared" ca="1" si="233"/>
        <v>0</v>
      </c>
      <c r="AY349" s="73">
        <f t="shared" ca="1" si="234"/>
        <v>0</v>
      </c>
      <c r="AZ349" s="86"/>
    </row>
    <row r="350" spans="1:52" ht="12" customHeight="1">
      <c r="A350" s="77">
        <f t="shared" si="235"/>
        <v>48092</v>
      </c>
      <c r="B350" s="78">
        <f t="shared" si="236"/>
        <v>50000</v>
      </c>
      <c r="C350" s="87"/>
      <c r="D350" s="79">
        <f t="shared" si="198"/>
        <v>50000</v>
      </c>
      <c r="E350" s="67">
        <f t="shared" si="199"/>
        <v>0</v>
      </c>
      <c r="F350" s="67">
        <f t="shared" ca="1" si="200"/>
        <v>0</v>
      </c>
      <c r="G350" s="80">
        <f>VLOOKUP($A350,[0]!Table,MATCH(G$4,[0]!Curves,0))</f>
        <v>0</v>
      </c>
      <c r="H350" s="81">
        <f t="shared" si="201"/>
        <v>0</v>
      </c>
      <c r="I350" s="80">
        <f t="shared" si="202"/>
        <v>0</v>
      </c>
      <c r="J350" s="80">
        <f>VLOOKUP($A350,[0]!Table,MATCH(J$4,[0]!Curves,0))</f>
        <v>0</v>
      </c>
      <c r="K350" s="81">
        <f t="shared" si="203"/>
        <v>0</v>
      </c>
      <c r="L350" s="99">
        <f t="shared" si="204"/>
        <v>0</v>
      </c>
      <c r="M350" s="80">
        <f>VLOOKUP($A350,[0]!Table,MATCH(M$4,[0]!Curves,0))</f>
        <v>0</v>
      </c>
      <c r="N350" s="81">
        <f t="shared" si="205"/>
        <v>0</v>
      </c>
      <c r="O350" s="99">
        <f t="shared" si="206"/>
        <v>0</v>
      </c>
      <c r="P350" s="71"/>
      <c r="Q350" s="99">
        <f t="shared" si="207"/>
        <v>0</v>
      </c>
      <c r="R350" s="99">
        <f t="shared" si="208"/>
        <v>0</v>
      </c>
      <c r="S350" s="99">
        <f t="shared" si="209"/>
        <v>0</v>
      </c>
      <c r="T350" s="82"/>
      <c r="U350" s="22">
        <f t="shared" si="210"/>
        <v>30</v>
      </c>
      <c r="V350" s="83">
        <f t="shared" si="211"/>
        <v>48146</v>
      </c>
      <c r="W350" s="22">
        <f t="shared" ca="1" si="212"/>
        <v>11097</v>
      </c>
      <c r="X350" s="80">
        <f>VLOOKUP($A350,[0]!Table,MATCH(X$4,[0]!Curves,0))</f>
        <v>6.5701579165795096E-2</v>
      </c>
      <c r="Y350" s="84">
        <f t="shared" ca="1" si="213"/>
        <v>0.14028850694670481</v>
      </c>
      <c r="Z350" s="22">
        <f t="shared" si="214"/>
        <v>0</v>
      </c>
      <c r="AA350" s="22">
        <f t="shared" si="215"/>
        <v>0</v>
      </c>
      <c r="AC350" s="72">
        <f t="shared" ca="1" si="216"/>
        <v>0</v>
      </c>
      <c r="AD350" s="72">
        <f t="shared" ca="1" si="217"/>
        <v>0</v>
      </c>
      <c r="AE350" s="72">
        <f t="shared" ca="1" si="218"/>
        <v>0</v>
      </c>
      <c r="AF350" s="72">
        <f t="shared" ca="1" si="219"/>
        <v>0</v>
      </c>
      <c r="AG350" s="72">
        <f t="shared" ca="1" si="220"/>
        <v>0</v>
      </c>
      <c r="AH350" s="72">
        <f t="shared" ca="1" si="221"/>
        <v>0</v>
      </c>
      <c r="AI350" s="72">
        <f t="shared" ca="1" si="222"/>
        <v>0</v>
      </c>
      <c r="AJ350" s="72">
        <f t="shared" ca="1" si="223"/>
        <v>0</v>
      </c>
      <c r="AK350" s="72">
        <f t="shared" ca="1" si="224"/>
        <v>0</v>
      </c>
      <c r="AL350" s="76"/>
      <c r="AM350" s="72">
        <f t="shared" ca="1" si="225"/>
        <v>0</v>
      </c>
      <c r="AN350" s="72">
        <f t="shared" ca="1" si="226"/>
        <v>0</v>
      </c>
      <c r="AO350" s="72">
        <f t="shared" ca="1" si="227"/>
        <v>0</v>
      </c>
      <c r="AP350" s="85">
        <f t="shared" ca="1" si="228"/>
        <v>0</v>
      </c>
      <c r="AR350" s="72">
        <f t="shared" ca="1" si="229"/>
        <v>0</v>
      </c>
      <c r="AS350" s="72">
        <f t="shared" ca="1" si="230"/>
        <v>0</v>
      </c>
      <c r="AT350" s="72">
        <f t="shared" ca="1" si="231"/>
        <v>0</v>
      </c>
      <c r="AU350" s="85">
        <f t="shared" ca="1" si="232"/>
        <v>0</v>
      </c>
      <c r="AV350" s="85"/>
      <c r="AW350" s="73">
        <f t="shared" ca="1" si="233"/>
        <v>0</v>
      </c>
      <c r="AY350" s="73">
        <f t="shared" ca="1" si="234"/>
        <v>0</v>
      </c>
      <c r="AZ350" s="86"/>
    </row>
    <row r="351" spans="1:52" ht="12" customHeight="1">
      <c r="A351" s="77">
        <f t="shared" si="235"/>
        <v>48122</v>
      </c>
      <c r="B351" s="78">
        <f t="shared" si="236"/>
        <v>50000</v>
      </c>
      <c r="C351" s="87"/>
      <c r="D351" s="79">
        <f t="shared" si="198"/>
        <v>50000</v>
      </c>
      <c r="E351" s="67">
        <f t="shared" si="199"/>
        <v>0</v>
      </c>
      <c r="F351" s="67">
        <f t="shared" ca="1" si="200"/>
        <v>0</v>
      </c>
      <c r="G351" s="80">
        <f>VLOOKUP($A351,[0]!Table,MATCH(G$4,[0]!Curves,0))</f>
        <v>0</v>
      </c>
      <c r="H351" s="81">
        <f t="shared" si="201"/>
        <v>0</v>
      </c>
      <c r="I351" s="80">
        <f t="shared" si="202"/>
        <v>0</v>
      </c>
      <c r="J351" s="80">
        <f>VLOOKUP($A351,[0]!Table,MATCH(J$4,[0]!Curves,0))</f>
        <v>0</v>
      </c>
      <c r="K351" s="81">
        <f t="shared" si="203"/>
        <v>0</v>
      </c>
      <c r="L351" s="99">
        <f t="shared" si="204"/>
        <v>0</v>
      </c>
      <c r="M351" s="80">
        <f>VLOOKUP($A351,[0]!Table,MATCH(M$4,[0]!Curves,0))</f>
        <v>0</v>
      </c>
      <c r="N351" s="81">
        <f t="shared" si="205"/>
        <v>0</v>
      </c>
      <c r="O351" s="99">
        <f t="shared" si="206"/>
        <v>0</v>
      </c>
      <c r="P351" s="71"/>
      <c r="Q351" s="99">
        <f t="shared" si="207"/>
        <v>0</v>
      </c>
      <c r="R351" s="99">
        <f t="shared" si="208"/>
        <v>0</v>
      </c>
      <c r="S351" s="99">
        <f t="shared" si="209"/>
        <v>0</v>
      </c>
      <c r="T351" s="82"/>
      <c r="U351" s="22">
        <f t="shared" si="210"/>
        <v>31</v>
      </c>
      <c r="V351" s="83">
        <f t="shared" si="211"/>
        <v>48177</v>
      </c>
      <c r="W351" s="22">
        <f t="shared" ca="1" si="212"/>
        <v>11128</v>
      </c>
      <c r="X351" s="80">
        <f>VLOOKUP($A351,[0]!Table,MATCH(X$4,[0]!Curves,0))</f>
        <v>6.5701579165795096E-2</v>
      </c>
      <c r="Y351" s="84">
        <f t="shared" ca="1" si="213"/>
        <v>0.1395208966359161</v>
      </c>
      <c r="Z351" s="22">
        <f t="shared" si="214"/>
        <v>0</v>
      </c>
      <c r="AA351" s="22">
        <f t="shared" si="215"/>
        <v>0</v>
      </c>
      <c r="AC351" s="72">
        <f t="shared" ca="1" si="216"/>
        <v>0</v>
      </c>
      <c r="AD351" s="72">
        <f t="shared" ca="1" si="217"/>
        <v>0</v>
      </c>
      <c r="AE351" s="72">
        <f t="shared" ca="1" si="218"/>
        <v>0</v>
      </c>
      <c r="AF351" s="72">
        <f t="shared" ca="1" si="219"/>
        <v>0</v>
      </c>
      <c r="AG351" s="72">
        <f t="shared" ca="1" si="220"/>
        <v>0</v>
      </c>
      <c r="AH351" s="72">
        <f t="shared" ca="1" si="221"/>
        <v>0</v>
      </c>
      <c r="AI351" s="72">
        <f t="shared" ca="1" si="222"/>
        <v>0</v>
      </c>
      <c r="AJ351" s="72">
        <f t="shared" ca="1" si="223"/>
        <v>0</v>
      </c>
      <c r="AK351" s="72">
        <f t="shared" ca="1" si="224"/>
        <v>0</v>
      </c>
      <c r="AL351" s="76"/>
      <c r="AM351" s="72">
        <f t="shared" ca="1" si="225"/>
        <v>0</v>
      </c>
      <c r="AN351" s="72">
        <f t="shared" ca="1" si="226"/>
        <v>0</v>
      </c>
      <c r="AO351" s="72">
        <f t="shared" ca="1" si="227"/>
        <v>0</v>
      </c>
      <c r="AP351" s="85">
        <f t="shared" ca="1" si="228"/>
        <v>0</v>
      </c>
      <c r="AR351" s="72">
        <f t="shared" ca="1" si="229"/>
        <v>0</v>
      </c>
      <c r="AS351" s="72">
        <f t="shared" ca="1" si="230"/>
        <v>0</v>
      </c>
      <c r="AT351" s="72">
        <f t="shared" ca="1" si="231"/>
        <v>0</v>
      </c>
      <c r="AU351" s="85">
        <f t="shared" ca="1" si="232"/>
        <v>0</v>
      </c>
      <c r="AV351" s="85"/>
      <c r="AW351" s="73">
        <f t="shared" ca="1" si="233"/>
        <v>0</v>
      </c>
      <c r="AY351" s="73">
        <f t="shared" ca="1" si="234"/>
        <v>0</v>
      </c>
      <c r="AZ351" s="86"/>
    </row>
    <row r="352" spans="1:52" ht="12" customHeight="1">
      <c r="A352" s="77">
        <f t="shared" si="235"/>
        <v>48153</v>
      </c>
      <c r="B352" s="78">
        <f t="shared" si="236"/>
        <v>50000</v>
      </c>
      <c r="C352" s="87"/>
      <c r="D352" s="79">
        <f t="shared" si="198"/>
        <v>50000</v>
      </c>
      <c r="E352" s="67">
        <f t="shared" si="199"/>
        <v>0</v>
      </c>
      <c r="F352" s="67">
        <f t="shared" ca="1" si="200"/>
        <v>0</v>
      </c>
      <c r="G352" s="80">
        <f>VLOOKUP($A352,[0]!Table,MATCH(G$4,[0]!Curves,0))</f>
        <v>0</v>
      </c>
      <c r="H352" s="81">
        <f t="shared" si="201"/>
        <v>0</v>
      </c>
      <c r="I352" s="80">
        <f t="shared" si="202"/>
        <v>0</v>
      </c>
      <c r="J352" s="80">
        <f>VLOOKUP($A352,[0]!Table,MATCH(J$4,[0]!Curves,0))</f>
        <v>0</v>
      </c>
      <c r="K352" s="81">
        <f t="shared" si="203"/>
        <v>0</v>
      </c>
      <c r="L352" s="99">
        <f t="shared" si="204"/>
        <v>0</v>
      </c>
      <c r="M352" s="80">
        <f>VLOOKUP($A352,[0]!Table,MATCH(M$4,[0]!Curves,0))</f>
        <v>0</v>
      </c>
      <c r="N352" s="81">
        <f t="shared" si="205"/>
        <v>0</v>
      </c>
      <c r="O352" s="99">
        <f t="shared" si="206"/>
        <v>0</v>
      </c>
      <c r="P352" s="71"/>
      <c r="Q352" s="99">
        <f t="shared" si="207"/>
        <v>0</v>
      </c>
      <c r="R352" s="99">
        <f t="shared" si="208"/>
        <v>0</v>
      </c>
      <c r="S352" s="99">
        <f t="shared" si="209"/>
        <v>0</v>
      </c>
      <c r="T352" s="82"/>
      <c r="U352" s="22">
        <f t="shared" si="210"/>
        <v>30</v>
      </c>
      <c r="V352" s="83">
        <f t="shared" si="211"/>
        <v>48207</v>
      </c>
      <c r="W352" s="22">
        <f t="shared" ca="1" si="212"/>
        <v>11158</v>
      </c>
      <c r="X352" s="80">
        <f>VLOOKUP($A352,[0]!Table,MATCH(X$4,[0]!Curves,0))</f>
        <v>6.5701579165795096E-2</v>
      </c>
      <c r="Y352" s="84">
        <f t="shared" ca="1" si="213"/>
        <v>0.13878204723715834</v>
      </c>
      <c r="Z352" s="22">
        <f t="shared" si="214"/>
        <v>0</v>
      </c>
      <c r="AA352" s="22">
        <f t="shared" si="215"/>
        <v>0</v>
      </c>
      <c r="AC352" s="72">
        <f t="shared" ca="1" si="216"/>
        <v>0</v>
      </c>
      <c r="AD352" s="72">
        <f t="shared" ca="1" si="217"/>
        <v>0</v>
      </c>
      <c r="AE352" s="72">
        <f t="shared" ca="1" si="218"/>
        <v>0</v>
      </c>
      <c r="AF352" s="72">
        <f t="shared" ca="1" si="219"/>
        <v>0</v>
      </c>
      <c r="AG352" s="72">
        <f t="shared" ca="1" si="220"/>
        <v>0</v>
      </c>
      <c r="AH352" s="72">
        <f t="shared" ca="1" si="221"/>
        <v>0</v>
      </c>
      <c r="AI352" s="72">
        <f t="shared" ca="1" si="222"/>
        <v>0</v>
      </c>
      <c r="AJ352" s="72">
        <f t="shared" ca="1" si="223"/>
        <v>0</v>
      </c>
      <c r="AK352" s="72">
        <f t="shared" ca="1" si="224"/>
        <v>0</v>
      </c>
      <c r="AL352" s="76"/>
      <c r="AM352" s="72">
        <f t="shared" ca="1" si="225"/>
        <v>0</v>
      </c>
      <c r="AN352" s="72">
        <f t="shared" ca="1" si="226"/>
        <v>0</v>
      </c>
      <c r="AO352" s="72">
        <f t="shared" ca="1" si="227"/>
        <v>0</v>
      </c>
      <c r="AP352" s="85">
        <f t="shared" ca="1" si="228"/>
        <v>0</v>
      </c>
      <c r="AR352" s="72">
        <f t="shared" ca="1" si="229"/>
        <v>0</v>
      </c>
      <c r="AS352" s="72">
        <f t="shared" ca="1" si="230"/>
        <v>0</v>
      </c>
      <c r="AT352" s="72">
        <f t="shared" ca="1" si="231"/>
        <v>0</v>
      </c>
      <c r="AU352" s="85">
        <f t="shared" ca="1" si="232"/>
        <v>0</v>
      </c>
      <c r="AV352" s="85"/>
      <c r="AW352" s="73">
        <f t="shared" ca="1" si="233"/>
        <v>0</v>
      </c>
      <c r="AY352" s="73">
        <f t="shared" ca="1" si="234"/>
        <v>0</v>
      </c>
      <c r="AZ352" s="86"/>
    </row>
    <row r="353" spans="1:52" ht="12" customHeight="1">
      <c r="A353" s="77">
        <f t="shared" si="235"/>
        <v>48183</v>
      </c>
      <c r="B353" s="78">
        <f t="shared" si="236"/>
        <v>50000</v>
      </c>
      <c r="C353" s="87"/>
      <c r="D353" s="79">
        <f t="shared" si="198"/>
        <v>50000</v>
      </c>
      <c r="E353" s="67">
        <f t="shared" si="199"/>
        <v>0</v>
      </c>
      <c r="F353" s="67">
        <f t="shared" ca="1" si="200"/>
        <v>0</v>
      </c>
      <c r="G353" s="80">
        <f>VLOOKUP($A353,[0]!Table,MATCH(G$4,[0]!Curves,0))</f>
        <v>0</v>
      </c>
      <c r="H353" s="81">
        <f t="shared" si="201"/>
        <v>0</v>
      </c>
      <c r="I353" s="80">
        <f t="shared" si="202"/>
        <v>0</v>
      </c>
      <c r="J353" s="80">
        <f>VLOOKUP($A353,[0]!Table,MATCH(J$4,[0]!Curves,0))</f>
        <v>0</v>
      </c>
      <c r="K353" s="81">
        <f t="shared" si="203"/>
        <v>0</v>
      </c>
      <c r="L353" s="99">
        <f t="shared" si="204"/>
        <v>0</v>
      </c>
      <c r="M353" s="80">
        <f>VLOOKUP($A353,[0]!Table,MATCH(M$4,[0]!Curves,0))</f>
        <v>0</v>
      </c>
      <c r="N353" s="81">
        <f t="shared" si="205"/>
        <v>0</v>
      </c>
      <c r="O353" s="99">
        <f t="shared" si="206"/>
        <v>0</v>
      </c>
      <c r="P353" s="71"/>
      <c r="Q353" s="99">
        <f t="shared" si="207"/>
        <v>0</v>
      </c>
      <c r="R353" s="99">
        <f t="shared" si="208"/>
        <v>0</v>
      </c>
      <c r="S353" s="99">
        <f t="shared" si="209"/>
        <v>0</v>
      </c>
      <c r="T353" s="82"/>
      <c r="U353" s="22">
        <f t="shared" si="210"/>
        <v>31</v>
      </c>
      <c r="V353" s="83">
        <f t="shared" si="211"/>
        <v>48238</v>
      </c>
      <c r="W353" s="22">
        <f t="shared" ca="1" si="212"/>
        <v>11189</v>
      </c>
      <c r="X353" s="80">
        <f>VLOOKUP($A353,[0]!Table,MATCH(X$4,[0]!Curves,0))</f>
        <v>6.5701579165795096E-2</v>
      </c>
      <c r="Y353" s="84">
        <f t="shared" ca="1" si="213"/>
        <v>0.13802267975417506</v>
      </c>
      <c r="Z353" s="22">
        <f t="shared" si="214"/>
        <v>0</v>
      </c>
      <c r="AA353" s="22">
        <f t="shared" si="215"/>
        <v>0</v>
      </c>
      <c r="AC353" s="72">
        <f t="shared" ca="1" si="216"/>
        <v>0</v>
      </c>
      <c r="AD353" s="72">
        <f t="shared" ca="1" si="217"/>
        <v>0</v>
      </c>
      <c r="AE353" s="72">
        <f t="shared" ca="1" si="218"/>
        <v>0</v>
      </c>
      <c r="AF353" s="72">
        <f t="shared" ca="1" si="219"/>
        <v>0</v>
      </c>
      <c r="AG353" s="72">
        <f t="shared" ca="1" si="220"/>
        <v>0</v>
      </c>
      <c r="AH353" s="72">
        <f t="shared" ca="1" si="221"/>
        <v>0</v>
      </c>
      <c r="AI353" s="72">
        <f t="shared" ca="1" si="222"/>
        <v>0</v>
      </c>
      <c r="AJ353" s="72">
        <f t="shared" ca="1" si="223"/>
        <v>0</v>
      </c>
      <c r="AK353" s="72">
        <f t="shared" ca="1" si="224"/>
        <v>0</v>
      </c>
      <c r="AL353" s="76"/>
      <c r="AM353" s="72">
        <f t="shared" ca="1" si="225"/>
        <v>0</v>
      </c>
      <c r="AN353" s="72">
        <f t="shared" ca="1" si="226"/>
        <v>0</v>
      </c>
      <c r="AO353" s="72">
        <f t="shared" ca="1" si="227"/>
        <v>0</v>
      </c>
      <c r="AP353" s="85">
        <f t="shared" ca="1" si="228"/>
        <v>0</v>
      </c>
      <c r="AR353" s="72">
        <f t="shared" ca="1" si="229"/>
        <v>0</v>
      </c>
      <c r="AS353" s="72">
        <f t="shared" ca="1" si="230"/>
        <v>0</v>
      </c>
      <c r="AT353" s="72">
        <f t="shared" ca="1" si="231"/>
        <v>0</v>
      </c>
      <c r="AU353" s="85">
        <f t="shared" ca="1" si="232"/>
        <v>0</v>
      </c>
      <c r="AV353" s="85"/>
      <c r="AW353" s="73">
        <f t="shared" ca="1" si="233"/>
        <v>0</v>
      </c>
      <c r="AY353" s="73">
        <f t="shared" ca="1" si="234"/>
        <v>0</v>
      </c>
      <c r="AZ353" s="86"/>
    </row>
    <row r="354" spans="1:52" ht="12" customHeight="1">
      <c r="A354" s="77">
        <f t="shared" si="235"/>
        <v>48214</v>
      </c>
      <c r="B354" s="78">
        <f t="shared" si="236"/>
        <v>50000</v>
      </c>
      <c r="C354" s="87"/>
      <c r="D354" s="79">
        <f t="shared" si="198"/>
        <v>50000</v>
      </c>
      <c r="E354" s="67">
        <f t="shared" si="199"/>
        <v>0</v>
      </c>
      <c r="F354" s="67">
        <f t="shared" ca="1" si="200"/>
        <v>0</v>
      </c>
      <c r="G354" s="80">
        <f>VLOOKUP($A354,[0]!Table,MATCH(G$4,[0]!Curves,0))</f>
        <v>0</v>
      </c>
      <c r="H354" s="81">
        <f t="shared" si="201"/>
        <v>0</v>
      </c>
      <c r="I354" s="80">
        <f t="shared" si="202"/>
        <v>0</v>
      </c>
      <c r="J354" s="80">
        <f>VLOOKUP($A354,[0]!Table,MATCH(J$4,[0]!Curves,0))</f>
        <v>0</v>
      </c>
      <c r="K354" s="81">
        <f t="shared" si="203"/>
        <v>0</v>
      </c>
      <c r="L354" s="99">
        <f t="shared" si="204"/>
        <v>0</v>
      </c>
      <c r="M354" s="80">
        <f>VLOOKUP($A354,[0]!Table,MATCH(M$4,[0]!Curves,0))</f>
        <v>0</v>
      </c>
      <c r="N354" s="81">
        <f t="shared" si="205"/>
        <v>0</v>
      </c>
      <c r="O354" s="99">
        <f t="shared" si="206"/>
        <v>0</v>
      </c>
      <c r="P354" s="71"/>
      <c r="Q354" s="99">
        <f t="shared" si="207"/>
        <v>0</v>
      </c>
      <c r="R354" s="99">
        <f t="shared" si="208"/>
        <v>0</v>
      </c>
      <c r="S354" s="99">
        <f t="shared" si="209"/>
        <v>0</v>
      </c>
      <c r="T354" s="82"/>
      <c r="U354" s="22">
        <f t="shared" si="210"/>
        <v>31</v>
      </c>
      <c r="V354" s="83">
        <f t="shared" si="211"/>
        <v>48269</v>
      </c>
      <c r="W354" s="22">
        <f t="shared" ca="1" si="212"/>
        <v>11220</v>
      </c>
      <c r="X354" s="80">
        <f>VLOOKUP($A354,[0]!Table,MATCH(X$4,[0]!Curves,0))</f>
        <v>6.5701579165795096E-2</v>
      </c>
      <c r="Y354" s="84">
        <f t="shared" ca="1" si="213"/>
        <v>0.13726746726807856</v>
      </c>
      <c r="Z354" s="22">
        <f t="shared" si="214"/>
        <v>0</v>
      </c>
      <c r="AA354" s="22">
        <f t="shared" si="215"/>
        <v>0</v>
      </c>
      <c r="AC354" s="72">
        <f t="shared" ca="1" si="216"/>
        <v>0</v>
      </c>
      <c r="AD354" s="72">
        <f t="shared" ca="1" si="217"/>
        <v>0</v>
      </c>
      <c r="AE354" s="72">
        <f t="shared" ca="1" si="218"/>
        <v>0</v>
      </c>
      <c r="AF354" s="72">
        <f t="shared" ca="1" si="219"/>
        <v>0</v>
      </c>
      <c r="AG354" s="72">
        <f t="shared" ca="1" si="220"/>
        <v>0</v>
      </c>
      <c r="AH354" s="72">
        <f t="shared" ca="1" si="221"/>
        <v>0</v>
      </c>
      <c r="AI354" s="72">
        <f t="shared" ca="1" si="222"/>
        <v>0</v>
      </c>
      <c r="AJ354" s="72">
        <f t="shared" ca="1" si="223"/>
        <v>0</v>
      </c>
      <c r="AK354" s="72">
        <f t="shared" ca="1" si="224"/>
        <v>0</v>
      </c>
      <c r="AL354" s="76"/>
      <c r="AM354" s="72">
        <f t="shared" ca="1" si="225"/>
        <v>0</v>
      </c>
      <c r="AN354" s="72">
        <f t="shared" ca="1" si="226"/>
        <v>0</v>
      </c>
      <c r="AO354" s="72">
        <f t="shared" ca="1" si="227"/>
        <v>0</v>
      </c>
      <c r="AP354" s="85">
        <f t="shared" ca="1" si="228"/>
        <v>0</v>
      </c>
      <c r="AR354" s="72">
        <f t="shared" ca="1" si="229"/>
        <v>0</v>
      </c>
      <c r="AS354" s="72">
        <f t="shared" ca="1" si="230"/>
        <v>0</v>
      </c>
      <c r="AT354" s="72">
        <f t="shared" ca="1" si="231"/>
        <v>0</v>
      </c>
      <c r="AU354" s="85">
        <f t="shared" ca="1" si="232"/>
        <v>0</v>
      </c>
      <c r="AV354" s="85"/>
      <c r="AW354" s="73">
        <f t="shared" ca="1" si="233"/>
        <v>0</v>
      </c>
      <c r="AY354" s="73">
        <f t="shared" ca="1" si="234"/>
        <v>0</v>
      </c>
      <c r="AZ354" s="86"/>
    </row>
    <row r="355" spans="1:52" ht="12" customHeight="1">
      <c r="A355" s="77">
        <f t="shared" si="235"/>
        <v>48245</v>
      </c>
      <c r="B355" s="78">
        <f t="shared" si="236"/>
        <v>50000</v>
      </c>
      <c r="C355" s="87"/>
      <c r="D355" s="79">
        <f t="shared" si="198"/>
        <v>50000</v>
      </c>
      <c r="E355" s="67">
        <f t="shared" si="199"/>
        <v>0</v>
      </c>
      <c r="F355" s="67">
        <f t="shared" ca="1" si="200"/>
        <v>0</v>
      </c>
      <c r="G355" s="80">
        <f>VLOOKUP($A355,[0]!Table,MATCH(G$4,[0]!Curves,0))</f>
        <v>0</v>
      </c>
      <c r="H355" s="81">
        <f t="shared" si="201"/>
        <v>0</v>
      </c>
      <c r="I355" s="80">
        <f t="shared" si="202"/>
        <v>0</v>
      </c>
      <c r="J355" s="80">
        <f>VLOOKUP($A355,[0]!Table,MATCH(J$4,[0]!Curves,0))</f>
        <v>0</v>
      </c>
      <c r="K355" s="81">
        <f t="shared" si="203"/>
        <v>0</v>
      </c>
      <c r="L355" s="99">
        <f t="shared" si="204"/>
        <v>0</v>
      </c>
      <c r="M355" s="80">
        <f>VLOOKUP($A355,[0]!Table,MATCH(M$4,[0]!Curves,0))</f>
        <v>0</v>
      </c>
      <c r="N355" s="81">
        <f t="shared" si="205"/>
        <v>0</v>
      </c>
      <c r="O355" s="99">
        <f t="shared" si="206"/>
        <v>0</v>
      </c>
      <c r="P355" s="71"/>
      <c r="Q355" s="99">
        <f t="shared" si="207"/>
        <v>0</v>
      </c>
      <c r="R355" s="99">
        <f t="shared" si="208"/>
        <v>0</v>
      </c>
      <c r="S355" s="99">
        <f t="shared" si="209"/>
        <v>0</v>
      </c>
      <c r="T355" s="82"/>
      <c r="U355" s="22">
        <f t="shared" si="210"/>
        <v>29</v>
      </c>
      <c r="V355" s="83">
        <f t="shared" si="211"/>
        <v>48298</v>
      </c>
      <c r="W355" s="22">
        <f t="shared" ca="1" si="212"/>
        <v>11249</v>
      </c>
      <c r="X355" s="80">
        <f>VLOOKUP($A355,[0]!Table,MATCH(X$4,[0]!Curves,0))</f>
        <v>6.5701579165795096E-2</v>
      </c>
      <c r="Y355" s="84">
        <f t="shared" ca="1" si="213"/>
        <v>0.13656471957478261</v>
      </c>
      <c r="Z355" s="22">
        <f t="shared" si="214"/>
        <v>0</v>
      </c>
      <c r="AA355" s="22">
        <f t="shared" si="215"/>
        <v>0</v>
      </c>
      <c r="AC355" s="72">
        <f t="shared" ca="1" si="216"/>
        <v>0</v>
      </c>
      <c r="AD355" s="72">
        <f t="shared" ca="1" si="217"/>
        <v>0</v>
      </c>
      <c r="AE355" s="72">
        <f t="shared" ca="1" si="218"/>
        <v>0</v>
      </c>
      <c r="AF355" s="72">
        <f t="shared" ca="1" si="219"/>
        <v>0</v>
      </c>
      <c r="AG355" s="72">
        <f t="shared" ca="1" si="220"/>
        <v>0</v>
      </c>
      <c r="AH355" s="72">
        <f t="shared" ca="1" si="221"/>
        <v>0</v>
      </c>
      <c r="AI355" s="72">
        <f t="shared" ca="1" si="222"/>
        <v>0</v>
      </c>
      <c r="AJ355" s="72">
        <f t="shared" ca="1" si="223"/>
        <v>0</v>
      </c>
      <c r="AK355" s="72">
        <f t="shared" ca="1" si="224"/>
        <v>0</v>
      </c>
      <c r="AL355" s="76"/>
      <c r="AM355" s="72">
        <f t="shared" ca="1" si="225"/>
        <v>0</v>
      </c>
      <c r="AN355" s="72">
        <f t="shared" ca="1" si="226"/>
        <v>0</v>
      </c>
      <c r="AO355" s="72">
        <f t="shared" ca="1" si="227"/>
        <v>0</v>
      </c>
      <c r="AP355" s="85">
        <f t="shared" ca="1" si="228"/>
        <v>0</v>
      </c>
      <c r="AR355" s="72">
        <f t="shared" ca="1" si="229"/>
        <v>0</v>
      </c>
      <c r="AS355" s="72">
        <f t="shared" ca="1" si="230"/>
        <v>0</v>
      </c>
      <c r="AT355" s="72">
        <f t="shared" ca="1" si="231"/>
        <v>0</v>
      </c>
      <c r="AU355" s="85">
        <f t="shared" ca="1" si="232"/>
        <v>0</v>
      </c>
      <c r="AV355" s="85"/>
      <c r="AW355" s="73">
        <f t="shared" ca="1" si="233"/>
        <v>0</v>
      </c>
      <c r="AY355" s="73">
        <f t="shared" ca="1" si="234"/>
        <v>0</v>
      </c>
      <c r="AZ355" s="86"/>
    </row>
    <row r="356" spans="1:52" ht="12" customHeight="1">
      <c r="A356" s="77">
        <f t="shared" si="235"/>
        <v>48274</v>
      </c>
      <c r="B356" s="78">
        <f t="shared" si="236"/>
        <v>50000</v>
      </c>
      <c r="C356" s="87"/>
      <c r="D356" s="79">
        <f t="shared" si="198"/>
        <v>50000</v>
      </c>
      <c r="E356" s="67">
        <f t="shared" si="199"/>
        <v>0</v>
      </c>
      <c r="F356" s="67">
        <f t="shared" ca="1" si="200"/>
        <v>0</v>
      </c>
      <c r="G356" s="80">
        <f>VLOOKUP($A356,[0]!Table,MATCH(G$4,[0]!Curves,0))</f>
        <v>0</v>
      </c>
      <c r="H356" s="81">
        <f t="shared" si="201"/>
        <v>0</v>
      </c>
      <c r="I356" s="80">
        <f t="shared" si="202"/>
        <v>0</v>
      </c>
      <c r="J356" s="80">
        <f>VLOOKUP($A356,[0]!Table,MATCH(J$4,[0]!Curves,0))</f>
        <v>0</v>
      </c>
      <c r="K356" s="81">
        <f t="shared" si="203"/>
        <v>0</v>
      </c>
      <c r="L356" s="99">
        <f t="shared" si="204"/>
        <v>0</v>
      </c>
      <c r="M356" s="80">
        <f>VLOOKUP($A356,[0]!Table,MATCH(M$4,[0]!Curves,0))</f>
        <v>0</v>
      </c>
      <c r="N356" s="81">
        <f t="shared" si="205"/>
        <v>0</v>
      </c>
      <c r="O356" s="99">
        <f t="shared" si="206"/>
        <v>0</v>
      </c>
      <c r="P356" s="71"/>
      <c r="Q356" s="99">
        <f t="shared" si="207"/>
        <v>0</v>
      </c>
      <c r="R356" s="99">
        <f t="shared" si="208"/>
        <v>0</v>
      </c>
      <c r="S356" s="99">
        <f t="shared" si="209"/>
        <v>0</v>
      </c>
      <c r="T356" s="82"/>
      <c r="U356" s="22">
        <f t="shared" si="210"/>
        <v>31</v>
      </c>
      <c r="V356" s="83">
        <f t="shared" si="211"/>
        <v>48329</v>
      </c>
      <c r="W356" s="22">
        <f t="shared" ca="1" si="212"/>
        <v>11280</v>
      </c>
      <c r="X356" s="80">
        <f>VLOOKUP($A356,[0]!Table,MATCH(X$4,[0]!Curves,0))</f>
        <v>6.5701579165795096E-2</v>
      </c>
      <c r="Y356" s="84">
        <f t="shared" ca="1" si="213"/>
        <v>0.13581748454379469</v>
      </c>
      <c r="Z356" s="22">
        <f t="shared" si="214"/>
        <v>0</v>
      </c>
      <c r="AA356" s="22">
        <f t="shared" si="215"/>
        <v>0</v>
      </c>
      <c r="AC356" s="72">
        <f t="shared" ca="1" si="216"/>
        <v>0</v>
      </c>
      <c r="AD356" s="72">
        <f t="shared" ca="1" si="217"/>
        <v>0</v>
      </c>
      <c r="AE356" s="72">
        <f t="shared" ca="1" si="218"/>
        <v>0</v>
      </c>
      <c r="AF356" s="72">
        <f t="shared" ca="1" si="219"/>
        <v>0</v>
      </c>
      <c r="AG356" s="72">
        <f t="shared" ca="1" si="220"/>
        <v>0</v>
      </c>
      <c r="AH356" s="72">
        <f t="shared" ca="1" si="221"/>
        <v>0</v>
      </c>
      <c r="AI356" s="72">
        <f t="shared" ca="1" si="222"/>
        <v>0</v>
      </c>
      <c r="AJ356" s="72">
        <f t="shared" ca="1" si="223"/>
        <v>0</v>
      </c>
      <c r="AK356" s="72">
        <f t="shared" ca="1" si="224"/>
        <v>0</v>
      </c>
      <c r="AL356" s="76"/>
      <c r="AM356" s="72">
        <f t="shared" ca="1" si="225"/>
        <v>0</v>
      </c>
      <c r="AN356" s="72">
        <f t="shared" ca="1" si="226"/>
        <v>0</v>
      </c>
      <c r="AO356" s="72">
        <f t="shared" ca="1" si="227"/>
        <v>0</v>
      </c>
      <c r="AP356" s="85">
        <f t="shared" ca="1" si="228"/>
        <v>0</v>
      </c>
      <c r="AR356" s="72">
        <f t="shared" ca="1" si="229"/>
        <v>0</v>
      </c>
      <c r="AS356" s="72">
        <f t="shared" ca="1" si="230"/>
        <v>0</v>
      </c>
      <c r="AT356" s="72">
        <f t="shared" ca="1" si="231"/>
        <v>0</v>
      </c>
      <c r="AU356" s="85">
        <f t="shared" ca="1" si="232"/>
        <v>0</v>
      </c>
      <c r="AV356" s="85"/>
      <c r="AW356" s="73">
        <f t="shared" ca="1" si="233"/>
        <v>0</v>
      </c>
      <c r="AY356" s="73">
        <f t="shared" ca="1" si="234"/>
        <v>0</v>
      </c>
      <c r="AZ356" s="86"/>
    </row>
    <row r="357" spans="1:52" ht="12" customHeight="1">
      <c r="A357" s="77">
        <f t="shared" si="235"/>
        <v>48305</v>
      </c>
      <c r="B357" s="78">
        <f t="shared" si="236"/>
        <v>50000</v>
      </c>
      <c r="C357" s="87"/>
      <c r="D357" s="79">
        <f t="shared" si="198"/>
        <v>50000</v>
      </c>
      <c r="E357" s="67">
        <f t="shared" si="199"/>
        <v>0</v>
      </c>
      <c r="F357" s="67">
        <f t="shared" ca="1" si="200"/>
        <v>0</v>
      </c>
      <c r="G357" s="80">
        <f>VLOOKUP($A357,[0]!Table,MATCH(G$4,[0]!Curves,0))</f>
        <v>0</v>
      </c>
      <c r="H357" s="81">
        <f t="shared" si="201"/>
        <v>0</v>
      </c>
      <c r="I357" s="80">
        <f t="shared" si="202"/>
        <v>0</v>
      </c>
      <c r="J357" s="80">
        <f>VLOOKUP($A357,[0]!Table,MATCH(J$4,[0]!Curves,0))</f>
        <v>0</v>
      </c>
      <c r="K357" s="81">
        <f t="shared" si="203"/>
        <v>0</v>
      </c>
      <c r="L357" s="99">
        <f t="shared" si="204"/>
        <v>0</v>
      </c>
      <c r="M357" s="80">
        <f>VLOOKUP($A357,[0]!Table,MATCH(M$4,[0]!Curves,0))</f>
        <v>0</v>
      </c>
      <c r="N357" s="81">
        <f t="shared" si="205"/>
        <v>0</v>
      </c>
      <c r="O357" s="99">
        <f t="shared" si="206"/>
        <v>0</v>
      </c>
      <c r="P357" s="71"/>
      <c r="Q357" s="99">
        <f t="shared" si="207"/>
        <v>0</v>
      </c>
      <c r="R357" s="99">
        <f t="shared" si="208"/>
        <v>0</v>
      </c>
      <c r="S357" s="99">
        <f t="shared" si="209"/>
        <v>0</v>
      </c>
      <c r="T357" s="82"/>
      <c r="U357" s="22">
        <f t="shared" si="210"/>
        <v>30</v>
      </c>
      <c r="V357" s="83">
        <f t="shared" si="211"/>
        <v>48359</v>
      </c>
      <c r="W357" s="22">
        <f t="shared" ca="1" si="212"/>
        <v>11310</v>
      </c>
      <c r="X357" s="80">
        <f>VLOOKUP($A357,[0]!Table,MATCH(X$4,[0]!Curves,0))</f>
        <v>6.5701579165795096E-2</v>
      </c>
      <c r="Y357" s="84">
        <f t="shared" ca="1" si="213"/>
        <v>0.13509824700149423</v>
      </c>
      <c r="Z357" s="22">
        <f t="shared" si="214"/>
        <v>0</v>
      </c>
      <c r="AA357" s="22">
        <f t="shared" si="215"/>
        <v>0</v>
      </c>
      <c r="AC357" s="72">
        <f t="shared" ca="1" si="216"/>
        <v>0</v>
      </c>
      <c r="AD357" s="72">
        <f t="shared" ca="1" si="217"/>
        <v>0</v>
      </c>
      <c r="AE357" s="72">
        <f t="shared" ca="1" si="218"/>
        <v>0</v>
      </c>
      <c r="AF357" s="72">
        <f t="shared" ca="1" si="219"/>
        <v>0</v>
      </c>
      <c r="AG357" s="72">
        <f t="shared" ca="1" si="220"/>
        <v>0</v>
      </c>
      <c r="AH357" s="72">
        <f t="shared" ca="1" si="221"/>
        <v>0</v>
      </c>
      <c r="AI357" s="72">
        <f t="shared" ca="1" si="222"/>
        <v>0</v>
      </c>
      <c r="AJ357" s="72">
        <f t="shared" ca="1" si="223"/>
        <v>0</v>
      </c>
      <c r="AK357" s="72">
        <f t="shared" ca="1" si="224"/>
        <v>0</v>
      </c>
      <c r="AL357" s="76"/>
      <c r="AM357" s="72">
        <f t="shared" ca="1" si="225"/>
        <v>0</v>
      </c>
      <c r="AN357" s="72">
        <f t="shared" ca="1" si="226"/>
        <v>0</v>
      </c>
      <c r="AO357" s="72">
        <f t="shared" ca="1" si="227"/>
        <v>0</v>
      </c>
      <c r="AP357" s="85">
        <f t="shared" ca="1" si="228"/>
        <v>0</v>
      </c>
      <c r="AR357" s="72">
        <f t="shared" ca="1" si="229"/>
        <v>0</v>
      </c>
      <c r="AS357" s="72">
        <f t="shared" ca="1" si="230"/>
        <v>0</v>
      </c>
      <c r="AT357" s="72">
        <f t="shared" ca="1" si="231"/>
        <v>0</v>
      </c>
      <c r="AU357" s="85">
        <f t="shared" ca="1" si="232"/>
        <v>0</v>
      </c>
      <c r="AV357" s="85"/>
      <c r="AW357" s="73">
        <f t="shared" ca="1" si="233"/>
        <v>0</v>
      </c>
      <c r="AY357" s="73">
        <f t="shared" ca="1" si="234"/>
        <v>0</v>
      </c>
      <c r="AZ357" s="86"/>
    </row>
    <row r="358" spans="1:52" ht="12" customHeight="1">
      <c r="A358" s="77">
        <f t="shared" si="235"/>
        <v>48335</v>
      </c>
      <c r="B358" s="78">
        <f t="shared" si="236"/>
        <v>50000</v>
      </c>
      <c r="C358" s="87"/>
      <c r="D358" s="79">
        <f t="shared" si="198"/>
        <v>50000</v>
      </c>
      <c r="E358" s="67">
        <f t="shared" si="199"/>
        <v>0</v>
      </c>
      <c r="F358" s="67">
        <f t="shared" ca="1" si="200"/>
        <v>0</v>
      </c>
      <c r="G358" s="80">
        <f>VLOOKUP($A358,[0]!Table,MATCH(G$4,[0]!Curves,0))</f>
        <v>0</v>
      </c>
      <c r="H358" s="81">
        <f t="shared" si="201"/>
        <v>0</v>
      </c>
      <c r="I358" s="80">
        <f t="shared" si="202"/>
        <v>0</v>
      </c>
      <c r="J358" s="80">
        <f>VLOOKUP($A358,[0]!Table,MATCH(J$4,[0]!Curves,0))</f>
        <v>0</v>
      </c>
      <c r="K358" s="81">
        <f t="shared" si="203"/>
        <v>0</v>
      </c>
      <c r="L358" s="99">
        <f t="shared" si="204"/>
        <v>0</v>
      </c>
      <c r="M358" s="80">
        <f>VLOOKUP($A358,[0]!Table,MATCH(M$4,[0]!Curves,0))</f>
        <v>0</v>
      </c>
      <c r="N358" s="81">
        <f t="shared" si="205"/>
        <v>0</v>
      </c>
      <c r="O358" s="99">
        <f t="shared" si="206"/>
        <v>0</v>
      </c>
      <c r="P358" s="71"/>
      <c r="Q358" s="99">
        <f t="shared" si="207"/>
        <v>0</v>
      </c>
      <c r="R358" s="99">
        <f t="shared" si="208"/>
        <v>0</v>
      </c>
      <c r="S358" s="99">
        <f t="shared" si="209"/>
        <v>0</v>
      </c>
      <c r="T358" s="82"/>
      <c r="U358" s="22">
        <f t="shared" si="210"/>
        <v>31</v>
      </c>
      <c r="V358" s="83">
        <f t="shared" si="211"/>
        <v>48390</v>
      </c>
      <c r="W358" s="22">
        <f t="shared" ca="1" si="212"/>
        <v>11341</v>
      </c>
      <c r="X358" s="80">
        <f>VLOOKUP($A358,[0]!Table,MATCH(X$4,[0]!Curves,0))</f>
        <v>6.5701579165795096E-2</v>
      </c>
      <c r="Y358" s="84">
        <f t="shared" ca="1" si="213"/>
        <v>0.13435903600249757</v>
      </c>
      <c r="Z358" s="22">
        <f t="shared" si="214"/>
        <v>0</v>
      </c>
      <c r="AA358" s="22">
        <f t="shared" si="215"/>
        <v>0</v>
      </c>
      <c r="AC358" s="72">
        <f t="shared" ca="1" si="216"/>
        <v>0</v>
      </c>
      <c r="AD358" s="72">
        <f t="shared" ca="1" si="217"/>
        <v>0</v>
      </c>
      <c r="AE358" s="72">
        <f t="shared" ca="1" si="218"/>
        <v>0</v>
      </c>
      <c r="AF358" s="72">
        <f t="shared" ca="1" si="219"/>
        <v>0</v>
      </c>
      <c r="AG358" s="72">
        <f t="shared" ca="1" si="220"/>
        <v>0</v>
      </c>
      <c r="AH358" s="72">
        <f t="shared" ca="1" si="221"/>
        <v>0</v>
      </c>
      <c r="AI358" s="72">
        <f t="shared" ca="1" si="222"/>
        <v>0</v>
      </c>
      <c r="AJ358" s="72">
        <f t="shared" ca="1" si="223"/>
        <v>0</v>
      </c>
      <c r="AK358" s="72">
        <f t="shared" ca="1" si="224"/>
        <v>0</v>
      </c>
      <c r="AL358" s="76"/>
      <c r="AM358" s="72">
        <f t="shared" ca="1" si="225"/>
        <v>0</v>
      </c>
      <c r="AN358" s="72">
        <f t="shared" ca="1" si="226"/>
        <v>0</v>
      </c>
      <c r="AO358" s="72">
        <f t="shared" ca="1" si="227"/>
        <v>0</v>
      </c>
      <c r="AP358" s="85">
        <f t="shared" ca="1" si="228"/>
        <v>0</v>
      </c>
      <c r="AR358" s="72">
        <f t="shared" ca="1" si="229"/>
        <v>0</v>
      </c>
      <c r="AS358" s="72">
        <f t="shared" ca="1" si="230"/>
        <v>0</v>
      </c>
      <c r="AT358" s="72">
        <f t="shared" ca="1" si="231"/>
        <v>0</v>
      </c>
      <c r="AU358" s="85">
        <f t="shared" ca="1" si="232"/>
        <v>0</v>
      </c>
      <c r="AV358" s="85"/>
      <c r="AW358" s="73">
        <f t="shared" ca="1" si="233"/>
        <v>0</v>
      </c>
      <c r="AY358" s="73">
        <f t="shared" ca="1" si="234"/>
        <v>0</v>
      </c>
      <c r="AZ358" s="86"/>
    </row>
    <row r="359" spans="1:52" ht="12" customHeight="1">
      <c r="A359" s="77">
        <f t="shared" si="235"/>
        <v>48366</v>
      </c>
      <c r="B359" s="78">
        <f t="shared" si="236"/>
        <v>50000</v>
      </c>
      <c r="C359" s="87"/>
      <c r="D359" s="79">
        <f t="shared" si="198"/>
        <v>50000</v>
      </c>
      <c r="E359" s="67">
        <f t="shared" si="199"/>
        <v>0</v>
      </c>
      <c r="F359" s="67">
        <f t="shared" ca="1" si="200"/>
        <v>0</v>
      </c>
      <c r="G359" s="80">
        <f>VLOOKUP($A359,[0]!Table,MATCH(G$4,[0]!Curves,0))</f>
        <v>0</v>
      </c>
      <c r="H359" s="81">
        <f t="shared" si="201"/>
        <v>0</v>
      </c>
      <c r="I359" s="80">
        <f t="shared" si="202"/>
        <v>0</v>
      </c>
      <c r="J359" s="80">
        <f>VLOOKUP($A359,[0]!Table,MATCH(J$4,[0]!Curves,0))</f>
        <v>0</v>
      </c>
      <c r="K359" s="81">
        <f t="shared" si="203"/>
        <v>0</v>
      </c>
      <c r="L359" s="99">
        <f t="shared" si="204"/>
        <v>0</v>
      </c>
      <c r="M359" s="80">
        <f>VLOOKUP($A359,[0]!Table,MATCH(M$4,[0]!Curves,0))</f>
        <v>0</v>
      </c>
      <c r="N359" s="81">
        <f t="shared" si="205"/>
        <v>0</v>
      </c>
      <c r="O359" s="99">
        <f t="shared" si="206"/>
        <v>0</v>
      </c>
      <c r="P359" s="71"/>
      <c r="Q359" s="99">
        <f t="shared" si="207"/>
        <v>0</v>
      </c>
      <c r="R359" s="99">
        <f t="shared" si="208"/>
        <v>0</v>
      </c>
      <c r="S359" s="99">
        <f t="shared" si="209"/>
        <v>0</v>
      </c>
      <c r="T359" s="82"/>
      <c r="U359" s="22">
        <f t="shared" si="210"/>
        <v>30</v>
      </c>
      <c r="V359" s="83">
        <f t="shared" si="211"/>
        <v>48420</v>
      </c>
      <c r="W359" s="22">
        <f t="shared" ca="1" si="212"/>
        <v>11371</v>
      </c>
      <c r="X359" s="80">
        <f>VLOOKUP($A359,[0]!Table,MATCH(X$4,[0]!Curves,0))</f>
        <v>6.5701579165795096E-2</v>
      </c>
      <c r="Y359" s="84">
        <f t="shared" ca="1" si="213"/>
        <v>0.13364752184682835</v>
      </c>
      <c r="Z359" s="22">
        <f t="shared" si="214"/>
        <v>0</v>
      </c>
      <c r="AA359" s="22">
        <f t="shared" si="215"/>
        <v>0</v>
      </c>
      <c r="AC359" s="72">
        <f t="shared" ca="1" si="216"/>
        <v>0</v>
      </c>
      <c r="AD359" s="72">
        <f t="shared" ca="1" si="217"/>
        <v>0</v>
      </c>
      <c r="AE359" s="72">
        <f t="shared" ca="1" si="218"/>
        <v>0</v>
      </c>
      <c r="AF359" s="72">
        <f t="shared" ca="1" si="219"/>
        <v>0</v>
      </c>
      <c r="AG359" s="72">
        <f t="shared" ca="1" si="220"/>
        <v>0</v>
      </c>
      <c r="AH359" s="72">
        <f t="shared" ca="1" si="221"/>
        <v>0</v>
      </c>
      <c r="AI359" s="72">
        <f t="shared" ca="1" si="222"/>
        <v>0</v>
      </c>
      <c r="AJ359" s="72">
        <f t="shared" ca="1" si="223"/>
        <v>0</v>
      </c>
      <c r="AK359" s="72">
        <f t="shared" ca="1" si="224"/>
        <v>0</v>
      </c>
      <c r="AL359" s="76"/>
      <c r="AM359" s="72">
        <f t="shared" ca="1" si="225"/>
        <v>0</v>
      </c>
      <c r="AN359" s="72">
        <f t="shared" ca="1" si="226"/>
        <v>0</v>
      </c>
      <c r="AO359" s="72">
        <f t="shared" ca="1" si="227"/>
        <v>0</v>
      </c>
      <c r="AP359" s="85">
        <f t="shared" ca="1" si="228"/>
        <v>0</v>
      </c>
      <c r="AR359" s="72">
        <f t="shared" ca="1" si="229"/>
        <v>0</v>
      </c>
      <c r="AS359" s="72">
        <f t="shared" ca="1" si="230"/>
        <v>0</v>
      </c>
      <c r="AT359" s="72">
        <f t="shared" ca="1" si="231"/>
        <v>0</v>
      </c>
      <c r="AU359" s="85">
        <f t="shared" ca="1" si="232"/>
        <v>0</v>
      </c>
      <c r="AV359" s="85"/>
      <c r="AW359" s="73">
        <f t="shared" ca="1" si="233"/>
        <v>0</v>
      </c>
      <c r="AY359" s="73">
        <f t="shared" ca="1" si="234"/>
        <v>0</v>
      </c>
      <c r="AZ359" s="86"/>
    </row>
    <row r="360" spans="1:52" ht="12" customHeight="1">
      <c r="A360" s="77">
        <f t="shared" si="235"/>
        <v>48396</v>
      </c>
      <c r="B360" s="78">
        <f t="shared" si="236"/>
        <v>50000</v>
      </c>
      <c r="C360" s="87"/>
      <c r="D360" s="79">
        <f t="shared" si="198"/>
        <v>50000</v>
      </c>
      <c r="E360" s="67">
        <f t="shared" si="199"/>
        <v>0</v>
      </c>
      <c r="F360" s="67">
        <f t="shared" ca="1" si="200"/>
        <v>0</v>
      </c>
      <c r="G360" s="80">
        <f>VLOOKUP($A360,[0]!Table,MATCH(G$4,[0]!Curves,0))</f>
        <v>0</v>
      </c>
      <c r="H360" s="81">
        <f t="shared" si="201"/>
        <v>0</v>
      </c>
      <c r="I360" s="80">
        <f t="shared" si="202"/>
        <v>0</v>
      </c>
      <c r="J360" s="80">
        <f>VLOOKUP($A360,[0]!Table,MATCH(J$4,[0]!Curves,0))</f>
        <v>0</v>
      </c>
      <c r="K360" s="81">
        <f t="shared" si="203"/>
        <v>0</v>
      </c>
      <c r="L360" s="99">
        <f t="shared" si="204"/>
        <v>0</v>
      </c>
      <c r="M360" s="80">
        <f>VLOOKUP($A360,[0]!Table,MATCH(M$4,[0]!Curves,0))</f>
        <v>0</v>
      </c>
      <c r="N360" s="81">
        <f t="shared" si="205"/>
        <v>0</v>
      </c>
      <c r="O360" s="99">
        <f t="shared" si="206"/>
        <v>0</v>
      </c>
      <c r="P360" s="71"/>
      <c r="Q360" s="99">
        <f t="shared" si="207"/>
        <v>0</v>
      </c>
      <c r="R360" s="99">
        <f t="shared" si="208"/>
        <v>0</v>
      </c>
      <c r="S360" s="99">
        <f t="shared" si="209"/>
        <v>0</v>
      </c>
      <c r="T360" s="82"/>
      <c r="U360" s="22">
        <f t="shared" si="210"/>
        <v>31</v>
      </c>
      <c r="V360" s="83">
        <f t="shared" si="211"/>
        <v>48451</v>
      </c>
      <c r="W360" s="22">
        <f t="shared" ca="1" si="212"/>
        <v>11402</v>
      </c>
      <c r="X360" s="80">
        <f>VLOOKUP($A360,[0]!Table,MATCH(X$4,[0]!Curves,0))</f>
        <v>6.5701579165795096E-2</v>
      </c>
      <c r="Y360" s="84">
        <f t="shared" ca="1" si="213"/>
        <v>0.13291624871538107</v>
      </c>
      <c r="Z360" s="22">
        <f t="shared" si="214"/>
        <v>0</v>
      </c>
      <c r="AA360" s="22">
        <f t="shared" si="215"/>
        <v>0</v>
      </c>
      <c r="AC360" s="72">
        <f t="shared" ca="1" si="216"/>
        <v>0</v>
      </c>
      <c r="AD360" s="72">
        <f t="shared" ca="1" si="217"/>
        <v>0</v>
      </c>
      <c r="AE360" s="72">
        <f t="shared" ca="1" si="218"/>
        <v>0</v>
      </c>
      <c r="AF360" s="72">
        <f t="shared" ca="1" si="219"/>
        <v>0</v>
      </c>
      <c r="AG360" s="72">
        <f t="shared" ca="1" si="220"/>
        <v>0</v>
      </c>
      <c r="AH360" s="72">
        <f t="shared" ca="1" si="221"/>
        <v>0</v>
      </c>
      <c r="AI360" s="72">
        <f t="shared" ca="1" si="222"/>
        <v>0</v>
      </c>
      <c r="AJ360" s="72">
        <f t="shared" ca="1" si="223"/>
        <v>0</v>
      </c>
      <c r="AK360" s="72">
        <f t="shared" ca="1" si="224"/>
        <v>0</v>
      </c>
      <c r="AL360" s="76"/>
      <c r="AM360" s="72">
        <f t="shared" ca="1" si="225"/>
        <v>0</v>
      </c>
      <c r="AN360" s="72">
        <f t="shared" ca="1" si="226"/>
        <v>0</v>
      </c>
      <c r="AO360" s="72">
        <f t="shared" ca="1" si="227"/>
        <v>0</v>
      </c>
      <c r="AP360" s="85">
        <f t="shared" ca="1" si="228"/>
        <v>0</v>
      </c>
      <c r="AR360" s="72">
        <f t="shared" ca="1" si="229"/>
        <v>0</v>
      </c>
      <c r="AS360" s="72">
        <f t="shared" ca="1" si="230"/>
        <v>0</v>
      </c>
      <c r="AT360" s="72">
        <f t="shared" ca="1" si="231"/>
        <v>0</v>
      </c>
      <c r="AU360" s="85">
        <f t="shared" ca="1" si="232"/>
        <v>0</v>
      </c>
      <c r="AV360" s="85"/>
      <c r="AW360" s="73">
        <f t="shared" ca="1" si="233"/>
        <v>0</v>
      </c>
      <c r="AY360" s="73">
        <f t="shared" ca="1" si="234"/>
        <v>0</v>
      </c>
      <c r="AZ360" s="86"/>
    </row>
    <row r="361" spans="1:52" ht="12" customHeight="1">
      <c r="A361" s="77">
        <f t="shared" si="235"/>
        <v>48427</v>
      </c>
      <c r="B361" s="78">
        <f t="shared" si="236"/>
        <v>50000</v>
      </c>
      <c r="C361" s="87"/>
      <c r="D361" s="79">
        <f t="shared" si="198"/>
        <v>50000</v>
      </c>
      <c r="E361" s="67">
        <f t="shared" si="199"/>
        <v>0</v>
      </c>
      <c r="F361" s="67">
        <f t="shared" ca="1" si="200"/>
        <v>0</v>
      </c>
      <c r="G361" s="80">
        <f>VLOOKUP($A361,[0]!Table,MATCH(G$4,[0]!Curves,0))</f>
        <v>0</v>
      </c>
      <c r="H361" s="81">
        <f t="shared" si="201"/>
        <v>0</v>
      </c>
      <c r="I361" s="80">
        <f t="shared" si="202"/>
        <v>0</v>
      </c>
      <c r="J361" s="80">
        <f>VLOOKUP($A361,[0]!Table,MATCH(J$4,[0]!Curves,0))</f>
        <v>0</v>
      </c>
      <c r="K361" s="81">
        <f t="shared" si="203"/>
        <v>0</v>
      </c>
      <c r="L361" s="99">
        <f t="shared" si="204"/>
        <v>0</v>
      </c>
      <c r="M361" s="80">
        <f>VLOOKUP($A361,[0]!Table,MATCH(M$4,[0]!Curves,0))</f>
        <v>0</v>
      </c>
      <c r="N361" s="81">
        <f t="shared" si="205"/>
        <v>0</v>
      </c>
      <c r="O361" s="99">
        <f t="shared" si="206"/>
        <v>0</v>
      </c>
      <c r="P361" s="71"/>
      <c r="Q361" s="99">
        <f t="shared" si="207"/>
        <v>0</v>
      </c>
      <c r="R361" s="99">
        <f t="shared" si="208"/>
        <v>0</v>
      </c>
      <c r="S361" s="99">
        <f t="shared" si="209"/>
        <v>0</v>
      </c>
      <c r="T361" s="82"/>
      <c r="U361" s="22">
        <f t="shared" si="210"/>
        <v>31</v>
      </c>
      <c r="V361" s="83">
        <f t="shared" si="211"/>
        <v>48482</v>
      </c>
      <c r="W361" s="22">
        <f t="shared" ca="1" si="212"/>
        <v>11433</v>
      </c>
      <c r="X361" s="80">
        <f>VLOOKUP($A361,[0]!Table,MATCH(X$4,[0]!Curves,0))</f>
        <v>6.5701579165795096E-2</v>
      </c>
      <c r="Y361" s="84">
        <f t="shared" ca="1" si="213"/>
        <v>0.13218897685822151</v>
      </c>
      <c r="Z361" s="22">
        <f t="shared" si="214"/>
        <v>0</v>
      </c>
      <c r="AA361" s="22">
        <f t="shared" si="215"/>
        <v>0</v>
      </c>
      <c r="AC361" s="72">
        <f t="shared" ca="1" si="216"/>
        <v>0</v>
      </c>
      <c r="AD361" s="72">
        <f t="shared" ca="1" si="217"/>
        <v>0</v>
      </c>
      <c r="AE361" s="72">
        <f t="shared" ca="1" si="218"/>
        <v>0</v>
      </c>
      <c r="AF361" s="72">
        <f t="shared" ca="1" si="219"/>
        <v>0</v>
      </c>
      <c r="AG361" s="72">
        <f t="shared" ca="1" si="220"/>
        <v>0</v>
      </c>
      <c r="AH361" s="72">
        <f t="shared" ca="1" si="221"/>
        <v>0</v>
      </c>
      <c r="AI361" s="72">
        <f t="shared" ca="1" si="222"/>
        <v>0</v>
      </c>
      <c r="AJ361" s="72">
        <f t="shared" ca="1" si="223"/>
        <v>0</v>
      </c>
      <c r="AK361" s="72">
        <f t="shared" ca="1" si="224"/>
        <v>0</v>
      </c>
      <c r="AL361" s="76"/>
      <c r="AM361" s="72">
        <f t="shared" ca="1" si="225"/>
        <v>0</v>
      </c>
      <c r="AN361" s="72">
        <f t="shared" ca="1" si="226"/>
        <v>0</v>
      </c>
      <c r="AO361" s="72">
        <f t="shared" ca="1" si="227"/>
        <v>0</v>
      </c>
      <c r="AP361" s="85">
        <f t="shared" ca="1" si="228"/>
        <v>0</v>
      </c>
      <c r="AR361" s="72">
        <f t="shared" ca="1" si="229"/>
        <v>0</v>
      </c>
      <c r="AS361" s="72">
        <f t="shared" ca="1" si="230"/>
        <v>0</v>
      </c>
      <c r="AT361" s="72">
        <f t="shared" ca="1" si="231"/>
        <v>0</v>
      </c>
      <c r="AU361" s="85">
        <f t="shared" ca="1" si="232"/>
        <v>0</v>
      </c>
      <c r="AV361" s="85"/>
      <c r="AW361" s="73">
        <f t="shared" ca="1" si="233"/>
        <v>0</v>
      </c>
      <c r="AY361" s="73">
        <f t="shared" ca="1" si="234"/>
        <v>0</v>
      </c>
      <c r="AZ361" s="86"/>
    </row>
    <row r="362" spans="1:52" ht="12" customHeight="1">
      <c r="A362" s="77">
        <f t="shared" si="235"/>
        <v>48458</v>
      </c>
      <c r="B362" s="78">
        <f t="shared" si="236"/>
        <v>50000</v>
      </c>
      <c r="C362" s="87"/>
      <c r="D362" s="79">
        <f t="shared" si="198"/>
        <v>50000</v>
      </c>
      <c r="E362" s="67">
        <f t="shared" si="199"/>
        <v>0</v>
      </c>
      <c r="F362" s="67">
        <f t="shared" ca="1" si="200"/>
        <v>0</v>
      </c>
      <c r="G362" s="80">
        <f>VLOOKUP($A362,[0]!Table,MATCH(G$4,[0]!Curves,0))</f>
        <v>0</v>
      </c>
      <c r="H362" s="81">
        <f t="shared" si="201"/>
        <v>0</v>
      </c>
      <c r="I362" s="80">
        <f t="shared" si="202"/>
        <v>0</v>
      </c>
      <c r="J362" s="80">
        <f>VLOOKUP($A362,[0]!Table,MATCH(J$4,[0]!Curves,0))</f>
        <v>0</v>
      </c>
      <c r="K362" s="81">
        <f t="shared" si="203"/>
        <v>0</v>
      </c>
      <c r="L362" s="99">
        <f t="shared" si="204"/>
        <v>0</v>
      </c>
      <c r="M362" s="80">
        <f>VLOOKUP($A362,[0]!Table,MATCH(M$4,[0]!Curves,0))</f>
        <v>0</v>
      </c>
      <c r="N362" s="81">
        <f t="shared" si="205"/>
        <v>0</v>
      </c>
      <c r="O362" s="99">
        <f t="shared" si="206"/>
        <v>0</v>
      </c>
      <c r="P362" s="71"/>
      <c r="Q362" s="99">
        <f t="shared" si="207"/>
        <v>0</v>
      </c>
      <c r="R362" s="99">
        <f t="shared" si="208"/>
        <v>0</v>
      </c>
      <c r="S362" s="99">
        <f t="shared" si="209"/>
        <v>0</v>
      </c>
      <c r="T362" s="82"/>
      <c r="U362" s="22">
        <f t="shared" si="210"/>
        <v>30</v>
      </c>
      <c r="V362" s="83">
        <f t="shared" si="211"/>
        <v>48512</v>
      </c>
      <c r="W362" s="22">
        <f t="shared" ca="1" si="212"/>
        <v>11463</v>
      </c>
      <c r="X362" s="80">
        <f>VLOOKUP($A362,[0]!Table,MATCH(X$4,[0]!Curves,0))</f>
        <v>6.5701579165795096E-2</v>
      </c>
      <c r="Y362" s="84">
        <f t="shared" ca="1" si="213"/>
        <v>0.13148895450724013</v>
      </c>
      <c r="Z362" s="22">
        <f t="shared" si="214"/>
        <v>0</v>
      </c>
      <c r="AA362" s="22">
        <f t="shared" si="215"/>
        <v>0</v>
      </c>
      <c r="AC362" s="72">
        <f t="shared" ca="1" si="216"/>
        <v>0</v>
      </c>
      <c r="AD362" s="72">
        <f t="shared" ca="1" si="217"/>
        <v>0</v>
      </c>
      <c r="AE362" s="72">
        <f t="shared" ca="1" si="218"/>
        <v>0</v>
      </c>
      <c r="AF362" s="72">
        <f t="shared" ca="1" si="219"/>
        <v>0</v>
      </c>
      <c r="AG362" s="72">
        <f t="shared" ca="1" si="220"/>
        <v>0</v>
      </c>
      <c r="AH362" s="72">
        <f t="shared" ca="1" si="221"/>
        <v>0</v>
      </c>
      <c r="AI362" s="72">
        <f t="shared" ca="1" si="222"/>
        <v>0</v>
      </c>
      <c r="AJ362" s="72">
        <f t="shared" ca="1" si="223"/>
        <v>0</v>
      </c>
      <c r="AK362" s="72">
        <f t="shared" ca="1" si="224"/>
        <v>0</v>
      </c>
      <c r="AL362" s="76"/>
      <c r="AM362" s="72">
        <f t="shared" ca="1" si="225"/>
        <v>0</v>
      </c>
      <c r="AN362" s="72">
        <f t="shared" ca="1" si="226"/>
        <v>0</v>
      </c>
      <c r="AO362" s="72">
        <f t="shared" ca="1" si="227"/>
        <v>0</v>
      </c>
      <c r="AP362" s="85">
        <f t="shared" ca="1" si="228"/>
        <v>0</v>
      </c>
      <c r="AR362" s="72">
        <f t="shared" ca="1" si="229"/>
        <v>0</v>
      </c>
      <c r="AS362" s="72">
        <f t="shared" ca="1" si="230"/>
        <v>0</v>
      </c>
      <c r="AT362" s="72">
        <f t="shared" ca="1" si="231"/>
        <v>0</v>
      </c>
      <c r="AU362" s="85">
        <f t="shared" ca="1" si="232"/>
        <v>0</v>
      </c>
      <c r="AV362" s="85"/>
      <c r="AW362" s="73">
        <f t="shared" ca="1" si="233"/>
        <v>0</v>
      </c>
      <c r="AY362" s="73">
        <f t="shared" ca="1" si="234"/>
        <v>0</v>
      </c>
      <c r="AZ362" s="86"/>
    </row>
    <row r="363" spans="1:52" ht="12" customHeight="1">
      <c r="A363" s="77">
        <f t="shared" si="235"/>
        <v>48488</v>
      </c>
      <c r="B363" s="78">
        <f t="shared" si="236"/>
        <v>50000</v>
      </c>
      <c r="C363" s="87"/>
      <c r="D363" s="79">
        <f t="shared" si="198"/>
        <v>50000</v>
      </c>
      <c r="E363" s="67">
        <f t="shared" si="199"/>
        <v>0</v>
      </c>
      <c r="F363" s="67">
        <f t="shared" ca="1" si="200"/>
        <v>0</v>
      </c>
      <c r="G363" s="80">
        <f>VLOOKUP($A363,[0]!Table,MATCH(G$4,[0]!Curves,0))</f>
        <v>0</v>
      </c>
      <c r="H363" s="81">
        <f t="shared" si="201"/>
        <v>0</v>
      </c>
      <c r="I363" s="80">
        <f t="shared" si="202"/>
        <v>0</v>
      </c>
      <c r="J363" s="80">
        <f>VLOOKUP($A363,[0]!Table,MATCH(J$4,[0]!Curves,0))</f>
        <v>0</v>
      </c>
      <c r="K363" s="81">
        <f t="shared" si="203"/>
        <v>0</v>
      </c>
      <c r="L363" s="99">
        <f t="shared" si="204"/>
        <v>0</v>
      </c>
      <c r="M363" s="80">
        <f>VLOOKUP($A363,[0]!Table,MATCH(M$4,[0]!Curves,0))</f>
        <v>0</v>
      </c>
      <c r="N363" s="81">
        <f t="shared" si="205"/>
        <v>0</v>
      </c>
      <c r="O363" s="99">
        <f t="shared" si="206"/>
        <v>0</v>
      </c>
      <c r="P363" s="71"/>
      <c r="Q363" s="99">
        <f t="shared" si="207"/>
        <v>0</v>
      </c>
      <c r="R363" s="99">
        <f t="shared" si="208"/>
        <v>0</v>
      </c>
      <c r="S363" s="99">
        <f t="shared" si="209"/>
        <v>0</v>
      </c>
      <c r="T363" s="82"/>
      <c r="U363" s="22">
        <f t="shared" si="210"/>
        <v>31</v>
      </c>
      <c r="V363" s="83">
        <f t="shared" si="211"/>
        <v>48543</v>
      </c>
      <c r="W363" s="22">
        <f t="shared" ca="1" si="212"/>
        <v>11494</v>
      </c>
      <c r="X363" s="80">
        <f>VLOOKUP($A363,[0]!Table,MATCH(X$4,[0]!Curves,0))</f>
        <v>6.5701579165795096E-2</v>
      </c>
      <c r="Y363" s="84">
        <f t="shared" ca="1" si="213"/>
        <v>0.13076949231157414</v>
      </c>
      <c r="Z363" s="22">
        <f t="shared" si="214"/>
        <v>0</v>
      </c>
      <c r="AA363" s="22">
        <f t="shared" si="215"/>
        <v>0</v>
      </c>
      <c r="AC363" s="72">
        <f t="shared" ca="1" si="216"/>
        <v>0</v>
      </c>
      <c r="AD363" s="72">
        <f t="shared" ca="1" si="217"/>
        <v>0</v>
      </c>
      <c r="AE363" s="72">
        <f t="shared" ca="1" si="218"/>
        <v>0</v>
      </c>
      <c r="AF363" s="72">
        <f t="shared" ca="1" si="219"/>
        <v>0</v>
      </c>
      <c r="AG363" s="72">
        <f t="shared" ca="1" si="220"/>
        <v>0</v>
      </c>
      <c r="AH363" s="72">
        <f t="shared" ca="1" si="221"/>
        <v>0</v>
      </c>
      <c r="AI363" s="72">
        <f t="shared" ca="1" si="222"/>
        <v>0</v>
      </c>
      <c r="AJ363" s="72">
        <f t="shared" ca="1" si="223"/>
        <v>0</v>
      </c>
      <c r="AK363" s="72">
        <f t="shared" ca="1" si="224"/>
        <v>0</v>
      </c>
      <c r="AL363" s="76"/>
      <c r="AM363" s="72">
        <f t="shared" ca="1" si="225"/>
        <v>0</v>
      </c>
      <c r="AN363" s="72">
        <f t="shared" ca="1" si="226"/>
        <v>0</v>
      </c>
      <c r="AO363" s="72">
        <f t="shared" ca="1" si="227"/>
        <v>0</v>
      </c>
      <c r="AP363" s="85">
        <f t="shared" ca="1" si="228"/>
        <v>0</v>
      </c>
      <c r="AR363" s="72">
        <f t="shared" ca="1" si="229"/>
        <v>0</v>
      </c>
      <c r="AS363" s="72">
        <f t="shared" ca="1" si="230"/>
        <v>0</v>
      </c>
      <c r="AT363" s="72">
        <f t="shared" ca="1" si="231"/>
        <v>0</v>
      </c>
      <c r="AU363" s="85">
        <f t="shared" ca="1" si="232"/>
        <v>0</v>
      </c>
      <c r="AV363" s="85"/>
      <c r="AW363" s="73">
        <f t="shared" ca="1" si="233"/>
        <v>0</v>
      </c>
      <c r="AY363" s="73">
        <f t="shared" ca="1" si="234"/>
        <v>0</v>
      </c>
      <c r="AZ363" s="86"/>
    </row>
    <row r="364" spans="1:52" ht="12" customHeight="1">
      <c r="A364" s="77">
        <f t="shared" si="235"/>
        <v>48519</v>
      </c>
      <c r="B364" s="78">
        <f t="shared" si="236"/>
        <v>50000</v>
      </c>
      <c r="C364" s="87"/>
      <c r="D364" s="79">
        <f t="shared" si="198"/>
        <v>50000</v>
      </c>
      <c r="E364" s="67">
        <f t="shared" si="199"/>
        <v>0</v>
      </c>
      <c r="F364" s="67">
        <f t="shared" ca="1" si="200"/>
        <v>0</v>
      </c>
      <c r="G364" s="80">
        <f>VLOOKUP($A364,[0]!Table,MATCH(G$4,[0]!Curves,0))</f>
        <v>0</v>
      </c>
      <c r="H364" s="81">
        <f t="shared" si="201"/>
        <v>0</v>
      </c>
      <c r="I364" s="80">
        <f t="shared" si="202"/>
        <v>0</v>
      </c>
      <c r="J364" s="80">
        <f>VLOOKUP($A364,[0]!Table,MATCH(J$4,[0]!Curves,0))</f>
        <v>0</v>
      </c>
      <c r="K364" s="81">
        <f t="shared" si="203"/>
        <v>0</v>
      </c>
      <c r="L364" s="99">
        <f t="shared" si="204"/>
        <v>0</v>
      </c>
      <c r="M364" s="80">
        <f>VLOOKUP($A364,[0]!Table,MATCH(M$4,[0]!Curves,0))</f>
        <v>0</v>
      </c>
      <c r="N364" s="81">
        <f t="shared" si="205"/>
        <v>0</v>
      </c>
      <c r="O364" s="99">
        <f t="shared" si="206"/>
        <v>0</v>
      </c>
      <c r="P364" s="71"/>
      <c r="Q364" s="99">
        <f t="shared" si="207"/>
        <v>0</v>
      </c>
      <c r="R364" s="99">
        <f t="shared" si="208"/>
        <v>0</v>
      </c>
      <c r="S364" s="99">
        <f t="shared" si="209"/>
        <v>0</v>
      </c>
      <c r="T364" s="82"/>
      <c r="U364" s="22">
        <f t="shared" si="210"/>
        <v>30</v>
      </c>
      <c r="V364" s="83">
        <f t="shared" si="211"/>
        <v>48573</v>
      </c>
      <c r="W364" s="22">
        <f t="shared" ca="1" si="212"/>
        <v>11524</v>
      </c>
      <c r="X364" s="80">
        <f>VLOOKUP($A364,[0]!Table,MATCH(X$4,[0]!Curves,0))</f>
        <v>6.5701579165795096E-2</v>
      </c>
      <c r="Y364" s="84">
        <f t="shared" ca="1" si="213"/>
        <v>0.13007698700878509</v>
      </c>
      <c r="Z364" s="22">
        <f t="shared" si="214"/>
        <v>0</v>
      </c>
      <c r="AA364" s="22">
        <f t="shared" si="215"/>
        <v>0</v>
      </c>
      <c r="AC364" s="72">
        <f t="shared" ca="1" si="216"/>
        <v>0</v>
      </c>
      <c r="AD364" s="72">
        <f t="shared" ca="1" si="217"/>
        <v>0</v>
      </c>
      <c r="AE364" s="72">
        <f t="shared" ca="1" si="218"/>
        <v>0</v>
      </c>
      <c r="AF364" s="72">
        <f t="shared" ca="1" si="219"/>
        <v>0</v>
      </c>
      <c r="AG364" s="72">
        <f t="shared" ca="1" si="220"/>
        <v>0</v>
      </c>
      <c r="AH364" s="72">
        <f t="shared" ca="1" si="221"/>
        <v>0</v>
      </c>
      <c r="AI364" s="72">
        <f t="shared" ca="1" si="222"/>
        <v>0</v>
      </c>
      <c r="AJ364" s="72">
        <f t="shared" ca="1" si="223"/>
        <v>0</v>
      </c>
      <c r="AK364" s="72">
        <f t="shared" ca="1" si="224"/>
        <v>0</v>
      </c>
      <c r="AL364" s="76"/>
      <c r="AM364" s="72">
        <f t="shared" ca="1" si="225"/>
        <v>0</v>
      </c>
      <c r="AN364" s="72">
        <f t="shared" ca="1" si="226"/>
        <v>0</v>
      </c>
      <c r="AO364" s="72">
        <f t="shared" ca="1" si="227"/>
        <v>0</v>
      </c>
      <c r="AP364" s="85">
        <f t="shared" ca="1" si="228"/>
        <v>0</v>
      </c>
      <c r="AR364" s="72">
        <f t="shared" ca="1" si="229"/>
        <v>0</v>
      </c>
      <c r="AS364" s="72">
        <f t="shared" ca="1" si="230"/>
        <v>0</v>
      </c>
      <c r="AT364" s="72">
        <f t="shared" ca="1" si="231"/>
        <v>0</v>
      </c>
      <c r="AU364" s="85">
        <f t="shared" ca="1" si="232"/>
        <v>0</v>
      </c>
      <c r="AV364" s="85"/>
      <c r="AW364" s="73">
        <f t="shared" ca="1" si="233"/>
        <v>0</v>
      </c>
      <c r="AY364" s="73">
        <f t="shared" ca="1" si="234"/>
        <v>0</v>
      </c>
      <c r="AZ364" s="86"/>
    </row>
    <row r="365" spans="1:52" ht="12" customHeight="1">
      <c r="A365" s="77">
        <f t="shared" si="235"/>
        <v>48549</v>
      </c>
      <c r="B365" s="78">
        <f t="shared" si="236"/>
        <v>50000</v>
      </c>
      <c r="C365" s="87"/>
      <c r="D365" s="79">
        <f t="shared" si="198"/>
        <v>50000</v>
      </c>
      <c r="E365" s="67">
        <f t="shared" si="199"/>
        <v>0</v>
      </c>
      <c r="F365" s="67">
        <f t="shared" ca="1" si="200"/>
        <v>0</v>
      </c>
      <c r="G365" s="80">
        <f>VLOOKUP($A365,[0]!Table,MATCH(G$4,[0]!Curves,0))</f>
        <v>0</v>
      </c>
      <c r="H365" s="81">
        <f t="shared" si="201"/>
        <v>0</v>
      </c>
      <c r="I365" s="80">
        <f t="shared" si="202"/>
        <v>0</v>
      </c>
      <c r="J365" s="80">
        <f>VLOOKUP($A365,[0]!Table,MATCH(J$4,[0]!Curves,0))</f>
        <v>0</v>
      </c>
      <c r="K365" s="81">
        <f t="shared" si="203"/>
        <v>0</v>
      </c>
      <c r="L365" s="99">
        <f t="shared" si="204"/>
        <v>0</v>
      </c>
      <c r="M365" s="80">
        <f>VLOOKUP($A365,[0]!Table,MATCH(M$4,[0]!Curves,0))</f>
        <v>0</v>
      </c>
      <c r="N365" s="81">
        <f t="shared" si="205"/>
        <v>0</v>
      </c>
      <c r="O365" s="99">
        <f t="shared" si="206"/>
        <v>0</v>
      </c>
      <c r="P365" s="71"/>
      <c r="Q365" s="99">
        <f t="shared" si="207"/>
        <v>0</v>
      </c>
      <c r="R365" s="99">
        <f t="shared" si="208"/>
        <v>0</v>
      </c>
      <c r="S365" s="99">
        <f t="shared" si="209"/>
        <v>0</v>
      </c>
      <c r="T365" s="82"/>
      <c r="U365" s="22">
        <f t="shared" si="210"/>
        <v>31</v>
      </c>
      <c r="V365" s="83">
        <f t="shared" si="211"/>
        <v>48604</v>
      </c>
      <c r="W365" s="22">
        <f t="shared" ca="1" si="212"/>
        <v>11555</v>
      </c>
      <c r="X365" s="80">
        <f>VLOOKUP($A365,[0]!Table,MATCH(X$4,[0]!Curves,0))</f>
        <v>6.5701579165795096E-2</v>
      </c>
      <c r="Y365" s="84">
        <f t="shared" ca="1" si="213"/>
        <v>0.12936525061214493</v>
      </c>
      <c r="Z365" s="22">
        <f t="shared" si="214"/>
        <v>0</v>
      </c>
      <c r="AA365" s="22">
        <f t="shared" si="215"/>
        <v>0</v>
      </c>
      <c r="AC365" s="72">
        <f t="shared" ca="1" si="216"/>
        <v>0</v>
      </c>
      <c r="AD365" s="72">
        <f t="shared" ca="1" si="217"/>
        <v>0</v>
      </c>
      <c r="AE365" s="72">
        <f t="shared" ca="1" si="218"/>
        <v>0</v>
      </c>
      <c r="AF365" s="72">
        <f t="shared" ca="1" si="219"/>
        <v>0</v>
      </c>
      <c r="AG365" s="72">
        <f t="shared" ca="1" si="220"/>
        <v>0</v>
      </c>
      <c r="AH365" s="72">
        <f t="shared" ca="1" si="221"/>
        <v>0</v>
      </c>
      <c r="AI365" s="72">
        <f t="shared" ca="1" si="222"/>
        <v>0</v>
      </c>
      <c r="AJ365" s="72">
        <f t="shared" ca="1" si="223"/>
        <v>0</v>
      </c>
      <c r="AK365" s="72">
        <f t="shared" ca="1" si="224"/>
        <v>0</v>
      </c>
      <c r="AL365" s="76"/>
      <c r="AM365" s="72">
        <f t="shared" ca="1" si="225"/>
        <v>0</v>
      </c>
      <c r="AN365" s="72">
        <f t="shared" ca="1" si="226"/>
        <v>0</v>
      </c>
      <c r="AO365" s="72">
        <f t="shared" ca="1" si="227"/>
        <v>0</v>
      </c>
      <c r="AP365" s="85">
        <f t="shared" ca="1" si="228"/>
        <v>0</v>
      </c>
      <c r="AR365" s="72">
        <f t="shared" ca="1" si="229"/>
        <v>0</v>
      </c>
      <c r="AS365" s="72">
        <f t="shared" ca="1" si="230"/>
        <v>0</v>
      </c>
      <c r="AT365" s="72">
        <f t="shared" ca="1" si="231"/>
        <v>0</v>
      </c>
      <c r="AU365" s="85">
        <f t="shared" ca="1" si="232"/>
        <v>0</v>
      </c>
      <c r="AV365" s="85"/>
      <c r="AW365" s="73">
        <f t="shared" ca="1" si="233"/>
        <v>0</v>
      </c>
      <c r="AY365" s="73">
        <f t="shared" ca="1" si="234"/>
        <v>0</v>
      </c>
      <c r="AZ365" s="86"/>
    </row>
    <row r="366" spans="1:52" ht="12" customHeight="1">
      <c r="A366" s="77">
        <f t="shared" si="235"/>
        <v>48580</v>
      </c>
      <c r="B366" s="78">
        <f t="shared" si="236"/>
        <v>50000</v>
      </c>
      <c r="C366" s="87"/>
      <c r="D366" s="79">
        <f t="shared" si="198"/>
        <v>50000</v>
      </c>
      <c r="E366" s="67">
        <f t="shared" si="199"/>
        <v>0</v>
      </c>
      <c r="F366" s="67">
        <f t="shared" ca="1" si="200"/>
        <v>0</v>
      </c>
      <c r="G366" s="80">
        <f>VLOOKUP($A366,[0]!Table,MATCH(G$4,[0]!Curves,0))</f>
        <v>0</v>
      </c>
      <c r="H366" s="81">
        <f t="shared" si="201"/>
        <v>0</v>
      </c>
      <c r="I366" s="80">
        <f t="shared" si="202"/>
        <v>0</v>
      </c>
      <c r="J366" s="80">
        <f>VLOOKUP($A366,[0]!Table,MATCH(J$4,[0]!Curves,0))</f>
        <v>0</v>
      </c>
      <c r="K366" s="81">
        <f t="shared" si="203"/>
        <v>0</v>
      </c>
      <c r="L366" s="99">
        <f t="shared" si="204"/>
        <v>0</v>
      </c>
      <c r="M366" s="80">
        <f>VLOOKUP($A366,[0]!Table,MATCH(M$4,[0]!Curves,0))</f>
        <v>0</v>
      </c>
      <c r="N366" s="81">
        <f t="shared" si="205"/>
        <v>0</v>
      </c>
      <c r="O366" s="99">
        <f t="shared" si="206"/>
        <v>0</v>
      </c>
      <c r="P366" s="71"/>
      <c r="Q366" s="99">
        <f t="shared" si="207"/>
        <v>0</v>
      </c>
      <c r="R366" s="99">
        <f t="shared" si="208"/>
        <v>0</v>
      </c>
      <c r="S366" s="99">
        <f t="shared" si="209"/>
        <v>0</v>
      </c>
      <c r="T366" s="82"/>
      <c r="U366" s="22">
        <f t="shared" si="210"/>
        <v>31</v>
      </c>
      <c r="V366" s="83">
        <f t="shared" si="211"/>
        <v>48635</v>
      </c>
      <c r="W366" s="22">
        <f t="shared" ca="1" si="212"/>
        <v>11586</v>
      </c>
      <c r="X366" s="80">
        <f>VLOOKUP($A366,[0]!Table,MATCH(X$4,[0]!Curves,0))</f>
        <v>6.5701579165795096E-2</v>
      </c>
      <c r="Y366" s="84">
        <f t="shared" ca="1" si="213"/>
        <v>0.12865740859151978</v>
      </c>
      <c r="Z366" s="22">
        <f t="shared" si="214"/>
        <v>0</v>
      </c>
      <c r="AA366" s="22">
        <f t="shared" si="215"/>
        <v>0</v>
      </c>
      <c r="AC366" s="72">
        <f t="shared" ca="1" si="216"/>
        <v>0</v>
      </c>
      <c r="AD366" s="72">
        <f t="shared" ca="1" si="217"/>
        <v>0</v>
      </c>
      <c r="AE366" s="72">
        <f t="shared" ca="1" si="218"/>
        <v>0</v>
      </c>
      <c r="AF366" s="72">
        <f t="shared" ca="1" si="219"/>
        <v>0</v>
      </c>
      <c r="AG366" s="72">
        <f t="shared" ca="1" si="220"/>
        <v>0</v>
      </c>
      <c r="AH366" s="72">
        <f t="shared" ca="1" si="221"/>
        <v>0</v>
      </c>
      <c r="AI366" s="72">
        <f t="shared" ca="1" si="222"/>
        <v>0</v>
      </c>
      <c r="AJ366" s="72">
        <f t="shared" ca="1" si="223"/>
        <v>0</v>
      </c>
      <c r="AK366" s="72">
        <f t="shared" ca="1" si="224"/>
        <v>0</v>
      </c>
      <c r="AL366" s="76"/>
      <c r="AM366" s="72">
        <f t="shared" ca="1" si="225"/>
        <v>0</v>
      </c>
      <c r="AN366" s="72">
        <f t="shared" ca="1" si="226"/>
        <v>0</v>
      </c>
      <c r="AO366" s="72">
        <f t="shared" ca="1" si="227"/>
        <v>0</v>
      </c>
      <c r="AP366" s="85">
        <f t="shared" ca="1" si="228"/>
        <v>0</v>
      </c>
      <c r="AR366" s="72">
        <f t="shared" ca="1" si="229"/>
        <v>0</v>
      </c>
      <c r="AS366" s="72">
        <f t="shared" ca="1" si="230"/>
        <v>0</v>
      </c>
      <c r="AT366" s="72">
        <f t="shared" ca="1" si="231"/>
        <v>0</v>
      </c>
      <c r="AU366" s="85">
        <f t="shared" ca="1" si="232"/>
        <v>0</v>
      </c>
      <c r="AV366" s="85"/>
      <c r="AW366" s="73">
        <f t="shared" ca="1" si="233"/>
        <v>0</v>
      </c>
      <c r="AY366" s="73">
        <f t="shared" ca="1" si="234"/>
        <v>0</v>
      </c>
      <c r="AZ366" s="86"/>
    </row>
    <row r="367" spans="1:52" ht="12" customHeight="1">
      <c r="A367" s="77">
        <f t="shared" si="235"/>
        <v>48611</v>
      </c>
      <c r="B367" s="78">
        <f t="shared" si="236"/>
        <v>50000</v>
      </c>
      <c r="C367" s="87"/>
      <c r="D367" s="79">
        <f t="shared" si="198"/>
        <v>50000</v>
      </c>
      <c r="E367" s="67">
        <f t="shared" si="199"/>
        <v>0</v>
      </c>
      <c r="F367" s="67">
        <f t="shared" ca="1" si="200"/>
        <v>0</v>
      </c>
      <c r="G367" s="80">
        <f>VLOOKUP($A367,[0]!Table,MATCH(G$4,[0]!Curves,0))</f>
        <v>0</v>
      </c>
      <c r="H367" s="81">
        <f t="shared" si="201"/>
        <v>0</v>
      </c>
      <c r="I367" s="80">
        <f t="shared" si="202"/>
        <v>0</v>
      </c>
      <c r="J367" s="80">
        <f>VLOOKUP($A367,[0]!Table,MATCH(J$4,[0]!Curves,0))</f>
        <v>0</v>
      </c>
      <c r="K367" s="81">
        <f t="shared" si="203"/>
        <v>0</v>
      </c>
      <c r="L367" s="99">
        <f t="shared" si="204"/>
        <v>0</v>
      </c>
      <c r="M367" s="80">
        <f>VLOOKUP($A367,[0]!Table,MATCH(M$4,[0]!Curves,0))</f>
        <v>0</v>
      </c>
      <c r="N367" s="81">
        <f t="shared" si="205"/>
        <v>0</v>
      </c>
      <c r="O367" s="99">
        <f t="shared" si="206"/>
        <v>0</v>
      </c>
      <c r="P367" s="71"/>
      <c r="Q367" s="99">
        <f t="shared" si="207"/>
        <v>0</v>
      </c>
      <c r="R367" s="99">
        <f t="shared" si="208"/>
        <v>0</v>
      </c>
      <c r="S367" s="99">
        <f t="shared" si="209"/>
        <v>0</v>
      </c>
      <c r="T367" s="82"/>
      <c r="U367" s="22">
        <f t="shared" si="210"/>
        <v>28</v>
      </c>
      <c r="V367" s="83">
        <f t="shared" si="211"/>
        <v>48663</v>
      </c>
      <c r="W367" s="22">
        <f t="shared" ca="1" si="212"/>
        <v>11614</v>
      </c>
      <c r="X367" s="80">
        <f>VLOOKUP($A367,[0]!Table,MATCH(X$4,[0]!Curves,0))</f>
        <v>6.5701579165795096E-2</v>
      </c>
      <c r="Y367" s="84">
        <f t="shared" ca="1" si="213"/>
        <v>0.12802139698405893</v>
      </c>
      <c r="Z367" s="22">
        <f t="shared" si="214"/>
        <v>0</v>
      </c>
      <c r="AA367" s="22">
        <f t="shared" si="215"/>
        <v>0</v>
      </c>
      <c r="AC367" s="72">
        <f t="shared" ca="1" si="216"/>
        <v>0</v>
      </c>
      <c r="AD367" s="72">
        <f t="shared" ca="1" si="217"/>
        <v>0</v>
      </c>
      <c r="AE367" s="72">
        <f t="shared" ca="1" si="218"/>
        <v>0</v>
      </c>
      <c r="AF367" s="72">
        <f t="shared" ca="1" si="219"/>
        <v>0</v>
      </c>
      <c r="AG367" s="72">
        <f t="shared" ca="1" si="220"/>
        <v>0</v>
      </c>
      <c r="AH367" s="72">
        <f t="shared" ca="1" si="221"/>
        <v>0</v>
      </c>
      <c r="AI367" s="72">
        <f t="shared" ca="1" si="222"/>
        <v>0</v>
      </c>
      <c r="AJ367" s="72">
        <f t="shared" ca="1" si="223"/>
        <v>0</v>
      </c>
      <c r="AK367" s="72">
        <f t="shared" ca="1" si="224"/>
        <v>0</v>
      </c>
      <c r="AL367" s="76"/>
      <c r="AM367" s="72">
        <f t="shared" ca="1" si="225"/>
        <v>0</v>
      </c>
      <c r="AN367" s="72">
        <f t="shared" ca="1" si="226"/>
        <v>0</v>
      </c>
      <c r="AO367" s="72">
        <f t="shared" ca="1" si="227"/>
        <v>0</v>
      </c>
      <c r="AP367" s="85">
        <f t="shared" ca="1" si="228"/>
        <v>0</v>
      </c>
      <c r="AR367" s="72">
        <f t="shared" ca="1" si="229"/>
        <v>0</v>
      </c>
      <c r="AS367" s="72">
        <f t="shared" ca="1" si="230"/>
        <v>0</v>
      </c>
      <c r="AT367" s="72">
        <f t="shared" ca="1" si="231"/>
        <v>0</v>
      </c>
      <c r="AU367" s="85">
        <f t="shared" ca="1" si="232"/>
        <v>0</v>
      </c>
      <c r="AV367" s="85"/>
      <c r="AW367" s="73">
        <f t="shared" ca="1" si="233"/>
        <v>0</v>
      </c>
      <c r="AY367" s="73">
        <f t="shared" ca="1" si="234"/>
        <v>0</v>
      </c>
      <c r="AZ367" s="86"/>
    </row>
    <row r="368" spans="1:52" ht="12" customHeight="1">
      <c r="A368" s="77">
        <f t="shared" si="235"/>
        <v>48639</v>
      </c>
      <c r="B368" s="78">
        <f t="shared" si="236"/>
        <v>50000</v>
      </c>
      <c r="C368" s="87"/>
      <c r="D368" s="79">
        <f t="shared" si="198"/>
        <v>50000</v>
      </c>
      <c r="E368" s="67">
        <f t="shared" si="199"/>
        <v>0</v>
      </c>
      <c r="F368" s="67">
        <f t="shared" ca="1" si="200"/>
        <v>0</v>
      </c>
      <c r="G368" s="80">
        <f>VLOOKUP($A368,[0]!Table,MATCH(G$4,[0]!Curves,0))</f>
        <v>0</v>
      </c>
      <c r="H368" s="81">
        <f t="shared" si="201"/>
        <v>0</v>
      </c>
      <c r="I368" s="80">
        <f t="shared" si="202"/>
        <v>0</v>
      </c>
      <c r="J368" s="80">
        <f>VLOOKUP($A368,[0]!Table,MATCH(J$4,[0]!Curves,0))</f>
        <v>0</v>
      </c>
      <c r="K368" s="81">
        <f t="shared" si="203"/>
        <v>0</v>
      </c>
      <c r="L368" s="99">
        <f t="shared" si="204"/>
        <v>0</v>
      </c>
      <c r="M368" s="80">
        <f>VLOOKUP($A368,[0]!Table,MATCH(M$4,[0]!Curves,0))</f>
        <v>0</v>
      </c>
      <c r="N368" s="81">
        <f t="shared" si="205"/>
        <v>0</v>
      </c>
      <c r="O368" s="99">
        <f t="shared" si="206"/>
        <v>0</v>
      </c>
      <c r="P368" s="71"/>
      <c r="Q368" s="99">
        <f t="shared" si="207"/>
        <v>0</v>
      </c>
      <c r="R368" s="99">
        <f t="shared" si="208"/>
        <v>0</v>
      </c>
      <c r="S368" s="99">
        <f t="shared" si="209"/>
        <v>0</v>
      </c>
      <c r="T368" s="82"/>
      <c r="U368" s="22">
        <f t="shared" si="210"/>
        <v>31</v>
      </c>
      <c r="V368" s="83">
        <f t="shared" si="211"/>
        <v>48694</v>
      </c>
      <c r="W368" s="22">
        <f t="shared" ca="1" si="212"/>
        <v>11645</v>
      </c>
      <c r="X368" s="80">
        <f>VLOOKUP($A368,[0]!Table,MATCH(X$4,[0]!Curves,0))</f>
        <v>6.5701579165795096E-2</v>
      </c>
      <c r="Y368" s="84">
        <f t="shared" ca="1" si="213"/>
        <v>0.12732090806686014</v>
      </c>
      <c r="Z368" s="22">
        <f t="shared" si="214"/>
        <v>0</v>
      </c>
      <c r="AA368" s="22">
        <f t="shared" si="215"/>
        <v>0</v>
      </c>
      <c r="AC368" s="72">
        <f t="shared" ca="1" si="216"/>
        <v>0</v>
      </c>
      <c r="AD368" s="72">
        <f t="shared" ca="1" si="217"/>
        <v>0</v>
      </c>
      <c r="AE368" s="72">
        <f t="shared" ca="1" si="218"/>
        <v>0</v>
      </c>
      <c r="AF368" s="72">
        <f t="shared" ca="1" si="219"/>
        <v>0</v>
      </c>
      <c r="AG368" s="72">
        <f t="shared" ca="1" si="220"/>
        <v>0</v>
      </c>
      <c r="AH368" s="72">
        <f t="shared" ca="1" si="221"/>
        <v>0</v>
      </c>
      <c r="AI368" s="72">
        <f t="shared" ca="1" si="222"/>
        <v>0</v>
      </c>
      <c r="AJ368" s="72">
        <f t="shared" ca="1" si="223"/>
        <v>0</v>
      </c>
      <c r="AK368" s="72">
        <f t="shared" ca="1" si="224"/>
        <v>0</v>
      </c>
      <c r="AL368" s="76"/>
      <c r="AM368" s="72">
        <f t="shared" ca="1" si="225"/>
        <v>0</v>
      </c>
      <c r="AN368" s="72">
        <f t="shared" ca="1" si="226"/>
        <v>0</v>
      </c>
      <c r="AO368" s="72">
        <f t="shared" ca="1" si="227"/>
        <v>0</v>
      </c>
      <c r="AP368" s="85">
        <f t="shared" ca="1" si="228"/>
        <v>0</v>
      </c>
      <c r="AR368" s="72">
        <f t="shared" ca="1" si="229"/>
        <v>0</v>
      </c>
      <c r="AS368" s="72">
        <f t="shared" ca="1" si="230"/>
        <v>0</v>
      </c>
      <c r="AT368" s="72">
        <f t="shared" ca="1" si="231"/>
        <v>0</v>
      </c>
      <c r="AU368" s="85">
        <f t="shared" ca="1" si="232"/>
        <v>0</v>
      </c>
      <c r="AV368" s="85"/>
      <c r="AW368" s="73">
        <f t="shared" ca="1" si="233"/>
        <v>0</v>
      </c>
      <c r="AY368" s="73">
        <f t="shared" ca="1" si="234"/>
        <v>0</v>
      </c>
      <c r="AZ368" s="86"/>
    </row>
    <row r="369" spans="1:52" ht="12" customHeight="1" thickBot="1">
      <c r="A369" s="77">
        <f t="shared" si="235"/>
        <v>48670</v>
      </c>
      <c r="B369" s="78">
        <f t="shared" si="236"/>
        <v>50000</v>
      </c>
      <c r="C369" s="87"/>
      <c r="D369" s="79">
        <f t="shared" si="198"/>
        <v>50000</v>
      </c>
      <c r="E369" s="67">
        <f t="shared" si="199"/>
        <v>0</v>
      </c>
      <c r="F369" s="67">
        <f t="shared" ca="1" si="200"/>
        <v>0</v>
      </c>
      <c r="G369" s="80">
        <f>VLOOKUP($A369,[0]!Table,MATCH(G$4,[0]!Curves,0))</f>
        <v>0</v>
      </c>
      <c r="H369" s="81">
        <f t="shared" si="201"/>
        <v>0</v>
      </c>
      <c r="I369" s="80">
        <f t="shared" si="202"/>
        <v>0</v>
      </c>
      <c r="J369" s="80">
        <f>VLOOKUP($A369,[0]!Table,MATCH(J$4,[0]!Curves,0))</f>
        <v>0</v>
      </c>
      <c r="K369" s="81">
        <f t="shared" si="203"/>
        <v>0</v>
      </c>
      <c r="L369" s="99">
        <f t="shared" si="204"/>
        <v>0</v>
      </c>
      <c r="M369" s="80">
        <f>VLOOKUP($A369,[0]!Table,MATCH(M$4,[0]!Curves,0))</f>
        <v>0</v>
      </c>
      <c r="N369" s="81">
        <f t="shared" si="205"/>
        <v>0</v>
      </c>
      <c r="O369" s="99">
        <f t="shared" si="206"/>
        <v>0</v>
      </c>
      <c r="P369" s="71"/>
      <c r="Q369" s="99">
        <f t="shared" si="207"/>
        <v>0</v>
      </c>
      <c r="R369" s="99">
        <f t="shared" si="208"/>
        <v>0</v>
      </c>
      <c r="S369" s="99">
        <f t="shared" si="209"/>
        <v>0</v>
      </c>
      <c r="T369" s="82"/>
      <c r="U369" s="22">
        <f t="shared" si="210"/>
        <v>30</v>
      </c>
      <c r="V369" s="83">
        <f t="shared" si="211"/>
        <v>48724</v>
      </c>
      <c r="W369" s="22">
        <f t="shared" ca="1" si="212"/>
        <v>11675</v>
      </c>
      <c r="X369" s="80">
        <f>VLOOKUP($A369,[0]!Table,MATCH(X$4,[0]!Curves,0))</f>
        <v>6.5701579165795096E-2</v>
      </c>
      <c r="Y369" s="84">
        <f t="shared" ca="1" si="213"/>
        <v>0.12664666514954306</v>
      </c>
      <c r="Z369" s="22">
        <f t="shared" si="214"/>
        <v>0</v>
      </c>
      <c r="AA369" s="22">
        <f t="shared" si="215"/>
        <v>0</v>
      </c>
      <c r="AC369" s="72">
        <f t="shared" ca="1" si="216"/>
        <v>0</v>
      </c>
      <c r="AD369" s="72">
        <f t="shared" ca="1" si="217"/>
        <v>0</v>
      </c>
      <c r="AE369" s="72">
        <f t="shared" ca="1" si="218"/>
        <v>0</v>
      </c>
      <c r="AF369" s="72">
        <f t="shared" ca="1" si="219"/>
        <v>0</v>
      </c>
      <c r="AG369" s="72">
        <f t="shared" ca="1" si="220"/>
        <v>0</v>
      </c>
      <c r="AH369" s="72">
        <f t="shared" ca="1" si="221"/>
        <v>0</v>
      </c>
      <c r="AI369" s="72">
        <f t="shared" ca="1" si="222"/>
        <v>0</v>
      </c>
      <c r="AJ369" s="72">
        <f t="shared" ca="1" si="223"/>
        <v>0</v>
      </c>
      <c r="AK369" s="72">
        <f t="shared" ca="1" si="224"/>
        <v>0</v>
      </c>
      <c r="AL369" s="76"/>
      <c r="AM369" s="72">
        <f t="shared" ca="1" si="225"/>
        <v>0</v>
      </c>
      <c r="AN369" s="72">
        <f t="shared" ca="1" si="226"/>
        <v>0</v>
      </c>
      <c r="AO369" s="72">
        <f t="shared" ca="1" si="227"/>
        <v>0</v>
      </c>
      <c r="AP369" s="85">
        <f t="shared" ca="1" si="228"/>
        <v>0</v>
      </c>
      <c r="AR369" s="72">
        <f t="shared" ca="1" si="229"/>
        <v>0</v>
      </c>
      <c r="AS369" s="72">
        <f t="shared" ca="1" si="230"/>
        <v>0</v>
      </c>
      <c r="AT369" s="72">
        <f t="shared" ca="1" si="231"/>
        <v>0</v>
      </c>
      <c r="AU369" s="85">
        <f t="shared" ca="1" si="232"/>
        <v>0</v>
      </c>
      <c r="AV369" s="85"/>
      <c r="AW369" s="88">
        <f t="shared" ca="1" si="233"/>
        <v>0</v>
      </c>
      <c r="AY369" s="88">
        <f t="shared" ca="1" si="234"/>
        <v>0</v>
      </c>
      <c r="AZ369" s="86"/>
    </row>
    <row r="370" spans="1:52">
      <c r="A370" s="77">
        <f t="shared" si="235"/>
        <v>48700</v>
      </c>
      <c r="X370" s="80">
        <f>VLOOKUP($A370,[0]!Table,MATCH(X$4,[0]!Curves,0))</f>
        <v>6.5701579165795096E-2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370"/>
  <sheetViews>
    <sheetView zoomScale="75" workbookViewId="0">
      <pane xSplit="1" ySplit="6" topLeftCell="B7" activePane="bottomRight" state="frozenSplit"/>
      <selection pane="topRight" activeCell="B1" sqref="B1"/>
      <selection pane="bottomLeft" activeCell="A7" sqref="A7"/>
      <selection pane="bottomRight" activeCell="G35" sqref="A35:G35"/>
    </sheetView>
  </sheetViews>
  <sheetFormatPr defaultRowHeight="12.75"/>
  <cols>
    <col min="1" max="1" width="14.140625" style="18" customWidth="1"/>
    <col min="2" max="2" width="14.5703125" style="18" customWidth="1"/>
    <col min="3" max="4" width="16.42578125" style="18" customWidth="1"/>
    <col min="5" max="5" width="14.85546875" style="18" bestFit="1" customWidth="1"/>
    <col min="6" max="6" width="13.85546875" style="18" bestFit="1" customWidth="1"/>
    <col min="7" max="7" width="10.7109375" style="18" customWidth="1"/>
    <col min="8" max="8" width="18.140625" style="18" customWidth="1"/>
    <col min="9" max="9" width="22.5703125" style="18" bestFit="1" customWidth="1"/>
    <col min="10" max="10" width="25.85546875" style="18" customWidth="1"/>
    <col min="11" max="12" width="19.28515625" style="22" bestFit="1" customWidth="1"/>
    <col min="13" max="13" width="25" style="22" customWidth="1"/>
    <col min="14" max="15" width="19.28515625" style="22" bestFit="1" customWidth="1"/>
    <col min="16" max="16" width="3.140625" style="22" customWidth="1"/>
    <col min="17" max="17" width="16.7109375" style="22" bestFit="1" customWidth="1"/>
    <col min="18" max="18" width="18.5703125" style="22" bestFit="1" customWidth="1"/>
    <col min="19" max="19" width="16.7109375" style="22" bestFit="1" customWidth="1"/>
    <col min="20" max="20" width="3.140625" style="18" customWidth="1"/>
    <col min="21" max="27" width="10.7109375" style="22" customWidth="1"/>
    <col min="28" max="28" width="4.28515625" style="18" customWidth="1"/>
    <col min="29" max="29" width="12.28515625" style="18" customWidth="1"/>
    <col min="30" max="30" width="18.85546875" style="18" customWidth="1"/>
    <col min="31" max="31" width="15.85546875" style="18" customWidth="1"/>
    <col min="32" max="32" width="17.140625" style="18" customWidth="1"/>
    <col min="33" max="33" width="20.5703125" style="18" customWidth="1"/>
    <col min="34" max="34" width="20.7109375" style="18" customWidth="1"/>
    <col min="35" max="35" width="14.28515625" style="18" customWidth="1"/>
    <col min="36" max="36" width="16.42578125" style="18" customWidth="1"/>
    <col min="37" max="37" width="15.140625" style="18" customWidth="1"/>
    <col min="38" max="38" width="6.5703125" style="26" customWidth="1"/>
    <col min="39" max="40" width="15.140625" style="18" customWidth="1"/>
    <col min="41" max="41" width="16.85546875" style="18" customWidth="1"/>
    <col min="42" max="42" width="16" style="18" customWidth="1"/>
    <col min="43" max="43" width="5.85546875" customWidth="1"/>
    <col min="44" max="45" width="15.140625" style="18" customWidth="1"/>
    <col min="46" max="46" width="16.85546875" style="18" customWidth="1"/>
    <col min="47" max="47" width="16" style="18" customWidth="1"/>
    <col min="48" max="48" width="6.28515625" style="18" customWidth="1"/>
    <col min="49" max="49" width="18.42578125" style="18" customWidth="1"/>
    <col min="50" max="50" width="3.85546875" style="18" customWidth="1"/>
    <col min="51" max="51" width="18.42578125" style="18" customWidth="1"/>
    <col min="52" max="16384" width="9.140625" style="18"/>
  </cols>
  <sheetData>
    <row r="1" spans="1:52" ht="13.5" thickBot="1">
      <c r="A1" s="15"/>
      <c r="B1" s="16" t="s">
        <v>26</v>
      </c>
      <c r="C1" s="17"/>
      <c r="D1" s="17"/>
      <c r="E1"/>
      <c r="H1" s="19" t="s">
        <v>27</v>
      </c>
      <c r="I1" s="22" t="s">
        <v>28</v>
      </c>
      <c r="J1" s="22" t="s">
        <v>29</v>
      </c>
      <c r="K1" s="20" t="s">
        <v>30</v>
      </c>
      <c r="L1" s="21" t="s">
        <v>31</v>
      </c>
      <c r="M1" s="97"/>
      <c r="AC1" s="23"/>
      <c r="AD1" s="24"/>
      <c r="AE1" s="23"/>
      <c r="AF1" s="23"/>
      <c r="AG1" s="24"/>
      <c r="AH1" s="23"/>
      <c r="AI1" s="25"/>
    </row>
    <row r="2" spans="1:52">
      <c r="A2" s="27" t="s">
        <v>32</v>
      </c>
      <c r="B2" s="28" t="s">
        <v>33</v>
      </c>
      <c r="C2" s="29" t="s">
        <v>34</v>
      </c>
      <c r="D2" s="30" t="s">
        <v>35</v>
      </c>
      <c r="E2" s="28" t="s">
        <v>36</v>
      </c>
      <c r="F2" s="29" t="s">
        <v>37</v>
      </c>
      <c r="G2" s="28" t="s">
        <v>38</v>
      </c>
      <c r="H2" s="31" t="s">
        <v>39</v>
      </c>
      <c r="I2" s="28" t="s">
        <v>40</v>
      </c>
      <c r="J2" s="28" t="s">
        <v>40</v>
      </c>
      <c r="K2" s="32" t="s">
        <v>41</v>
      </c>
      <c r="L2" s="33"/>
      <c r="AC2" s="23"/>
      <c r="AD2" s="23"/>
      <c r="AE2" s="23"/>
      <c r="AF2" s="23"/>
      <c r="AG2" s="23"/>
      <c r="AH2" s="23"/>
      <c r="AI2" s="23"/>
      <c r="AP2" s="34" t="s">
        <v>42</v>
      </c>
      <c r="AU2" s="34" t="s">
        <v>43</v>
      </c>
    </row>
    <row r="3" spans="1:52" ht="13.5" thickBot="1">
      <c r="A3" s="35">
        <f>'Inputs-Summary'!F3</f>
        <v>37926</v>
      </c>
      <c r="B3" s="36">
        <f>'Inputs-Summary'!F4</f>
        <v>43404</v>
      </c>
      <c r="C3" s="37">
        <f ca="1">IF(WEEKDAY(TODAY())=2,TODAY()-3,TODAY()-1)+1</f>
        <v>37049</v>
      </c>
      <c r="D3" s="37">
        <f>'Inputs-Summary'!F5</f>
        <v>37047</v>
      </c>
      <c r="E3" s="38" t="str">
        <f>CONCATENATE(INT(Z8/12)," Y - ",Z8-INT(Z8/12)*12," M")</f>
        <v>15 Y - 0 M</v>
      </c>
      <c r="F3" s="39">
        <f>'Inputs-Summary'!F10</f>
        <v>1</v>
      </c>
      <c r="G3" s="39">
        <f>'Inputs-Summary'!F9</f>
        <v>2</v>
      </c>
      <c r="H3" s="40">
        <f>'Inputs-Summary'!F8</f>
        <v>1</v>
      </c>
      <c r="I3" s="39" t="str">
        <f>'Inputs-Summary'!F12</f>
        <v>IF-NWPL_ROCKY_M</v>
      </c>
      <c r="J3" s="39" t="str">
        <f>'Inputs-Summary'!F13</f>
        <v>IF-NWPL_ROCKY_M</v>
      </c>
      <c r="K3" s="41">
        <v>0</v>
      </c>
      <c r="L3" s="42"/>
      <c r="AC3" s="23"/>
      <c r="AF3" s="23"/>
    </row>
    <row r="4" spans="1:52">
      <c r="A4" s="90"/>
      <c r="B4" s="90"/>
      <c r="C4" s="43"/>
      <c r="D4" s="43" t="s">
        <v>45</v>
      </c>
      <c r="E4" s="43" t="s">
        <v>46</v>
      </c>
      <c r="F4" s="43" t="s">
        <v>47</v>
      </c>
      <c r="G4" s="44" t="s">
        <v>22</v>
      </c>
      <c r="H4" s="45"/>
      <c r="I4" s="45"/>
      <c r="J4" s="44" t="str">
        <f>CONCATENATE(I3,"-","D")</f>
        <v>IF-NWPL_ROCKY_M-D</v>
      </c>
      <c r="K4" s="45" t="str">
        <f>I3</f>
        <v>IF-NWPL_ROCKY_M</v>
      </c>
      <c r="L4" s="45" t="str">
        <f>I3</f>
        <v>IF-NWPL_ROCKY_M</v>
      </c>
      <c r="M4" s="44" t="str">
        <f>CONCATENATE(J3,"-","I")</f>
        <v>IF-NWPL_ROCKY_M-I</v>
      </c>
      <c r="N4" s="45" t="str">
        <f>J3</f>
        <v>IF-NWPL_ROCKY_M</v>
      </c>
      <c r="O4" s="45" t="str">
        <f>J3</f>
        <v>IF-NWPL_ROCKY_M</v>
      </c>
      <c r="Q4" s="45" t="str">
        <f>K4</f>
        <v>IF-NWPL_ROCKY_M</v>
      </c>
      <c r="R4" s="45" t="str">
        <f>J4</f>
        <v>IF-NWPL_ROCKY_M-D</v>
      </c>
      <c r="S4" s="45" t="str">
        <f>K4</f>
        <v>IF-NWPL_ROCKY_M</v>
      </c>
      <c r="U4" s="46"/>
      <c r="V4" s="46"/>
      <c r="W4" s="46" t="s">
        <v>48</v>
      </c>
      <c r="X4" s="44" t="s">
        <v>23</v>
      </c>
      <c r="Y4" s="46"/>
      <c r="Z4" s="46"/>
      <c r="AA4" s="46"/>
      <c r="AC4" s="47"/>
      <c r="AD4" s="47"/>
      <c r="AE4" s="47"/>
      <c r="AF4" s="47" t="str">
        <f>K4</f>
        <v>IF-NWPL_ROCKY_M</v>
      </c>
      <c r="AG4" s="47" t="str">
        <f>AF4</f>
        <v>IF-NWPL_ROCKY_M</v>
      </c>
      <c r="AH4" s="47" t="str">
        <f>AG4</f>
        <v>IF-NWPL_ROCKY_M</v>
      </c>
      <c r="AI4" s="47" t="str">
        <f>AH4</f>
        <v>IF-NWPL_ROCKY_M</v>
      </c>
      <c r="AJ4" s="47" t="str">
        <f>AI4</f>
        <v>IF-NWPL_ROCKY_M</v>
      </c>
      <c r="AK4" s="47" t="str">
        <f>AJ4</f>
        <v>IF-NWPL_ROCKY_M</v>
      </c>
      <c r="AL4" s="48"/>
      <c r="AM4" s="49" t="s">
        <v>49</v>
      </c>
      <c r="AN4" s="49" t="s">
        <v>50</v>
      </c>
      <c r="AO4" s="49" t="s">
        <v>51</v>
      </c>
      <c r="AP4" s="49" t="s">
        <v>45</v>
      </c>
      <c r="AR4" s="49" t="s">
        <v>49</v>
      </c>
      <c r="AS4" s="49" t="s">
        <v>28</v>
      </c>
      <c r="AT4" s="49" t="s">
        <v>51</v>
      </c>
      <c r="AU4" s="49" t="s">
        <v>45</v>
      </c>
      <c r="AV4" s="50"/>
      <c r="AW4" s="51"/>
      <c r="AY4" s="51"/>
    </row>
    <row r="5" spans="1:52">
      <c r="A5" s="43" t="s">
        <v>52</v>
      </c>
      <c r="B5" s="43" t="str">
        <f>IF($H$3=1,"Daily","Monthly")</f>
        <v>Daily</v>
      </c>
      <c r="C5" s="43"/>
      <c r="D5" s="43" t="str">
        <f>IF($H$3=1,"Daily","Monthly")</f>
        <v>Daily</v>
      </c>
      <c r="E5" s="43" t="s">
        <v>53</v>
      </c>
      <c r="F5" s="43" t="s">
        <v>53</v>
      </c>
      <c r="G5" s="43" t="s">
        <v>54</v>
      </c>
      <c r="H5" s="43" t="s">
        <v>54</v>
      </c>
      <c r="I5" s="43" t="s">
        <v>54</v>
      </c>
      <c r="J5" s="43" t="s">
        <v>28</v>
      </c>
      <c r="K5" s="43" t="s">
        <v>28</v>
      </c>
      <c r="L5" s="43" t="s">
        <v>28</v>
      </c>
      <c r="M5" s="43" t="s">
        <v>29</v>
      </c>
      <c r="N5" s="43" t="s">
        <v>29</v>
      </c>
      <c r="O5" s="43" t="s">
        <v>29</v>
      </c>
      <c r="Q5" s="43" t="s">
        <v>55</v>
      </c>
      <c r="R5" s="43" t="s">
        <v>55</v>
      </c>
      <c r="S5" s="43" t="s">
        <v>55</v>
      </c>
      <c r="U5" s="52" t="s">
        <v>56</v>
      </c>
      <c r="V5" s="52" t="s">
        <v>57</v>
      </c>
      <c r="W5" s="52" t="s">
        <v>57</v>
      </c>
      <c r="X5" s="53" t="s">
        <v>58</v>
      </c>
      <c r="Y5" s="52" t="s">
        <v>57</v>
      </c>
      <c r="Z5" s="52" t="s">
        <v>59</v>
      </c>
      <c r="AA5" s="52" t="s">
        <v>59</v>
      </c>
      <c r="AC5" s="54" t="str">
        <f t="shared" ref="AC5:AK6" si="0">G5</f>
        <v>Nymex</v>
      </c>
      <c r="AD5" s="54" t="str">
        <f t="shared" si="0"/>
        <v>Nymex</v>
      </c>
      <c r="AE5" s="54" t="str">
        <f t="shared" si="0"/>
        <v>Nymex</v>
      </c>
      <c r="AF5" s="54" t="str">
        <f t="shared" si="0"/>
        <v>Basis</v>
      </c>
      <c r="AG5" s="54" t="str">
        <f t="shared" si="0"/>
        <v>Basis</v>
      </c>
      <c r="AH5" s="54" t="str">
        <f t="shared" si="0"/>
        <v>Basis</v>
      </c>
      <c r="AI5" s="54" t="str">
        <f t="shared" si="0"/>
        <v>Index</v>
      </c>
      <c r="AJ5" s="54" t="str">
        <f t="shared" si="0"/>
        <v>Index</v>
      </c>
      <c r="AK5" s="54" t="str">
        <f t="shared" si="0"/>
        <v>Index</v>
      </c>
      <c r="AL5" s="48"/>
      <c r="AM5" s="55" t="str">
        <f>CHOOSE(G3,"Bid-Contract","Contract-Offer")</f>
        <v>Contract-Offer</v>
      </c>
      <c r="AN5" s="55" t="str">
        <f>AM5</f>
        <v>Contract-Offer</v>
      </c>
      <c r="AO5" s="55" t="str">
        <f>AM5</f>
        <v>Contract-Offer</v>
      </c>
      <c r="AP5" s="55" t="str">
        <f>AM5</f>
        <v>Contract-Offer</v>
      </c>
      <c r="AR5" s="55" t="str">
        <f>CHOOSE(G3,"Mid-Bid","Offer-Mid")</f>
        <v>Offer-Mid</v>
      </c>
      <c r="AS5" s="55" t="str">
        <f>AR5</f>
        <v>Offer-Mid</v>
      </c>
      <c r="AT5" s="55" t="str">
        <f>AR5</f>
        <v>Offer-Mid</v>
      </c>
      <c r="AU5" s="55" t="str">
        <f>AR5</f>
        <v>Offer-Mid</v>
      </c>
      <c r="AV5" s="50"/>
      <c r="AW5" s="56" t="s">
        <v>45</v>
      </c>
      <c r="AY5" s="56" t="s">
        <v>45</v>
      </c>
    </row>
    <row r="6" spans="1:52">
      <c r="A6" s="57" t="s">
        <v>60</v>
      </c>
      <c r="B6" s="58" t="s">
        <v>61</v>
      </c>
      <c r="C6" s="58"/>
      <c r="D6" s="57" t="s">
        <v>61</v>
      </c>
      <c r="E6" s="58" t="s">
        <v>62</v>
      </c>
      <c r="F6" s="58" t="s">
        <v>62</v>
      </c>
      <c r="G6" s="57" t="s">
        <v>63</v>
      </c>
      <c r="H6" s="57" t="str">
        <f>CHOOSE(G3,"Bid","Offer")</f>
        <v>Offer</v>
      </c>
      <c r="I6" s="57" t="s">
        <v>64</v>
      </c>
      <c r="J6" s="57" t="s">
        <v>63</v>
      </c>
      <c r="K6" s="57" t="str">
        <f>H6</f>
        <v>Offer</v>
      </c>
      <c r="L6" s="57" t="s">
        <v>64</v>
      </c>
      <c r="M6" s="57" t="s">
        <v>63</v>
      </c>
      <c r="N6" s="57" t="str">
        <f>K6</f>
        <v>Offer</v>
      </c>
      <c r="O6" s="57" t="s">
        <v>64</v>
      </c>
      <c r="Q6" s="57" t="s">
        <v>63</v>
      </c>
      <c r="R6" s="57" t="str">
        <f>K6</f>
        <v>Offer</v>
      </c>
      <c r="S6" s="57" t="s">
        <v>64</v>
      </c>
      <c r="U6" s="59" t="s">
        <v>65</v>
      </c>
      <c r="V6" s="59" t="s">
        <v>66</v>
      </c>
      <c r="W6" s="59" t="s">
        <v>65</v>
      </c>
      <c r="X6" s="60" t="s">
        <v>14</v>
      </c>
      <c r="Y6" s="59" t="s">
        <v>67</v>
      </c>
      <c r="Z6" s="59" t="s">
        <v>68</v>
      </c>
      <c r="AA6" s="59" t="s">
        <v>65</v>
      </c>
      <c r="AC6" s="61" t="str">
        <f t="shared" si="0"/>
        <v>Mid</v>
      </c>
      <c r="AD6" s="61" t="str">
        <f t="shared" si="0"/>
        <v>Offer</v>
      </c>
      <c r="AE6" s="61" t="str">
        <f t="shared" si="0"/>
        <v>Contract</v>
      </c>
      <c r="AF6" s="61" t="str">
        <f t="shared" si="0"/>
        <v>Mid</v>
      </c>
      <c r="AG6" s="61" t="str">
        <f t="shared" si="0"/>
        <v>Offer</v>
      </c>
      <c r="AH6" s="61" t="str">
        <f t="shared" si="0"/>
        <v>Contract</v>
      </c>
      <c r="AI6" s="61" t="str">
        <f t="shared" si="0"/>
        <v>Mid</v>
      </c>
      <c r="AJ6" s="61" t="str">
        <f t="shared" si="0"/>
        <v>Offer</v>
      </c>
      <c r="AK6" s="61" t="str">
        <f t="shared" si="0"/>
        <v>Contract</v>
      </c>
      <c r="AL6" s="48"/>
      <c r="AM6" s="62" t="s">
        <v>69</v>
      </c>
      <c r="AN6" s="62" t="s">
        <v>69</v>
      </c>
      <c r="AO6" s="62" t="s">
        <v>69</v>
      </c>
      <c r="AP6" s="62" t="s">
        <v>69</v>
      </c>
      <c r="AR6" s="62" t="s">
        <v>69</v>
      </c>
      <c r="AS6" s="62" t="s">
        <v>69</v>
      </c>
      <c r="AT6" s="62" t="s">
        <v>69</v>
      </c>
      <c r="AU6" s="62" t="s">
        <v>69</v>
      </c>
      <c r="AV6" s="50"/>
      <c r="AW6" s="56" t="s">
        <v>70</v>
      </c>
      <c r="AY6" s="56" t="s">
        <v>64</v>
      </c>
    </row>
    <row r="7" spans="1:52" ht="13.5" thickBot="1">
      <c r="A7" s="63"/>
      <c r="B7" s="63"/>
      <c r="C7" s="63"/>
      <c r="D7" s="63"/>
      <c r="H7" s="101">
        <f>'Inputs-Summary'!F16</f>
        <v>0</v>
      </c>
      <c r="K7" s="101">
        <f>'Inputs-Summary'!F17</f>
        <v>0</v>
      </c>
      <c r="N7" s="101">
        <f>'Inputs-Summary'!F18</f>
        <v>0</v>
      </c>
      <c r="W7" s="64"/>
      <c r="AW7" s="65"/>
      <c r="AY7" s="65"/>
    </row>
    <row r="8" spans="1:52" ht="13.5" thickBot="1">
      <c r="A8" s="66" t="s">
        <v>71</v>
      </c>
      <c r="B8" s="67"/>
      <c r="C8" s="67"/>
      <c r="D8" s="67">
        <f>SUM(D10:D370)</f>
        <v>18000000</v>
      </c>
      <c r="E8" s="67">
        <f>SUM(E10:E370)</f>
        <v>273950000</v>
      </c>
      <c r="F8" s="67">
        <f ca="1">SUM(F10:F370)</f>
        <v>155128073.44707564</v>
      </c>
      <c r="G8" s="68">
        <f ca="1">SUMPRODUCT($F10:$F370,G10:G370)/SUM($F10:$F370)</f>
        <v>4.2457469586697938</v>
      </c>
      <c r="H8" s="68">
        <f ca="1">SUMPRODUCT($F10:$F370,H10:H370)/SUM($F10:$F370)</f>
        <v>4.2457469586697938</v>
      </c>
      <c r="I8" s="68">
        <f ca="1">SUMPRODUCT($F10:$F370,I10:I370)/SUM($F10:$F370)</f>
        <v>4.2457469586697938</v>
      </c>
      <c r="J8" s="68">
        <f t="shared" ref="J8:S8" ca="1" si="1">SUMPRODUCT($F10:$F370,J10:J370)/SUM($F10:$F370)</f>
        <v>-0.22145363267452475</v>
      </c>
      <c r="K8" s="68">
        <f t="shared" ca="1" si="1"/>
        <v>-0.22145363267452475</v>
      </c>
      <c r="L8" s="68">
        <f t="shared" ca="1" si="1"/>
        <v>-0.22145363267452475</v>
      </c>
      <c r="M8" s="68">
        <f t="shared" ca="1" si="1"/>
        <v>9.7154875135204224E-3</v>
      </c>
      <c r="N8" s="68">
        <f t="shared" ca="1" si="1"/>
        <v>9.7154875135204224E-3</v>
      </c>
      <c r="O8" s="68">
        <f t="shared" ca="1" si="1"/>
        <v>9.7154875135204224E-3</v>
      </c>
      <c r="P8" s="68"/>
      <c r="Q8" s="68">
        <f t="shared" ca="1" si="1"/>
        <v>4.034008813508791</v>
      </c>
      <c r="R8" s="68">
        <f t="shared" ca="1" si="1"/>
        <v>4.034008813508791</v>
      </c>
      <c r="S8" s="68">
        <f t="shared" ca="1" si="1"/>
        <v>4.034008813508791</v>
      </c>
      <c r="X8" s="69"/>
      <c r="Y8" s="70"/>
      <c r="Z8" s="71">
        <f>SUM(Z10:Z370)</f>
        <v>180</v>
      </c>
      <c r="AA8" s="71">
        <f>SUM(AA10:AA370)</f>
        <v>5479</v>
      </c>
      <c r="AC8" s="72">
        <f t="shared" ref="AC8:AK8" ca="1" si="2">SUM(AC10:AC370)</f>
        <v>658634546.04222572</v>
      </c>
      <c r="AD8" s="72">
        <f t="shared" ca="1" si="2"/>
        <v>658634546.04222572</v>
      </c>
      <c r="AE8" s="72">
        <f t="shared" ca="1" si="2"/>
        <v>658634546.04222572</v>
      </c>
      <c r="AF8" s="72">
        <f t="shared" ca="1" si="2"/>
        <v>-34353675.394655384</v>
      </c>
      <c r="AG8" s="72">
        <f t="shared" ca="1" si="2"/>
        <v>-34353675.394655384</v>
      </c>
      <c r="AH8" s="72">
        <f t="shared" ca="1" si="2"/>
        <v>-34353675.394655384</v>
      </c>
      <c r="AI8" s="72">
        <f t="shared" ca="1" si="2"/>
        <v>1507144.8605715423</v>
      </c>
      <c r="AJ8" s="72">
        <f t="shared" ca="1" si="2"/>
        <v>1507144.8605715423</v>
      </c>
      <c r="AK8" s="72">
        <f t="shared" ca="1" si="2"/>
        <v>1507144.8605715423</v>
      </c>
      <c r="AL8" s="72"/>
      <c r="AM8" s="72">
        <f ca="1">SUM(AM10:AM370)</f>
        <v>0</v>
      </c>
      <c r="AN8" s="72">
        <f ca="1">SUM(AN10:AN370)</f>
        <v>0</v>
      </c>
      <c r="AO8" s="72">
        <f ca="1">SUM(AO10:AO370)</f>
        <v>0</v>
      </c>
      <c r="AP8" s="72">
        <f ca="1">SUM(AP10:AP370)</f>
        <v>0</v>
      </c>
      <c r="AR8" s="72">
        <f ca="1">SUM(AR10:AR370)</f>
        <v>0</v>
      </c>
      <c r="AS8" s="72">
        <f ca="1">SUM(AS10:AS370)</f>
        <v>0</v>
      </c>
      <c r="AT8" s="72">
        <f ca="1">SUM(AT10:AT370)</f>
        <v>0</v>
      </c>
      <c r="AU8" s="72">
        <f ca="1">SUM(AU10:AU370)</f>
        <v>0</v>
      </c>
      <c r="AV8" s="72"/>
      <c r="AW8" s="73">
        <f ca="1">SUM(AW10:AW370)</f>
        <v>0</v>
      </c>
      <c r="AY8" s="73">
        <f ca="1">SUM(AY10:AY370)</f>
        <v>625788015.50814211</v>
      </c>
    </row>
    <row r="9" spans="1:52">
      <c r="B9" s="74"/>
      <c r="C9" s="74"/>
      <c r="D9" s="74"/>
      <c r="E9" s="74"/>
      <c r="F9" s="74"/>
      <c r="H9" s="75"/>
      <c r="I9" s="75"/>
      <c r="J9" s="75"/>
      <c r="K9" s="98"/>
      <c r="L9" s="98"/>
      <c r="M9" s="98"/>
      <c r="N9" s="98"/>
      <c r="O9" s="98"/>
      <c r="Q9" s="98"/>
      <c r="R9" s="98"/>
      <c r="S9" s="98"/>
      <c r="Y9" s="70"/>
      <c r="AC9" s="72"/>
      <c r="AD9" s="72"/>
      <c r="AE9" s="72"/>
      <c r="AF9" s="72"/>
      <c r="AG9" s="72"/>
      <c r="AH9" s="72"/>
      <c r="AI9" s="72"/>
      <c r="AJ9" s="72"/>
      <c r="AK9" s="72"/>
      <c r="AL9" s="76"/>
      <c r="AW9" s="65"/>
      <c r="AY9" s="65"/>
    </row>
    <row r="10" spans="1:52">
      <c r="A10" s="77">
        <f>A3</f>
        <v>37926</v>
      </c>
      <c r="B10" s="78">
        <f>'Inputs-Summary'!F7</f>
        <v>50000</v>
      </c>
      <c r="C10" s="87"/>
      <c r="D10" s="79">
        <f t="shared" ref="D10:D73" si="3">B10+C10</f>
        <v>50000</v>
      </c>
      <c r="E10" s="67">
        <f t="shared" ref="E10:E73" si="4">IF(Z10=0,0,IF(AND(Z10=1,$H$3=1),D10*U10,IF($H$3=2,D10,"N/A")))</f>
        <v>1500000</v>
      </c>
      <c r="F10" s="67">
        <f t="shared" ref="F10:F73" ca="1" si="5">E10*Y10</f>
        <v>1324679.075915687</v>
      </c>
      <c r="G10" s="80">
        <f>VLOOKUP($A10,[0]!Table,MATCH(G$4,[0]!Curves,0))</f>
        <v>3.9849999999999999</v>
      </c>
      <c r="H10" s="81">
        <f>G10+$H$7</f>
        <v>3.9849999999999999</v>
      </c>
      <c r="I10" s="80">
        <f t="shared" ref="I10:I29" si="6">H10</f>
        <v>3.9849999999999999</v>
      </c>
      <c r="J10" s="80">
        <f>VLOOKUP($A10,[0]!Table,MATCH(J$4,[0]!Curves,0))</f>
        <v>-0.24</v>
      </c>
      <c r="K10" s="81">
        <f>J10+$K$7</f>
        <v>-0.24</v>
      </c>
      <c r="L10" s="99">
        <f t="shared" ref="L10:L29" si="7">K10</f>
        <v>-0.24</v>
      </c>
      <c r="M10" s="80">
        <f>VLOOKUP($A10,[0]!Table,MATCH(M$4,[0]!Curves,0))</f>
        <v>3.5000000000000003E-2</v>
      </c>
      <c r="N10" s="81">
        <f>M10+$N$7</f>
        <v>3.5000000000000003E-2</v>
      </c>
      <c r="O10" s="99">
        <f t="shared" ref="O10:O29" si="8">N10</f>
        <v>3.5000000000000003E-2</v>
      </c>
      <c r="P10" s="71"/>
      <c r="Q10" s="99">
        <f>IF($F$3=1,M10+J10+G10,J10+G10)</f>
        <v>3.78</v>
      </c>
      <c r="R10" s="99">
        <f>IF($F$3=1,N10+K10+H10,K10+H10)</f>
        <v>3.78</v>
      </c>
      <c r="S10" s="99">
        <f>IF($F$3=1,O10+L10+I10,L10+I10)</f>
        <v>3.78</v>
      </c>
      <c r="T10" s="82"/>
      <c r="U10" s="22">
        <f t="shared" ref="U10:U73" si="9">A11-A10</f>
        <v>30</v>
      </c>
      <c r="V10" s="83">
        <f t="shared" ref="V10:V73" si="10">CHOOSE(F$3,A11+24,A10)</f>
        <v>37980</v>
      </c>
      <c r="W10" s="22">
        <f t="shared" ref="W10:W73" ca="1" si="11">V10-C$3</f>
        <v>931</v>
      </c>
      <c r="X10" s="80">
        <f>VLOOKUP($A10,[0]!Table,MATCH(X$4,[0]!Curves,0))</f>
        <v>4.8998232340962601E-2</v>
      </c>
      <c r="Y10" s="84">
        <f t="shared" ref="Y10:Y73" ca="1" si="12">1/(1+CHOOSE(F$3,(X11+($K$3/10000))/2,(X10+($K$3/10000))/2))^(2*W10/365.25)</f>
        <v>0.88311938394379141</v>
      </c>
      <c r="Z10" s="22">
        <f t="shared" ref="Z10:Z73" si="13">IF(AND(mthbeg&lt;=A10,mthend&gt;=A10),1,0)</f>
        <v>1</v>
      </c>
      <c r="AA10" s="22">
        <f t="shared" ref="AA10:AA73" si="14">U10*Z10</f>
        <v>30</v>
      </c>
      <c r="AC10" s="72">
        <f t="shared" ref="AC10:AC73" ca="1" si="15">F10*G10</f>
        <v>5278846.1175240129</v>
      </c>
      <c r="AD10" s="72">
        <f t="shared" ref="AD10:AD73" ca="1" si="16">$F10*H10</f>
        <v>5278846.1175240129</v>
      </c>
      <c r="AE10" s="72">
        <f t="shared" ref="AE10:AE73" ca="1" si="17">$F10*I10</f>
        <v>5278846.1175240129</v>
      </c>
      <c r="AF10" s="72">
        <f t="shared" ref="AF10:AF73" ca="1" si="18">$F10*J10</f>
        <v>-317922.97821976489</v>
      </c>
      <c r="AG10" s="72">
        <f t="shared" ref="AG10:AG73" ca="1" si="19">$F10*K10</f>
        <v>-317922.97821976489</v>
      </c>
      <c r="AH10" s="72">
        <f t="shared" ref="AH10:AH73" ca="1" si="20">$F10*L10</f>
        <v>-317922.97821976489</v>
      </c>
      <c r="AI10" s="72">
        <f t="shared" ref="AI10:AI73" ca="1" si="21">$F10*M10</f>
        <v>46363.767657049051</v>
      </c>
      <c r="AJ10" s="72">
        <f t="shared" ref="AJ10:AJ73" ca="1" si="22">$F10*N10</f>
        <v>46363.767657049051</v>
      </c>
      <c r="AK10" s="72">
        <f t="shared" ref="AK10:AK73" ca="1" si="23">F10*O10</f>
        <v>46363.767657049051</v>
      </c>
      <c r="AL10" s="76"/>
      <c r="AM10" s="72">
        <f t="shared" ref="AM10:AM73" ca="1" si="24">CHOOSE($G$3,AD10-AE10,AE10-AD10)</f>
        <v>0</v>
      </c>
      <c r="AN10" s="72">
        <f t="shared" ref="AN10:AN73" ca="1" si="25">CHOOSE($G$3,AG10-AH10,AH10-AG10)</f>
        <v>0</v>
      </c>
      <c r="AO10" s="72">
        <f t="shared" ref="AO10:AO73" ca="1" si="26">CHOOSE($G$3,AJ10-AK10,AK10-AJ10)</f>
        <v>0</v>
      </c>
      <c r="AP10" s="85">
        <f t="shared" ref="AP10:AP73" ca="1" si="27">SUM(AM10:AO10)</f>
        <v>0</v>
      </c>
      <c r="AR10" s="72">
        <f t="shared" ref="AR10:AR73" ca="1" si="28">CHOOSE($G$3,AC10-AD10,AD10-AC10)</f>
        <v>0</v>
      </c>
      <c r="AS10" s="72">
        <f t="shared" ref="AS10:AS73" ca="1" si="29">CHOOSE($G$3,AF10-AG10,AG10-AF10)</f>
        <v>0</v>
      </c>
      <c r="AT10" s="72">
        <f t="shared" ref="AT10:AT73" ca="1" si="30">CHOOSE($G$3,AI10-AJ10,AJ10-AI10)</f>
        <v>0</v>
      </c>
      <c r="AU10" s="85">
        <f t="shared" ref="AU10:AU73" ca="1" si="31">AR10+AS10+AT10</f>
        <v>0</v>
      </c>
      <c r="AV10" s="85"/>
      <c r="AW10" s="73">
        <f t="shared" ref="AW10:AW73" ca="1" si="32">AU10+AP10</f>
        <v>0</v>
      </c>
      <c r="AY10" s="73">
        <f t="shared" ref="AY10:AY73" ca="1" si="33">AK10+AH10+AE10</f>
        <v>5007286.9069612967</v>
      </c>
      <c r="AZ10" s="86"/>
    </row>
    <row r="11" spans="1:52">
      <c r="A11" s="77">
        <f t="shared" ref="A11:A74" si="34">EDATE(A10,1)</f>
        <v>37956</v>
      </c>
      <c r="B11" s="78">
        <f t="shared" ref="B11:B74" si="35">B10</f>
        <v>50000</v>
      </c>
      <c r="C11" s="87"/>
      <c r="D11" s="79">
        <f t="shared" si="3"/>
        <v>50000</v>
      </c>
      <c r="E11" s="67">
        <f t="shared" si="4"/>
        <v>1550000</v>
      </c>
      <c r="F11" s="67">
        <f t="shared" ca="1" si="5"/>
        <v>1361899.0400338981</v>
      </c>
      <c r="G11" s="80">
        <f>VLOOKUP($A11,[0]!Table,MATCH(G$4,[0]!Curves,0))</f>
        <v>4.125</v>
      </c>
      <c r="H11" s="81">
        <f>G11+$H$7</f>
        <v>4.125</v>
      </c>
      <c r="I11" s="80">
        <f t="shared" si="6"/>
        <v>4.125</v>
      </c>
      <c r="J11" s="80">
        <f>VLOOKUP($A11,[0]!Table,MATCH(J$4,[0]!Curves,0))</f>
        <v>-0.24</v>
      </c>
      <c r="K11" s="81">
        <f t="shared" ref="K11:K74" si="36">J11+$K$7</f>
        <v>-0.24</v>
      </c>
      <c r="L11" s="99">
        <f t="shared" si="7"/>
        <v>-0.24</v>
      </c>
      <c r="M11" s="80">
        <f>VLOOKUP($A11,[0]!Table,MATCH(M$4,[0]!Curves,0))</f>
        <v>3.5000000000000003E-2</v>
      </c>
      <c r="N11" s="81">
        <f t="shared" ref="N11:N74" si="37">M11+$N$7</f>
        <v>3.5000000000000003E-2</v>
      </c>
      <c r="O11" s="99">
        <f t="shared" si="8"/>
        <v>3.5000000000000003E-2</v>
      </c>
      <c r="P11" s="71"/>
      <c r="Q11" s="99">
        <f t="shared" ref="Q11:Q74" si="38">IF($F$3=1,M11+J11+G11,J11+G11)</f>
        <v>3.92</v>
      </c>
      <c r="R11" s="99">
        <f t="shared" ref="R11:R74" si="39">IF($F$3=1,N11+K11+H11,K11+H11)</f>
        <v>3.92</v>
      </c>
      <c r="S11" s="99">
        <f t="shared" ref="S11:S74" si="40">IF($F$3=1,O11+L11+I11,L11+I11)</f>
        <v>3.92</v>
      </c>
      <c r="T11" s="82"/>
      <c r="U11" s="22">
        <f t="shared" si="9"/>
        <v>31</v>
      </c>
      <c r="V11" s="83">
        <f t="shared" si="10"/>
        <v>38011</v>
      </c>
      <c r="W11" s="22">
        <f t="shared" ca="1" si="11"/>
        <v>962</v>
      </c>
      <c r="X11" s="80">
        <f>VLOOKUP($A11,[0]!Table,MATCH(X$4,[0]!Curves,0))</f>
        <v>4.9362707676880099E-2</v>
      </c>
      <c r="Y11" s="84">
        <f t="shared" ca="1" si="12"/>
        <v>0.87864454195735353</v>
      </c>
      <c r="Z11" s="22">
        <f t="shared" si="13"/>
        <v>1</v>
      </c>
      <c r="AA11" s="22">
        <f t="shared" si="14"/>
        <v>31</v>
      </c>
      <c r="AC11" s="72">
        <f t="shared" ca="1" si="15"/>
        <v>5617833.5401398297</v>
      </c>
      <c r="AD11" s="72">
        <f t="shared" ca="1" si="16"/>
        <v>5617833.5401398297</v>
      </c>
      <c r="AE11" s="72">
        <f t="shared" ca="1" si="17"/>
        <v>5617833.5401398297</v>
      </c>
      <c r="AF11" s="72">
        <f t="shared" ca="1" si="18"/>
        <v>-326855.76960813551</v>
      </c>
      <c r="AG11" s="72">
        <f t="shared" ca="1" si="19"/>
        <v>-326855.76960813551</v>
      </c>
      <c r="AH11" s="72">
        <f t="shared" ca="1" si="20"/>
        <v>-326855.76960813551</v>
      </c>
      <c r="AI11" s="72">
        <f t="shared" ca="1" si="21"/>
        <v>47666.466401186437</v>
      </c>
      <c r="AJ11" s="72">
        <f t="shared" ca="1" si="22"/>
        <v>47666.466401186437</v>
      </c>
      <c r="AK11" s="72">
        <f t="shared" ca="1" si="23"/>
        <v>47666.466401186437</v>
      </c>
      <c r="AL11" s="76"/>
      <c r="AM11" s="72">
        <f t="shared" ca="1" si="24"/>
        <v>0</v>
      </c>
      <c r="AN11" s="72">
        <f t="shared" ca="1" si="25"/>
        <v>0</v>
      </c>
      <c r="AO11" s="72">
        <f t="shared" ca="1" si="26"/>
        <v>0</v>
      </c>
      <c r="AP11" s="85">
        <f t="shared" ca="1" si="27"/>
        <v>0</v>
      </c>
      <c r="AR11" s="72">
        <f t="shared" ca="1" si="28"/>
        <v>0</v>
      </c>
      <c r="AS11" s="72">
        <f t="shared" ca="1" si="29"/>
        <v>0</v>
      </c>
      <c r="AT11" s="72">
        <f t="shared" ca="1" si="30"/>
        <v>0</v>
      </c>
      <c r="AU11" s="85">
        <f t="shared" ca="1" si="31"/>
        <v>0</v>
      </c>
      <c r="AV11" s="85"/>
      <c r="AW11" s="73">
        <f t="shared" ca="1" si="32"/>
        <v>0</v>
      </c>
      <c r="AY11" s="73">
        <f t="shared" ca="1" si="33"/>
        <v>5338644.2369328802</v>
      </c>
      <c r="AZ11" s="86"/>
    </row>
    <row r="12" spans="1:52">
      <c r="A12" s="77">
        <f t="shared" si="34"/>
        <v>37987</v>
      </c>
      <c r="B12" s="78">
        <f t="shared" si="35"/>
        <v>50000</v>
      </c>
      <c r="C12" s="87"/>
      <c r="D12" s="79">
        <f t="shared" si="3"/>
        <v>50000</v>
      </c>
      <c r="E12" s="67">
        <f t="shared" si="4"/>
        <v>1550000</v>
      </c>
      <c r="F12" s="67">
        <f t="shared" ca="1" si="5"/>
        <v>1354956.0769732478</v>
      </c>
      <c r="G12" s="80">
        <f>VLOOKUP($A12,[0]!Table,MATCH(G$4,[0]!Curves,0))</f>
        <v>4.1710000000000003</v>
      </c>
      <c r="H12" s="81">
        <f t="shared" ref="H12:H75" si="41">G12+$H$7</f>
        <v>4.1710000000000003</v>
      </c>
      <c r="I12" s="80">
        <f t="shared" si="6"/>
        <v>4.1710000000000003</v>
      </c>
      <c r="J12" s="80">
        <f>VLOOKUP($A12,[0]!Table,MATCH(J$4,[0]!Curves,0))</f>
        <v>-0.24</v>
      </c>
      <c r="K12" s="81">
        <f t="shared" si="36"/>
        <v>-0.24</v>
      </c>
      <c r="L12" s="99">
        <f t="shared" si="7"/>
        <v>-0.24</v>
      </c>
      <c r="M12" s="80">
        <f>VLOOKUP($A12,[0]!Table,MATCH(M$4,[0]!Curves,0))</f>
        <v>3.5000000000000003E-2</v>
      </c>
      <c r="N12" s="81">
        <f t="shared" si="37"/>
        <v>3.5000000000000003E-2</v>
      </c>
      <c r="O12" s="99">
        <f t="shared" si="8"/>
        <v>3.5000000000000003E-2</v>
      </c>
      <c r="P12" s="71"/>
      <c r="Q12" s="99">
        <f t="shared" si="38"/>
        <v>3.9660000000000002</v>
      </c>
      <c r="R12" s="99">
        <f t="shared" si="39"/>
        <v>3.9660000000000002</v>
      </c>
      <c r="S12" s="99">
        <f t="shared" si="40"/>
        <v>3.9660000000000002</v>
      </c>
      <c r="T12" s="82"/>
      <c r="U12" s="22">
        <f t="shared" si="9"/>
        <v>31</v>
      </c>
      <c r="V12" s="83">
        <f t="shared" si="10"/>
        <v>38042</v>
      </c>
      <c r="W12" s="22">
        <f t="shared" ca="1" si="11"/>
        <v>993</v>
      </c>
      <c r="X12" s="80">
        <f>VLOOKUP($A12,[0]!Table,MATCH(X$4,[0]!Curves,0))</f>
        <v>4.9728934346777297E-2</v>
      </c>
      <c r="Y12" s="84">
        <f t="shared" ca="1" si="12"/>
        <v>0.8741652109504825</v>
      </c>
      <c r="Z12" s="22">
        <f t="shared" si="13"/>
        <v>1</v>
      </c>
      <c r="AA12" s="22">
        <f t="shared" si="14"/>
        <v>31</v>
      </c>
      <c r="AC12" s="72">
        <f t="shared" ca="1" si="15"/>
        <v>5651521.7970554167</v>
      </c>
      <c r="AD12" s="72">
        <f t="shared" ca="1" si="16"/>
        <v>5651521.7970554167</v>
      </c>
      <c r="AE12" s="72">
        <f t="shared" ca="1" si="17"/>
        <v>5651521.7970554167</v>
      </c>
      <c r="AF12" s="72">
        <f t="shared" ca="1" si="18"/>
        <v>-325189.45847357943</v>
      </c>
      <c r="AG12" s="72">
        <f t="shared" ca="1" si="19"/>
        <v>-325189.45847357943</v>
      </c>
      <c r="AH12" s="72">
        <f t="shared" ca="1" si="20"/>
        <v>-325189.45847357943</v>
      </c>
      <c r="AI12" s="72">
        <f t="shared" ca="1" si="21"/>
        <v>47423.462694063681</v>
      </c>
      <c r="AJ12" s="72">
        <f t="shared" ca="1" si="22"/>
        <v>47423.462694063681</v>
      </c>
      <c r="AK12" s="72">
        <f t="shared" ca="1" si="23"/>
        <v>47423.462694063681</v>
      </c>
      <c r="AL12" s="76"/>
      <c r="AM12" s="72">
        <f t="shared" ca="1" si="24"/>
        <v>0</v>
      </c>
      <c r="AN12" s="72">
        <f t="shared" ca="1" si="25"/>
        <v>0</v>
      </c>
      <c r="AO12" s="72">
        <f t="shared" ca="1" si="26"/>
        <v>0</v>
      </c>
      <c r="AP12" s="85">
        <f t="shared" ca="1" si="27"/>
        <v>0</v>
      </c>
      <c r="AR12" s="72">
        <f t="shared" ca="1" si="28"/>
        <v>0</v>
      </c>
      <c r="AS12" s="72">
        <f t="shared" ca="1" si="29"/>
        <v>0</v>
      </c>
      <c r="AT12" s="72">
        <f t="shared" ca="1" si="30"/>
        <v>0</v>
      </c>
      <c r="AU12" s="85">
        <f t="shared" ca="1" si="31"/>
        <v>0</v>
      </c>
      <c r="AV12" s="85"/>
      <c r="AW12" s="73">
        <f t="shared" ca="1" si="32"/>
        <v>0</v>
      </c>
      <c r="AY12" s="73">
        <f t="shared" ca="1" si="33"/>
        <v>5373755.8012759006</v>
      </c>
      <c r="AZ12" s="86"/>
    </row>
    <row r="13" spans="1:52">
      <c r="A13" s="77">
        <f t="shared" si="34"/>
        <v>38018</v>
      </c>
      <c r="B13" s="78">
        <f t="shared" si="35"/>
        <v>50000</v>
      </c>
      <c r="C13" s="87"/>
      <c r="D13" s="79">
        <f t="shared" si="3"/>
        <v>50000</v>
      </c>
      <c r="E13" s="67">
        <f t="shared" si="4"/>
        <v>1450000</v>
      </c>
      <c r="F13" s="67">
        <f t="shared" ca="1" si="5"/>
        <v>1261426.5634935938</v>
      </c>
      <c r="G13" s="80">
        <f>VLOOKUP($A13,[0]!Table,MATCH(G$4,[0]!Curves,0))</f>
        <v>4.0529999999999999</v>
      </c>
      <c r="H13" s="81">
        <f t="shared" si="41"/>
        <v>4.0529999999999999</v>
      </c>
      <c r="I13" s="80">
        <f t="shared" si="6"/>
        <v>4.0529999999999999</v>
      </c>
      <c r="J13" s="80">
        <f>VLOOKUP($A13,[0]!Table,MATCH(J$4,[0]!Curves,0))</f>
        <v>-0.24</v>
      </c>
      <c r="K13" s="81">
        <f t="shared" si="36"/>
        <v>-0.24</v>
      </c>
      <c r="L13" s="99">
        <f t="shared" si="7"/>
        <v>-0.24</v>
      </c>
      <c r="M13" s="80">
        <f>VLOOKUP($A13,[0]!Table,MATCH(M$4,[0]!Curves,0))</f>
        <v>3.5000000000000003E-2</v>
      </c>
      <c r="N13" s="81">
        <f t="shared" si="37"/>
        <v>3.5000000000000003E-2</v>
      </c>
      <c r="O13" s="99">
        <f t="shared" si="8"/>
        <v>3.5000000000000003E-2</v>
      </c>
      <c r="P13" s="71"/>
      <c r="Q13" s="99">
        <f t="shared" si="38"/>
        <v>3.8479999999999999</v>
      </c>
      <c r="R13" s="99">
        <f t="shared" si="39"/>
        <v>3.8479999999999999</v>
      </c>
      <c r="S13" s="99">
        <f t="shared" si="40"/>
        <v>3.8479999999999999</v>
      </c>
      <c r="T13" s="82"/>
      <c r="U13" s="22">
        <f t="shared" si="9"/>
        <v>29</v>
      </c>
      <c r="V13" s="83">
        <f t="shared" si="10"/>
        <v>38071</v>
      </c>
      <c r="W13" s="22">
        <f t="shared" ca="1" si="11"/>
        <v>1022</v>
      </c>
      <c r="X13" s="80">
        <f>VLOOKUP($A13,[0]!Table,MATCH(X$4,[0]!Curves,0))</f>
        <v>5.0084069976950502E-2</v>
      </c>
      <c r="Y13" s="84">
        <f t="shared" ca="1" si="12"/>
        <v>0.86994935413351304</v>
      </c>
      <c r="Z13" s="22">
        <f t="shared" si="13"/>
        <v>1</v>
      </c>
      <c r="AA13" s="22">
        <f t="shared" si="14"/>
        <v>29</v>
      </c>
      <c r="AC13" s="72">
        <f t="shared" ca="1" si="15"/>
        <v>5112561.8618395356</v>
      </c>
      <c r="AD13" s="72">
        <f t="shared" ca="1" si="16"/>
        <v>5112561.8618395356</v>
      </c>
      <c r="AE13" s="72">
        <f t="shared" ca="1" si="17"/>
        <v>5112561.8618395356</v>
      </c>
      <c r="AF13" s="72">
        <f t="shared" ca="1" si="18"/>
        <v>-302742.37523846253</v>
      </c>
      <c r="AG13" s="72">
        <f t="shared" ca="1" si="19"/>
        <v>-302742.37523846253</v>
      </c>
      <c r="AH13" s="72">
        <f t="shared" ca="1" si="20"/>
        <v>-302742.37523846253</v>
      </c>
      <c r="AI13" s="72">
        <f t="shared" ca="1" si="21"/>
        <v>44149.929722275789</v>
      </c>
      <c r="AJ13" s="72">
        <f t="shared" ca="1" si="22"/>
        <v>44149.929722275789</v>
      </c>
      <c r="AK13" s="72">
        <f t="shared" ca="1" si="23"/>
        <v>44149.929722275789</v>
      </c>
      <c r="AL13" s="76"/>
      <c r="AM13" s="72">
        <f t="shared" ca="1" si="24"/>
        <v>0</v>
      </c>
      <c r="AN13" s="72">
        <f t="shared" ca="1" si="25"/>
        <v>0</v>
      </c>
      <c r="AO13" s="72">
        <f t="shared" ca="1" si="26"/>
        <v>0</v>
      </c>
      <c r="AP13" s="85">
        <f t="shared" ca="1" si="27"/>
        <v>0</v>
      </c>
      <c r="AR13" s="72">
        <f t="shared" ca="1" si="28"/>
        <v>0</v>
      </c>
      <c r="AS13" s="72">
        <f t="shared" ca="1" si="29"/>
        <v>0</v>
      </c>
      <c r="AT13" s="72">
        <f t="shared" ca="1" si="30"/>
        <v>0</v>
      </c>
      <c r="AU13" s="85">
        <f t="shared" ca="1" si="31"/>
        <v>0</v>
      </c>
      <c r="AV13" s="85"/>
      <c r="AW13" s="73">
        <f t="shared" ca="1" si="32"/>
        <v>0</v>
      </c>
      <c r="AY13" s="73">
        <f t="shared" ca="1" si="33"/>
        <v>4853969.4163233489</v>
      </c>
      <c r="AZ13" s="86"/>
    </row>
    <row r="14" spans="1:52">
      <c r="A14" s="77">
        <f t="shared" si="34"/>
        <v>38047</v>
      </c>
      <c r="B14" s="78">
        <f t="shared" si="35"/>
        <v>50000</v>
      </c>
      <c r="C14" s="87"/>
      <c r="D14" s="79">
        <f t="shared" si="3"/>
        <v>50000</v>
      </c>
      <c r="E14" s="67">
        <f t="shared" si="4"/>
        <v>1550000</v>
      </c>
      <c r="F14" s="67">
        <f t="shared" ca="1" si="5"/>
        <v>1341501.752184588</v>
      </c>
      <c r="G14" s="80">
        <f>VLOOKUP($A14,[0]!Table,MATCH(G$4,[0]!Curves,0))</f>
        <v>3.92</v>
      </c>
      <c r="H14" s="81">
        <f t="shared" si="41"/>
        <v>3.92</v>
      </c>
      <c r="I14" s="80">
        <f t="shared" si="6"/>
        <v>3.92</v>
      </c>
      <c r="J14" s="80">
        <f>VLOOKUP($A14,[0]!Table,MATCH(J$4,[0]!Curves,0))</f>
        <v>-0.24</v>
      </c>
      <c r="K14" s="81">
        <f t="shared" si="36"/>
        <v>-0.24</v>
      </c>
      <c r="L14" s="99">
        <f t="shared" si="7"/>
        <v>-0.24</v>
      </c>
      <c r="M14" s="80">
        <f>VLOOKUP($A14,[0]!Table,MATCH(M$4,[0]!Curves,0))</f>
        <v>3.5000000000000003E-2</v>
      </c>
      <c r="N14" s="81">
        <f t="shared" si="37"/>
        <v>3.5000000000000003E-2</v>
      </c>
      <c r="O14" s="99">
        <f t="shared" si="8"/>
        <v>3.5000000000000003E-2</v>
      </c>
      <c r="P14" s="71"/>
      <c r="Q14" s="99">
        <f t="shared" si="38"/>
        <v>3.7149999999999999</v>
      </c>
      <c r="R14" s="99">
        <f t="shared" si="39"/>
        <v>3.7149999999999999</v>
      </c>
      <c r="S14" s="99">
        <f t="shared" si="40"/>
        <v>3.7149999999999999</v>
      </c>
      <c r="T14" s="82"/>
      <c r="U14" s="22">
        <f t="shared" si="9"/>
        <v>31</v>
      </c>
      <c r="V14" s="83">
        <f t="shared" si="10"/>
        <v>38102</v>
      </c>
      <c r="W14" s="22">
        <f t="shared" ca="1" si="11"/>
        <v>1053</v>
      </c>
      <c r="X14" s="80">
        <f>VLOOKUP($A14,[0]!Table,MATCH(X$4,[0]!Curves,0))</f>
        <v>5.0416293669104405E-2</v>
      </c>
      <c r="Y14" s="84">
        <f t="shared" ca="1" si="12"/>
        <v>0.86548500140941165</v>
      </c>
      <c r="Z14" s="22">
        <f t="shared" si="13"/>
        <v>1</v>
      </c>
      <c r="AA14" s="22">
        <f t="shared" si="14"/>
        <v>31</v>
      </c>
      <c r="AC14" s="72">
        <f t="shared" ca="1" si="15"/>
        <v>5258686.868563585</v>
      </c>
      <c r="AD14" s="72">
        <f t="shared" ca="1" si="16"/>
        <v>5258686.868563585</v>
      </c>
      <c r="AE14" s="72">
        <f t="shared" ca="1" si="17"/>
        <v>5258686.868563585</v>
      </c>
      <c r="AF14" s="72">
        <f t="shared" ca="1" si="18"/>
        <v>-321960.42052430112</v>
      </c>
      <c r="AG14" s="72">
        <f t="shared" ca="1" si="19"/>
        <v>-321960.42052430112</v>
      </c>
      <c r="AH14" s="72">
        <f t="shared" ca="1" si="20"/>
        <v>-321960.42052430112</v>
      </c>
      <c r="AI14" s="72">
        <f t="shared" ca="1" si="21"/>
        <v>46952.561326460585</v>
      </c>
      <c r="AJ14" s="72">
        <f t="shared" ca="1" si="22"/>
        <v>46952.561326460585</v>
      </c>
      <c r="AK14" s="72">
        <f t="shared" ca="1" si="23"/>
        <v>46952.561326460585</v>
      </c>
      <c r="AL14" s="76"/>
      <c r="AM14" s="72">
        <f t="shared" ca="1" si="24"/>
        <v>0</v>
      </c>
      <c r="AN14" s="72">
        <f t="shared" ca="1" si="25"/>
        <v>0</v>
      </c>
      <c r="AO14" s="72">
        <f t="shared" ca="1" si="26"/>
        <v>0</v>
      </c>
      <c r="AP14" s="85">
        <f t="shared" ca="1" si="27"/>
        <v>0</v>
      </c>
      <c r="AR14" s="72">
        <f t="shared" ca="1" si="28"/>
        <v>0</v>
      </c>
      <c r="AS14" s="72">
        <f t="shared" ca="1" si="29"/>
        <v>0</v>
      </c>
      <c r="AT14" s="72">
        <f t="shared" ca="1" si="30"/>
        <v>0</v>
      </c>
      <c r="AU14" s="85">
        <f t="shared" ca="1" si="31"/>
        <v>0</v>
      </c>
      <c r="AV14" s="85"/>
      <c r="AW14" s="73">
        <f t="shared" ca="1" si="32"/>
        <v>0</v>
      </c>
      <c r="AY14" s="73">
        <f t="shared" ca="1" si="33"/>
        <v>4983679.0093657449</v>
      </c>
      <c r="AZ14" s="86"/>
    </row>
    <row r="15" spans="1:52">
      <c r="A15" s="77">
        <f t="shared" si="34"/>
        <v>38078</v>
      </c>
      <c r="B15" s="78">
        <f t="shared" si="35"/>
        <v>50000</v>
      </c>
      <c r="C15" s="87"/>
      <c r="D15" s="79">
        <f t="shared" si="3"/>
        <v>50000</v>
      </c>
      <c r="E15" s="67">
        <f t="shared" si="4"/>
        <v>1500000</v>
      </c>
      <c r="F15" s="67">
        <f t="shared" ca="1" si="5"/>
        <v>1291822.478186765</v>
      </c>
      <c r="G15" s="80">
        <f>VLOOKUP($A15,[0]!Table,MATCH(G$4,[0]!Curves,0))</f>
        <v>3.7349999999999999</v>
      </c>
      <c r="H15" s="81">
        <f t="shared" si="41"/>
        <v>3.7349999999999999</v>
      </c>
      <c r="I15" s="80">
        <f t="shared" si="6"/>
        <v>3.7349999999999999</v>
      </c>
      <c r="J15" s="80">
        <f>VLOOKUP($A15,[0]!Table,MATCH(J$4,[0]!Curves,0))</f>
        <v>-0.27</v>
      </c>
      <c r="K15" s="81">
        <f t="shared" si="36"/>
        <v>-0.27</v>
      </c>
      <c r="L15" s="99">
        <f t="shared" si="7"/>
        <v>-0.27</v>
      </c>
      <c r="M15" s="80">
        <f>VLOOKUP($A15,[0]!Table,MATCH(M$4,[0]!Curves,0))</f>
        <v>0.02</v>
      </c>
      <c r="N15" s="81">
        <f t="shared" si="37"/>
        <v>0.02</v>
      </c>
      <c r="O15" s="99">
        <f t="shared" si="8"/>
        <v>0.02</v>
      </c>
      <c r="P15" s="71"/>
      <c r="Q15" s="99">
        <f t="shared" si="38"/>
        <v>3.4849999999999999</v>
      </c>
      <c r="R15" s="99">
        <f t="shared" si="39"/>
        <v>3.4849999999999999</v>
      </c>
      <c r="S15" s="99">
        <f t="shared" si="40"/>
        <v>3.4849999999999999</v>
      </c>
      <c r="T15" s="82"/>
      <c r="U15" s="22">
        <f t="shared" si="9"/>
        <v>30</v>
      </c>
      <c r="V15" s="83">
        <f t="shared" si="10"/>
        <v>38132</v>
      </c>
      <c r="W15" s="22">
        <f t="shared" ca="1" si="11"/>
        <v>1083</v>
      </c>
      <c r="X15" s="80">
        <f>VLOOKUP($A15,[0]!Table,MATCH(X$4,[0]!Curves,0))</f>
        <v>5.07431229625981E-2</v>
      </c>
      <c r="Y15" s="84">
        <f t="shared" ca="1" si="12"/>
        <v>0.86121498545784336</v>
      </c>
      <c r="Z15" s="22">
        <f t="shared" si="13"/>
        <v>1</v>
      </c>
      <c r="AA15" s="22">
        <f t="shared" si="14"/>
        <v>30</v>
      </c>
      <c r="AC15" s="72">
        <f t="shared" ca="1" si="15"/>
        <v>4824956.9560275674</v>
      </c>
      <c r="AD15" s="72">
        <f t="shared" ca="1" si="16"/>
        <v>4824956.9560275674</v>
      </c>
      <c r="AE15" s="72">
        <f t="shared" ca="1" si="17"/>
        <v>4824956.9560275674</v>
      </c>
      <c r="AF15" s="72">
        <f t="shared" ca="1" si="18"/>
        <v>-348792.06911042659</v>
      </c>
      <c r="AG15" s="72">
        <f t="shared" ca="1" si="19"/>
        <v>-348792.06911042659</v>
      </c>
      <c r="AH15" s="72">
        <f t="shared" ca="1" si="20"/>
        <v>-348792.06911042659</v>
      </c>
      <c r="AI15" s="72">
        <f t="shared" ca="1" si="21"/>
        <v>25836.449563735299</v>
      </c>
      <c r="AJ15" s="72">
        <f t="shared" ca="1" si="22"/>
        <v>25836.449563735299</v>
      </c>
      <c r="AK15" s="72">
        <f t="shared" ca="1" si="23"/>
        <v>25836.449563735299</v>
      </c>
      <c r="AL15" s="76"/>
      <c r="AM15" s="72">
        <f t="shared" ca="1" si="24"/>
        <v>0</v>
      </c>
      <c r="AN15" s="72">
        <f t="shared" ca="1" si="25"/>
        <v>0</v>
      </c>
      <c r="AO15" s="72">
        <f t="shared" ca="1" si="26"/>
        <v>0</v>
      </c>
      <c r="AP15" s="85">
        <f t="shared" ca="1" si="27"/>
        <v>0</v>
      </c>
      <c r="AR15" s="72">
        <f t="shared" ca="1" si="28"/>
        <v>0</v>
      </c>
      <c r="AS15" s="72">
        <f t="shared" ca="1" si="29"/>
        <v>0</v>
      </c>
      <c r="AT15" s="72">
        <f t="shared" ca="1" si="30"/>
        <v>0</v>
      </c>
      <c r="AU15" s="85">
        <f t="shared" ca="1" si="31"/>
        <v>0</v>
      </c>
      <c r="AV15" s="85"/>
      <c r="AW15" s="73">
        <f t="shared" ca="1" si="32"/>
        <v>0</v>
      </c>
      <c r="AY15" s="73">
        <f t="shared" ca="1" si="33"/>
        <v>4502001.3364808764</v>
      </c>
      <c r="AZ15" s="86"/>
    </row>
    <row r="16" spans="1:52">
      <c r="A16" s="77">
        <f t="shared" si="34"/>
        <v>38108</v>
      </c>
      <c r="B16" s="78">
        <f t="shared" si="35"/>
        <v>50000</v>
      </c>
      <c r="C16" s="87"/>
      <c r="D16" s="79">
        <f t="shared" si="3"/>
        <v>50000</v>
      </c>
      <c r="E16" s="67">
        <f t="shared" si="4"/>
        <v>1550000</v>
      </c>
      <c r="F16" s="67">
        <f t="shared" ca="1" si="5"/>
        <v>1328014.3943283278</v>
      </c>
      <c r="G16" s="80">
        <f>VLOOKUP($A16,[0]!Table,MATCH(G$4,[0]!Curves,0))</f>
        <v>3.7250000000000001</v>
      </c>
      <c r="H16" s="81">
        <f t="shared" si="41"/>
        <v>3.7250000000000001</v>
      </c>
      <c r="I16" s="80">
        <f t="shared" si="6"/>
        <v>3.7250000000000001</v>
      </c>
      <c r="J16" s="80">
        <f>VLOOKUP($A16,[0]!Table,MATCH(J$4,[0]!Curves,0))</f>
        <v>-0.27</v>
      </c>
      <c r="K16" s="81">
        <f t="shared" si="36"/>
        <v>-0.27</v>
      </c>
      <c r="L16" s="99">
        <f t="shared" si="7"/>
        <v>-0.27</v>
      </c>
      <c r="M16" s="80">
        <f>VLOOKUP($A16,[0]!Table,MATCH(M$4,[0]!Curves,0))</f>
        <v>0.02</v>
      </c>
      <c r="N16" s="81">
        <f t="shared" si="37"/>
        <v>0.02</v>
      </c>
      <c r="O16" s="99">
        <f t="shared" si="8"/>
        <v>0.02</v>
      </c>
      <c r="P16" s="71"/>
      <c r="Q16" s="99">
        <f t="shared" si="38"/>
        <v>3.4750000000000001</v>
      </c>
      <c r="R16" s="99">
        <f t="shared" si="39"/>
        <v>3.4750000000000001</v>
      </c>
      <c r="S16" s="99">
        <f t="shared" si="40"/>
        <v>3.4750000000000001</v>
      </c>
      <c r="T16" s="82"/>
      <c r="U16" s="22">
        <f t="shared" si="9"/>
        <v>31</v>
      </c>
      <c r="V16" s="83">
        <f t="shared" si="10"/>
        <v>38163</v>
      </c>
      <c r="W16" s="22">
        <f t="shared" ca="1" si="11"/>
        <v>1114</v>
      </c>
      <c r="X16" s="80">
        <f>VLOOKUP($A16,[0]!Table,MATCH(X$4,[0]!Curves,0))</f>
        <v>5.1030189878360901E-2</v>
      </c>
      <c r="Y16" s="84">
        <f t="shared" ca="1" si="12"/>
        <v>0.85678348021182449</v>
      </c>
      <c r="Z16" s="22">
        <f t="shared" si="13"/>
        <v>1</v>
      </c>
      <c r="AA16" s="22">
        <f t="shared" si="14"/>
        <v>31</v>
      </c>
      <c r="AC16" s="72">
        <f t="shared" ca="1" si="15"/>
        <v>4946853.6188730216</v>
      </c>
      <c r="AD16" s="72">
        <f t="shared" ca="1" si="16"/>
        <v>4946853.6188730216</v>
      </c>
      <c r="AE16" s="72">
        <f t="shared" ca="1" si="17"/>
        <v>4946853.6188730216</v>
      </c>
      <c r="AF16" s="72">
        <f t="shared" ca="1" si="18"/>
        <v>-358563.88646864856</v>
      </c>
      <c r="AG16" s="72">
        <f t="shared" ca="1" si="19"/>
        <v>-358563.88646864856</v>
      </c>
      <c r="AH16" s="72">
        <f t="shared" ca="1" si="20"/>
        <v>-358563.88646864856</v>
      </c>
      <c r="AI16" s="72">
        <f t="shared" ca="1" si="21"/>
        <v>26560.287886566559</v>
      </c>
      <c r="AJ16" s="72">
        <f t="shared" ca="1" si="22"/>
        <v>26560.287886566559</v>
      </c>
      <c r="AK16" s="72">
        <f t="shared" ca="1" si="23"/>
        <v>26560.287886566559</v>
      </c>
      <c r="AL16" s="76"/>
      <c r="AM16" s="72">
        <f t="shared" ca="1" si="24"/>
        <v>0</v>
      </c>
      <c r="AN16" s="72">
        <f t="shared" ca="1" si="25"/>
        <v>0</v>
      </c>
      <c r="AO16" s="72">
        <f t="shared" ca="1" si="26"/>
        <v>0</v>
      </c>
      <c r="AP16" s="85">
        <f t="shared" ca="1" si="27"/>
        <v>0</v>
      </c>
      <c r="AR16" s="72">
        <f t="shared" ca="1" si="28"/>
        <v>0</v>
      </c>
      <c r="AS16" s="72">
        <f t="shared" ca="1" si="29"/>
        <v>0</v>
      </c>
      <c r="AT16" s="72">
        <f t="shared" ca="1" si="30"/>
        <v>0</v>
      </c>
      <c r="AU16" s="85">
        <f t="shared" ca="1" si="31"/>
        <v>0</v>
      </c>
      <c r="AV16" s="85"/>
      <c r="AW16" s="73">
        <f t="shared" ca="1" si="32"/>
        <v>0</v>
      </c>
      <c r="AY16" s="73">
        <f t="shared" ca="1" si="33"/>
        <v>4614850.0202909391</v>
      </c>
      <c r="AZ16" s="86"/>
    </row>
    <row r="17" spans="1:52">
      <c r="A17" s="77">
        <f t="shared" si="34"/>
        <v>38139</v>
      </c>
      <c r="B17" s="78">
        <f t="shared" si="35"/>
        <v>50000</v>
      </c>
      <c r="C17" s="87"/>
      <c r="D17" s="79">
        <f t="shared" si="3"/>
        <v>50000</v>
      </c>
      <c r="E17" s="67">
        <f t="shared" si="4"/>
        <v>1500000</v>
      </c>
      <c r="F17" s="67">
        <f t="shared" ca="1" si="5"/>
        <v>1278764.4009594563</v>
      </c>
      <c r="G17" s="80">
        <f>VLOOKUP($A17,[0]!Table,MATCH(G$4,[0]!Curves,0))</f>
        <v>3.7610000000000001</v>
      </c>
      <c r="H17" s="81">
        <f t="shared" si="41"/>
        <v>3.7610000000000001</v>
      </c>
      <c r="I17" s="80">
        <f t="shared" si="6"/>
        <v>3.7610000000000001</v>
      </c>
      <c r="J17" s="80">
        <f>VLOOKUP($A17,[0]!Table,MATCH(J$4,[0]!Curves,0))</f>
        <v>-0.27</v>
      </c>
      <c r="K17" s="81">
        <f t="shared" si="36"/>
        <v>-0.27</v>
      </c>
      <c r="L17" s="99">
        <f t="shared" si="7"/>
        <v>-0.27</v>
      </c>
      <c r="M17" s="80">
        <f>VLOOKUP($A17,[0]!Table,MATCH(M$4,[0]!Curves,0))</f>
        <v>0.02</v>
      </c>
      <c r="N17" s="81">
        <f t="shared" si="37"/>
        <v>0.02</v>
      </c>
      <c r="O17" s="99">
        <f t="shared" si="8"/>
        <v>0.02</v>
      </c>
      <c r="P17" s="71"/>
      <c r="Q17" s="99">
        <f t="shared" si="38"/>
        <v>3.5110000000000001</v>
      </c>
      <c r="R17" s="99">
        <f t="shared" si="39"/>
        <v>3.5110000000000001</v>
      </c>
      <c r="S17" s="99">
        <f t="shared" si="40"/>
        <v>3.5110000000000001</v>
      </c>
      <c r="T17" s="82"/>
      <c r="U17" s="22">
        <f t="shared" si="9"/>
        <v>30</v>
      </c>
      <c r="V17" s="83">
        <f t="shared" si="10"/>
        <v>38193</v>
      </c>
      <c r="W17" s="22">
        <f t="shared" ca="1" si="11"/>
        <v>1144</v>
      </c>
      <c r="X17" s="80">
        <f>VLOOKUP($A17,[0]!Table,MATCH(X$4,[0]!Curves,0))</f>
        <v>5.1326825720207303E-2</v>
      </c>
      <c r="Y17" s="84">
        <f t="shared" ca="1" si="12"/>
        <v>0.85250960063963754</v>
      </c>
      <c r="Z17" s="22">
        <f t="shared" si="13"/>
        <v>1</v>
      </c>
      <c r="AA17" s="22">
        <f t="shared" si="14"/>
        <v>30</v>
      </c>
      <c r="AC17" s="72">
        <f t="shared" ca="1" si="15"/>
        <v>4809432.9120085156</v>
      </c>
      <c r="AD17" s="72">
        <f t="shared" ca="1" si="16"/>
        <v>4809432.9120085156</v>
      </c>
      <c r="AE17" s="72">
        <f t="shared" ca="1" si="17"/>
        <v>4809432.9120085156</v>
      </c>
      <c r="AF17" s="72">
        <f t="shared" ca="1" si="18"/>
        <v>-345266.38825905323</v>
      </c>
      <c r="AG17" s="72">
        <f t="shared" ca="1" si="19"/>
        <v>-345266.38825905323</v>
      </c>
      <c r="AH17" s="72">
        <f t="shared" ca="1" si="20"/>
        <v>-345266.38825905323</v>
      </c>
      <c r="AI17" s="72">
        <f t="shared" ca="1" si="21"/>
        <v>25575.288019189127</v>
      </c>
      <c r="AJ17" s="72">
        <f t="shared" ca="1" si="22"/>
        <v>25575.288019189127</v>
      </c>
      <c r="AK17" s="72">
        <f t="shared" ca="1" si="23"/>
        <v>25575.288019189127</v>
      </c>
      <c r="AL17" s="76"/>
      <c r="AM17" s="72">
        <f t="shared" ca="1" si="24"/>
        <v>0</v>
      </c>
      <c r="AN17" s="72">
        <f t="shared" ca="1" si="25"/>
        <v>0</v>
      </c>
      <c r="AO17" s="72">
        <f t="shared" ca="1" si="26"/>
        <v>0</v>
      </c>
      <c r="AP17" s="85">
        <f t="shared" ca="1" si="27"/>
        <v>0</v>
      </c>
      <c r="AR17" s="72">
        <f t="shared" ca="1" si="28"/>
        <v>0</v>
      </c>
      <c r="AS17" s="72">
        <f t="shared" ca="1" si="29"/>
        <v>0</v>
      </c>
      <c r="AT17" s="72">
        <f t="shared" ca="1" si="30"/>
        <v>0</v>
      </c>
      <c r="AU17" s="85">
        <f t="shared" ca="1" si="31"/>
        <v>0</v>
      </c>
      <c r="AV17" s="85"/>
      <c r="AW17" s="73">
        <f t="shared" ca="1" si="32"/>
        <v>0</v>
      </c>
      <c r="AY17" s="73">
        <f t="shared" ca="1" si="33"/>
        <v>4489741.811768651</v>
      </c>
      <c r="AZ17" s="86"/>
    </row>
    <row r="18" spans="1:52">
      <c r="A18" s="77">
        <f t="shared" si="34"/>
        <v>38169</v>
      </c>
      <c r="B18" s="78">
        <f t="shared" si="35"/>
        <v>50000</v>
      </c>
      <c r="C18" s="87"/>
      <c r="D18" s="79">
        <f t="shared" si="3"/>
        <v>50000</v>
      </c>
      <c r="E18" s="67">
        <f t="shared" si="4"/>
        <v>1550000</v>
      </c>
      <c r="F18" s="67">
        <f t="shared" ca="1" si="5"/>
        <v>1314575.5871828308</v>
      </c>
      <c r="G18" s="80">
        <f>VLOOKUP($A18,[0]!Table,MATCH(G$4,[0]!Curves,0))</f>
        <v>3.81</v>
      </c>
      <c r="H18" s="81">
        <f t="shared" si="41"/>
        <v>3.81</v>
      </c>
      <c r="I18" s="80">
        <f t="shared" si="6"/>
        <v>3.81</v>
      </c>
      <c r="J18" s="80">
        <f>VLOOKUP($A18,[0]!Table,MATCH(J$4,[0]!Curves,0))</f>
        <v>-0.27</v>
      </c>
      <c r="K18" s="81">
        <f t="shared" si="36"/>
        <v>-0.27</v>
      </c>
      <c r="L18" s="99">
        <f t="shared" si="7"/>
        <v>-0.27</v>
      </c>
      <c r="M18" s="80">
        <f>VLOOKUP($A18,[0]!Table,MATCH(M$4,[0]!Curves,0))</f>
        <v>0.02</v>
      </c>
      <c r="N18" s="81">
        <f t="shared" si="37"/>
        <v>0.02</v>
      </c>
      <c r="O18" s="99">
        <f t="shared" si="8"/>
        <v>0.02</v>
      </c>
      <c r="P18" s="71"/>
      <c r="Q18" s="99">
        <f t="shared" si="38"/>
        <v>3.56</v>
      </c>
      <c r="R18" s="99">
        <f t="shared" si="39"/>
        <v>3.56</v>
      </c>
      <c r="S18" s="99">
        <f t="shared" si="40"/>
        <v>3.56</v>
      </c>
      <c r="T18" s="82"/>
      <c r="U18" s="22">
        <f t="shared" si="9"/>
        <v>31</v>
      </c>
      <c r="V18" s="83">
        <f t="shared" si="10"/>
        <v>38224</v>
      </c>
      <c r="W18" s="22">
        <f t="shared" ca="1" si="11"/>
        <v>1175</v>
      </c>
      <c r="X18" s="80">
        <f>VLOOKUP($A18,[0]!Table,MATCH(X$4,[0]!Curves,0))</f>
        <v>5.1601327521049199E-2</v>
      </c>
      <c r="Y18" s="84">
        <f t="shared" ca="1" si="12"/>
        <v>0.84811328205343917</v>
      </c>
      <c r="Z18" s="22">
        <f t="shared" si="13"/>
        <v>1</v>
      </c>
      <c r="AA18" s="22">
        <f t="shared" si="14"/>
        <v>31</v>
      </c>
      <c r="AC18" s="72">
        <f t="shared" ca="1" si="15"/>
        <v>5008532.9871665854</v>
      </c>
      <c r="AD18" s="72">
        <f t="shared" ca="1" si="16"/>
        <v>5008532.9871665854</v>
      </c>
      <c r="AE18" s="72">
        <f t="shared" ca="1" si="17"/>
        <v>5008532.9871665854</v>
      </c>
      <c r="AF18" s="72">
        <f t="shared" ca="1" si="18"/>
        <v>-354935.40853936435</v>
      </c>
      <c r="AG18" s="72">
        <f t="shared" ca="1" si="19"/>
        <v>-354935.40853936435</v>
      </c>
      <c r="AH18" s="72">
        <f t="shared" ca="1" si="20"/>
        <v>-354935.40853936435</v>
      </c>
      <c r="AI18" s="72">
        <f t="shared" ca="1" si="21"/>
        <v>26291.511743656618</v>
      </c>
      <c r="AJ18" s="72">
        <f t="shared" ca="1" si="22"/>
        <v>26291.511743656618</v>
      </c>
      <c r="AK18" s="72">
        <f t="shared" ca="1" si="23"/>
        <v>26291.511743656618</v>
      </c>
      <c r="AL18" s="76"/>
      <c r="AM18" s="72">
        <f t="shared" ca="1" si="24"/>
        <v>0</v>
      </c>
      <c r="AN18" s="72">
        <f t="shared" ca="1" si="25"/>
        <v>0</v>
      </c>
      <c r="AO18" s="72">
        <f t="shared" ca="1" si="26"/>
        <v>0</v>
      </c>
      <c r="AP18" s="85">
        <f t="shared" ca="1" si="27"/>
        <v>0</v>
      </c>
      <c r="AR18" s="72">
        <f t="shared" ca="1" si="28"/>
        <v>0</v>
      </c>
      <c r="AS18" s="72">
        <f t="shared" ca="1" si="29"/>
        <v>0</v>
      </c>
      <c r="AT18" s="72">
        <f t="shared" ca="1" si="30"/>
        <v>0</v>
      </c>
      <c r="AU18" s="85">
        <f t="shared" ca="1" si="31"/>
        <v>0</v>
      </c>
      <c r="AV18" s="85"/>
      <c r="AW18" s="73">
        <f t="shared" ca="1" si="32"/>
        <v>0</v>
      </c>
      <c r="AY18" s="73">
        <f t="shared" ca="1" si="33"/>
        <v>4679889.0903708776</v>
      </c>
      <c r="AZ18" s="86"/>
    </row>
    <row r="19" spans="1:52">
      <c r="A19" s="77">
        <f t="shared" si="34"/>
        <v>38200</v>
      </c>
      <c r="B19" s="78">
        <f t="shared" si="35"/>
        <v>50000</v>
      </c>
      <c r="C19" s="87"/>
      <c r="D19" s="79">
        <f t="shared" si="3"/>
        <v>50000</v>
      </c>
      <c r="E19" s="67">
        <f t="shared" si="4"/>
        <v>1550000</v>
      </c>
      <c r="F19" s="67">
        <f t="shared" ca="1" si="5"/>
        <v>1307738.1892849584</v>
      </c>
      <c r="G19" s="80">
        <f>VLOOKUP($A19,[0]!Table,MATCH(G$4,[0]!Curves,0))</f>
        <v>3.855</v>
      </c>
      <c r="H19" s="81">
        <f t="shared" si="41"/>
        <v>3.855</v>
      </c>
      <c r="I19" s="80">
        <f t="shared" si="6"/>
        <v>3.855</v>
      </c>
      <c r="J19" s="80">
        <f>VLOOKUP($A19,[0]!Table,MATCH(J$4,[0]!Curves,0))</f>
        <v>-0.27</v>
      </c>
      <c r="K19" s="81">
        <f t="shared" si="36"/>
        <v>-0.27</v>
      </c>
      <c r="L19" s="99">
        <f t="shared" si="7"/>
        <v>-0.27</v>
      </c>
      <c r="M19" s="80">
        <f>VLOOKUP($A19,[0]!Table,MATCH(M$4,[0]!Curves,0))</f>
        <v>0.02</v>
      </c>
      <c r="N19" s="81">
        <f t="shared" si="37"/>
        <v>0.02</v>
      </c>
      <c r="O19" s="99">
        <f t="shared" si="8"/>
        <v>0.02</v>
      </c>
      <c r="P19" s="71"/>
      <c r="Q19" s="99">
        <f t="shared" si="38"/>
        <v>3.605</v>
      </c>
      <c r="R19" s="99">
        <f t="shared" si="39"/>
        <v>3.605</v>
      </c>
      <c r="S19" s="99">
        <f t="shared" si="40"/>
        <v>3.605</v>
      </c>
      <c r="T19" s="82"/>
      <c r="U19" s="22">
        <f t="shared" si="9"/>
        <v>31</v>
      </c>
      <c r="V19" s="83">
        <f t="shared" si="10"/>
        <v>38255</v>
      </c>
      <c r="W19" s="22">
        <f t="shared" ca="1" si="11"/>
        <v>1206</v>
      </c>
      <c r="X19" s="80">
        <f>VLOOKUP($A19,[0]!Table,MATCH(X$4,[0]!Curves,0))</f>
        <v>5.1871181276778304E-2</v>
      </c>
      <c r="Y19" s="84">
        <f t="shared" ca="1" si="12"/>
        <v>0.84370205760319894</v>
      </c>
      <c r="Z19" s="22">
        <f t="shared" si="13"/>
        <v>1</v>
      </c>
      <c r="AA19" s="22">
        <f t="shared" si="14"/>
        <v>31</v>
      </c>
      <c r="AC19" s="72">
        <f t="shared" ca="1" si="15"/>
        <v>5041330.7196935145</v>
      </c>
      <c r="AD19" s="72">
        <f t="shared" ca="1" si="16"/>
        <v>5041330.7196935145</v>
      </c>
      <c r="AE19" s="72">
        <f t="shared" ca="1" si="17"/>
        <v>5041330.7196935145</v>
      </c>
      <c r="AF19" s="72">
        <f t="shared" ca="1" si="18"/>
        <v>-353089.31110693881</v>
      </c>
      <c r="AG19" s="72">
        <f t="shared" ca="1" si="19"/>
        <v>-353089.31110693881</v>
      </c>
      <c r="AH19" s="72">
        <f t="shared" ca="1" si="20"/>
        <v>-353089.31110693881</v>
      </c>
      <c r="AI19" s="72">
        <f t="shared" ca="1" si="21"/>
        <v>26154.763785699168</v>
      </c>
      <c r="AJ19" s="72">
        <f t="shared" ca="1" si="22"/>
        <v>26154.763785699168</v>
      </c>
      <c r="AK19" s="72">
        <f t="shared" ca="1" si="23"/>
        <v>26154.763785699168</v>
      </c>
      <c r="AL19" s="76"/>
      <c r="AM19" s="72">
        <f t="shared" ca="1" si="24"/>
        <v>0</v>
      </c>
      <c r="AN19" s="72">
        <f t="shared" ca="1" si="25"/>
        <v>0</v>
      </c>
      <c r="AO19" s="72">
        <f t="shared" ca="1" si="26"/>
        <v>0</v>
      </c>
      <c r="AP19" s="85">
        <f t="shared" ca="1" si="27"/>
        <v>0</v>
      </c>
      <c r="AR19" s="72">
        <f t="shared" ca="1" si="28"/>
        <v>0</v>
      </c>
      <c r="AS19" s="72">
        <f t="shared" ca="1" si="29"/>
        <v>0</v>
      </c>
      <c r="AT19" s="72">
        <f t="shared" ca="1" si="30"/>
        <v>0</v>
      </c>
      <c r="AU19" s="85">
        <f t="shared" ca="1" si="31"/>
        <v>0</v>
      </c>
      <c r="AV19" s="85"/>
      <c r="AW19" s="73">
        <f t="shared" ca="1" si="32"/>
        <v>0</v>
      </c>
      <c r="AY19" s="73">
        <f t="shared" ca="1" si="33"/>
        <v>4714396.172372275</v>
      </c>
      <c r="AZ19" s="86"/>
    </row>
    <row r="20" spans="1:52">
      <c r="A20" s="77">
        <f t="shared" si="34"/>
        <v>38231</v>
      </c>
      <c r="B20" s="78">
        <f t="shared" si="35"/>
        <v>50000</v>
      </c>
      <c r="C20" s="87"/>
      <c r="D20" s="79">
        <f t="shared" si="3"/>
        <v>50000</v>
      </c>
      <c r="E20" s="67">
        <f t="shared" si="4"/>
        <v>1500000</v>
      </c>
      <c r="F20" s="67">
        <f t="shared" ca="1" si="5"/>
        <v>1259176.973621832</v>
      </c>
      <c r="G20" s="80">
        <f>VLOOKUP($A20,[0]!Table,MATCH(G$4,[0]!Curves,0))</f>
        <v>3.8620000000000001</v>
      </c>
      <c r="H20" s="81">
        <f t="shared" si="41"/>
        <v>3.8620000000000001</v>
      </c>
      <c r="I20" s="80">
        <f t="shared" si="6"/>
        <v>3.8620000000000001</v>
      </c>
      <c r="J20" s="80">
        <f>VLOOKUP($A20,[0]!Table,MATCH(J$4,[0]!Curves,0))</f>
        <v>-0.27</v>
      </c>
      <c r="K20" s="81">
        <f t="shared" si="36"/>
        <v>-0.27</v>
      </c>
      <c r="L20" s="99">
        <f t="shared" si="7"/>
        <v>-0.27</v>
      </c>
      <c r="M20" s="80">
        <f>VLOOKUP($A20,[0]!Table,MATCH(M$4,[0]!Curves,0))</f>
        <v>0.02</v>
      </c>
      <c r="N20" s="81">
        <f t="shared" si="37"/>
        <v>0.02</v>
      </c>
      <c r="O20" s="99">
        <f t="shared" si="8"/>
        <v>0.02</v>
      </c>
      <c r="P20" s="71"/>
      <c r="Q20" s="99">
        <f t="shared" si="38"/>
        <v>3.6120000000000001</v>
      </c>
      <c r="R20" s="99">
        <f t="shared" si="39"/>
        <v>3.6120000000000001</v>
      </c>
      <c r="S20" s="99">
        <f t="shared" si="40"/>
        <v>3.6120000000000001</v>
      </c>
      <c r="T20" s="82"/>
      <c r="U20" s="22">
        <f t="shared" si="9"/>
        <v>30</v>
      </c>
      <c r="V20" s="83">
        <f t="shared" si="10"/>
        <v>38285</v>
      </c>
      <c r="W20" s="22">
        <f t="shared" ca="1" si="11"/>
        <v>1236</v>
      </c>
      <c r="X20" s="80">
        <f>VLOOKUP($A20,[0]!Table,MATCH(X$4,[0]!Curves,0))</f>
        <v>5.2141035056798596E-2</v>
      </c>
      <c r="Y20" s="84">
        <f t="shared" ca="1" si="12"/>
        <v>0.839451315747888</v>
      </c>
      <c r="Z20" s="22">
        <f t="shared" si="13"/>
        <v>1</v>
      </c>
      <c r="AA20" s="22">
        <f t="shared" si="14"/>
        <v>30</v>
      </c>
      <c r="AC20" s="72">
        <f t="shared" ca="1" si="15"/>
        <v>4862941.4721275149</v>
      </c>
      <c r="AD20" s="72">
        <f t="shared" ca="1" si="16"/>
        <v>4862941.4721275149</v>
      </c>
      <c r="AE20" s="72">
        <f t="shared" ca="1" si="17"/>
        <v>4862941.4721275149</v>
      </c>
      <c r="AF20" s="72">
        <f t="shared" ca="1" si="18"/>
        <v>-339977.78287789464</v>
      </c>
      <c r="AG20" s="72">
        <f t="shared" ca="1" si="19"/>
        <v>-339977.78287789464</v>
      </c>
      <c r="AH20" s="72">
        <f t="shared" ca="1" si="20"/>
        <v>-339977.78287789464</v>
      </c>
      <c r="AI20" s="72">
        <f t="shared" ca="1" si="21"/>
        <v>25183.539472436642</v>
      </c>
      <c r="AJ20" s="72">
        <f t="shared" ca="1" si="22"/>
        <v>25183.539472436642</v>
      </c>
      <c r="AK20" s="72">
        <f t="shared" ca="1" si="23"/>
        <v>25183.539472436642</v>
      </c>
      <c r="AL20" s="76"/>
      <c r="AM20" s="72">
        <f t="shared" ca="1" si="24"/>
        <v>0</v>
      </c>
      <c r="AN20" s="72">
        <f t="shared" ca="1" si="25"/>
        <v>0</v>
      </c>
      <c r="AO20" s="72">
        <f t="shared" ca="1" si="26"/>
        <v>0</v>
      </c>
      <c r="AP20" s="85">
        <f t="shared" ca="1" si="27"/>
        <v>0</v>
      </c>
      <c r="AR20" s="72">
        <f t="shared" ca="1" si="28"/>
        <v>0</v>
      </c>
      <c r="AS20" s="72">
        <f t="shared" ca="1" si="29"/>
        <v>0</v>
      </c>
      <c r="AT20" s="72">
        <f t="shared" ca="1" si="30"/>
        <v>0</v>
      </c>
      <c r="AU20" s="85">
        <f t="shared" ca="1" si="31"/>
        <v>0</v>
      </c>
      <c r="AV20" s="85"/>
      <c r="AW20" s="73">
        <f t="shared" ca="1" si="32"/>
        <v>0</v>
      </c>
      <c r="AY20" s="73">
        <f t="shared" ca="1" si="33"/>
        <v>4548147.2287220573</v>
      </c>
      <c r="AZ20" s="86"/>
    </row>
    <row r="21" spans="1:52">
      <c r="A21" s="77">
        <f t="shared" si="34"/>
        <v>38261</v>
      </c>
      <c r="B21" s="78">
        <f t="shared" si="35"/>
        <v>50000</v>
      </c>
      <c r="C21" s="87"/>
      <c r="D21" s="79">
        <f t="shared" si="3"/>
        <v>50000</v>
      </c>
      <c r="E21" s="67">
        <f t="shared" si="4"/>
        <v>1550000</v>
      </c>
      <c r="F21" s="67">
        <f t="shared" ca="1" si="5"/>
        <v>1294370.4739595554</v>
      </c>
      <c r="G21" s="80">
        <f>VLOOKUP($A21,[0]!Table,MATCH(G$4,[0]!Curves,0))</f>
        <v>3.89</v>
      </c>
      <c r="H21" s="81">
        <f t="shared" si="41"/>
        <v>3.89</v>
      </c>
      <c r="I21" s="80">
        <f t="shared" si="6"/>
        <v>3.89</v>
      </c>
      <c r="J21" s="80">
        <f>VLOOKUP($A21,[0]!Table,MATCH(J$4,[0]!Curves,0))</f>
        <v>-0.27</v>
      </c>
      <c r="K21" s="81">
        <f t="shared" si="36"/>
        <v>-0.27</v>
      </c>
      <c r="L21" s="99">
        <f t="shared" si="7"/>
        <v>-0.27</v>
      </c>
      <c r="M21" s="80">
        <f>VLOOKUP($A21,[0]!Table,MATCH(M$4,[0]!Curves,0))</f>
        <v>0.02</v>
      </c>
      <c r="N21" s="81">
        <f t="shared" si="37"/>
        <v>0.02</v>
      </c>
      <c r="O21" s="99">
        <f t="shared" si="8"/>
        <v>0.02</v>
      </c>
      <c r="P21" s="71"/>
      <c r="Q21" s="99">
        <f t="shared" si="38"/>
        <v>3.64</v>
      </c>
      <c r="R21" s="99">
        <f t="shared" si="39"/>
        <v>3.64</v>
      </c>
      <c r="S21" s="99">
        <f t="shared" si="40"/>
        <v>3.64</v>
      </c>
      <c r="T21" s="82"/>
      <c r="U21" s="22">
        <f t="shared" si="9"/>
        <v>31</v>
      </c>
      <c r="V21" s="83">
        <f t="shared" si="10"/>
        <v>38316</v>
      </c>
      <c r="W21" s="22">
        <f t="shared" ca="1" si="11"/>
        <v>1267</v>
      </c>
      <c r="X21" s="80">
        <f>VLOOKUP($A21,[0]!Table,MATCH(X$4,[0]!Curves,0))</f>
        <v>5.2390649588205405E-2</v>
      </c>
      <c r="Y21" s="84">
        <f t="shared" ca="1" si="12"/>
        <v>0.83507772513519696</v>
      </c>
      <c r="Z21" s="22">
        <f t="shared" si="13"/>
        <v>1</v>
      </c>
      <c r="AA21" s="22">
        <f t="shared" si="14"/>
        <v>31</v>
      </c>
      <c r="AC21" s="72">
        <f t="shared" ca="1" si="15"/>
        <v>5035101.1437026709</v>
      </c>
      <c r="AD21" s="72">
        <f t="shared" ca="1" si="16"/>
        <v>5035101.1437026709</v>
      </c>
      <c r="AE21" s="72">
        <f t="shared" ca="1" si="17"/>
        <v>5035101.1437026709</v>
      </c>
      <c r="AF21" s="72">
        <f t="shared" ca="1" si="18"/>
        <v>-349480.02796907997</v>
      </c>
      <c r="AG21" s="72">
        <f t="shared" ca="1" si="19"/>
        <v>-349480.02796907997</v>
      </c>
      <c r="AH21" s="72">
        <f t="shared" ca="1" si="20"/>
        <v>-349480.02796907997</v>
      </c>
      <c r="AI21" s="72">
        <f t="shared" ca="1" si="21"/>
        <v>25887.409479191108</v>
      </c>
      <c r="AJ21" s="72">
        <f t="shared" ca="1" si="22"/>
        <v>25887.409479191108</v>
      </c>
      <c r="AK21" s="72">
        <f t="shared" ca="1" si="23"/>
        <v>25887.409479191108</v>
      </c>
      <c r="AL21" s="76"/>
      <c r="AM21" s="72">
        <f t="shared" ca="1" si="24"/>
        <v>0</v>
      </c>
      <c r="AN21" s="72">
        <f t="shared" ca="1" si="25"/>
        <v>0</v>
      </c>
      <c r="AO21" s="72">
        <f t="shared" ca="1" si="26"/>
        <v>0</v>
      </c>
      <c r="AP21" s="85">
        <f t="shared" ca="1" si="27"/>
        <v>0</v>
      </c>
      <c r="AR21" s="72">
        <f t="shared" ca="1" si="28"/>
        <v>0</v>
      </c>
      <c r="AS21" s="72">
        <f t="shared" ca="1" si="29"/>
        <v>0</v>
      </c>
      <c r="AT21" s="72">
        <f t="shared" ca="1" si="30"/>
        <v>0</v>
      </c>
      <c r="AU21" s="85">
        <f t="shared" ca="1" si="31"/>
        <v>0</v>
      </c>
      <c r="AV21" s="85"/>
      <c r="AW21" s="73">
        <f t="shared" ca="1" si="32"/>
        <v>0</v>
      </c>
      <c r="AY21" s="73">
        <f t="shared" ca="1" si="33"/>
        <v>4711508.5252127824</v>
      </c>
      <c r="AZ21" s="86"/>
    </row>
    <row r="22" spans="1:52">
      <c r="A22" s="77">
        <f t="shared" si="34"/>
        <v>38292</v>
      </c>
      <c r="B22" s="78">
        <f t="shared" si="35"/>
        <v>50000</v>
      </c>
      <c r="C22" s="87"/>
      <c r="D22" s="79">
        <f t="shared" si="3"/>
        <v>50000</v>
      </c>
      <c r="E22" s="67">
        <f t="shared" si="4"/>
        <v>1500000</v>
      </c>
      <c r="F22" s="67">
        <f t="shared" ca="1" si="5"/>
        <v>1246252.0467528079</v>
      </c>
      <c r="G22" s="80">
        <f>VLOOKUP($A22,[0]!Table,MATCH(G$4,[0]!Curves,0))</f>
        <v>4.0250000000000004</v>
      </c>
      <c r="H22" s="81">
        <f t="shared" si="41"/>
        <v>4.0250000000000004</v>
      </c>
      <c r="I22" s="80">
        <f t="shared" si="6"/>
        <v>4.0250000000000004</v>
      </c>
      <c r="J22" s="80">
        <f>VLOOKUP($A22,[0]!Table,MATCH(J$4,[0]!Curves,0))</f>
        <v>-0.18</v>
      </c>
      <c r="K22" s="81">
        <f t="shared" si="36"/>
        <v>-0.18</v>
      </c>
      <c r="L22" s="99">
        <f t="shared" si="7"/>
        <v>-0.18</v>
      </c>
      <c r="M22" s="80">
        <f>VLOOKUP($A22,[0]!Table,MATCH(M$4,[0]!Curves,0))</f>
        <v>3.5000000000000003E-2</v>
      </c>
      <c r="N22" s="81">
        <f t="shared" si="37"/>
        <v>3.5000000000000003E-2</v>
      </c>
      <c r="O22" s="99">
        <f t="shared" si="8"/>
        <v>3.5000000000000003E-2</v>
      </c>
      <c r="P22" s="71"/>
      <c r="Q22" s="99">
        <f t="shared" si="38"/>
        <v>3.8800000000000003</v>
      </c>
      <c r="R22" s="99">
        <f t="shared" si="39"/>
        <v>3.8800000000000003</v>
      </c>
      <c r="S22" s="99">
        <f t="shared" si="40"/>
        <v>3.8800000000000003</v>
      </c>
      <c r="T22" s="82"/>
      <c r="U22" s="22">
        <f t="shared" si="9"/>
        <v>30</v>
      </c>
      <c r="V22" s="83">
        <f t="shared" si="10"/>
        <v>38346</v>
      </c>
      <c r="W22" s="22">
        <f t="shared" ca="1" si="11"/>
        <v>1297</v>
      </c>
      <c r="X22" s="80">
        <f>VLOOKUP($A22,[0]!Table,MATCH(X$4,[0]!Curves,0))</f>
        <v>5.26374908053562E-2</v>
      </c>
      <c r="Y22" s="84">
        <f t="shared" ca="1" si="12"/>
        <v>0.83083469783520525</v>
      </c>
      <c r="Z22" s="22">
        <f t="shared" si="13"/>
        <v>1</v>
      </c>
      <c r="AA22" s="22">
        <f t="shared" si="14"/>
        <v>30</v>
      </c>
      <c r="AC22" s="72">
        <f t="shared" ca="1" si="15"/>
        <v>5016164.4881800525</v>
      </c>
      <c r="AD22" s="72">
        <f t="shared" ca="1" si="16"/>
        <v>5016164.4881800525</v>
      </c>
      <c r="AE22" s="72">
        <f t="shared" ca="1" si="17"/>
        <v>5016164.4881800525</v>
      </c>
      <c r="AF22" s="72">
        <f t="shared" ca="1" si="18"/>
        <v>-224325.36841550542</v>
      </c>
      <c r="AG22" s="72">
        <f t="shared" ca="1" si="19"/>
        <v>-224325.36841550542</v>
      </c>
      <c r="AH22" s="72">
        <f t="shared" ca="1" si="20"/>
        <v>-224325.36841550542</v>
      </c>
      <c r="AI22" s="72">
        <f t="shared" ca="1" si="21"/>
        <v>43618.821636348279</v>
      </c>
      <c r="AJ22" s="72">
        <f t="shared" ca="1" si="22"/>
        <v>43618.821636348279</v>
      </c>
      <c r="AK22" s="72">
        <f t="shared" ca="1" si="23"/>
        <v>43618.821636348279</v>
      </c>
      <c r="AL22" s="76"/>
      <c r="AM22" s="72">
        <f t="shared" ca="1" si="24"/>
        <v>0</v>
      </c>
      <c r="AN22" s="72">
        <f t="shared" ca="1" si="25"/>
        <v>0</v>
      </c>
      <c r="AO22" s="72">
        <f t="shared" ca="1" si="26"/>
        <v>0</v>
      </c>
      <c r="AP22" s="85">
        <f t="shared" ca="1" si="27"/>
        <v>0</v>
      </c>
      <c r="AR22" s="72">
        <f t="shared" ca="1" si="28"/>
        <v>0</v>
      </c>
      <c r="AS22" s="72">
        <f t="shared" ca="1" si="29"/>
        <v>0</v>
      </c>
      <c r="AT22" s="72">
        <f t="shared" ca="1" si="30"/>
        <v>0</v>
      </c>
      <c r="AU22" s="85">
        <f t="shared" ca="1" si="31"/>
        <v>0</v>
      </c>
      <c r="AV22" s="85"/>
      <c r="AW22" s="73">
        <f t="shared" ca="1" si="32"/>
        <v>0</v>
      </c>
      <c r="AY22" s="73">
        <f t="shared" ca="1" si="33"/>
        <v>4835457.9414008949</v>
      </c>
      <c r="AZ22" s="86"/>
    </row>
    <row r="23" spans="1:52">
      <c r="A23" s="77">
        <f t="shared" si="34"/>
        <v>38322</v>
      </c>
      <c r="B23" s="78">
        <f t="shared" si="35"/>
        <v>50000</v>
      </c>
      <c r="C23" s="87"/>
      <c r="D23" s="79">
        <f t="shared" si="3"/>
        <v>50000</v>
      </c>
      <c r="E23" s="67">
        <f t="shared" si="4"/>
        <v>1550000</v>
      </c>
      <c r="F23" s="67">
        <f t="shared" ca="1" si="5"/>
        <v>1281002.4302429084</v>
      </c>
      <c r="G23" s="80">
        <f>VLOOKUP($A23,[0]!Table,MATCH(G$4,[0]!Curves,0))</f>
        <v>4.16</v>
      </c>
      <c r="H23" s="81">
        <f t="shared" si="41"/>
        <v>4.16</v>
      </c>
      <c r="I23" s="80">
        <f t="shared" si="6"/>
        <v>4.16</v>
      </c>
      <c r="J23" s="80">
        <f>VLOOKUP($A23,[0]!Table,MATCH(J$4,[0]!Curves,0))</f>
        <v>-0.18</v>
      </c>
      <c r="K23" s="81">
        <f t="shared" si="36"/>
        <v>-0.18</v>
      </c>
      <c r="L23" s="99">
        <f t="shared" si="7"/>
        <v>-0.18</v>
      </c>
      <c r="M23" s="80">
        <f>VLOOKUP($A23,[0]!Table,MATCH(M$4,[0]!Curves,0))</f>
        <v>3.5000000000000003E-2</v>
      </c>
      <c r="N23" s="81">
        <f t="shared" si="37"/>
        <v>3.5000000000000003E-2</v>
      </c>
      <c r="O23" s="99">
        <f t="shared" si="8"/>
        <v>3.5000000000000003E-2</v>
      </c>
      <c r="P23" s="71"/>
      <c r="Q23" s="99">
        <f t="shared" si="38"/>
        <v>4.0150000000000006</v>
      </c>
      <c r="R23" s="99">
        <f t="shared" si="39"/>
        <v>4.0150000000000006</v>
      </c>
      <c r="S23" s="99">
        <f t="shared" si="40"/>
        <v>4.0150000000000006</v>
      </c>
      <c r="T23" s="82"/>
      <c r="U23" s="22">
        <f t="shared" si="9"/>
        <v>31</v>
      </c>
      <c r="V23" s="83">
        <f t="shared" si="10"/>
        <v>38377</v>
      </c>
      <c r="W23" s="22">
        <f t="shared" ca="1" si="11"/>
        <v>1328</v>
      </c>
      <c r="X23" s="80">
        <f>VLOOKUP($A23,[0]!Table,MATCH(X$4,[0]!Curves,0))</f>
        <v>5.2876369421943605E-2</v>
      </c>
      <c r="Y23" s="84">
        <f t="shared" ca="1" si="12"/>
        <v>0.82645318080187646</v>
      </c>
      <c r="Z23" s="22">
        <f t="shared" si="13"/>
        <v>1</v>
      </c>
      <c r="AA23" s="22">
        <f t="shared" si="14"/>
        <v>31</v>
      </c>
      <c r="AC23" s="72">
        <f t="shared" ca="1" si="15"/>
        <v>5328970.1098104995</v>
      </c>
      <c r="AD23" s="72">
        <f t="shared" ca="1" si="16"/>
        <v>5328970.1098104995</v>
      </c>
      <c r="AE23" s="72">
        <f t="shared" ca="1" si="17"/>
        <v>5328970.1098104995</v>
      </c>
      <c r="AF23" s="72">
        <f t="shared" ca="1" si="18"/>
        <v>-230580.43744372349</v>
      </c>
      <c r="AG23" s="72">
        <f t="shared" ca="1" si="19"/>
        <v>-230580.43744372349</v>
      </c>
      <c r="AH23" s="72">
        <f t="shared" ca="1" si="20"/>
        <v>-230580.43744372349</v>
      </c>
      <c r="AI23" s="72">
        <f t="shared" ca="1" si="21"/>
        <v>44835.085058501798</v>
      </c>
      <c r="AJ23" s="72">
        <f t="shared" ca="1" si="22"/>
        <v>44835.085058501798</v>
      </c>
      <c r="AK23" s="72">
        <f t="shared" ca="1" si="23"/>
        <v>44835.085058501798</v>
      </c>
      <c r="AL23" s="76"/>
      <c r="AM23" s="72">
        <f t="shared" ca="1" si="24"/>
        <v>0</v>
      </c>
      <c r="AN23" s="72">
        <f t="shared" ca="1" si="25"/>
        <v>0</v>
      </c>
      <c r="AO23" s="72">
        <f t="shared" ca="1" si="26"/>
        <v>0</v>
      </c>
      <c r="AP23" s="85">
        <f t="shared" ca="1" si="27"/>
        <v>0</v>
      </c>
      <c r="AR23" s="72">
        <f t="shared" ca="1" si="28"/>
        <v>0</v>
      </c>
      <c r="AS23" s="72">
        <f t="shared" ca="1" si="29"/>
        <v>0</v>
      </c>
      <c r="AT23" s="72">
        <f t="shared" ca="1" si="30"/>
        <v>0</v>
      </c>
      <c r="AU23" s="85">
        <f t="shared" ca="1" si="31"/>
        <v>0</v>
      </c>
      <c r="AV23" s="85"/>
      <c r="AW23" s="73">
        <f t="shared" ca="1" si="32"/>
        <v>0</v>
      </c>
      <c r="AY23" s="73">
        <f t="shared" ca="1" si="33"/>
        <v>5143224.7574252775</v>
      </c>
      <c r="AZ23" s="86"/>
    </row>
    <row r="24" spans="1:52">
      <c r="A24" s="77">
        <f t="shared" si="34"/>
        <v>38353</v>
      </c>
      <c r="B24" s="78">
        <f t="shared" si="35"/>
        <v>50000</v>
      </c>
      <c r="C24" s="87"/>
      <c r="D24" s="79">
        <f t="shared" si="3"/>
        <v>50000</v>
      </c>
      <c r="E24" s="67">
        <f t="shared" si="4"/>
        <v>1550000</v>
      </c>
      <c r="F24" s="67">
        <f t="shared" ca="1" si="5"/>
        <v>1274213.39623614</v>
      </c>
      <c r="G24" s="80">
        <f>VLOOKUP($A24,[0]!Table,MATCH(G$4,[0]!Curves,0))</f>
        <v>4.2010000000000005</v>
      </c>
      <c r="H24" s="81">
        <f t="shared" si="41"/>
        <v>4.2010000000000005</v>
      </c>
      <c r="I24" s="80">
        <f t="shared" si="6"/>
        <v>4.2010000000000005</v>
      </c>
      <c r="J24" s="80">
        <f>VLOOKUP($A24,[0]!Table,MATCH(J$4,[0]!Curves,0))</f>
        <v>-0.18</v>
      </c>
      <c r="K24" s="81">
        <f t="shared" si="36"/>
        <v>-0.18</v>
      </c>
      <c r="L24" s="99">
        <f t="shared" si="7"/>
        <v>-0.18</v>
      </c>
      <c r="M24" s="80">
        <f>VLOOKUP($A24,[0]!Table,MATCH(M$4,[0]!Curves,0))</f>
        <v>3.5000000000000003E-2</v>
      </c>
      <c r="N24" s="81">
        <f t="shared" si="37"/>
        <v>3.5000000000000003E-2</v>
      </c>
      <c r="O24" s="99">
        <f t="shared" si="8"/>
        <v>3.5000000000000003E-2</v>
      </c>
      <c r="P24" s="71"/>
      <c r="Q24" s="99">
        <f t="shared" si="38"/>
        <v>4.0560000000000009</v>
      </c>
      <c r="R24" s="99">
        <f t="shared" si="39"/>
        <v>4.0560000000000009</v>
      </c>
      <c r="S24" s="99">
        <f t="shared" si="40"/>
        <v>4.0560000000000009</v>
      </c>
      <c r="T24" s="82"/>
      <c r="U24" s="22">
        <f t="shared" si="9"/>
        <v>31</v>
      </c>
      <c r="V24" s="83">
        <f t="shared" si="10"/>
        <v>38408</v>
      </c>
      <c r="W24" s="22">
        <f t="shared" ca="1" si="11"/>
        <v>1359</v>
      </c>
      <c r="X24" s="80">
        <f>VLOOKUP($A24,[0]!Table,MATCH(X$4,[0]!Curves,0))</f>
        <v>5.3118630585192499E-2</v>
      </c>
      <c r="Y24" s="84">
        <f t="shared" ca="1" si="12"/>
        <v>0.82207315886202581</v>
      </c>
      <c r="Z24" s="22">
        <f t="shared" si="13"/>
        <v>1</v>
      </c>
      <c r="AA24" s="22">
        <f t="shared" si="14"/>
        <v>31</v>
      </c>
      <c r="AC24" s="72">
        <f t="shared" ca="1" si="15"/>
        <v>5352970.4775880249</v>
      </c>
      <c r="AD24" s="72">
        <f t="shared" ca="1" si="16"/>
        <v>5352970.4775880249</v>
      </c>
      <c r="AE24" s="72">
        <f t="shared" ca="1" si="17"/>
        <v>5352970.4775880249</v>
      </c>
      <c r="AF24" s="72">
        <f t="shared" ca="1" si="18"/>
        <v>-229358.41132250521</v>
      </c>
      <c r="AG24" s="72">
        <f t="shared" ca="1" si="19"/>
        <v>-229358.41132250521</v>
      </c>
      <c r="AH24" s="72">
        <f t="shared" ca="1" si="20"/>
        <v>-229358.41132250521</v>
      </c>
      <c r="AI24" s="72">
        <f t="shared" ca="1" si="21"/>
        <v>44597.468868264907</v>
      </c>
      <c r="AJ24" s="72">
        <f t="shared" ca="1" si="22"/>
        <v>44597.468868264907</v>
      </c>
      <c r="AK24" s="72">
        <f t="shared" ca="1" si="23"/>
        <v>44597.468868264907</v>
      </c>
      <c r="AL24" s="76"/>
      <c r="AM24" s="72">
        <f t="shared" ca="1" si="24"/>
        <v>0</v>
      </c>
      <c r="AN24" s="72">
        <f t="shared" ca="1" si="25"/>
        <v>0</v>
      </c>
      <c r="AO24" s="72">
        <f t="shared" ca="1" si="26"/>
        <v>0</v>
      </c>
      <c r="AP24" s="85">
        <f t="shared" ca="1" si="27"/>
        <v>0</v>
      </c>
      <c r="AR24" s="72">
        <f t="shared" ca="1" si="28"/>
        <v>0</v>
      </c>
      <c r="AS24" s="72">
        <f t="shared" ca="1" si="29"/>
        <v>0</v>
      </c>
      <c r="AT24" s="72">
        <f t="shared" ca="1" si="30"/>
        <v>0</v>
      </c>
      <c r="AU24" s="85">
        <f t="shared" ca="1" si="31"/>
        <v>0</v>
      </c>
      <c r="AV24" s="85"/>
      <c r="AW24" s="73">
        <f t="shared" ca="1" si="32"/>
        <v>0</v>
      </c>
      <c r="AY24" s="73">
        <f t="shared" ca="1" si="33"/>
        <v>5168209.5351337846</v>
      </c>
      <c r="AZ24" s="86"/>
    </row>
    <row r="25" spans="1:52">
      <c r="A25" s="77">
        <f t="shared" si="34"/>
        <v>38384</v>
      </c>
      <c r="B25" s="78">
        <f t="shared" si="35"/>
        <v>50000</v>
      </c>
      <c r="C25" s="87"/>
      <c r="D25" s="79">
        <f t="shared" si="3"/>
        <v>50000</v>
      </c>
      <c r="E25" s="67">
        <f t="shared" si="4"/>
        <v>1400000</v>
      </c>
      <c r="F25" s="67">
        <f t="shared" ca="1" si="5"/>
        <v>1145353.031881734</v>
      </c>
      <c r="G25" s="80">
        <f>VLOOKUP($A25,[0]!Table,MATCH(G$4,[0]!Curves,0))</f>
        <v>4.0830000000000002</v>
      </c>
      <c r="H25" s="81">
        <f t="shared" si="41"/>
        <v>4.0830000000000002</v>
      </c>
      <c r="I25" s="80">
        <f t="shared" si="6"/>
        <v>4.0830000000000002</v>
      </c>
      <c r="J25" s="80">
        <f>VLOOKUP($A25,[0]!Table,MATCH(J$4,[0]!Curves,0))</f>
        <v>-0.18</v>
      </c>
      <c r="K25" s="81">
        <f t="shared" si="36"/>
        <v>-0.18</v>
      </c>
      <c r="L25" s="99">
        <f t="shared" si="7"/>
        <v>-0.18</v>
      </c>
      <c r="M25" s="80">
        <f>VLOOKUP($A25,[0]!Table,MATCH(M$4,[0]!Curves,0))</f>
        <v>3.5000000000000003E-2</v>
      </c>
      <c r="N25" s="81">
        <f t="shared" si="37"/>
        <v>3.5000000000000003E-2</v>
      </c>
      <c r="O25" s="99">
        <f t="shared" si="8"/>
        <v>3.5000000000000003E-2</v>
      </c>
      <c r="P25" s="71"/>
      <c r="Q25" s="99">
        <f t="shared" si="38"/>
        <v>3.9380000000000002</v>
      </c>
      <c r="R25" s="99">
        <f t="shared" si="39"/>
        <v>3.9380000000000002</v>
      </c>
      <c r="S25" s="99">
        <f t="shared" si="40"/>
        <v>3.9380000000000002</v>
      </c>
      <c r="T25" s="82"/>
      <c r="U25" s="22">
        <f t="shared" si="9"/>
        <v>28</v>
      </c>
      <c r="V25" s="83">
        <f t="shared" si="10"/>
        <v>38436</v>
      </c>
      <c r="W25" s="22">
        <f t="shared" ca="1" si="11"/>
        <v>1387</v>
      </c>
      <c r="X25" s="80">
        <f>VLOOKUP($A25,[0]!Table,MATCH(X$4,[0]!Curves,0))</f>
        <v>5.3357119925689901E-2</v>
      </c>
      <c r="Y25" s="84">
        <f t="shared" ca="1" si="12"/>
        <v>0.81810930848695296</v>
      </c>
      <c r="Z25" s="22">
        <f t="shared" si="13"/>
        <v>1</v>
      </c>
      <c r="AA25" s="22">
        <f t="shared" si="14"/>
        <v>28</v>
      </c>
      <c r="AC25" s="72">
        <f t="shared" ca="1" si="15"/>
        <v>4676476.4291731203</v>
      </c>
      <c r="AD25" s="72">
        <f t="shared" ca="1" si="16"/>
        <v>4676476.4291731203</v>
      </c>
      <c r="AE25" s="72">
        <f t="shared" ca="1" si="17"/>
        <v>4676476.4291731203</v>
      </c>
      <c r="AF25" s="72">
        <f t="shared" ca="1" si="18"/>
        <v>-206163.54573871213</v>
      </c>
      <c r="AG25" s="72">
        <f t="shared" ca="1" si="19"/>
        <v>-206163.54573871213</v>
      </c>
      <c r="AH25" s="72">
        <f t="shared" ca="1" si="20"/>
        <v>-206163.54573871213</v>
      </c>
      <c r="AI25" s="72">
        <f t="shared" ca="1" si="21"/>
        <v>40087.356115860697</v>
      </c>
      <c r="AJ25" s="72">
        <f t="shared" ca="1" si="22"/>
        <v>40087.356115860697</v>
      </c>
      <c r="AK25" s="72">
        <f t="shared" ca="1" si="23"/>
        <v>40087.356115860697</v>
      </c>
      <c r="AL25" s="76"/>
      <c r="AM25" s="72">
        <f t="shared" ca="1" si="24"/>
        <v>0</v>
      </c>
      <c r="AN25" s="72">
        <f t="shared" ca="1" si="25"/>
        <v>0</v>
      </c>
      <c r="AO25" s="72">
        <f t="shared" ca="1" si="26"/>
        <v>0</v>
      </c>
      <c r="AP25" s="85">
        <f t="shared" ca="1" si="27"/>
        <v>0</v>
      </c>
      <c r="AR25" s="72">
        <f t="shared" ca="1" si="28"/>
        <v>0</v>
      </c>
      <c r="AS25" s="72">
        <f t="shared" ca="1" si="29"/>
        <v>0</v>
      </c>
      <c r="AT25" s="72">
        <f t="shared" ca="1" si="30"/>
        <v>0</v>
      </c>
      <c r="AU25" s="85">
        <f t="shared" ca="1" si="31"/>
        <v>0</v>
      </c>
      <c r="AV25" s="85"/>
      <c r="AW25" s="73">
        <f t="shared" ca="1" si="32"/>
        <v>0</v>
      </c>
      <c r="AY25" s="73">
        <f t="shared" ca="1" si="33"/>
        <v>4510400.2395502692</v>
      </c>
      <c r="AZ25" s="86"/>
    </row>
    <row r="26" spans="1:52">
      <c r="A26" s="77">
        <f t="shared" si="34"/>
        <v>38412</v>
      </c>
      <c r="B26" s="78">
        <f t="shared" si="35"/>
        <v>50000</v>
      </c>
      <c r="C26" s="87"/>
      <c r="D26" s="79">
        <f t="shared" si="3"/>
        <v>50000</v>
      </c>
      <c r="E26" s="67">
        <f t="shared" si="4"/>
        <v>1550000</v>
      </c>
      <c r="F26" s="67">
        <f t="shared" ca="1" si="5"/>
        <v>1261341.4828805793</v>
      </c>
      <c r="G26" s="80">
        <f>VLOOKUP($A26,[0]!Table,MATCH(G$4,[0]!Curves,0))</f>
        <v>3.95</v>
      </c>
      <c r="H26" s="81">
        <f t="shared" si="41"/>
        <v>3.95</v>
      </c>
      <c r="I26" s="80">
        <f t="shared" si="6"/>
        <v>3.95</v>
      </c>
      <c r="J26" s="80">
        <f>VLOOKUP($A26,[0]!Table,MATCH(J$4,[0]!Curves,0))</f>
        <v>-0.18</v>
      </c>
      <c r="K26" s="81">
        <f t="shared" si="36"/>
        <v>-0.18</v>
      </c>
      <c r="L26" s="99">
        <f t="shared" si="7"/>
        <v>-0.18</v>
      </c>
      <c r="M26" s="80">
        <f>VLOOKUP($A26,[0]!Table,MATCH(M$4,[0]!Curves,0))</f>
        <v>3.5000000000000003E-2</v>
      </c>
      <c r="N26" s="81">
        <f t="shared" si="37"/>
        <v>3.5000000000000003E-2</v>
      </c>
      <c r="O26" s="99">
        <f t="shared" si="8"/>
        <v>3.5000000000000003E-2</v>
      </c>
      <c r="P26" s="71"/>
      <c r="Q26" s="99">
        <f t="shared" si="38"/>
        <v>3.8050000000000002</v>
      </c>
      <c r="R26" s="99">
        <f t="shared" si="39"/>
        <v>3.8050000000000002</v>
      </c>
      <c r="S26" s="99">
        <f t="shared" si="40"/>
        <v>3.8050000000000002</v>
      </c>
      <c r="T26" s="82"/>
      <c r="U26" s="22">
        <f t="shared" si="9"/>
        <v>31</v>
      </c>
      <c r="V26" s="83">
        <f t="shared" si="10"/>
        <v>38467</v>
      </c>
      <c r="W26" s="22">
        <f t="shared" ca="1" si="11"/>
        <v>1418</v>
      </c>
      <c r="X26" s="80">
        <f>VLOOKUP($A26,[0]!Table,MATCH(X$4,[0]!Curves,0))</f>
        <v>5.3572529668886495E-2</v>
      </c>
      <c r="Y26" s="84">
        <f t="shared" ca="1" si="12"/>
        <v>0.81376869863263179</v>
      </c>
      <c r="Z26" s="22">
        <f t="shared" si="13"/>
        <v>1</v>
      </c>
      <c r="AA26" s="22">
        <f t="shared" si="14"/>
        <v>31</v>
      </c>
      <c r="AC26" s="72">
        <f t="shared" ca="1" si="15"/>
        <v>4982298.8573782882</v>
      </c>
      <c r="AD26" s="72">
        <f t="shared" ca="1" si="16"/>
        <v>4982298.8573782882</v>
      </c>
      <c r="AE26" s="72">
        <f t="shared" ca="1" si="17"/>
        <v>4982298.8573782882</v>
      </c>
      <c r="AF26" s="72">
        <f t="shared" ca="1" si="18"/>
        <v>-227041.46691850427</v>
      </c>
      <c r="AG26" s="72">
        <f t="shared" ca="1" si="19"/>
        <v>-227041.46691850427</v>
      </c>
      <c r="AH26" s="72">
        <f t="shared" ca="1" si="20"/>
        <v>-227041.46691850427</v>
      </c>
      <c r="AI26" s="72">
        <f t="shared" ca="1" si="21"/>
        <v>44146.951900820277</v>
      </c>
      <c r="AJ26" s="72">
        <f t="shared" ca="1" si="22"/>
        <v>44146.951900820277</v>
      </c>
      <c r="AK26" s="72">
        <f t="shared" ca="1" si="23"/>
        <v>44146.951900820277</v>
      </c>
      <c r="AL26" s="76"/>
      <c r="AM26" s="72">
        <f t="shared" ca="1" si="24"/>
        <v>0</v>
      </c>
      <c r="AN26" s="72">
        <f t="shared" ca="1" si="25"/>
        <v>0</v>
      </c>
      <c r="AO26" s="72">
        <f t="shared" ca="1" si="26"/>
        <v>0</v>
      </c>
      <c r="AP26" s="85">
        <f t="shared" ca="1" si="27"/>
        <v>0</v>
      </c>
      <c r="AR26" s="72">
        <f t="shared" ca="1" si="28"/>
        <v>0</v>
      </c>
      <c r="AS26" s="72">
        <f t="shared" ca="1" si="29"/>
        <v>0</v>
      </c>
      <c r="AT26" s="72">
        <f t="shared" ca="1" si="30"/>
        <v>0</v>
      </c>
      <c r="AU26" s="85">
        <f t="shared" ca="1" si="31"/>
        <v>0</v>
      </c>
      <c r="AV26" s="85"/>
      <c r="AW26" s="73">
        <f t="shared" ca="1" si="32"/>
        <v>0</v>
      </c>
      <c r="AY26" s="73">
        <f t="shared" ca="1" si="33"/>
        <v>4799404.3423606046</v>
      </c>
      <c r="AZ26" s="86"/>
    </row>
    <row r="27" spans="1:52">
      <c r="A27" s="77">
        <f t="shared" si="34"/>
        <v>38443</v>
      </c>
      <c r="B27" s="78">
        <f t="shared" si="35"/>
        <v>50000</v>
      </c>
      <c r="C27" s="87"/>
      <c r="D27" s="79">
        <f t="shared" si="3"/>
        <v>50000</v>
      </c>
      <c r="E27" s="67">
        <f t="shared" si="4"/>
        <v>1500000</v>
      </c>
      <c r="F27" s="67">
        <f t="shared" ca="1" si="5"/>
        <v>1214417.8506024384</v>
      </c>
      <c r="G27" s="80">
        <f>VLOOKUP($A27,[0]!Table,MATCH(G$4,[0]!Curves,0))</f>
        <v>3.7650000000000001</v>
      </c>
      <c r="H27" s="81">
        <f t="shared" si="41"/>
        <v>3.7650000000000001</v>
      </c>
      <c r="I27" s="80">
        <f t="shared" si="6"/>
        <v>3.7650000000000001</v>
      </c>
      <c r="J27" s="80">
        <f>VLOOKUP($A27,[0]!Table,MATCH(J$4,[0]!Curves,0))</f>
        <v>-0.27</v>
      </c>
      <c r="K27" s="81">
        <f t="shared" si="36"/>
        <v>-0.27</v>
      </c>
      <c r="L27" s="99">
        <f t="shared" si="7"/>
        <v>-0.27</v>
      </c>
      <c r="M27" s="80">
        <f>VLOOKUP($A27,[0]!Table,MATCH(M$4,[0]!Curves,0))</f>
        <v>0.02</v>
      </c>
      <c r="N27" s="81">
        <f t="shared" si="37"/>
        <v>0.02</v>
      </c>
      <c r="O27" s="99">
        <f t="shared" si="8"/>
        <v>0.02</v>
      </c>
      <c r="P27" s="71"/>
      <c r="Q27" s="99">
        <f t="shared" si="38"/>
        <v>3.5150000000000001</v>
      </c>
      <c r="R27" s="99">
        <f t="shared" si="39"/>
        <v>3.5150000000000001</v>
      </c>
      <c r="S27" s="99">
        <f t="shared" si="40"/>
        <v>3.5150000000000001</v>
      </c>
      <c r="T27" s="82"/>
      <c r="U27" s="22">
        <f t="shared" si="9"/>
        <v>30</v>
      </c>
      <c r="V27" s="83">
        <f t="shared" si="10"/>
        <v>38497</v>
      </c>
      <c r="W27" s="22">
        <f t="shared" ca="1" si="11"/>
        <v>1448</v>
      </c>
      <c r="X27" s="80">
        <f>VLOOKUP($A27,[0]!Table,MATCH(X$4,[0]!Curves,0))</f>
        <v>5.3792783728613201E-2</v>
      </c>
      <c r="Y27" s="84">
        <f t="shared" ca="1" si="12"/>
        <v>0.80961190040162556</v>
      </c>
      <c r="Z27" s="22">
        <f t="shared" si="13"/>
        <v>1</v>
      </c>
      <c r="AA27" s="22">
        <f t="shared" si="14"/>
        <v>30</v>
      </c>
      <c r="AC27" s="72">
        <f t="shared" ca="1" si="15"/>
        <v>4572283.2075181808</v>
      </c>
      <c r="AD27" s="72">
        <f t="shared" ca="1" si="16"/>
        <v>4572283.2075181808</v>
      </c>
      <c r="AE27" s="72">
        <f t="shared" ca="1" si="17"/>
        <v>4572283.2075181808</v>
      </c>
      <c r="AF27" s="72">
        <f t="shared" ca="1" si="18"/>
        <v>-327892.81966265838</v>
      </c>
      <c r="AG27" s="72">
        <f t="shared" ca="1" si="19"/>
        <v>-327892.81966265838</v>
      </c>
      <c r="AH27" s="72">
        <f t="shared" ca="1" si="20"/>
        <v>-327892.81966265838</v>
      </c>
      <c r="AI27" s="72">
        <f t="shared" ca="1" si="21"/>
        <v>24288.357012048768</v>
      </c>
      <c r="AJ27" s="72">
        <f t="shared" ca="1" si="22"/>
        <v>24288.357012048768</v>
      </c>
      <c r="AK27" s="72">
        <f t="shared" ca="1" si="23"/>
        <v>24288.357012048768</v>
      </c>
      <c r="AL27" s="76"/>
      <c r="AM27" s="72">
        <f t="shared" ca="1" si="24"/>
        <v>0</v>
      </c>
      <c r="AN27" s="72">
        <f t="shared" ca="1" si="25"/>
        <v>0</v>
      </c>
      <c r="AO27" s="72">
        <f t="shared" ca="1" si="26"/>
        <v>0</v>
      </c>
      <c r="AP27" s="85">
        <f t="shared" ca="1" si="27"/>
        <v>0</v>
      </c>
      <c r="AR27" s="72">
        <f t="shared" ca="1" si="28"/>
        <v>0</v>
      </c>
      <c r="AS27" s="72">
        <f t="shared" ca="1" si="29"/>
        <v>0</v>
      </c>
      <c r="AT27" s="72">
        <f t="shared" ca="1" si="30"/>
        <v>0</v>
      </c>
      <c r="AU27" s="85">
        <f t="shared" ca="1" si="31"/>
        <v>0</v>
      </c>
      <c r="AV27" s="85"/>
      <c r="AW27" s="73">
        <f t="shared" ca="1" si="32"/>
        <v>0</v>
      </c>
      <c r="AY27" s="73">
        <f t="shared" ca="1" si="33"/>
        <v>4268678.7448675716</v>
      </c>
      <c r="AZ27" s="86"/>
    </row>
    <row r="28" spans="1:52">
      <c r="A28" s="77">
        <f t="shared" si="34"/>
        <v>38473</v>
      </c>
      <c r="B28" s="78">
        <f t="shared" si="35"/>
        <v>50000</v>
      </c>
      <c r="C28" s="87"/>
      <c r="D28" s="79">
        <f t="shared" si="3"/>
        <v>50000</v>
      </c>
      <c r="E28" s="67">
        <f t="shared" si="4"/>
        <v>1550000</v>
      </c>
      <c r="F28" s="67">
        <f t="shared" ca="1" si="5"/>
        <v>1248233.9468584706</v>
      </c>
      <c r="G28" s="80">
        <f>VLOOKUP($A28,[0]!Table,MATCH(G$4,[0]!Curves,0))</f>
        <v>3.7549999999999999</v>
      </c>
      <c r="H28" s="81">
        <f t="shared" si="41"/>
        <v>3.7549999999999999</v>
      </c>
      <c r="I28" s="80">
        <f t="shared" si="6"/>
        <v>3.7549999999999999</v>
      </c>
      <c r="J28" s="80">
        <f>VLOOKUP($A28,[0]!Table,MATCH(J$4,[0]!Curves,0))</f>
        <v>-0.27</v>
      </c>
      <c r="K28" s="81">
        <f t="shared" si="36"/>
        <v>-0.27</v>
      </c>
      <c r="L28" s="99">
        <f t="shared" si="7"/>
        <v>-0.27</v>
      </c>
      <c r="M28" s="80">
        <f>VLOOKUP($A28,[0]!Table,MATCH(M$4,[0]!Curves,0))</f>
        <v>0.02</v>
      </c>
      <c r="N28" s="81">
        <f t="shared" si="37"/>
        <v>0.02</v>
      </c>
      <c r="O28" s="99">
        <f t="shared" si="8"/>
        <v>0.02</v>
      </c>
      <c r="P28" s="71"/>
      <c r="Q28" s="99">
        <f t="shared" si="38"/>
        <v>3.5049999999999999</v>
      </c>
      <c r="R28" s="99">
        <f t="shared" si="39"/>
        <v>3.5049999999999999</v>
      </c>
      <c r="S28" s="99">
        <f t="shared" si="40"/>
        <v>3.5049999999999999</v>
      </c>
      <c r="T28" s="82"/>
      <c r="U28" s="22">
        <f t="shared" si="9"/>
        <v>31</v>
      </c>
      <c r="V28" s="83">
        <f t="shared" si="10"/>
        <v>38528</v>
      </c>
      <c r="W28" s="22">
        <f t="shared" ca="1" si="11"/>
        <v>1479</v>
      </c>
      <c r="X28" s="80">
        <f>VLOOKUP($A28,[0]!Table,MATCH(X$4,[0]!Curves,0))</f>
        <v>5.3989978814266995E-2</v>
      </c>
      <c r="Y28" s="84">
        <f t="shared" ca="1" si="12"/>
        <v>0.8053122237796585</v>
      </c>
      <c r="Z28" s="22">
        <f t="shared" si="13"/>
        <v>1</v>
      </c>
      <c r="AA28" s="22">
        <f t="shared" si="14"/>
        <v>31</v>
      </c>
      <c r="AC28" s="72">
        <f t="shared" ca="1" si="15"/>
        <v>4687118.4704535566</v>
      </c>
      <c r="AD28" s="72">
        <f t="shared" ca="1" si="16"/>
        <v>4687118.4704535566</v>
      </c>
      <c r="AE28" s="72">
        <f t="shared" ca="1" si="17"/>
        <v>4687118.4704535566</v>
      </c>
      <c r="AF28" s="72">
        <f t="shared" ca="1" si="18"/>
        <v>-337023.16565178707</v>
      </c>
      <c r="AG28" s="72">
        <f t="shared" ca="1" si="19"/>
        <v>-337023.16565178707</v>
      </c>
      <c r="AH28" s="72">
        <f t="shared" ca="1" si="20"/>
        <v>-337023.16565178707</v>
      </c>
      <c r="AI28" s="72">
        <f t="shared" ca="1" si="21"/>
        <v>24964.67893716941</v>
      </c>
      <c r="AJ28" s="72">
        <f t="shared" ca="1" si="22"/>
        <v>24964.67893716941</v>
      </c>
      <c r="AK28" s="72">
        <f t="shared" ca="1" si="23"/>
        <v>24964.67893716941</v>
      </c>
      <c r="AL28" s="76"/>
      <c r="AM28" s="72">
        <f t="shared" ca="1" si="24"/>
        <v>0</v>
      </c>
      <c r="AN28" s="72">
        <f t="shared" ca="1" si="25"/>
        <v>0</v>
      </c>
      <c r="AO28" s="72">
        <f t="shared" ca="1" si="26"/>
        <v>0</v>
      </c>
      <c r="AP28" s="85">
        <f t="shared" ca="1" si="27"/>
        <v>0</v>
      </c>
      <c r="AR28" s="72">
        <f t="shared" ca="1" si="28"/>
        <v>0</v>
      </c>
      <c r="AS28" s="72">
        <f t="shared" ca="1" si="29"/>
        <v>0</v>
      </c>
      <c r="AT28" s="72">
        <f t="shared" ca="1" si="30"/>
        <v>0</v>
      </c>
      <c r="AU28" s="85">
        <f t="shared" ca="1" si="31"/>
        <v>0</v>
      </c>
      <c r="AV28" s="85"/>
      <c r="AW28" s="73">
        <f t="shared" ca="1" si="32"/>
        <v>0</v>
      </c>
      <c r="AY28" s="73">
        <f t="shared" ca="1" si="33"/>
        <v>4375059.9837389393</v>
      </c>
      <c r="AZ28" s="86"/>
    </row>
    <row r="29" spans="1:52">
      <c r="A29" s="77">
        <f t="shared" si="34"/>
        <v>38504</v>
      </c>
      <c r="B29" s="78">
        <f t="shared" si="35"/>
        <v>50000</v>
      </c>
      <c r="C29" s="87"/>
      <c r="D29" s="79">
        <f t="shared" si="3"/>
        <v>50000</v>
      </c>
      <c r="E29" s="67">
        <f t="shared" si="4"/>
        <v>1500000</v>
      </c>
      <c r="F29" s="67">
        <f t="shared" ca="1" si="5"/>
        <v>1201767.9606470305</v>
      </c>
      <c r="G29" s="80">
        <f>VLOOKUP($A29,[0]!Table,MATCH(G$4,[0]!Curves,0))</f>
        <v>3.7910000000000004</v>
      </c>
      <c r="H29" s="81">
        <f t="shared" si="41"/>
        <v>3.7910000000000004</v>
      </c>
      <c r="I29" s="80">
        <f t="shared" si="6"/>
        <v>3.7910000000000004</v>
      </c>
      <c r="J29" s="80">
        <f>VLOOKUP($A29,[0]!Table,MATCH(J$4,[0]!Curves,0))</f>
        <v>-0.27</v>
      </c>
      <c r="K29" s="81">
        <f t="shared" si="36"/>
        <v>-0.27</v>
      </c>
      <c r="L29" s="99">
        <f t="shared" si="7"/>
        <v>-0.27</v>
      </c>
      <c r="M29" s="80">
        <f>VLOOKUP($A29,[0]!Table,MATCH(M$4,[0]!Curves,0))</f>
        <v>0.02</v>
      </c>
      <c r="N29" s="81">
        <f t="shared" si="37"/>
        <v>0.02</v>
      </c>
      <c r="O29" s="99">
        <f t="shared" si="8"/>
        <v>0.02</v>
      </c>
      <c r="P29" s="71"/>
      <c r="Q29" s="99">
        <f t="shared" si="38"/>
        <v>3.5410000000000004</v>
      </c>
      <c r="R29" s="99">
        <f t="shared" si="39"/>
        <v>3.5410000000000004</v>
      </c>
      <c r="S29" s="99">
        <f t="shared" si="40"/>
        <v>3.5410000000000004</v>
      </c>
      <c r="T29" s="82"/>
      <c r="U29" s="22">
        <f t="shared" si="9"/>
        <v>30</v>
      </c>
      <c r="V29" s="83">
        <f t="shared" si="10"/>
        <v>38558</v>
      </c>
      <c r="W29" s="22">
        <f t="shared" ca="1" si="11"/>
        <v>1509</v>
      </c>
      <c r="X29" s="80">
        <f>VLOOKUP($A29,[0]!Table,MATCH(X$4,[0]!Curves,0))</f>
        <v>5.4193747083056507E-2</v>
      </c>
      <c r="Y29" s="84">
        <f t="shared" ca="1" si="12"/>
        <v>0.80117864043135367</v>
      </c>
      <c r="Z29" s="22">
        <f t="shared" si="13"/>
        <v>1</v>
      </c>
      <c r="AA29" s="22">
        <f t="shared" si="14"/>
        <v>30</v>
      </c>
      <c r="AC29" s="72">
        <f t="shared" ca="1" si="15"/>
        <v>4555902.3388128933</v>
      </c>
      <c r="AD29" s="72">
        <f t="shared" ca="1" si="16"/>
        <v>4555902.3388128933</v>
      </c>
      <c r="AE29" s="72">
        <f t="shared" ca="1" si="17"/>
        <v>4555902.3388128933</v>
      </c>
      <c r="AF29" s="72">
        <f t="shared" ca="1" si="18"/>
        <v>-324477.34937469824</v>
      </c>
      <c r="AG29" s="72">
        <f t="shared" ca="1" si="19"/>
        <v>-324477.34937469824</v>
      </c>
      <c r="AH29" s="72">
        <f t="shared" ca="1" si="20"/>
        <v>-324477.34937469824</v>
      </c>
      <c r="AI29" s="72">
        <f t="shared" ca="1" si="21"/>
        <v>24035.35921294061</v>
      </c>
      <c r="AJ29" s="72">
        <f t="shared" ca="1" si="22"/>
        <v>24035.35921294061</v>
      </c>
      <c r="AK29" s="72">
        <f t="shared" ca="1" si="23"/>
        <v>24035.35921294061</v>
      </c>
      <c r="AL29" s="76"/>
      <c r="AM29" s="72">
        <f t="shared" ca="1" si="24"/>
        <v>0</v>
      </c>
      <c r="AN29" s="72">
        <f t="shared" ca="1" si="25"/>
        <v>0</v>
      </c>
      <c r="AO29" s="72">
        <f t="shared" ca="1" si="26"/>
        <v>0</v>
      </c>
      <c r="AP29" s="85">
        <f t="shared" ca="1" si="27"/>
        <v>0</v>
      </c>
      <c r="AR29" s="72">
        <f t="shared" ca="1" si="28"/>
        <v>0</v>
      </c>
      <c r="AS29" s="72">
        <f t="shared" ca="1" si="29"/>
        <v>0</v>
      </c>
      <c r="AT29" s="72">
        <f t="shared" ca="1" si="30"/>
        <v>0</v>
      </c>
      <c r="AU29" s="85">
        <f t="shared" ca="1" si="31"/>
        <v>0</v>
      </c>
      <c r="AV29" s="85"/>
      <c r="AW29" s="73">
        <f t="shared" ca="1" si="32"/>
        <v>0</v>
      </c>
      <c r="AY29" s="73">
        <f t="shared" ca="1" si="33"/>
        <v>4255460.3486511353</v>
      </c>
      <c r="AZ29" s="86"/>
    </row>
    <row r="30" spans="1:52">
      <c r="A30" s="77">
        <f t="shared" si="34"/>
        <v>38534</v>
      </c>
      <c r="B30" s="78">
        <f t="shared" si="35"/>
        <v>50000</v>
      </c>
      <c r="C30" s="87"/>
      <c r="D30" s="79">
        <f t="shared" si="3"/>
        <v>50000</v>
      </c>
      <c r="E30" s="67">
        <f t="shared" si="4"/>
        <v>1550000</v>
      </c>
      <c r="F30" s="67">
        <f t="shared" ca="1" si="5"/>
        <v>1235252.8507502116</v>
      </c>
      <c r="G30" s="80">
        <f>VLOOKUP($A30,[0]!Table,MATCH(G$4,[0]!Curves,0))</f>
        <v>3.84</v>
      </c>
      <c r="H30" s="81">
        <f t="shared" si="41"/>
        <v>3.84</v>
      </c>
      <c r="I30" s="80">
        <f t="shared" ref="I30:I49" si="42">H30</f>
        <v>3.84</v>
      </c>
      <c r="J30" s="80">
        <f>VLOOKUP($A30,[0]!Table,MATCH(J$4,[0]!Curves,0))</f>
        <v>-0.27</v>
      </c>
      <c r="K30" s="81">
        <f t="shared" si="36"/>
        <v>-0.27</v>
      </c>
      <c r="L30" s="99">
        <f t="shared" ref="L30:L49" si="43">K30</f>
        <v>-0.27</v>
      </c>
      <c r="M30" s="80">
        <f>VLOOKUP($A30,[0]!Table,MATCH(M$4,[0]!Curves,0))</f>
        <v>0.02</v>
      </c>
      <c r="N30" s="81">
        <f t="shared" si="37"/>
        <v>0.02</v>
      </c>
      <c r="O30" s="99">
        <f t="shared" ref="O30:O49" si="44">N30</f>
        <v>0.02</v>
      </c>
      <c r="P30" s="71"/>
      <c r="Q30" s="99">
        <f t="shared" si="38"/>
        <v>3.59</v>
      </c>
      <c r="R30" s="99">
        <f t="shared" si="39"/>
        <v>3.59</v>
      </c>
      <c r="S30" s="99">
        <f t="shared" si="40"/>
        <v>3.59</v>
      </c>
      <c r="T30" s="82"/>
      <c r="U30" s="22">
        <f t="shared" si="9"/>
        <v>31</v>
      </c>
      <c r="V30" s="83">
        <f t="shared" si="10"/>
        <v>38589</v>
      </c>
      <c r="W30" s="22">
        <f t="shared" ca="1" si="11"/>
        <v>1540</v>
      </c>
      <c r="X30" s="80">
        <f>VLOOKUP($A30,[0]!Table,MATCH(X$4,[0]!Curves,0))</f>
        <v>5.4381235124814103E-2</v>
      </c>
      <c r="Y30" s="84">
        <f t="shared" ca="1" si="12"/>
        <v>0.79693732306465259</v>
      </c>
      <c r="Z30" s="22">
        <f t="shared" si="13"/>
        <v>1</v>
      </c>
      <c r="AA30" s="22">
        <f t="shared" si="14"/>
        <v>31</v>
      </c>
      <c r="AC30" s="72">
        <f t="shared" ca="1" si="15"/>
        <v>4743370.9468808128</v>
      </c>
      <c r="AD30" s="72">
        <f t="shared" ca="1" si="16"/>
        <v>4743370.9468808128</v>
      </c>
      <c r="AE30" s="72">
        <f t="shared" ca="1" si="17"/>
        <v>4743370.9468808128</v>
      </c>
      <c r="AF30" s="72">
        <f t="shared" ca="1" si="18"/>
        <v>-333518.26970255718</v>
      </c>
      <c r="AG30" s="72">
        <f t="shared" ca="1" si="19"/>
        <v>-333518.26970255718</v>
      </c>
      <c r="AH30" s="72">
        <f t="shared" ca="1" si="20"/>
        <v>-333518.26970255718</v>
      </c>
      <c r="AI30" s="72">
        <f t="shared" ca="1" si="21"/>
        <v>24705.057015004233</v>
      </c>
      <c r="AJ30" s="72">
        <f t="shared" ca="1" si="22"/>
        <v>24705.057015004233</v>
      </c>
      <c r="AK30" s="72">
        <f t="shared" ca="1" si="23"/>
        <v>24705.057015004233</v>
      </c>
      <c r="AL30" s="76"/>
      <c r="AM30" s="72">
        <f t="shared" ca="1" si="24"/>
        <v>0</v>
      </c>
      <c r="AN30" s="72">
        <f t="shared" ca="1" si="25"/>
        <v>0</v>
      </c>
      <c r="AO30" s="72">
        <f t="shared" ca="1" si="26"/>
        <v>0</v>
      </c>
      <c r="AP30" s="85">
        <f t="shared" ca="1" si="27"/>
        <v>0</v>
      </c>
      <c r="AR30" s="72">
        <f t="shared" ca="1" si="28"/>
        <v>0</v>
      </c>
      <c r="AS30" s="72">
        <f t="shared" ca="1" si="29"/>
        <v>0</v>
      </c>
      <c r="AT30" s="72">
        <f t="shared" ca="1" si="30"/>
        <v>0</v>
      </c>
      <c r="AU30" s="85">
        <f t="shared" ca="1" si="31"/>
        <v>0</v>
      </c>
      <c r="AV30" s="85"/>
      <c r="AW30" s="73">
        <f t="shared" ca="1" si="32"/>
        <v>0</v>
      </c>
      <c r="AY30" s="73">
        <f t="shared" ca="1" si="33"/>
        <v>4434557.7341932599</v>
      </c>
      <c r="AZ30" s="86"/>
    </row>
    <row r="31" spans="1:52">
      <c r="A31" s="77">
        <f t="shared" si="34"/>
        <v>38565</v>
      </c>
      <c r="B31" s="78">
        <f t="shared" si="35"/>
        <v>50000</v>
      </c>
      <c r="C31" s="87"/>
      <c r="D31" s="79">
        <f t="shared" si="3"/>
        <v>50000</v>
      </c>
      <c r="E31" s="67">
        <f t="shared" si="4"/>
        <v>1550000</v>
      </c>
      <c r="F31" s="67">
        <f t="shared" ca="1" si="5"/>
        <v>1228676.3959374062</v>
      </c>
      <c r="G31" s="80">
        <f>VLOOKUP($A31,[0]!Table,MATCH(G$4,[0]!Curves,0))</f>
        <v>3.8849999999999998</v>
      </c>
      <c r="H31" s="81">
        <f t="shared" si="41"/>
        <v>3.8849999999999998</v>
      </c>
      <c r="I31" s="80">
        <f t="shared" si="42"/>
        <v>3.8849999999999998</v>
      </c>
      <c r="J31" s="80">
        <f>VLOOKUP($A31,[0]!Table,MATCH(J$4,[0]!Curves,0))</f>
        <v>-0.27</v>
      </c>
      <c r="K31" s="81">
        <f t="shared" si="36"/>
        <v>-0.27</v>
      </c>
      <c r="L31" s="99">
        <f t="shared" si="43"/>
        <v>-0.27</v>
      </c>
      <c r="M31" s="80">
        <f>VLOOKUP($A31,[0]!Table,MATCH(M$4,[0]!Curves,0))</f>
        <v>0.02</v>
      </c>
      <c r="N31" s="81">
        <f t="shared" si="37"/>
        <v>0.02</v>
      </c>
      <c r="O31" s="99">
        <f t="shared" si="44"/>
        <v>0.02</v>
      </c>
      <c r="P31" s="71"/>
      <c r="Q31" s="99">
        <f t="shared" si="38"/>
        <v>3.6349999999999998</v>
      </c>
      <c r="R31" s="99">
        <f t="shared" si="39"/>
        <v>3.6349999999999998</v>
      </c>
      <c r="S31" s="99">
        <f t="shared" si="40"/>
        <v>3.6349999999999998</v>
      </c>
      <c r="T31" s="82"/>
      <c r="U31" s="22">
        <f t="shared" si="9"/>
        <v>31</v>
      </c>
      <c r="V31" s="83">
        <f t="shared" si="10"/>
        <v>38620</v>
      </c>
      <c r="W31" s="22">
        <f t="shared" ca="1" si="11"/>
        <v>1571</v>
      </c>
      <c r="X31" s="80">
        <f>VLOOKUP($A31,[0]!Table,MATCH(X$4,[0]!Curves,0))</f>
        <v>5.4564942140400398E-2</v>
      </c>
      <c r="Y31" s="84">
        <f t="shared" ca="1" si="12"/>
        <v>0.79269444899187502</v>
      </c>
      <c r="Z31" s="22">
        <f t="shared" si="13"/>
        <v>1</v>
      </c>
      <c r="AA31" s="22">
        <f t="shared" si="14"/>
        <v>31</v>
      </c>
      <c r="AC31" s="72">
        <f t="shared" ca="1" si="15"/>
        <v>4773407.7982168226</v>
      </c>
      <c r="AD31" s="72">
        <f t="shared" ca="1" si="16"/>
        <v>4773407.7982168226</v>
      </c>
      <c r="AE31" s="72">
        <f t="shared" ca="1" si="17"/>
        <v>4773407.7982168226</v>
      </c>
      <c r="AF31" s="72">
        <f t="shared" ca="1" si="18"/>
        <v>-331742.62690309971</v>
      </c>
      <c r="AG31" s="72">
        <f t="shared" ca="1" si="19"/>
        <v>-331742.62690309971</v>
      </c>
      <c r="AH31" s="72">
        <f t="shared" ca="1" si="20"/>
        <v>-331742.62690309971</v>
      </c>
      <c r="AI31" s="72">
        <f t="shared" ca="1" si="21"/>
        <v>24573.527918748125</v>
      </c>
      <c r="AJ31" s="72">
        <f t="shared" ca="1" si="22"/>
        <v>24573.527918748125</v>
      </c>
      <c r="AK31" s="72">
        <f t="shared" ca="1" si="23"/>
        <v>24573.527918748125</v>
      </c>
      <c r="AL31" s="76"/>
      <c r="AM31" s="72">
        <f t="shared" ca="1" si="24"/>
        <v>0</v>
      </c>
      <c r="AN31" s="72">
        <f t="shared" ca="1" si="25"/>
        <v>0</v>
      </c>
      <c r="AO31" s="72">
        <f t="shared" ca="1" si="26"/>
        <v>0</v>
      </c>
      <c r="AP31" s="85">
        <f t="shared" ca="1" si="27"/>
        <v>0</v>
      </c>
      <c r="AR31" s="72">
        <f t="shared" ca="1" si="28"/>
        <v>0</v>
      </c>
      <c r="AS31" s="72">
        <f t="shared" ca="1" si="29"/>
        <v>0</v>
      </c>
      <c r="AT31" s="72">
        <f t="shared" ca="1" si="30"/>
        <v>0</v>
      </c>
      <c r="AU31" s="85">
        <f t="shared" ca="1" si="31"/>
        <v>0</v>
      </c>
      <c r="AV31" s="85"/>
      <c r="AW31" s="73">
        <f t="shared" ca="1" si="32"/>
        <v>0</v>
      </c>
      <c r="AY31" s="73">
        <f t="shared" ca="1" si="33"/>
        <v>4466238.6992324712</v>
      </c>
      <c r="AZ31" s="86"/>
    </row>
    <row r="32" spans="1:52">
      <c r="A32" s="77">
        <f t="shared" si="34"/>
        <v>38596</v>
      </c>
      <c r="B32" s="78">
        <f t="shared" si="35"/>
        <v>50000</v>
      </c>
      <c r="C32" s="87"/>
      <c r="D32" s="79">
        <f t="shared" si="3"/>
        <v>50000</v>
      </c>
      <c r="E32" s="67">
        <f t="shared" si="4"/>
        <v>1500000</v>
      </c>
      <c r="F32" s="67">
        <f t="shared" ca="1" si="5"/>
        <v>1182880.8178459385</v>
      </c>
      <c r="G32" s="80">
        <f>VLOOKUP($A32,[0]!Table,MATCH(G$4,[0]!Curves,0))</f>
        <v>3.8920000000000003</v>
      </c>
      <c r="H32" s="81">
        <f t="shared" si="41"/>
        <v>3.8920000000000003</v>
      </c>
      <c r="I32" s="80">
        <f t="shared" si="42"/>
        <v>3.8920000000000003</v>
      </c>
      <c r="J32" s="80">
        <f>VLOOKUP($A32,[0]!Table,MATCH(J$4,[0]!Curves,0))</f>
        <v>-0.27</v>
      </c>
      <c r="K32" s="81">
        <f t="shared" si="36"/>
        <v>-0.27</v>
      </c>
      <c r="L32" s="99">
        <f t="shared" si="43"/>
        <v>-0.27</v>
      </c>
      <c r="M32" s="80">
        <f>VLOOKUP($A32,[0]!Table,MATCH(M$4,[0]!Curves,0))</f>
        <v>0.02</v>
      </c>
      <c r="N32" s="81">
        <f t="shared" si="37"/>
        <v>0.02</v>
      </c>
      <c r="O32" s="99">
        <f t="shared" si="44"/>
        <v>0.02</v>
      </c>
      <c r="P32" s="71"/>
      <c r="Q32" s="99">
        <f t="shared" si="38"/>
        <v>3.6420000000000003</v>
      </c>
      <c r="R32" s="99">
        <f t="shared" si="39"/>
        <v>3.6420000000000003</v>
      </c>
      <c r="S32" s="99">
        <f t="shared" si="40"/>
        <v>3.6420000000000003</v>
      </c>
      <c r="T32" s="82"/>
      <c r="U32" s="22">
        <f t="shared" si="9"/>
        <v>30</v>
      </c>
      <c r="V32" s="83">
        <f t="shared" si="10"/>
        <v>38650</v>
      </c>
      <c r="W32" s="22">
        <f t="shared" ca="1" si="11"/>
        <v>1601</v>
      </c>
      <c r="X32" s="80">
        <f>VLOOKUP($A32,[0]!Table,MATCH(X$4,[0]!Curves,0))</f>
        <v>5.4748649167229803E-2</v>
      </c>
      <c r="Y32" s="84">
        <f t="shared" ca="1" si="12"/>
        <v>0.78858721189729231</v>
      </c>
      <c r="Z32" s="22">
        <f t="shared" si="13"/>
        <v>1</v>
      </c>
      <c r="AA32" s="22">
        <f t="shared" si="14"/>
        <v>30</v>
      </c>
      <c r="AC32" s="72">
        <f t="shared" ca="1" si="15"/>
        <v>4603772.1430563927</v>
      </c>
      <c r="AD32" s="72">
        <f t="shared" ca="1" si="16"/>
        <v>4603772.1430563927</v>
      </c>
      <c r="AE32" s="72">
        <f t="shared" ca="1" si="17"/>
        <v>4603772.1430563927</v>
      </c>
      <c r="AF32" s="72">
        <f t="shared" ca="1" si="18"/>
        <v>-319377.82081840339</v>
      </c>
      <c r="AG32" s="72">
        <f t="shared" ca="1" si="19"/>
        <v>-319377.82081840339</v>
      </c>
      <c r="AH32" s="72">
        <f t="shared" ca="1" si="20"/>
        <v>-319377.82081840339</v>
      </c>
      <c r="AI32" s="72">
        <f t="shared" ca="1" si="21"/>
        <v>23657.61635691877</v>
      </c>
      <c r="AJ32" s="72">
        <f t="shared" ca="1" si="22"/>
        <v>23657.61635691877</v>
      </c>
      <c r="AK32" s="72">
        <f t="shared" ca="1" si="23"/>
        <v>23657.61635691877</v>
      </c>
      <c r="AL32" s="76"/>
      <c r="AM32" s="72">
        <f t="shared" ca="1" si="24"/>
        <v>0</v>
      </c>
      <c r="AN32" s="72">
        <f t="shared" ca="1" si="25"/>
        <v>0</v>
      </c>
      <c r="AO32" s="72">
        <f t="shared" ca="1" si="26"/>
        <v>0</v>
      </c>
      <c r="AP32" s="85">
        <f t="shared" ca="1" si="27"/>
        <v>0</v>
      </c>
      <c r="AR32" s="72">
        <f t="shared" ca="1" si="28"/>
        <v>0</v>
      </c>
      <c r="AS32" s="72">
        <f t="shared" ca="1" si="29"/>
        <v>0</v>
      </c>
      <c r="AT32" s="72">
        <f t="shared" ca="1" si="30"/>
        <v>0</v>
      </c>
      <c r="AU32" s="85">
        <f t="shared" ca="1" si="31"/>
        <v>0</v>
      </c>
      <c r="AV32" s="85"/>
      <c r="AW32" s="73">
        <f t="shared" ca="1" si="32"/>
        <v>0</v>
      </c>
      <c r="AY32" s="73">
        <f t="shared" ca="1" si="33"/>
        <v>4308051.9385949085</v>
      </c>
      <c r="AZ32" s="86"/>
    </row>
    <row r="33" spans="1:52">
      <c r="A33" s="77">
        <f t="shared" si="34"/>
        <v>38626</v>
      </c>
      <c r="B33" s="78">
        <f t="shared" si="35"/>
        <v>50000</v>
      </c>
      <c r="C33" s="87"/>
      <c r="D33" s="79">
        <f t="shared" si="3"/>
        <v>50000</v>
      </c>
      <c r="E33" s="67">
        <f t="shared" si="4"/>
        <v>1550000</v>
      </c>
      <c r="F33" s="67">
        <f t="shared" ca="1" si="5"/>
        <v>1215730.1857610596</v>
      </c>
      <c r="G33" s="80">
        <f>VLOOKUP($A33,[0]!Table,MATCH(G$4,[0]!Curves,0))</f>
        <v>3.92</v>
      </c>
      <c r="H33" s="81">
        <f t="shared" si="41"/>
        <v>3.92</v>
      </c>
      <c r="I33" s="80">
        <f t="shared" si="42"/>
        <v>3.92</v>
      </c>
      <c r="J33" s="80">
        <f>VLOOKUP($A33,[0]!Table,MATCH(J$4,[0]!Curves,0))</f>
        <v>-0.27</v>
      </c>
      <c r="K33" s="81">
        <f t="shared" si="36"/>
        <v>-0.27</v>
      </c>
      <c r="L33" s="99">
        <f t="shared" si="43"/>
        <v>-0.27</v>
      </c>
      <c r="M33" s="80">
        <f>VLOOKUP($A33,[0]!Table,MATCH(M$4,[0]!Curves,0))</f>
        <v>0.02</v>
      </c>
      <c r="N33" s="81">
        <f t="shared" si="37"/>
        <v>0.02</v>
      </c>
      <c r="O33" s="99">
        <f t="shared" si="44"/>
        <v>0.02</v>
      </c>
      <c r="P33" s="71"/>
      <c r="Q33" s="99">
        <f t="shared" si="38"/>
        <v>3.67</v>
      </c>
      <c r="R33" s="99">
        <f t="shared" si="39"/>
        <v>3.67</v>
      </c>
      <c r="S33" s="99">
        <f t="shared" si="40"/>
        <v>3.67</v>
      </c>
      <c r="T33" s="82"/>
      <c r="U33" s="22">
        <f t="shared" si="9"/>
        <v>31</v>
      </c>
      <c r="V33" s="83">
        <f t="shared" si="10"/>
        <v>38681</v>
      </c>
      <c r="W33" s="22">
        <f t="shared" ca="1" si="11"/>
        <v>1632</v>
      </c>
      <c r="X33" s="80">
        <f>VLOOKUP($A33,[0]!Table,MATCH(X$4,[0]!Curves,0))</f>
        <v>5.4926430171639701E-2</v>
      </c>
      <c r="Y33" s="84">
        <f t="shared" ca="1" si="12"/>
        <v>0.7843420553297159</v>
      </c>
      <c r="Z33" s="22">
        <f t="shared" si="13"/>
        <v>1</v>
      </c>
      <c r="AA33" s="22">
        <f t="shared" si="14"/>
        <v>31</v>
      </c>
      <c r="AC33" s="72">
        <f t="shared" ca="1" si="15"/>
        <v>4765662.3281833539</v>
      </c>
      <c r="AD33" s="72">
        <f t="shared" ca="1" si="16"/>
        <v>4765662.3281833539</v>
      </c>
      <c r="AE33" s="72">
        <f t="shared" ca="1" si="17"/>
        <v>4765662.3281833539</v>
      </c>
      <c r="AF33" s="72">
        <f t="shared" ca="1" si="18"/>
        <v>-328247.15015548613</v>
      </c>
      <c r="AG33" s="72">
        <f t="shared" ca="1" si="19"/>
        <v>-328247.15015548613</v>
      </c>
      <c r="AH33" s="72">
        <f t="shared" ca="1" si="20"/>
        <v>-328247.15015548613</v>
      </c>
      <c r="AI33" s="72">
        <f t="shared" ca="1" si="21"/>
        <v>24314.603715221194</v>
      </c>
      <c r="AJ33" s="72">
        <f t="shared" ca="1" si="22"/>
        <v>24314.603715221194</v>
      </c>
      <c r="AK33" s="72">
        <f t="shared" ca="1" si="23"/>
        <v>24314.603715221194</v>
      </c>
      <c r="AL33" s="76"/>
      <c r="AM33" s="72">
        <f t="shared" ca="1" si="24"/>
        <v>0</v>
      </c>
      <c r="AN33" s="72">
        <f t="shared" ca="1" si="25"/>
        <v>0</v>
      </c>
      <c r="AO33" s="72">
        <f t="shared" ca="1" si="26"/>
        <v>0</v>
      </c>
      <c r="AP33" s="85">
        <f t="shared" ca="1" si="27"/>
        <v>0</v>
      </c>
      <c r="AR33" s="72">
        <f t="shared" ca="1" si="28"/>
        <v>0</v>
      </c>
      <c r="AS33" s="72">
        <f t="shared" ca="1" si="29"/>
        <v>0</v>
      </c>
      <c r="AT33" s="72">
        <f t="shared" ca="1" si="30"/>
        <v>0</v>
      </c>
      <c r="AU33" s="85">
        <f t="shared" ca="1" si="31"/>
        <v>0</v>
      </c>
      <c r="AV33" s="85"/>
      <c r="AW33" s="73">
        <f t="shared" ca="1" si="32"/>
        <v>0</v>
      </c>
      <c r="AY33" s="73">
        <f t="shared" ca="1" si="33"/>
        <v>4461729.7817430887</v>
      </c>
      <c r="AZ33" s="86"/>
    </row>
    <row r="34" spans="1:52">
      <c r="A34" s="77">
        <f t="shared" si="34"/>
        <v>38657</v>
      </c>
      <c r="B34" s="78">
        <f t="shared" si="35"/>
        <v>50000</v>
      </c>
      <c r="C34" s="87"/>
      <c r="D34" s="79">
        <f t="shared" si="3"/>
        <v>50000</v>
      </c>
      <c r="E34" s="67">
        <f t="shared" si="4"/>
        <v>1500000</v>
      </c>
      <c r="F34" s="67">
        <f t="shared" ca="1" si="5"/>
        <v>1170349.6610174584</v>
      </c>
      <c r="G34" s="80">
        <f>VLOOKUP($A34,[0]!Table,MATCH(G$4,[0]!Curves,0))</f>
        <v>4.0549999999999997</v>
      </c>
      <c r="H34" s="81">
        <f t="shared" si="41"/>
        <v>4.0549999999999997</v>
      </c>
      <c r="I34" s="80">
        <f t="shared" si="42"/>
        <v>4.0549999999999997</v>
      </c>
      <c r="J34" s="80">
        <f>VLOOKUP($A34,[0]!Table,MATCH(J$4,[0]!Curves,0))</f>
        <v>-0.15</v>
      </c>
      <c r="K34" s="81">
        <f t="shared" si="36"/>
        <v>-0.15</v>
      </c>
      <c r="L34" s="99">
        <f t="shared" si="43"/>
        <v>-0.15</v>
      </c>
      <c r="M34" s="80">
        <f>VLOOKUP($A34,[0]!Table,MATCH(M$4,[0]!Curves,0))</f>
        <v>3.5000000000000003E-2</v>
      </c>
      <c r="N34" s="81">
        <f t="shared" si="37"/>
        <v>3.5000000000000003E-2</v>
      </c>
      <c r="O34" s="99">
        <f t="shared" si="44"/>
        <v>3.5000000000000003E-2</v>
      </c>
      <c r="P34" s="71"/>
      <c r="Q34" s="99">
        <f t="shared" si="38"/>
        <v>3.9399999999999995</v>
      </c>
      <c r="R34" s="99">
        <f t="shared" si="39"/>
        <v>3.9399999999999995</v>
      </c>
      <c r="S34" s="99">
        <f t="shared" si="40"/>
        <v>3.9399999999999995</v>
      </c>
      <c r="T34" s="82"/>
      <c r="U34" s="22">
        <f t="shared" si="9"/>
        <v>30</v>
      </c>
      <c r="V34" s="83">
        <f t="shared" si="10"/>
        <v>38711</v>
      </c>
      <c r="W34" s="22">
        <f t="shared" ca="1" si="11"/>
        <v>1662</v>
      </c>
      <c r="X34" s="80">
        <f>VLOOKUP($A34,[0]!Table,MATCH(X$4,[0]!Curves,0))</f>
        <v>5.5110137220590001E-2</v>
      </c>
      <c r="Y34" s="84">
        <f t="shared" ca="1" si="12"/>
        <v>0.78023310734497231</v>
      </c>
      <c r="Z34" s="22">
        <f t="shared" si="13"/>
        <v>1</v>
      </c>
      <c r="AA34" s="22">
        <f t="shared" si="14"/>
        <v>30</v>
      </c>
      <c r="AC34" s="72">
        <f t="shared" ca="1" si="15"/>
        <v>4745767.8754257932</v>
      </c>
      <c r="AD34" s="72">
        <f t="shared" ca="1" si="16"/>
        <v>4745767.8754257932</v>
      </c>
      <c r="AE34" s="72">
        <f t="shared" ca="1" si="17"/>
        <v>4745767.8754257932</v>
      </c>
      <c r="AF34" s="72">
        <f t="shared" ca="1" si="18"/>
        <v>-175552.44915261876</v>
      </c>
      <c r="AG34" s="72">
        <f t="shared" ca="1" si="19"/>
        <v>-175552.44915261876</v>
      </c>
      <c r="AH34" s="72">
        <f t="shared" ca="1" si="20"/>
        <v>-175552.44915261876</v>
      </c>
      <c r="AI34" s="72">
        <f t="shared" ca="1" si="21"/>
        <v>40962.238135611049</v>
      </c>
      <c r="AJ34" s="72">
        <f t="shared" ca="1" si="22"/>
        <v>40962.238135611049</v>
      </c>
      <c r="AK34" s="72">
        <f t="shared" ca="1" si="23"/>
        <v>40962.238135611049</v>
      </c>
      <c r="AL34" s="76"/>
      <c r="AM34" s="72">
        <f t="shared" ca="1" si="24"/>
        <v>0</v>
      </c>
      <c r="AN34" s="72">
        <f t="shared" ca="1" si="25"/>
        <v>0</v>
      </c>
      <c r="AO34" s="72">
        <f t="shared" ca="1" si="26"/>
        <v>0</v>
      </c>
      <c r="AP34" s="85">
        <f t="shared" ca="1" si="27"/>
        <v>0</v>
      </c>
      <c r="AR34" s="72">
        <f t="shared" ca="1" si="28"/>
        <v>0</v>
      </c>
      <c r="AS34" s="72">
        <f t="shared" ca="1" si="29"/>
        <v>0</v>
      </c>
      <c r="AT34" s="72">
        <f t="shared" ca="1" si="30"/>
        <v>0</v>
      </c>
      <c r="AU34" s="85">
        <f t="shared" ca="1" si="31"/>
        <v>0</v>
      </c>
      <c r="AV34" s="85"/>
      <c r="AW34" s="73">
        <f t="shared" ca="1" si="32"/>
        <v>0</v>
      </c>
      <c r="AY34" s="73">
        <f t="shared" ca="1" si="33"/>
        <v>4611177.6644087853</v>
      </c>
      <c r="AZ34" s="86"/>
    </row>
    <row r="35" spans="1:52">
      <c r="A35" s="77">
        <f t="shared" si="34"/>
        <v>38687</v>
      </c>
      <c r="B35" s="78">
        <f t="shared" si="35"/>
        <v>50000</v>
      </c>
      <c r="C35" s="87"/>
      <c r="D35" s="79">
        <f t="shared" si="3"/>
        <v>50000</v>
      </c>
      <c r="E35" s="67">
        <f t="shared" si="4"/>
        <v>1550000</v>
      </c>
      <c r="F35" s="67">
        <f t="shared" ca="1" si="5"/>
        <v>1202779.3768594123</v>
      </c>
      <c r="G35" s="80">
        <f>VLOOKUP($A35,[0]!Table,MATCH(G$4,[0]!Curves,0))</f>
        <v>4.1900000000000004</v>
      </c>
      <c r="H35" s="81">
        <f t="shared" si="41"/>
        <v>4.1900000000000004</v>
      </c>
      <c r="I35" s="80">
        <f t="shared" si="42"/>
        <v>4.1900000000000004</v>
      </c>
      <c r="J35" s="80">
        <f>VLOOKUP($A35,[0]!Table,MATCH(J$4,[0]!Curves,0))</f>
        <v>-0.15</v>
      </c>
      <c r="K35" s="81">
        <f t="shared" si="36"/>
        <v>-0.15</v>
      </c>
      <c r="L35" s="99">
        <f t="shared" si="43"/>
        <v>-0.15</v>
      </c>
      <c r="M35" s="80">
        <f>VLOOKUP($A35,[0]!Table,MATCH(M$4,[0]!Curves,0))</f>
        <v>3.5000000000000003E-2</v>
      </c>
      <c r="N35" s="81">
        <f t="shared" si="37"/>
        <v>3.5000000000000003E-2</v>
      </c>
      <c r="O35" s="99">
        <f t="shared" si="44"/>
        <v>3.5000000000000003E-2</v>
      </c>
      <c r="P35" s="71"/>
      <c r="Q35" s="99">
        <f t="shared" si="38"/>
        <v>4.0750000000000002</v>
      </c>
      <c r="R35" s="99">
        <f t="shared" si="39"/>
        <v>4.0750000000000002</v>
      </c>
      <c r="S35" s="99">
        <f t="shared" si="40"/>
        <v>4.0750000000000002</v>
      </c>
      <c r="T35" s="82"/>
      <c r="U35" s="22">
        <f t="shared" si="9"/>
        <v>31</v>
      </c>
      <c r="V35" s="83">
        <f t="shared" si="10"/>
        <v>38742</v>
      </c>
      <c r="W35" s="22">
        <f t="shared" ca="1" si="11"/>
        <v>1693</v>
      </c>
      <c r="X35" s="80">
        <f>VLOOKUP($A35,[0]!Table,MATCH(X$4,[0]!Curves,0))</f>
        <v>5.5287918246404603E-2</v>
      </c>
      <c r="Y35" s="84">
        <f t="shared" ca="1" si="12"/>
        <v>0.77598669474800797</v>
      </c>
      <c r="Z35" s="22">
        <f t="shared" si="13"/>
        <v>1</v>
      </c>
      <c r="AA35" s="22">
        <f t="shared" si="14"/>
        <v>31</v>
      </c>
      <c r="AC35" s="72">
        <f t="shared" ca="1" si="15"/>
        <v>5039645.5890409378</v>
      </c>
      <c r="AD35" s="72">
        <f t="shared" ca="1" si="16"/>
        <v>5039645.5890409378</v>
      </c>
      <c r="AE35" s="72">
        <f t="shared" ca="1" si="17"/>
        <v>5039645.5890409378</v>
      </c>
      <c r="AF35" s="72">
        <f t="shared" ca="1" si="18"/>
        <v>-180416.90652891184</v>
      </c>
      <c r="AG35" s="72">
        <f t="shared" ca="1" si="19"/>
        <v>-180416.90652891184</v>
      </c>
      <c r="AH35" s="72">
        <f t="shared" ca="1" si="20"/>
        <v>-180416.90652891184</v>
      </c>
      <c r="AI35" s="72">
        <f t="shared" ca="1" si="21"/>
        <v>42097.278190079436</v>
      </c>
      <c r="AJ35" s="72">
        <f t="shared" ca="1" si="22"/>
        <v>42097.278190079436</v>
      </c>
      <c r="AK35" s="72">
        <f t="shared" ca="1" si="23"/>
        <v>42097.278190079436</v>
      </c>
      <c r="AL35" s="76"/>
      <c r="AM35" s="72">
        <f t="shared" ca="1" si="24"/>
        <v>0</v>
      </c>
      <c r="AN35" s="72">
        <f t="shared" ca="1" si="25"/>
        <v>0</v>
      </c>
      <c r="AO35" s="72">
        <f t="shared" ca="1" si="26"/>
        <v>0</v>
      </c>
      <c r="AP35" s="85">
        <f t="shared" ca="1" si="27"/>
        <v>0</v>
      </c>
      <c r="AR35" s="72">
        <f t="shared" ca="1" si="28"/>
        <v>0</v>
      </c>
      <c r="AS35" s="72">
        <f t="shared" ca="1" si="29"/>
        <v>0</v>
      </c>
      <c r="AT35" s="72">
        <f t="shared" ca="1" si="30"/>
        <v>0</v>
      </c>
      <c r="AU35" s="85">
        <f t="shared" ca="1" si="31"/>
        <v>0</v>
      </c>
      <c r="AV35" s="85"/>
      <c r="AW35" s="73">
        <f t="shared" ca="1" si="32"/>
        <v>0</v>
      </c>
      <c r="AY35" s="73">
        <f t="shared" ca="1" si="33"/>
        <v>4901325.9607021054</v>
      </c>
      <c r="AZ35" s="86"/>
    </row>
    <row r="36" spans="1:52">
      <c r="A36" s="77">
        <f t="shared" si="34"/>
        <v>38718</v>
      </c>
      <c r="B36" s="78">
        <f t="shared" si="35"/>
        <v>50000</v>
      </c>
      <c r="C36" s="87"/>
      <c r="D36" s="79">
        <f t="shared" si="3"/>
        <v>50000</v>
      </c>
      <c r="E36" s="67">
        <f t="shared" si="4"/>
        <v>1550000</v>
      </c>
      <c r="F36" s="67">
        <f t="shared" ca="1" si="5"/>
        <v>1196197.0523089806</v>
      </c>
      <c r="G36" s="80">
        <f>VLOOKUP($A36,[0]!Table,MATCH(G$4,[0]!Curves,0))</f>
        <v>4.2410000000000005</v>
      </c>
      <c r="H36" s="81">
        <f t="shared" si="41"/>
        <v>4.2410000000000005</v>
      </c>
      <c r="I36" s="80">
        <f t="shared" si="42"/>
        <v>4.2410000000000005</v>
      </c>
      <c r="J36" s="80">
        <f>VLOOKUP($A36,[0]!Table,MATCH(J$4,[0]!Curves,0))</f>
        <v>-0.15</v>
      </c>
      <c r="K36" s="81">
        <f t="shared" si="36"/>
        <v>-0.15</v>
      </c>
      <c r="L36" s="99">
        <f t="shared" si="43"/>
        <v>-0.15</v>
      </c>
      <c r="M36" s="80">
        <f>VLOOKUP($A36,[0]!Table,MATCH(M$4,[0]!Curves,0))</f>
        <v>3.5000000000000003E-2</v>
      </c>
      <c r="N36" s="81">
        <f t="shared" si="37"/>
        <v>3.5000000000000003E-2</v>
      </c>
      <c r="O36" s="99">
        <f t="shared" si="44"/>
        <v>3.5000000000000003E-2</v>
      </c>
      <c r="P36" s="71"/>
      <c r="Q36" s="99">
        <f t="shared" si="38"/>
        <v>4.1260000000000003</v>
      </c>
      <c r="R36" s="99">
        <f t="shared" si="39"/>
        <v>4.1260000000000003</v>
      </c>
      <c r="S36" s="99">
        <f t="shared" si="40"/>
        <v>4.1260000000000003</v>
      </c>
      <c r="T36" s="82"/>
      <c r="U36" s="22">
        <f t="shared" si="9"/>
        <v>31</v>
      </c>
      <c r="V36" s="83">
        <f t="shared" si="10"/>
        <v>38773</v>
      </c>
      <c r="W36" s="22">
        <f t="shared" ca="1" si="11"/>
        <v>1724</v>
      </c>
      <c r="X36" s="80">
        <f>VLOOKUP($A36,[0]!Table,MATCH(X$4,[0]!Curves,0))</f>
        <v>5.5471625317470998E-2</v>
      </c>
      <c r="Y36" s="84">
        <f t="shared" ca="1" si="12"/>
        <v>0.77174003374772948</v>
      </c>
      <c r="Z36" s="22">
        <f t="shared" si="13"/>
        <v>1</v>
      </c>
      <c r="AA36" s="22">
        <f t="shared" si="14"/>
        <v>31</v>
      </c>
      <c r="AC36" s="72">
        <f t="shared" ca="1" si="15"/>
        <v>5073071.6988423876</v>
      </c>
      <c r="AD36" s="72">
        <f t="shared" ca="1" si="16"/>
        <v>5073071.6988423876</v>
      </c>
      <c r="AE36" s="72">
        <f t="shared" ca="1" si="17"/>
        <v>5073071.6988423876</v>
      </c>
      <c r="AF36" s="72">
        <f t="shared" ca="1" si="18"/>
        <v>-179429.55784634707</v>
      </c>
      <c r="AG36" s="72">
        <f t="shared" ca="1" si="19"/>
        <v>-179429.55784634707</v>
      </c>
      <c r="AH36" s="72">
        <f t="shared" ca="1" si="20"/>
        <v>-179429.55784634707</v>
      </c>
      <c r="AI36" s="72">
        <f t="shared" ca="1" si="21"/>
        <v>41866.896830814323</v>
      </c>
      <c r="AJ36" s="72">
        <f t="shared" ca="1" si="22"/>
        <v>41866.896830814323</v>
      </c>
      <c r="AK36" s="72">
        <f t="shared" ca="1" si="23"/>
        <v>41866.896830814323</v>
      </c>
      <c r="AL36" s="76"/>
      <c r="AM36" s="72">
        <f t="shared" ca="1" si="24"/>
        <v>0</v>
      </c>
      <c r="AN36" s="72">
        <f t="shared" ca="1" si="25"/>
        <v>0</v>
      </c>
      <c r="AO36" s="72">
        <f t="shared" ca="1" si="26"/>
        <v>0</v>
      </c>
      <c r="AP36" s="85">
        <f t="shared" ca="1" si="27"/>
        <v>0</v>
      </c>
      <c r="AR36" s="72">
        <f t="shared" ca="1" si="28"/>
        <v>0</v>
      </c>
      <c r="AS36" s="72">
        <f t="shared" ca="1" si="29"/>
        <v>0</v>
      </c>
      <c r="AT36" s="72">
        <f t="shared" ca="1" si="30"/>
        <v>0</v>
      </c>
      <c r="AU36" s="85">
        <f t="shared" ca="1" si="31"/>
        <v>0</v>
      </c>
      <c r="AV36" s="85"/>
      <c r="AW36" s="73">
        <f t="shared" ca="1" si="32"/>
        <v>0</v>
      </c>
      <c r="AY36" s="73">
        <f t="shared" ca="1" si="33"/>
        <v>4935509.0378268547</v>
      </c>
      <c r="AZ36" s="86"/>
    </row>
    <row r="37" spans="1:52">
      <c r="A37" s="77">
        <f t="shared" si="34"/>
        <v>38749</v>
      </c>
      <c r="B37" s="78">
        <f t="shared" si="35"/>
        <v>50000</v>
      </c>
      <c r="C37" s="87"/>
      <c r="D37" s="79">
        <f t="shared" si="3"/>
        <v>50000</v>
      </c>
      <c r="E37" s="67">
        <f t="shared" si="4"/>
        <v>1400000</v>
      </c>
      <c r="F37" s="67">
        <f t="shared" ca="1" si="5"/>
        <v>1075066.080797473</v>
      </c>
      <c r="G37" s="80">
        <f>VLOOKUP($A37,[0]!Table,MATCH(G$4,[0]!Curves,0))</f>
        <v>4.1230000000000002</v>
      </c>
      <c r="H37" s="81">
        <f t="shared" si="41"/>
        <v>4.1230000000000002</v>
      </c>
      <c r="I37" s="80">
        <f t="shared" si="42"/>
        <v>4.1230000000000002</v>
      </c>
      <c r="J37" s="80">
        <f>VLOOKUP($A37,[0]!Table,MATCH(J$4,[0]!Curves,0))</f>
        <v>-0.15</v>
      </c>
      <c r="K37" s="81">
        <f t="shared" si="36"/>
        <v>-0.15</v>
      </c>
      <c r="L37" s="99">
        <f t="shared" si="43"/>
        <v>-0.15</v>
      </c>
      <c r="M37" s="80">
        <f>VLOOKUP($A37,[0]!Table,MATCH(M$4,[0]!Curves,0))</f>
        <v>3.5000000000000003E-2</v>
      </c>
      <c r="N37" s="81">
        <f t="shared" si="37"/>
        <v>3.5000000000000003E-2</v>
      </c>
      <c r="O37" s="99">
        <f t="shared" si="44"/>
        <v>3.5000000000000003E-2</v>
      </c>
      <c r="P37" s="71"/>
      <c r="Q37" s="99">
        <f t="shared" si="38"/>
        <v>4.008</v>
      </c>
      <c r="R37" s="99">
        <f t="shared" si="39"/>
        <v>4.008</v>
      </c>
      <c r="S37" s="99">
        <f t="shared" si="40"/>
        <v>4.008</v>
      </c>
      <c r="T37" s="82"/>
      <c r="U37" s="22">
        <f t="shared" si="9"/>
        <v>28</v>
      </c>
      <c r="V37" s="83">
        <f t="shared" si="10"/>
        <v>38801</v>
      </c>
      <c r="W37" s="22">
        <f t="shared" ca="1" si="11"/>
        <v>1752</v>
      </c>
      <c r="X37" s="80">
        <f>VLOOKUP($A37,[0]!Table,MATCH(X$4,[0]!Curves,0))</f>
        <v>5.5655332399775506E-2</v>
      </c>
      <c r="Y37" s="84">
        <f t="shared" ca="1" si="12"/>
        <v>0.76790434342676639</v>
      </c>
      <c r="Z37" s="22">
        <f t="shared" si="13"/>
        <v>1</v>
      </c>
      <c r="AA37" s="22">
        <f t="shared" si="14"/>
        <v>28</v>
      </c>
      <c r="AC37" s="72">
        <f t="shared" ca="1" si="15"/>
        <v>4432497.4511279808</v>
      </c>
      <c r="AD37" s="72">
        <f t="shared" ca="1" si="16"/>
        <v>4432497.4511279808</v>
      </c>
      <c r="AE37" s="72">
        <f t="shared" ca="1" si="17"/>
        <v>4432497.4511279808</v>
      </c>
      <c r="AF37" s="72">
        <f t="shared" ca="1" si="18"/>
        <v>-161259.91211962095</v>
      </c>
      <c r="AG37" s="72">
        <f t="shared" ca="1" si="19"/>
        <v>-161259.91211962095</v>
      </c>
      <c r="AH37" s="72">
        <f t="shared" ca="1" si="20"/>
        <v>-161259.91211962095</v>
      </c>
      <c r="AI37" s="72">
        <f t="shared" ca="1" si="21"/>
        <v>37627.312827911555</v>
      </c>
      <c r="AJ37" s="72">
        <f t="shared" ca="1" si="22"/>
        <v>37627.312827911555</v>
      </c>
      <c r="AK37" s="72">
        <f t="shared" ca="1" si="23"/>
        <v>37627.312827911555</v>
      </c>
      <c r="AL37" s="76"/>
      <c r="AM37" s="72">
        <f t="shared" ca="1" si="24"/>
        <v>0</v>
      </c>
      <c r="AN37" s="72">
        <f t="shared" ca="1" si="25"/>
        <v>0</v>
      </c>
      <c r="AO37" s="72">
        <f t="shared" ca="1" si="26"/>
        <v>0</v>
      </c>
      <c r="AP37" s="85">
        <f t="shared" ca="1" si="27"/>
        <v>0</v>
      </c>
      <c r="AR37" s="72">
        <f t="shared" ca="1" si="28"/>
        <v>0</v>
      </c>
      <c r="AS37" s="72">
        <f t="shared" ca="1" si="29"/>
        <v>0</v>
      </c>
      <c r="AT37" s="72">
        <f t="shared" ca="1" si="30"/>
        <v>0</v>
      </c>
      <c r="AU37" s="85">
        <f t="shared" ca="1" si="31"/>
        <v>0</v>
      </c>
      <c r="AV37" s="85"/>
      <c r="AW37" s="73">
        <f t="shared" ca="1" si="32"/>
        <v>0</v>
      </c>
      <c r="AY37" s="73">
        <f t="shared" ca="1" si="33"/>
        <v>4308864.8518362716</v>
      </c>
      <c r="AZ37" s="86"/>
    </row>
    <row r="38" spans="1:52">
      <c r="A38" s="77">
        <f t="shared" si="34"/>
        <v>38777</v>
      </c>
      <c r="B38" s="78">
        <f t="shared" si="35"/>
        <v>50000</v>
      </c>
      <c r="C38" s="87"/>
      <c r="D38" s="79">
        <f t="shared" si="3"/>
        <v>50000</v>
      </c>
      <c r="E38" s="67">
        <f t="shared" si="4"/>
        <v>1550000</v>
      </c>
      <c r="F38" s="67">
        <f t="shared" ca="1" si="5"/>
        <v>1183669.7900345018</v>
      </c>
      <c r="G38" s="80">
        <f>VLOOKUP($A38,[0]!Table,MATCH(G$4,[0]!Curves,0))</f>
        <v>3.99</v>
      </c>
      <c r="H38" s="81">
        <f t="shared" si="41"/>
        <v>3.99</v>
      </c>
      <c r="I38" s="80">
        <f t="shared" si="42"/>
        <v>3.99</v>
      </c>
      <c r="J38" s="80">
        <f>VLOOKUP($A38,[0]!Table,MATCH(J$4,[0]!Curves,0))</f>
        <v>-0.15</v>
      </c>
      <c r="K38" s="81">
        <f t="shared" si="36"/>
        <v>-0.15</v>
      </c>
      <c r="L38" s="99">
        <f t="shared" si="43"/>
        <v>-0.15</v>
      </c>
      <c r="M38" s="80">
        <f>VLOOKUP($A38,[0]!Table,MATCH(M$4,[0]!Curves,0))</f>
        <v>3.5000000000000003E-2</v>
      </c>
      <c r="N38" s="81">
        <f t="shared" si="37"/>
        <v>3.5000000000000003E-2</v>
      </c>
      <c r="O38" s="99">
        <f t="shared" si="44"/>
        <v>3.5000000000000003E-2</v>
      </c>
      <c r="P38" s="71"/>
      <c r="Q38" s="99">
        <f t="shared" si="38"/>
        <v>3.875</v>
      </c>
      <c r="R38" s="99">
        <f t="shared" si="39"/>
        <v>3.875</v>
      </c>
      <c r="S38" s="99">
        <f t="shared" si="40"/>
        <v>3.875</v>
      </c>
      <c r="T38" s="82"/>
      <c r="U38" s="22">
        <f t="shared" si="9"/>
        <v>31</v>
      </c>
      <c r="V38" s="83">
        <f t="shared" si="10"/>
        <v>38832</v>
      </c>
      <c r="W38" s="22">
        <f t="shared" ca="1" si="11"/>
        <v>1783</v>
      </c>
      <c r="X38" s="80">
        <f>VLOOKUP($A38,[0]!Table,MATCH(X$4,[0]!Curves,0))</f>
        <v>5.5821261386999103E-2</v>
      </c>
      <c r="Y38" s="84">
        <f t="shared" ca="1" si="12"/>
        <v>0.76365792905451724</v>
      </c>
      <c r="Z38" s="22">
        <f t="shared" si="13"/>
        <v>1</v>
      </c>
      <c r="AA38" s="22">
        <f t="shared" si="14"/>
        <v>31</v>
      </c>
      <c r="AC38" s="72">
        <f t="shared" ca="1" si="15"/>
        <v>4722842.4622376626</v>
      </c>
      <c r="AD38" s="72">
        <f t="shared" ca="1" si="16"/>
        <v>4722842.4622376626</v>
      </c>
      <c r="AE38" s="72">
        <f t="shared" ca="1" si="17"/>
        <v>4722842.4622376626</v>
      </c>
      <c r="AF38" s="72">
        <f t="shared" ca="1" si="18"/>
        <v>-177550.46850517526</v>
      </c>
      <c r="AG38" s="72">
        <f t="shared" ca="1" si="19"/>
        <v>-177550.46850517526</v>
      </c>
      <c r="AH38" s="72">
        <f t="shared" ca="1" si="20"/>
        <v>-177550.46850517526</v>
      </c>
      <c r="AI38" s="72">
        <f t="shared" ca="1" si="21"/>
        <v>41428.442651207566</v>
      </c>
      <c r="AJ38" s="72">
        <f t="shared" ca="1" si="22"/>
        <v>41428.442651207566</v>
      </c>
      <c r="AK38" s="72">
        <f t="shared" ca="1" si="23"/>
        <v>41428.442651207566</v>
      </c>
      <c r="AL38" s="76"/>
      <c r="AM38" s="72">
        <f t="shared" ca="1" si="24"/>
        <v>0</v>
      </c>
      <c r="AN38" s="72">
        <f t="shared" ca="1" si="25"/>
        <v>0</v>
      </c>
      <c r="AO38" s="72">
        <f t="shared" ca="1" si="26"/>
        <v>0</v>
      </c>
      <c r="AP38" s="85">
        <f t="shared" ca="1" si="27"/>
        <v>0</v>
      </c>
      <c r="AR38" s="72">
        <f t="shared" ca="1" si="28"/>
        <v>0</v>
      </c>
      <c r="AS38" s="72">
        <f t="shared" ca="1" si="29"/>
        <v>0</v>
      </c>
      <c r="AT38" s="72">
        <f t="shared" ca="1" si="30"/>
        <v>0</v>
      </c>
      <c r="AU38" s="85">
        <f t="shared" ca="1" si="31"/>
        <v>0</v>
      </c>
      <c r="AV38" s="85"/>
      <c r="AW38" s="73">
        <f t="shared" ca="1" si="32"/>
        <v>0</v>
      </c>
      <c r="AY38" s="73">
        <f t="shared" ca="1" si="33"/>
        <v>4586720.4363836953</v>
      </c>
      <c r="AZ38" s="86"/>
    </row>
    <row r="39" spans="1:52">
      <c r="A39" s="77">
        <f t="shared" si="34"/>
        <v>38808</v>
      </c>
      <c r="B39" s="78">
        <f t="shared" si="35"/>
        <v>50000</v>
      </c>
      <c r="C39" s="87"/>
      <c r="D39" s="79">
        <f t="shared" si="3"/>
        <v>50000</v>
      </c>
      <c r="E39" s="67">
        <f t="shared" si="4"/>
        <v>1500000</v>
      </c>
      <c r="F39" s="67">
        <f t="shared" ca="1" si="5"/>
        <v>1139323.460622821</v>
      </c>
      <c r="G39" s="80">
        <f>VLOOKUP($A39,[0]!Table,MATCH(G$4,[0]!Curves,0))</f>
        <v>3.8050000000000002</v>
      </c>
      <c r="H39" s="81">
        <f t="shared" si="41"/>
        <v>3.8050000000000002</v>
      </c>
      <c r="I39" s="80">
        <f t="shared" si="42"/>
        <v>3.8050000000000002</v>
      </c>
      <c r="J39" s="80">
        <f>VLOOKUP($A39,[0]!Table,MATCH(J$4,[0]!Curves,0))</f>
        <v>-0.27</v>
      </c>
      <c r="K39" s="81">
        <f t="shared" si="36"/>
        <v>-0.27</v>
      </c>
      <c r="L39" s="99">
        <f t="shared" si="43"/>
        <v>-0.27</v>
      </c>
      <c r="M39" s="80">
        <f>VLOOKUP($A39,[0]!Table,MATCH(M$4,[0]!Curves,0))</f>
        <v>0.02</v>
      </c>
      <c r="N39" s="81">
        <f t="shared" si="37"/>
        <v>0.02</v>
      </c>
      <c r="O39" s="99">
        <f t="shared" si="44"/>
        <v>0.02</v>
      </c>
      <c r="P39" s="71"/>
      <c r="Q39" s="99">
        <f t="shared" si="38"/>
        <v>3.5550000000000002</v>
      </c>
      <c r="R39" s="99">
        <f t="shared" si="39"/>
        <v>3.5550000000000002</v>
      </c>
      <c r="S39" s="99">
        <f t="shared" si="40"/>
        <v>3.5550000000000002</v>
      </c>
      <c r="T39" s="82"/>
      <c r="U39" s="22">
        <f t="shared" si="9"/>
        <v>30</v>
      </c>
      <c r="V39" s="83">
        <f t="shared" si="10"/>
        <v>38862</v>
      </c>
      <c r="W39" s="22">
        <f t="shared" ca="1" si="11"/>
        <v>1813</v>
      </c>
      <c r="X39" s="80">
        <f>VLOOKUP($A39,[0]!Table,MATCH(X$4,[0]!Curves,0))</f>
        <v>5.6004968490689103E-2</v>
      </c>
      <c r="Y39" s="84">
        <f t="shared" ca="1" si="12"/>
        <v>0.75954897374854735</v>
      </c>
      <c r="Z39" s="22">
        <f t="shared" si="13"/>
        <v>1</v>
      </c>
      <c r="AA39" s="22">
        <f t="shared" si="14"/>
        <v>30</v>
      </c>
      <c r="AC39" s="72">
        <f t="shared" ca="1" si="15"/>
        <v>4335125.7676698342</v>
      </c>
      <c r="AD39" s="72">
        <f t="shared" ca="1" si="16"/>
        <v>4335125.7676698342</v>
      </c>
      <c r="AE39" s="72">
        <f t="shared" ca="1" si="17"/>
        <v>4335125.7676698342</v>
      </c>
      <c r="AF39" s="72">
        <f t="shared" ca="1" si="18"/>
        <v>-307617.33436816168</v>
      </c>
      <c r="AG39" s="72">
        <f t="shared" ca="1" si="19"/>
        <v>-307617.33436816168</v>
      </c>
      <c r="AH39" s="72">
        <f t="shared" ca="1" si="20"/>
        <v>-307617.33436816168</v>
      </c>
      <c r="AI39" s="72">
        <f t="shared" ca="1" si="21"/>
        <v>22786.469212456421</v>
      </c>
      <c r="AJ39" s="72">
        <f t="shared" ca="1" si="22"/>
        <v>22786.469212456421</v>
      </c>
      <c r="AK39" s="72">
        <f t="shared" ca="1" si="23"/>
        <v>22786.469212456421</v>
      </c>
      <c r="AL39" s="76"/>
      <c r="AM39" s="72">
        <f t="shared" ca="1" si="24"/>
        <v>0</v>
      </c>
      <c r="AN39" s="72">
        <f t="shared" ca="1" si="25"/>
        <v>0</v>
      </c>
      <c r="AO39" s="72">
        <f t="shared" ca="1" si="26"/>
        <v>0</v>
      </c>
      <c r="AP39" s="85">
        <f t="shared" ca="1" si="27"/>
        <v>0</v>
      </c>
      <c r="AR39" s="72">
        <f t="shared" ca="1" si="28"/>
        <v>0</v>
      </c>
      <c r="AS39" s="72">
        <f t="shared" ca="1" si="29"/>
        <v>0</v>
      </c>
      <c r="AT39" s="72">
        <f t="shared" ca="1" si="30"/>
        <v>0</v>
      </c>
      <c r="AU39" s="85">
        <f t="shared" ca="1" si="31"/>
        <v>0</v>
      </c>
      <c r="AV39" s="85"/>
      <c r="AW39" s="73">
        <f t="shared" ca="1" si="32"/>
        <v>0</v>
      </c>
      <c r="AY39" s="73">
        <f t="shared" ca="1" si="33"/>
        <v>4050294.9025141289</v>
      </c>
      <c r="AZ39" s="86"/>
    </row>
    <row r="40" spans="1:52">
      <c r="A40" s="77">
        <f t="shared" si="34"/>
        <v>38838</v>
      </c>
      <c r="B40" s="78">
        <f t="shared" si="35"/>
        <v>50000</v>
      </c>
      <c r="C40" s="87"/>
      <c r="D40" s="79">
        <f t="shared" si="3"/>
        <v>50000</v>
      </c>
      <c r="E40" s="67">
        <f t="shared" si="4"/>
        <v>1550000</v>
      </c>
      <c r="F40" s="67">
        <f t="shared" ca="1" si="5"/>
        <v>1170720.8850305276</v>
      </c>
      <c r="G40" s="80">
        <f>VLOOKUP($A40,[0]!Table,MATCH(G$4,[0]!Curves,0))</f>
        <v>3.7949999999999999</v>
      </c>
      <c r="H40" s="81">
        <f t="shared" si="41"/>
        <v>3.7949999999999999</v>
      </c>
      <c r="I40" s="80">
        <f t="shared" si="42"/>
        <v>3.7949999999999999</v>
      </c>
      <c r="J40" s="80">
        <f>VLOOKUP($A40,[0]!Table,MATCH(J$4,[0]!Curves,0))</f>
        <v>-0.27</v>
      </c>
      <c r="K40" s="81">
        <f t="shared" si="36"/>
        <v>-0.27</v>
      </c>
      <c r="L40" s="99">
        <f t="shared" si="43"/>
        <v>-0.27</v>
      </c>
      <c r="M40" s="80">
        <f>VLOOKUP($A40,[0]!Table,MATCH(M$4,[0]!Curves,0))</f>
        <v>0.02</v>
      </c>
      <c r="N40" s="81">
        <f t="shared" si="37"/>
        <v>0.02</v>
      </c>
      <c r="O40" s="99">
        <f t="shared" si="44"/>
        <v>0.02</v>
      </c>
      <c r="P40" s="71"/>
      <c r="Q40" s="99">
        <f t="shared" si="38"/>
        <v>3.5449999999999999</v>
      </c>
      <c r="R40" s="99">
        <f t="shared" si="39"/>
        <v>3.5449999999999999</v>
      </c>
      <c r="S40" s="99">
        <f t="shared" si="40"/>
        <v>3.5449999999999999</v>
      </c>
      <c r="T40" s="82"/>
      <c r="U40" s="22">
        <f t="shared" si="9"/>
        <v>31</v>
      </c>
      <c r="V40" s="83">
        <f t="shared" si="10"/>
        <v>38893</v>
      </c>
      <c r="W40" s="22">
        <f t="shared" ca="1" si="11"/>
        <v>1844</v>
      </c>
      <c r="X40" s="80">
        <f>VLOOKUP($A40,[0]!Table,MATCH(X$4,[0]!Curves,0))</f>
        <v>5.6182749569473799E-2</v>
      </c>
      <c r="Y40" s="84">
        <f t="shared" ca="1" si="12"/>
        <v>0.75530379679388882</v>
      </c>
      <c r="Z40" s="22">
        <f t="shared" si="13"/>
        <v>1</v>
      </c>
      <c r="AA40" s="22">
        <f t="shared" si="14"/>
        <v>31</v>
      </c>
      <c r="AC40" s="72">
        <f t="shared" ca="1" si="15"/>
        <v>4442885.7586908517</v>
      </c>
      <c r="AD40" s="72">
        <f t="shared" ca="1" si="16"/>
        <v>4442885.7586908517</v>
      </c>
      <c r="AE40" s="72">
        <f t="shared" ca="1" si="17"/>
        <v>4442885.7586908517</v>
      </c>
      <c r="AF40" s="72">
        <f t="shared" ca="1" si="18"/>
        <v>-316094.63895824249</v>
      </c>
      <c r="AG40" s="72">
        <f t="shared" ca="1" si="19"/>
        <v>-316094.63895824249</v>
      </c>
      <c r="AH40" s="72">
        <f t="shared" ca="1" si="20"/>
        <v>-316094.63895824249</v>
      </c>
      <c r="AI40" s="72">
        <f t="shared" ca="1" si="21"/>
        <v>23414.417700610553</v>
      </c>
      <c r="AJ40" s="72">
        <f t="shared" ca="1" si="22"/>
        <v>23414.417700610553</v>
      </c>
      <c r="AK40" s="72">
        <f t="shared" ca="1" si="23"/>
        <v>23414.417700610553</v>
      </c>
      <c r="AL40" s="76"/>
      <c r="AM40" s="72">
        <f t="shared" ca="1" si="24"/>
        <v>0</v>
      </c>
      <c r="AN40" s="72">
        <f t="shared" ca="1" si="25"/>
        <v>0</v>
      </c>
      <c r="AO40" s="72">
        <f t="shared" ca="1" si="26"/>
        <v>0</v>
      </c>
      <c r="AP40" s="85">
        <f t="shared" ca="1" si="27"/>
        <v>0</v>
      </c>
      <c r="AR40" s="72">
        <f t="shared" ca="1" si="28"/>
        <v>0</v>
      </c>
      <c r="AS40" s="72">
        <f t="shared" ca="1" si="29"/>
        <v>0</v>
      </c>
      <c r="AT40" s="72">
        <f t="shared" ca="1" si="30"/>
        <v>0</v>
      </c>
      <c r="AU40" s="85">
        <f t="shared" ca="1" si="31"/>
        <v>0</v>
      </c>
      <c r="AV40" s="85"/>
      <c r="AW40" s="73">
        <f t="shared" ca="1" si="32"/>
        <v>0</v>
      </c>
      <c r="AY40" s="73">
        <f t="shared" ca="1" si="33"/>
        <v>4150205.5374332196</v>
      </c>
      <c r="AZ40" s="86"/>
    </row>
    <row r="41" spans="1:52">
      <c r="A41" s="77">
        <f t="shared" si="34"/>
        <v>38869</v>
      </c>
      <c r="B41" s="78">
        <f t="shared" si="35"/>
        <v>50000</v>
      </c>
      <c r="C41" s="87"/>
      <c r="D41" s="79">
        <f t="shared" si="3"/>
        <v>50000</v>
      </c>
      <c r="E41" s="67">
        <f t="shared" si="4"/>
        <v>1500000</v>
      </c>
      <c r="F41" s="67">
        <f t="shared" ca="1" si="5"/>
        <v>1127085.8062944671</v>
      </c>
      <c r="G41" s="80">
        <f>VLOOKUP($A41,[0]!Table,MATCH(G$4,[0]!Curves,0))</f>
        <v>3.8310000000000004</v>
      </c>
      <c r="H41" s="81">
        <f t="shared" si="41"/>
        <v>3.8310000000000004</v>
      </c>
      <c r="I41" s="80">
        <f t="shared" si="42"/>
        <v>3.8310000000000004</v>
      </c>
      <c r="J41" s="80">
        <f>VLOOKUP($A41,[0]!Table,MATCH(J$4,[0]!Curves,0))</f>
        <v>-0.27</v>
      </c>
      <c r="K41" s="81">
        <f t="shared" si="36"/>
        <v>-0.27</v>
      </c>
      <c r="L41" s="99">
        <f t="shared" si="43"/>
        <v>-0.27</v>
      </c>
      <c r="M41" s="80">
        <f>VLOOKUP($A41,[0]!Table,MATCH(M$4,[0]!Curves,0))</f>
        <v>0.02</v>
      </c>
      <c r="N41" s="81">
        <f t="shared" si="37"/>
        <v>0.02</v>
      </c>
      <c r="O41" s="99">
        <f t="shared" si="44"/>
        <v>0.02</v>
      </c>
      <c r="P41" s="71"/>
      <c r="Q41" s="99">
        <f t="shared" si="38"/>
        <v>3.5810000000000004</v>
      </c>
      <c r="R41" s="99">
        <f t="shared" si="39"/>
        <v>3.5810000000000004</v>
      </c>
      <c r="S41" s="99">
        <f t="shared" si="40"/>
        <v>3.5810000000000004</v>
      </c>
      <c r="T41" s="82"/>
      <c r="U41" s="22">
        <f t="shared" si="9"/>
        <v>30</v>
      </c>
      <c r="V41" s="83">
        <f t="shared" si="10"/>
        <v>38923</v>
      </c>
      <c r="W41" s="22">
        <f t="shared" ca="1" si="11"/>
        <v>1874</v>
      </c>
      <c r="X41" s="80">
        <f>VLOOKUP($A41,[0]!Table,MATCH(X$4,[0]!Curves,0))</f>
        <v>5.63664566952706E-2</v>
      </c>
      <c r="Y41" s="84">
        <f t="shared" ca="1" si="12"/>
        <v>0.75139053752964469</v>
      </c>
      <c r="Z41" s="22">
        <f t="shared" si="13"/>
        <v>1</v>
      </c>
      <c r="AA41" s="22">
        <f t="shared" si="14"/>
        <v>30</v>
      </c>
      <c r="AC41" s="72">
        <f t="shared" ca="1" si="15"/>
        <v>4317865.7239141036</v>
      </c>
      <c r="AD41" s="72">
        <f t="shared" ca="1" si="16"/>
        <v>4317865.7239141036</v>
      </c>
      <c r="AE41" s="72">
        <f t="shared" ca="1" si="17"/>
        <v>4317865.7239141036</v>
      </c>
      <c r="AF41" s="72">
        <f t="shared" ca="1" si="18"/>
        <v>-304313.16769950616</v>
      </c>
      <c r="AG41" s="72">
        <f t="shared" ca="1" si="19"/>
        <v>-304313.16769950616</v>
      </c>
      <c r="AH41" s="72">
        <f t="shared" ca="1" si="20"/>
        <v>-304313.16769950616</v>
      </c>
      <c r="AI41" s="72">
        <f t="shared" ca="1" si="21"/>
        <v>22541.716125889343</v>
      </c>
      <c r="AJ41" s="72">
        <f t="shared" ca="1" si="22"/>
        <v>22541.716125889343</v>
      </c>
      <c r="AK41" s="72">
        <f t="shared" ca="1" si="23"/>
        <v>22541.716125889343</v>
      </c>
      <c r="AL41" s="76"/>
      <c r="AM41" s="72">
        <f t="shared" ca="1" si="24"/>
        <v>0</v>
      </c>
      <c r="AN41" s="72">
        <f t="shared" ca="1" si="25"/>
        <v>0</v>
      </c>
      <c r="AO41" s="72">
        <f t="shared" ca="1" si="26"/>
        <v>0</v>
      </c>
      <c r="AP41" s="85">
        <f t="shared" ca="1" si="27"/>
        <v>0</v>
      </c>
      <c r="AR41" s="72">
        <f t="shared" ca="1" si="28"/>
        <v>0</v>
      </c>
      <c r="AS41" s="72">
        <f t="shared" ca="1" si="29"/>
        <v>0</v>
      </c>
      <c r="AT41" s="72">
        <f t="shared" ca="1" si="30"/>
        <v>0</v>
      </c>
      <c r="AU41" s="85">
        <f t="shared" ca="1" si="31"/>
        <v>0</v>
      </c>
      <c r="AV41" s="85"/>
      <c r="AW41" s="73">
        <f t="shared" ca="1" si="32"/>
        <v>0</v>
      </c>
      <c r="AY41" s="73">
        <f t="shared" ca="1" si="33"/>
        <v>4036094.2723404868</v>
      </c>
      <c r="AZ41" s="86"/>
    </row>
    <row r="42" spans="1:52">
      <c r="A42" s="77">
        <f t="shared" si="34"/>
        <v>38899</v>
      </c>
      <c r="B42" s="78">
        <f t="shared" si="35"/>
        <v>50000</v>
      </c>
      <c r="C42" s="87"/>
      <c r="D42" s="79">
        <f t="shared" si="3"/>
        <v>50000</v>
      </c>
      <c r="E42" s="67">
        <f t="shared" si="4"/>
        <v>1550000</v>
      </c>
      <c r="F42" s="67">
        <f t="shared" ca="1" si="5"/>
        <v>1158474.71220122</v>
      </c>
      <c r="G42" s="80">
        <f>VLOOKUP($A42,[0]!Table,MATCH(G$4,[0]!Curves,0))</f>
        <v>3.88</v>
      </c>
      <c r="H42" s="81">
        <f t="shared" si="41"/>
        <v>3.88</v>
      </c>
      <c r="I42" s="80">
        <f t="shared" si="42"/>
        <v>3.88</v>
      </c>
      <c r="J42" s="80">
        <f>VLOOKUP($A42,[0]!Table,MATCH(J$4,[0]!Curves,0))</f>
        <v>-0.27</v>
      </c>
      <c r="K42" s="81">
        <f t="shared" si="36"/>
        <v>-0.27</v>
      </c>
      <c r="L42" s="99">
        <f t="shared" si="43"/>
        <v>-0.27</v>
      </c>
      <c r="M42" s="80">
        <f>VLOOKUP($A42,[0]!Table,MATCH(M$4,[0]!Curves,0))</f>
        <v>0.02</v>
      </c>
      <c r="N42" s="81">
        <f t="shared" si="37"/>
        <v>0.02</v>
      </c>
      <c r="O42" s="99">
        <f t="shared" si="44"/>
        <v>0.02</v>
      </c>
      <c r="P42" s="71"/>
      <c r="Q42" s="99">
        <f t="shared" si="38"/>
        <v>3.63</v>
      </c>
      <c r="R42" s="99">
        <f t="shared" si="39"/>
        <v>3.63</v>
      </c>
      <c r="S42" s="99">
        <f t="shared" si="40"/>
        <v>3.63</v>
      </c>
      <c r="T42" s="82"/>
      <c r="U42" s="22">
        <f t="shared" si="9"/>
        <v>31</v>
      </c>
      <c r="V42" s="83">
        <f t="shared" si="10"/>
        <v>38954</v>
      </c>
      <c r="W42" s="22">
        <f t="shared" ca="1" si="11"/>
        <v>1905</v>
      </c>
      <c r="X42" s="80">
        <f>VLOOKUP($A42,[0]!Table,MATCH(X$4,[0]!Curves,0))</f>
        <v>5.6492482024604204E-2</v>
      </c>
      <c r="Y42" s="84">
        <f t="shared" ca="1" si="12"/>
        <v>0.74740304012981928</v>
      </c>
      <c r="Z42" s="22">
        <f t="shared" si="13"/>
        <v>1</v>
      </c>
      <c r="AA42" s="22">
        <f t="shared" si="14"/>
        <v>31</v>
      </c>
      <c r="AC42" s="72">
        <f t="shared" ca="1" si="15"/>
        <v>4494881.8833407331</v>
      </c>
      <c r="AD42" s="72">
        <f t="shared" ca="1" si="16"/>
        <v>4494881.8833407331</v>
      </c>
      <c r="AE42" s="72">
        <f t="shared" ca="1" si="17"/>
        <v>4494881.8833407331</v>
      </c>
      <c r="AF42" s="72">
        <f t="shared" ca="1" si="18"/>
        <v>-312788.17229432944</v>
      </c>
      <c r="AG42" s="72">
        <f t="shared" ca="1" si="19"/>
        <v>-312788.17229432944</v>
      </c>
      <c r="AH42" s="72">
        <f t="shared" ca="1" si="20"/>
        <v>-312788.17229432944</v>
      </c>
      <c r="AI42" s="72">
        <f t="shared" ca="1" si="21"/>
        <v>23169.494244024401</v>
      </c>
      <c r="AJ42" s="72">
        <f t="shared" ca="1" si="22"/>
        <v>23169.494244024401</v>
      </c>
      <c r="AK42" s="72">
        <f t="shared" ca="1" si="23"/>
        <v>23169.494244024401</v>
      </c>
      <c r="AL42" s="76"/>
      <c r="AM42" s="72">
        <f t="shared" ca="1" si="24"/>
        <v>0</v>
      </c>
      <c r="AN42" s="72">
        <f t="shared" ca="1" si="25"/>
        <v>0</v>
      </c>
      <c r="AO42" s="72">
        <f t="shared" ca="1" si="26"/>
        <v>0</v>
      </c>
      <c r="AP42" s="85">
        <f t="shared" ca="1" si="27"/>
        <v>0</v>
      </c>
      <c r="AR42" s="72">
        <f t="shared" ca="1" si="28"/>
        <v>0</v>
      </c>
      <c r="AS42" s="72">
        <f t="shared" ca="1" si="29"/>
        <v>0</v>
      </c>
      <c r="AT42" s="72">
        <f t="shared" ca="1" si="30"/>
        <v>0</v>
      </c>
      <c r="AU42" s="85">
        <f t="shared" ca="1" si="31"/>
        <v>0</v>
      </c>
      <c r="AV42" s="85"/>
      <c r="AW42" s="73">
        <f t="shared" ca="1" si="32"/>
        <v>0</v>
      </c>
      <c r="AY42" s="73">
        <f t="shared" ca="1" si="33"/>
        <v>4205263.2052904284</v>
      </c>
      <c r="AZ42" s="86"/>
    </row>
    <row r="43" spans="1:52">
      <c r="A43" s="77">
        <f t="shared" si="34"/>
        <v>38930</v>
      </c>
      <c r="B43" s="78">
        <f t="shared" si="35"/>
        <v>50000</v>
      </c>
      <c r="C43" s="87"/>
      <c r="D43" s="79">
        <f t="shared" si="3"/>
        <v>50000</v>
      </c>
      <c r="E43" s="67">
        <f t="shared" si="4"/>
        <v>1550000</v>
      </c>
      <c r="F43" s="67">
        <f t="shared" ca="1" si="5"/>
        <v>1152304.7013988006</v>
      </c>
      <c r="G43" s="80">
        <f>VLOOKUP($A43,[0]!Table,MATCH(G$4,[0]!Curves,0))</f>
        <v>3.9249999999999998</v>
      </c>
      <c r="H43" s="81">
        <f t="shared" si="41"/>
        <v>3.9249999999999998</v>
      </c>
      <c r="I43" s="80">
        <f t="shared" si="42"/>
        <v>3.9249999999999998</v>
      </c>
      <c r="J43" s="80">
        <f>VLOOKUP($A43,[0]!Table,MATCH(J$4,[0]!Curves,0))</f>
        <v>-0.27</v>
      </c>
      <c r="K43" s="81">
        <f t="shared" si="36"/>
        <v>-0.27</v>
      </c>
      <c r="L43" s="99">
        <f t="shared" si="43"/>
        <v>-0.27</v>
      </c>
      <c r="M43" s="80">
        <f>VLOOKUP($A43,[0]!Table,MATCH(M$4,[0]!Curves,0))</f>
        <v>0.02</v>
      </c>
      <c r="N43" s="81">
        <f t="shared" si="37"/>
        <v>0.02</v>
      </c>
      <c r="O43" s="99">
        <f t="shared" si="44"/>
        <v>0.02</v>
      </c>
      <c r="P43" s="71"/>
      <c r="Q43" s="99">
        <f t="shared" si="38"/>
        <v>3.6749999999999998</v>
      </c>
      <c r="R43" s="99">
        <f t="shared" si="39"/>
        <v>3.6749999999999998</v>
      </c>
      <c r="S43" s="99">
        <f t="shared" si="40"/>
        <v>3.6749999999999998</v>
      </c>
      <c r="T43" s="82"/>
      <c r="U43" s="22">
        <f t="shared" si="9"/>
        <v>31</v>
      </c>
      <c r="V43" s="83">
        <f t="shared" si="10"/>
        <v>38985</v>
      </c>
      <c r="W43" s="22">
        <f t="shared" ca="1" si="11"/>
        <v>1936</v>
      </c>
      <c r="X43" s="80">
        <f>VLOOKUP($A43,[0]!Table,MATCH(X$4,[0]!Curves,0))</f>
        <v>5.66093379625663E-2</v>
      </c>
      <c r="Y43" s="84">
        <f t="shared" ca="1" si="12"/>
        <v>0.74342238799922622</v>
      </c>
      <c r="Z43" s="22">
        <f t="shared" si="13"/>
        <v>1</v>
      </c>
      <c r="AA43" s="22">
        <f t="shared" si="14"/>
        <v>31</v>
      </c>
      <c r="AC43" s="72">
        <f t="shared" ca="1" si="15"/>
        <v>4522795.9529902926</v>
      </c>
      <c r="AD43" s="72">
        <f t="shared" ca="1" si="16"/>
        <v>4522795.9529902926</v>
      </c>
      <c r="AE43" s="72">
        <f t="shared" ca="1" si="17"/>
        <v>4522795.9529902926</v>
      </c>
      <c r="AF43" s="72">
        <f t="shared" ca="1" si="18"/>
        <v>-311122.26937767619</v>
      </c>
      <c r="AG43" s="72">
        <f t="shared" ca="1" si="19"/>
        <v>-311122.26937767619</v>
      </c>
      <c r="AH43" s="72">
        <f t="shared" ca="1" si="20"/>
        <v>-311122.26937767619</v>
      </c>
      <c r="AI43" s="72">
        <f t="shared" ca="1" si="21"/>
        <v>23046.094027976011</v>
      </c>
      <c r="AJ43" s="72">
        <f t="shared" ca="1" si="22"/>
        <v>23046.094027976011</v>
      </c>
      <c r="AK43" s="72">
        <f t="shared" ca="1" si="23"/>
        <v>23046.094027976011</v>
      </c>
      <c r="AL43" s="76"/>
      <c r="AM43" s="72">
        <f t="shared" ca="1" si="24"/>
        <v>0</v>
      </c>
      <c r="AN43" s="72">
        <f t="shared" ca="1" si="25"/>
        <v>0</v>
      </c>
      <c r="AO43" s="72">
        <f t="shared" ca="1" si="26"/>
        <v>0</v>
      </c>
      <c r="AP43" s="85">
        <f t="shared" ca="1" si="27"/>
        <v>0</v>
      </c>
      <c r="AR43" s="72">
        <f t="shared" ca="1" si="28"/>
        <v>0</v>
      </c>
      <c r="AS43" s="72">
        <f t="shared" ca="1" si="29"/>
        <v>0</v>
      </c>
      <c r="AT43" s="72">
        <f t="shared" ca="1" si="30"/>
        <v>0</v>
      </c>
      <c r="AU43" s="85">
        <f t="shared" ca="1" si="31"/>
        <v>0</v>
      </c>
      <c r="AV43" s="85"/>
      <c r="AW43" s="73">
        <f t="shared" ca="1" si="32"/>
        <v>0</v>
      </c>
      <c r="AY43" s="73">
        <f t="shared" ca="1" si="33"/>
        <v>4234719.7776405923</v>
      </c>
      <c r="AZ43" s="86"/>
    </row>
    <row r="44" spans="1:52">
      <c r="A44" s="77">
        <f t="shared" si="34"/>
        <v>38961</v>
      </c>
      <c r="B44" s="78">
        <f t="shared" si="35"/>
        <v>50000</v>
      </c>
      <c r="C44" s="87"/>
      <c r="D44" s="79">
        <f t="shared" si="3"/>
        <v>50000</v>
      </c>
      <c r="E44" s="67">
        <f t="shared" si="4"/>
        <v>1500000</v>
      </c>
      <c r="F44" s="67">
        <f t="shared" ca="1" si="5"/>
        <v>1109365.1586470767</v>
      </c>
      <c r="G44" s="80">
        <f>VLOOKUP($A44,[0]!Table,MATCH(G$4,[0]!Curves,0))</f>
        <v>3.9320000000000004</v>
      </c>
      <c r="H44" s="81">
        <f t="shared" si="41"/>
        <v>3.9320000000000004</v>
      </c>
      <c r="I44" s="80">
        <f t="shared" si="42"/>
        <v>3.9320000000000004</v>
      </c>
      <c r="J44" s="80">
        <f>VLOOKUP($A44,[0]!Table,MATCH(J$4,[0]!Curves,0))</f>
        <v>-0.27</v>
      </c>
      <c r="K44" s="81">
        <f t="shared" si="36"/>
        <v>-0.27</v>
      </c>
      <c r="L44" s="99">
        <f t="shared" si="43"/>
        <v>-0.27</v>
      </c>
      <c r="M44" s="80">
        <f>VLOOKUP($A44,[0]!Table,MATCH(M$4,[0]!Curves,0))</f>
        <v>0.02</v>
      </c>
      <c r="N44" s="81">
        <f t="shared" si="37"/>
        <v>0.02</v>
      </c>
      <c r="O44" s="99">
        <f t="shared" si="44"/>
        <v>0.02</v>
      </c>
      <c r="P44" s="71"/>
      <c r="Q44" s="99">
        <f t="shared" si="38"/>
        <v>3.6820000000000004</v>
      </c>
      <c r="R44" s="99">
        <f t="shared" si="39"/>
        <v>3.6820000000000004</v>
      </c>
      <c r="S44" s="99">
        <f t="shared" si="40"/>
        <v>3.6820000000000004</v>
      </c>
      <c r="T44" s="82"/>
      <c r="U44" s="22">
        <f t="shared" si="9"/>
        <v>30</v>
      </c>
      <c r="V44" s="83">
        <f t="shared" si="10"/>
        <v>39015</v>
      </c>
      <c r="W44" s="22">
        <f t="shared" ca="1" si="11"/>
        <v>1966</v>
      </c>
      <c r="X44" s="80">
        <f>VLOOKUP($A44,[0]!Table,MATCH(X$4,[0]!Curves,0))</f>
        <v>5.6726193905073205E-2</v>
      </c>
      <c r="Y44" s="84">
        <f t="shared" ca="1" si="12"/>
        <v>0.73957677243138453</v>
      </c>
      <c r="Z44" s="22">
        <f t="shared" si="13"/>
        <v>1</v>
      </c>
      <c r="AA44" s="22">
        <f t="shared" si="14"/>
        <v>30</v>
      </c>
      <c r="AC44" s="72">
        <f t="shared" ca="1" si="15"/>
        <v>4362023.8038003063</v>
      </c>
      <c r="AD44" s="72">
        <f t="shared" ca="1" si="16"/>
        <v>4362023.8038003063</v>
      </c>
      <c r="AE44" s="72">
        <f t="shared" ca="1" si="17"/>
        <v>4362023.8038003063</v>
      </c>
      <c r="AF44" s="72">
        <f t="shared" ca="1" si="18"/>
        <v>-299528.59283471073</v>
      </c>
      <c r="AG44" s="72">
        <f t="shared" ca="1" si="19"/>
        <v>-299528.59283471073</v>
      </c>
      <c r="AH44" s="72">
        <f t="shared" ca="1" si="20"/>
        <v>-299528.59283471073</v>
      </c>
      <c r="AI44" s="72">
        <f t="shared" ca="1" si="21"/>
        <v>22187.303172941534</v>
      </c>
      <c r="AJ44" s="72">
        <f t="shared" ca="1" si="22"/>
        <v>22187.303172941534</v>
      </c>
      <c r="AK44" s="72">
        <f t="shared" ca="1" si="23"/>
        <v>22187.303172941534</v>
      </c>
      <c r="AL44" s="76"/>
      <c r="AM44" s="72">
        <f t="shared" ca="1" si="24"/>
        <v>0</v>
      </c>
      <c r="AN44" s="72">
        <f t="shared" ca="1" si="25"/>
        <v>0</v>
      </c>
      <c r="AO44" s="72">
        <f t="shared" ca="1" si="26"/>
        <v>0</v>
      </c>
      <c r="AP44" s="85">
        <f t="shared" ca="1" si="27"/>
        <v>0</v>
      </c>
      <c r="AR44" s="72">
        <f t="shared" ca="1" si="28"/>
        <v>0</v>
      </c>
      <c r="AS44" s="72">
        <f t="shared" ca="1" si="29"/>
        <v>0</v>
      </c>
      <c r="AT44" s="72">
        <f t="shared" ca="1" si="30"/>
        <v>0</v>
      </c>
      <c r="AU44" s="85">
        <f t="shared" ca="1" si="31"/>
        <v>0</v>
      </c>
      <c r="AV44" s="85"/>
      <c r="AW44" s="73">
        <f t="shared" ca="1" si="32"/>
        <v>0</v>
      </c>
      <c r="AY44" s="73">
        <f t="shared" ca="1" si="33"/>
        <v>4084682.514138537</v>
      </c>
      <c r="AZ44" s="86"/>
    </row>
    <row r="45" spans="1:52">
      <c r="A45" s="77">
        <f t="shared" si="34"/>
        <v>38991</v>
      </c>
      <c r="B45" s="78">
        <f t="shared" si="35"/>
        <v>50000</v>
      </c>
      <c r="C45" s="87"/>
      <c r="D45" s="79">
        <f t="shared" si="3"/>
        <v>50000</v>
      </c>
      <c r="E45" s="67">
        <f t="shared" si="4"/>
        <v>1550000</v>
      </c>
      <c r="F45" s="67">
        <f t="shared" ca="1" si="5"/>
        <v>1140195.3954654248</v>
      </c>
      <c r="G45" s="80">
        <f>VLOOKUP($A45,[0]!Table,MATCH(G$4,[0]!Curves,0))</f>
        <v>3.96</v>
      </c>
      <c r="H45" s="81">
        <f t="shared" si="41"/>
        <v>3.96</v>
      </c>
      <c r="I45" s="80">
        <f t="shared" si="42"/>
        <v>3.96</v>
      </c>
      <c r="J45" s="80">
        <f>VLOOKUP($A45,[0]!Table,MATCH(J$4,[0]!Curves,0))</f>
        <v>-0.27</v>
      </c>
      <c r="K45" s="81">
        <f t="shared" si="36"/>
        <v>-0.27</v>
      </c>
      <c r="L45" s="99">
        <f t="shared" si="43"/>
        <v>-0.27</v>
      </c>
      <c r="M45" s="80">
        <f>VLOOKUP($A45,[0]!Table,MATCH(M$4,[0]!Curves,0))</f>
        <v>0.02</v>
      </c>
      <c r="N45" s="81">
        <f t="shared" si="37"/>
        <v>0.02</v>
      </c>
      <c r="O45" s="99">
        <f t="shared" si="44"/>
        <v>0.02</v>
      </c>
      <c r="P45" s="71"/>
      <c r="Q45" s="99">
        <f t="shared" si="38"/>
        <v>3.71</v>
      </c>
      <c r="R45" s="99">
        <f t="shared" si="39"/>
        <v>3.71</v>
      </c>
      <c r="S45" s="99">
        <f t="shared" si="40"/>
        <v>3.71</v>
      </c>
      <c r="T45" s="82"/>
      <c r="U45" s="22">
        <f t="shared" si="9"/>
        <v>31</v>
      </c>
      <c r="V45" s="83">
        <f t="shared" si="10"/>
        <v>39046</v>
      </c>
      <c r="W45" s="22">
        <f t="shared" ca="1" si="11"/>
        <v>1997</v>
      </c>
      <c r="X45" s="80">
        <f>VLOOKUP($A45,[0]!Table,MATCH(X$4,[0]!Curves,0))</f>
        <v>5.68392803053746E-2</v>
      </c>
      <c r="Y45" s="84">
        <f t="shared" ca="1" si="12"/>
        <v>0.73560993255833851</v>
      </c>
      <c r="Z45" s="22">
        <f t="shared" si="13"/>
        <v>1</v>
      </c>
      <c r="AA45" s="22">
        <f t="shared" si="14"/>
        <v>31</v>
      </c>
      <c r="AC45" s="72">
        <f t="shared" ca="1" si="15"/>
        <v>4515173.7660430819</v>
      </c>
      <c r="AD45" s="72">
        <f t="shared" ca="1" si="16"/>
        <v>4515173.7660430819</v>
      </c>
      <c r="AE45" s="72">
        <f t="shared" ca="1" si="17"/>
        <v>4515173.7660430819</v>
      </c>
      <c r="AF45" s="72">
        <f t="shared" ca="1" si="18"/>
        <v>-307852.75677566469</v>
      </c>
      <c r="AG45" s="72">
        <f t="shared" ca="1" si="19"/>
        <v>-307852.75677566469</v>
      </c>
      <c r="AH45" s="72">
        <f t="shared" ca="1" si="20"/>
        <v>-307852.75677566469</v>
      </c>
      <c r="AI45" s="72">
        <f t="shared" ca="1" si="21"/>
        <v>22803.907909308495</v>
      </c>
      <c r="AJ45" s="72">
        <f t="shared" ca="1" si="22"/>
        <v>22803.907909308495</v>
      </c>
      <c r="AK45" s="72">
        <f t="shared" ca="1" si="23"/>
        <v>22803.907909308495</v>
      </c>
      <c r="AL45" s="76"/>
      <c r="AM45" s="72">
        <f t="shared" ca="1" si="24"/>
        <v>0</v>
      </c>
      <c r="AN45" s="72">
        <f t="shared" ca="1" si="25"/>
        <v>0</v>
      </c>
      <c r="AO45" s="72">
        <f t="shared" ca="1" si="26"/>
        <v>0</v>
      </c>
      <c r="AP45" s="85">
        <f t="shared" ca="1" si="27"/>
        <v>0</v>
      </c>
      <c r="AR45" s="72">
        <f t="shared" ca="1" si="28"/>
        <v>0</v>
      </c>
      <c r="AS45" s="72">
        <f t="shared" ca="1" si="29"/>
        <v>0</v>
      </c>
      <c r="AT45" s="72">
        <f t="shared" ca="1" si="30"/>
        <v>0</v>
      </c>
      <c r="AU45" s="85">
        <f t="shared" ca="1" si="31"/>
        <v>0</v>
      </c>
      <c r="AV45" s="85"/>
      <c r="AW45" s="73">
        <f t="shared" ca="1" si="32"/>
        <v>0</v>
      </c>
      <c r="AY45" s="73">
        <f t="shared" ca="1" si="33"/>
        <v>4230124.9171767253</v>
      </c>
      <c r="AZ45" s="86"/>
    </row>
    <row r="46" spans="1:52">
      <c r="A46" s="77">
        <f t="shared" si="34"/>
        <v>39022</v>
      </c>
      <c r="B46" s="78">
        <f t="shared" si="35"/>
        <v>50000</v>
      </c>
      <c r="C46" s="87"/>
      <c r="D46" s="79">
        <f t="shared" si="3"/>
        <v>50000</v>
      </c>
      <c r="E46" s="67">
        <f t="shared" si="4"/>
        <v>1500000</v>
      </c>
      <c r="F46" s="67">
        <f t="shared" ca="1" si="5"/>
        <v>1097666.8518255716</v>
      </c>
      <c r="G46" s="80">
        <f>VLOOKUP($A46,[0]!Table,MATCH(G$4,[0]!Curves,0))</f>
        <v>4.0949999999999998</v>
      </c>
      <c r="H46" s="81">
        <f t="shared" si="41"/>
        <v>4.0949999999999998</v>
      </c>
      <c r="I46" s="80">
        <f t="shared" si="42"/>
        <v>4.0949999999999998</v>
      </c>
      <c r="J46" s="80">
        <f>VLOOKUP($A46,[0]!Table,MATCH(J$4,[0]!Curves,0))</f>
        <v>-0.15</v>
      </c>
      <c r="K46" s="81">
        <f t="shared" si="36"/>
        <v>-0.15</v>
      </c>
      <c r="L46" s="99">
        <f t="shared" si="43"/>
        <v>-0.15</v>
      </c>
      <c r="M46" s="80">
        <f>VLOOKUP($A46,[0]!Table,MATCH(M$4,[0]!Curves,0))</f>
        <v>3.5000000000000003E-2</v>
      </c>
      <c r="N46" s="81">
        <f t="shared" si="37"/>
        <v>3.5000000000000003E-2</v>
      </c>
      <c r="O46" s="99">
        <f t="shared" si="44"/>
        <v>3.5000000000000003E-2</v>
      </c>
      <c r="P46" s="71"/>
      <c r="Q46" s="99">
        <f t="shared" si="38"/>
        <v>3.9799999999999995</v>
      </c>
      <c r="R46" s="99">
        <f t="shared" si="39"/>
        <v>3.9799999999999995</v>
      </c>
      <c r="S46" s="99">
        <f t="shared" si="40"/>
        <v>3.9799999999999995</v>
      </c>
      <c r="T46" s="82"/>
      <c r="U46" s="22">
        <f t="shared" si="9"/>
        <v>30</v>
      </c>
      <c r="V46" s="83">
        <f t="shared" si="10"/>
        <v>39076</v>
      </c>
      <c r="W46" s="22">
        <f t="shared" ca="1" si="11"/>
        <v>2027</v>
      </c>
      <c r="X46" s="80">
        <f>VLOOKUP($A46,[0]!Table,MATCH(X$4,[0]!Curves,0))</f>
        <v>5.6956136256823602E-2</v>
      </c>
      <c r="Y46" s="84">
        <f t="shared" ca="1" si="12"/>
        <v>0.73177790121704778</v>
      </c>
      <c r="Z46" s="22">
        <f t="shared" si="13"/>
        <v>1</v>
      </c>
      <c r="AA46" s="22">
        <f t="shared" si="14"/>
        <v>30</v>
      </c>
      <c r="AC46" s="72">
        <f t="shared" ca="1" si="15"/>
        <v>4494945.7582257157</v>
      </c>
      <c r="AD46" s="72">
        <f t="shared" ca="1" si="16"/>
        <v>4494945.7582257157</v>
      </c>
      <c r="AE46" s="72">
        <f t="shared" ca="1" si="17"/>
        <v>4494945.7582257157</v>
      </c>
      <c r="AF46" s="72">
        <f t="shared" ca="1" si="18"/>
        <v>-164650.02777383573</v>
      </c>
      <c r="AG46" s="72">
        <f t="shared" ca="1" si="19"/>
        <v>-164650.02777383573</v>
      </c>
      <c r="AH46" s="72">
        <f t="shared" ca="1" si="20"/>
        <v>-164650.02777383573</v>
      </c>
      <c r="AI46" s="72">
        <f t="shared" ca="1" si="21"/>
        <v>38418.339813895007</v>
      </c>
      <c r="AJ46" s="72">
        <f t="shared" ca="1" si="22"/>
        <v>38418.339813895007</v>
      </c>
      <c r="AK46" s="72">
        <f t="shared" ca="1" si="23"/>
        <v>38418.339813895007</v>
      </c>
      <c r="AL46" s="76"/>
      <c r="AM46" s="72">
        <f t="shared" ca="1" si="24"/>
        <v>0</v>
      </c>
      <c r="AN46" s="72">
        <f t="shared" ca="1" si="25"/>
        <v>0</v>
      </c>
      <c r="AO46" s="72">
        <f t="shared" ca="1" si="26"/>
        <v>0</v>
      </c>
      <c r="AP46" s="85">
        <f t="shared" ca="1" si="27"/>
        <v>0</v>
      </c>
      <c r="AR46" s="72">
        <f t="shared" ca="1" si="28"/>
        <v>0</v>
      </c>
      <c r="AS46" s="72">
        <f t="shared" ca="1" si="29"/>
        <v>0</v>
      </c>
      <c r="AT46" s="72">
        <f t="shared" ca="1" si="30"/>
        <v>0</v>
      </c>
      <c r="AU46" s="85">
        <f t="shared" ca="1" si="31"/>
        <v>0</v>
      </c>
      <c r="AV46" s="85"/>
      <c r="AW46" s="73">
        <f t="shared" ca="1" si="32"/>
        <v>0</v>
      </c>
      <c r="AY46" s="73">
        <f t="shared" ca="1" si="33"/>
        <v>4368714.0702657746</v>
      </c>
      <c r="AZ46" s="86"/>
    </row>
    <row r="47" spans="1:52">
      <c r="A47" s="77">
        <f t="shared" si="34"/>
        <v>39052</v>
      </c>
      <c r="B47" s="78">
        <f t="shared" si="35"/>
        <v>50000</v>
      </c>
      <c r="C47" s="87"/>
      <c r="D47" s="79">
        <f t="shared" si="3"/>
        <v>50000</v>
      </c>
      <c r="E47" s="67">
        <f t="shared" si="4"/>
        <v>1550000</v>
      </c>
      <c r="F47" s="67">
        <f t="shared" ca="1" si="5"/>
        <v>1128129.2477629783</v>
      </c>
      <c r="G47" s="80">
        <f>VLOOKUP($A47,[0]!Table,MATCH(G$4,[0]!Curves,0))</f>
        <v>4.2300000000000004</v>
      </c>
      <c r="H47" s="81">
        <f t="shared" si="41"/>
        <v>4.2300000000000004</v>
      </c>
      <c r="I47" s="80">
        <f t="shared" si="42"/>
        <v>4.2300000000000004</v>
      </c>
      <c r="J47" s="80">
        <f>VLOOKUP($A47,[0]!Table,MATCH(J$4,[0]!Curves,0))</f>
        <v>-0.15</v>
      </c>
      <c r="K47" s="81">
        <f t="shared" si="36"/>
        <v>-0.15</v>
      </c>
      <c r="L47" s="99">
        <f t="shared" si="43"/>
        <v>-0.15</v>
      </c>
      <c r="M47" s="80">
        <f>VLOOKUP($A47,[0]!Table,MATCH(M$4,[0]!Curves,0))</f>
        <v>3.5000000000000003E-2</v>
      </c>
      <c r="N47" s="81">
        <f t="shared" si="37"/>
        <v>3.5000000000000003E-2</v>
      </c>
      <c r="O47" s="99">
        <f t="shared" si="44"/>
        <v>3.5000000000000003E-2</v>
      </c>
      <c r="P47" s="71"/>
      <c r="Q47" s="99">
        <f t="shared" si="38"/>
        <v>4.1150000000000002</v>
      </c>
      <c r="R47" s="99">
        <f t="shared" si="39"/>
        <v>4.1150000000000002</v>
      </c>
      <c r="S47" s="99">
        <f t="shared" si="40"/>
        <v>4.1150000000000002</v>
      </c>
      <c r="T47" s="82"/>
      <c r="U47" s="22">
        <f t="shared" si="9"/>
        <v>31</v>
      </c>
      <c r="V47" s="83">
        <f t="shared" si="10"/>
        <v>39107</v>
      </c>
      <c r="W47" s="22">
        <f t="shared" ca="1" si="11"/>
        <v>2058</v>
      </c>
      <c r="X47" s="80">
        <f>VLOOKUP($A47,[0]!Table,MATCH(X$4,[0]!Curves,0))</f>
        <v>5.7069222665777602E-2</v>
      </c>
      <c r="Y47" s="84">
        <f t="shared" ca="1" si="12"/>
        <v>0.72782532113740539</v>
      </c>
      <c r="Z47" s="22">
        <f t="shared" si="13"/>
        <v>1</v>
      </c>
      <c r="AA47" s="22">
        <f t="shared" si="14"/>
        <v>31</v>
      </c>
      <c r="AC47" s="72">
        <f t="shared" ca="1" si="15"/>
        <v>4771986.7180373985</v>
      </c>
      <c r="AD47" s="72">
        <f t="shared" ca="1" si="16"/>
        <v>4771986.7180373985</v>
      </c>
      <c r="AE47" s="72">
        <f t="shared" ca="1" si="17"/>
        <v>4771986.7180373985</v>
      </c>
      <c r="AF47" s="72">
        <f t="shared" ca="1" si="18"/>
        <v>-169219.38716444673</v>
      </c>
      <c r="AG47" s="72">
        <f t="shared" ca="1" si="19"/>
        <v>-169219.38716444673</v>
      </c>
      <c r="AH47" s="72">
        <f t="shared" ca="1" si="20"/>
        <v>-169219.38716444673</v>
      </c>
      <c r="AI47" s="72">
        <f t="shared" ca="1" si="21"/>
        <v>39484.523671704243</v>
      </c>
      <c r="AJ47" s="72">
        <f t="shared" ca="1" si="22"/>
        <v>39484.523671704243</v>
      </c>
      <c r="AK47" s="72">
        <f t="shared" ca="1" si="23"/>
        <v>39484.523671704243</v>
      </c>
      <c r="AL47" s="76"/>
      <c r="AM47" s="72">
        <f t="shared" ca="1" si="24"/>
        <v>0</v>
      </c>
      <c r="AN47" s="72">
        <f t="shared" ca="1" si="25"/>
        <v>0</v>
      </c>
      <c r="AO47" s="72">
        <f t="shared" ca="1" si="26"/>
        <v>0</v>
      </c>
      <c r="AP47" s="85">
        <f t="shared" ca="1" si="27"/>
        <v>0</v>
      </c>
      <c r="AR47" s="72">
        <f t="shared" ca="1" si="28"/>
        <v>0</v>
      </c>
      <c r="AS47" s="72">
        <f t="shared" ca="1" si="29"/>
        <v>0</v>
      </c>
      <c r="AT47" s="72">
        <f t="shared" ca="1" si="30"/>
        <v>0</v>
      </c>
      <c r="AU47" s="85">
        <f t="shared" ca="1" si="31"/>
        <v>0</v>
      </c>
      <c r="AV47" s="85"/>
      <c r="AW47" s="73">
        <f t="shared" ca="1" si="32"/>
        <v>0</v>
      </c>
      <c r="AY47" s="73">
        <f t="shared" ca="1" si="33"/>
        <v>4642251.8545446564</v>
      </c>
      <c r="AZ47" s="86"/>
    </row>
    <row r="48" spans="1:52">
      <c r="A48" s="77">
        <f t="shared" si="34"/>
        <v>39083</v>
      </c>
      <c r="B48" s="78">
        <f t="shared" si="35"/>
        <v>50000</v>
      </c>
      <c r="C48" s="87"/>
      <c r="D48" s="79">
        <f t="shared" si="3"/>
        <v>50000</v>
      </c>
      <c r="E48" s="67">
        <f t="shared" si="4"/>
        <v>1550000</v>
      </c>
      <c r="F48" s="67">
        <f t="shared" ca="1" si="5"/>
        <v>1122014.2429941429</v>
      </c>
      <c r="G48" s="80">
        <f>VLOOKUP($A48,[0]!Table,MATCH(G$4,[0]!Curves,0))</f>
        <v>4.2910000000000004</v>
      </c>
      <c r="H48" s="81">
        <f t="shared" si="41"/>
        <v>4.2910000000000004</v>
      </c>
      <c r="I48" s="80">
        <f t="shared" si="42"/>
        <v>4.2910000000000004</v>
      </c>
      <c r="J48" s="80">
        <f>VLOOKUP($A48,[0]!Table,MATCH(J$4,[0]!Curves,0))</f>
        <v>-0.15</v>
      </c>
      <c r="K48" s="81">
        <f t="shared" si="36"/>
        <v>-0.15</v>
      </c>
      <c r="L48" s="99">
        <f t="shared" si="43"/>
        <v>-0.15</v>
      </c>
      <c r="M48" s="80">
        <f>VLOOKUP($A48,[0]!Table,MATCH(M$4,[0]!Curves,0))</f>
        <v>3.5000000000000003E-2</v>
      </c>
      <c r="N48" s="81">
        <f t="shared" si="37"/>
        <v>3.5000000000000003E-2</v>
      </c>
      <c r="O48" s="99">
        <f t="shared" si="44"/>
        <v>3.5000000000000003E-2</v>
      </c>
      <c r="P48" s="71"/>
      <c r="Q48" s="99">
        <f t="shared" si="38"/>
        <v>4.1760000000000002</v>
      </c>
      <c r="R48" s="99">
        <f t="shared" si="39"/>
        <v>4.1760000000000002</v>
      </c>
      <c r="S48" s="99">
        <f t="shared" si="40"/>
        <v>4.1760000000000002</v>
      </c>
      <c r="T48" s="82"/>
      <c r="U48" s="22">
        <f t="shared" si="9"/>
        <v>31</v>
      </c>
      <c r="V48" s="83">
        <f t="shared" si="10"/>
        <v>39138</v>
      </c>
      <c r="W48" s="22">
        <f t="shared" ca="1" si="11"/>
        <v>2089</v>
      </c>
      <c r="X48" s="80">
        <f>VLOOKUP($A48,[0]!Table,MATCH(X$4,[0]!Curves,0))</f>
        <v>5.7186078626168001E-2</v>
      </c>
      <c r="Y48" s="84">
        <f t="shared" ca="1" si="12"/>
        <v>0.72388015677041473</v>
      </c>
      <c r="Z48" s="22">
        <f t="shared" si="13"/>
        <v>1</v>
      </c>
      <c r="AA48" s="22">
        <f t="shared" si="14"/>
        <v>31</v>
      </c>
      <c r="AC48" s="72">
        <f t="shared" ca="1" si="15"/>
        <v>4814563.1166878678</v>
      </c>
      <c r="AD48" s="72">
        <f t="shared" ca="1" si="16"/>
        <v>4814563.1166878678</v>
      </c>
      <c r="AE48" s="72">
        <f t="shared" ca="1" si="17"/>
        <v>4814563.1166878678</v>
      </c>
      <c r="AF48" s="72">
        <f t="shared" ca="1" si="18"/>
        <v>-168302.13644912143</v>
      </c>
      <c r="AG48" s="72">
        <f t="shared" ca="1" si="19"/>
        <v>-168302.13644912143</v>
      </c>
      <c r="AH48" s="72">
        <f t="shared" ca="1" si="20"/>
        <v>-168302.13644912143</v>
      </c>
      <c r="AI48" s="72">
        <f t="shared" ca="1" si="21"/>
        <v>39270.498504795003</v>
      </c>
      <c r="AJ48" s="72">
        <f t="shared" ca="1" si="22"/>
        <v>39270.498504795003</v>
      </c>
      <c r="AK48" s="72">
        <f t="shared" ca="1" si="23"/>
        <v>39270.498504795003</v>
      </c>
      <c r="AL48" s="76"/>
      <c r="AM48" s="72">
        <f t="shared" ca="1" si="24"/>
        <v>0</v>
      </c>
      <c r="AN48" s="72">
        <f t="shared" ca="1" si="25"/>
        <v>0</v>
      </c>
      <c r="AO48" s="72">
        <f t="shared" ca="1" si="26"/>
        <v>0</v>
      </c>
      <c r="AP48" s="85">
        <f t="shared" ca="1" si="27"/>
        <v>0</v>
      </c>
      <c r="AR48" s="72">
        <f t="shared" ca="1" si="28"/>
        <v>0</v>
      </c>
      <c r="AS48" s="72">
        <f t="shared" ca="1" si="29"/>
        <v>0</v>
      </c>
      <c r="AT48" s="72">
        <f t="shared" ca="1" si="30"/>
        <v>0</v>
      </c>
      <c r="AU48" s="85">
        <f t="shared" ca="1" si="31"/>
        <v>0</v>
      </c>
      <c r="AV48" s="85"/>
      <c r="AW48" s="73">
        <f t="shared" ca="1" si="32"/>
        <v>0</v>
      </c>
      <c r="AY48" s="73">
        <f t="shared" ca="1" si="33"/>
        <v>4685531.4787435411</v>
      </c>
      <c r="AZ48" s="86"/>
    </row>
    <row r="49" spans="1:52">
      <c r="A49" s="77">
        <f t="shared" si="34"/>
        <v>39114</v>
      </c>
      <c r="B49" s="78">
        <f t="shared" si="35"/>
        <v>50000</v>
      </c>
      <c r="C49" s="87"/>
      <c r="D49" s="79">
        <f t="shared" si="3"/>
        <v>50000</v>
      </c>
      <c r="E49" s="67">
        <f t="shared" si="4"/>
        <v>1400000</v>
      </c>
      <c r="F49" s="67">
        <f t="shared" ca="1" si="5"/>
        <v>1008452.5500254778</v>
      </c>
      <c r="G49" s="80">
        <f>VLOOKUP($A49,[0]!Table,MATCH(G$4,[0]!Curves,0))</f>
        <v>4.173</v>
      </c>
      <c r="H49" s="81">
        <f t="shared" si="41"/>
        <v>4.173</v>
      </c>
      <c r="I49" s="80">
        <f t="shared" si="42"/>
        <v>4.173</v>
      </c>
      <c r="J49" s="80">
        <f>VLOOKUP($A49,[0]!Table,MATCH(J$4,[0]!Curves,0))</f>
        <v>-0.15</v>
      </c>
      <c r="K49" s="81">
        <f t="shared" si="36"/>
        <v>-0.15</v>
      </c>
      <c r="L49" s="99">
        <f t="shared" si="43"/>
        <v>-0.15</v>
      </c>
      <c r="M49" s="80">
        <f>VLOOKUP($A49,[0]!Table,MATCH(M$4,[0]!Curves,0))</f>
        <v>3.5000000000000003E-2</v>
      </c>
      <c r="N49" s="81">
        <f t="shared" si="37"/>
        <v>3.5000000000000003E-2</v>
      </c>
      <c r="O49" s="99">
        <f t="shared" si="44"/>
        <v>3.5000000000000003E-2</v>
      </c>
      <c r="P49" s="71"/>
      <c r="Q49" s="99">
        <f t="shared" si="38"/>
        <v>4.0579999999999998</v>
      </c>
      <c r="R49" s="99">
        <f t="shared" si="39"/>
        <v>4.0579999999999998</v>
      </c>
      <c r="S49" s="99">
        <f t="shared" si="40"/>
        <v>4.0579999999999998</v>
      </c>
      <c r="T49" s="82"/>
      <c r="U49" s="22">
        <f t="shared" si="9"/>
        <v>28</v>
      </c>
      <c r="V49" s="83">
        <f t="shared" si="10"/>
        <v>39166</v>
      </c>
      <c r="W49" s="22">
        <f t="shared" ca="1" si="11"/>
        <v>2117</v>
      </c>
      <c r="X49" s="80">
        <f>VLOOKUP($A49,[0]!Table,MATCH(X$4,[0]!Curves,0))</f>
        <v>5.7302934591100904E-2</v>
      </c>
      <c r="Y49" s="84">
        <f t="shared" ca="1" si="12"/>
        <v>0.72032325001819841</v>
      </c>
      <c r="Z49" s="22">
        <f t="shared" si="13"/>
        <v>1</v>
      </c>
      <c r="AA49" s="22">
        <f t="shared" si="14"/>
        <v>28</v>
      </c>
      <c r="AC49" s="72">
        <f t="shared" ca="1" si="15"/>
        <v>4208272.491256319</v>
      </c>
      <c r="AD49" s="72">
        <f t="shared" ca="1" si="16"/>
        <v>4208272.491256319</v>
      </c>
      <c r="AE49" s="72">
        <f t="shared" ca="1" si="17"/>
        <v>4208272.491256319</v>
      </c>
      <c r="AF49" s="72">
        <f t="shared" ca="1" si="18"/>
        <v>-151267.88250382166</v>
      </c>
      <c r="AG49" s="72">
        <f t="shared" ca="1" si="19"/>
        <v>-151267.88250382166</v>
      </c>
      <c r="AH49" s="72">
        <f t="shared" ca="1" si="20"/>
        <v>-151267.88250382166</v>
      </c>
      <c r="AI49" s="72">
        <f t="shared" ca="1" si="21"/>
        <v>35295.839250891724</v>
      </c>
      <c r="AJ49" s="72">
        <f t="shared" ca="1" si="22"/>
        <v>35295.839250891724</v>
      </c>
      <c r="AK49" s="72">
        <f t="shared" ca="1" si="23"/>
        <v>35295.839250891724</v>
      </c>
      <c r="AL49" s="76"/>
      <c r="AM49" s="72">
        <f t="shared" ca="1" si="24"/>
        <v>0</v>
      </c>
      <c r="AN49" s="72">
        <f t="shared" ca="1" si="25"/>
        <v>0</v>
      </c>
      <c r="AO49" s="72">
        <f t="shared" ca="1" si="26"/>
        <v>0</v>
      </c>
      <c r="AP49" s="85">
        <f t="shared" ca="1" si="27"/>
        <v>0</v>
      </c>
      <c r="AR49" s="72">
        <f t="shared" ca="1" si="28"/>
        <v>0</v>
      </c>
      <c r="AS49" s="72">
        <f t="shared" ca="1" si="29"/>
        <v>0</v>
      </c>
      <c r="AT49" s="72">
        <f t="shared" ca="1" si="30"/>
        <v>0</v>
      </c>
      <c r="AU49" s="85">
        <f t="shared" ca="1" si="31"/>
        <v>0</v>
      </c>
      <c r="AV49" s="85"/>
      <c r="AW49" s="73">
        <f t="shared" ca="1" si="32"/>
        <v>0</v>
      </c>
      <c r="AY49" s="73">
        <f t="shared" ca="1" si="33"/>
        <v>4092300.4480033889</v>
      </c>
      <c r="AZ49" s="86"/>
    </row>
    <row r="50" spans="1:52">
      <c r="A50" s="77">
        <f t="shared" si="34"/>
        <v>39142</v>
      </c>
      <c r="B50" s="78">
        <f t="shared" si="35"/>
        <v>50000</v>
      </c>
      <c r="C50" s="87"/>
      <c r="D50" s="79">
        <f t="shared" si="3"/>
        <v>50000</v>
      </c>
      <c r="E50" s="67">
        <f t="shared" si="4"/>
        <v>1550000</v>
      </c>
      <c r="F50" s="67">
        <f t="shared" ca="1" si="5"/>
        <v>1110408.3892537579</v>
      </c>
      <c r="G50" s="80">
        <f>VLOOKUP($A50,[0]!Table,MATCH(G$4,[0]!Curves,0))</f>
        <v>4.04</v>
      </c>
      <c r="H50" s="81">
        <f t="shared" si="41"/>
        <v>4.04</v>
      </c>
      <c r="I50" s="80">
        <f t="shared" ref="I50:I69" si="45">H50</f>
        <v>4.04</v>
      </c>
      <c r="J50" s="80">
        <f>VLOOKUP($A50,[0]!Table,MATCH(J$4,[0]!Curves,0))</f>
        <v>-0.15</v>
      </c>
      <c r="K50" s="81">
        <f t="shared" si="36"/>
        <v>-0.15</v>
      </c>
      <c r="L50" s="99">
        <f t="shared" ref="L50:L69" si="46">K50</f>
        <v>-0.15</v>
      </c>
      <c r="M50" s="80">
        <f>VLOOKUP($A50,[0]!Table,MATCH(M$4,[0]!Curves,0))</f>
        <v>3.5000000000000003E-2</v>
      </c>
      <c r="N50" s="81">
        <f t="shared" si="37"/>
        <v>3.5000000000000003E-2</v>
      </c>
      <c r="O50" s="99">
        <f t="shared" ref="O50:O69" si="47">N50</f>
        <v>3.5000000000000003E-2</v>
      </c>
      <c r="P50" s="71"/>
      <c r="Q50" s="99">
        <f t="shared" si="38"/>
        <v>3.9249999999999998</v>
      </c>
      <c r="R50" s="99">
        <f t="shared" si="39"/>
        <v>3.9249999999999998</v>
      </c>
      <c r="S50" s="99">
        <f t="shared" si="40"/>
        <v>3.9249999999999998</v>
      </c>
      <c r="T50" s="82"/>
      <c r="U50" s="22">
        <f t="shared" si="9"/>
        <v>31</v>
      </c>
      <c r="V50" s="83">
        <f t="shared" si="10"/>
        <v>39197</v>
      </c>
      <c r="W50" s="22">
        <f t="shared" ca="1" si="11"/>
        <v>2148</v>
      </c>
      <c r="X50" s="80">
        <f>VLOOKUP($A50,[0]!Table,MATCH(X$4,[0]!Curves,0))</f>
        <v>5.74084819181713E-2</v>
      </c>
      <c r="Y50" s="84">
        <f t="shared" ca="1" si="12"/>
        <v>0.71639250919597286</v>
      </c>
      <c r="Z50" s="22">
        <f t="shared" si="13"/>
        <v>1</v>
      </c>
      <c r="AA50" s="22">
        <f t="shared" si="14"/>
        <v>31</v>
      </c>
      <c r="AC50" s="72">
        <f t="shared" ca="1" si="15"/>
        <v>4486049.8925851816</v>
      </c>
      <c r="AD50" s="72">
        <f t="shared" ca="1" si="16"/>
        <v>4486049.8925851816</v>
      </c>
      <c r="AE50" s="72">
        <f t="shared" ca="1" si="17"/>
        <v>4486049.8925851816</v>
      </c>
      <c r="AF50" s="72">
        <f t="shared" ca="1" si="18"/>
        <v>-166561.25838806367</v>
      </c>
      <c r="AG50" s="72">
        <f t="shared" ca="1" si="19"/>
        <v>-166561.25838806367</v>
      </c>
      <c r="AH50" s="72">
        <f t="shared" ca="1" si="20"/>
        <v>-166561.25838806367</v>
      </c>
      <c r="AI50" s="72">
        <f t="shared" ca="1" si="21"/>
        <v>38864.293623881531</v>
      </c>
      <c r="AJ50" s="72">
        <f t="shared" ca="1" si="22"/>
        <v>38864.293623881531</v>
      </c>
      <c r="AK50" s="72">
        <f t="shared" ca="1" si="23"/>
        <v>38864.293623881531</v>
      </c>
      <c r="AL50" s="76"/>
      <c r="AM50" s="72">
        <f t="shared" ca="1" si="24"/>
        <v>0</v>
      </c>
      <c r="AN50" s="72">
        <f t="shared" ca="1" si="25"/>
        <v>0</v>
      </c>
      <c r="AO50" s="72">
        <f t="shared" ca="1" si="26"/>
        <v>0</v>
      </c>
      <c r="AP50" s="85">
        <f t="shared" ca="1" si="27"/>
        <v>0</v>
      </c>
      <c r="AR50" s="72">
        <f t="shared" ca="1" si="28"/>
        <v>0</v>
      </c>
      <c r="AS50" s="72">
        <f t="shared" ca="1" si="29"/>
        <v>0</v>
      </c>
      <c r="AT50" s="72">
        <f t="shared" ca="1" si="30"/>
        <v>0</v>
      </c>
      <c r="AU50" s="85">
        <f t="shared" ca="1" si="31"/>
        <v>0</v>
      </c>
      <c r="AV50" s="85"/>
      <c r="AW50" s="73">
        <f t="shared" ca="1" si="32"/>
        <v>0</v>
      </c>
      <c r="AY50" s="73">
        <f t="shared" ca="1" si="33"/>
        <v>4358352.9278209992</v>
      </c>
      <c r="AZ50" s="86"/>
    </row>
    <row r="51" spans="1:52">
      <c r="A51" s="77">
        <f t="shared" si="34"/>
        <v>39173</v>
      </c>
      <c r="B51" s="78">
        <f t="shared" si="35"/>
        <v>50000</v>
      </c>
      <c r="C51" s="87"/>
      <c r="D51" s="79">
        <f t="shared" si="3"/>
        <v>50000</v>
      </c>
      <c r="E51" s="67">
        <f t="shared" si="4"/>
        <v>1500000</v>
      </c>
      <c r="F51" s="67">
        <f t="shared" ca="1" si="5"/>
        <v>1068893.9011685264</v>
      </c>
      <c r="G51" s="80">
        <f>VLOOKUP($A51,[0]!Table,MATCH(G$4,[0]!Curves,0))</f>
        <v>3.855</v>
      </c>
      <c r="H51" s="81">
        <f t="shared" si="41"/>
        <v>3.855</v>
      </c>
      <c r="I51" s="80">
        <f t="shared" si="45"/>
        <v>3.855</v>
      </c>
      <c r="J51" s="80">
        <f>VLOOKUP($A51,[0]!Table,MATCH(J$4,[0]!Curves,0))</f>
        <v>-0.22</v>
      </c>
      <c r="K51" s="81">
        <f t="shared" si="36"/>
        <v>-0.22</v>
      </c>
      <c r="L51" s="99">
        <f t="shared" si="46"/>
        <v>-0.22</v>
      </c>
      <c r="M51" s="80">
        <f>VLOOKUP($A51,[0]!Table,MATCH(M$4,[0]!Curves,0))</f>
        <v>0.02</v>
      </c>
      <c r="N51" s="81">
        <f t="shared" si="37"/>
        <v>0.02</v>
      </c>
      <c r="O51" s="99">
        <f t="shared" si="47"/>
        <v>0.02</v>
      </c>
      <c r="P51" s="71"/>
      <c r="Q51" s="99">
        <f t="shared" si="38"/>
        <v>3.6549999999999998</v>
      </c>
      <c r="R51" s="99">
        <f t="shared" si="39"/>
        <v>3.6549999999999998</v>
      </c>
      <c r="S51" s="99">
        <f t="shared" si="40"/>
        <v>3.6549999999999998</v>
      </c>
      <c r="T51" s="82"/>
      <c r="U51" s="22">
        <f t="shared" si="9"/>
        <v>30</v>
      </c>
      <c r="V51" s="83">
        <f t="shared" si="10"/>
        <v>39227</v>
      </c>
      <c r="W51" s="22">
        <f t="shared" ca="1" si="11"/>
        <v>2178</v>
      </c>
      <c r="X51" s="80">
        <f>VLOOKUP($A51,[0]!Table,MATCH(X$4,[0]!Curves,0))</f>
        <v>5.75253378917506E-2</v>
      </c>
      <c r="Y51" s="84">
        <f t="shared" ca="1" si="12"/>
        <v>0.71259593411235089</v>
      </c>
      <c r="Z51" s="22">
        <f t="shared" si="13"/>
        <v>1</v>
      </c>
      <c r="AA51" s="22">
        <f t="shared" si="14"/>
        <v>30</v>
      </c>
      <c r="AC51" s="72">
        <f t="shared" ca="1" si="15"/>
        <v>4120585.9890046692</v>
      </c>
      <c r="AD51" s="72">
        <f t="shared" ca="1" si="16"/>
        <v>4120585.9890046692</v>
      </c>
      <c r="AE51" s="72">
        <f t="shared" ca="1" si="17"/>
        <v>4120585.9890046692</v>
      </c>
      <c r="AF51" s="72">
        <f t="shared" ca="1" si="18"/>
        <v>-235156.65825707582</v>
      </c>
      <c r="AG51" s="72">
        <f t="shared" ca="1" si="19"/>
        <v>-235156.65825707582</v>
      </c>
      <c r="AH51" s="72">
        <f t="shared" ca="1" si="20"/>
        <v>-235156.65825707582</v>
      </c>
      <c r="AI51" s="72">
        <f t="shared" ca="1" si="21"/>
        <v>21377.878023370529</v>
      </c>
      <c r="AJ51" s="72">
        <f t="shared" ca="1" si="22"/>
        <v>21377.878023370529</v>
      </c>
      <c r="AK51" s="72">
        <f t="shared" ca="1" si="23"/>
        <v>21377.878023370529</v>
      </c>
      <c r="AL51" s="76"/>
      <c r="AM51" s="72">
        <f t="shared" ca="1" si="24"/>
        <v>0</v>
      </c>
      <c r="AN51" s="72">
        <f t="shared" ca="1" si="25"/>
        <v>0</v>
      </c>
      <c r="AO51" s="72">
        <f t="shared" ca="1" si="26"/>
        <v>0</v>
      </c>
      <c r="AP51" s="85">
        <f t="shared" ca="1" si="27"/>
        <v>0</v>
      </c>
      <c r="AR51" s="72">
        <f t="shared" ca="1" si="28"/>
        <v>0</v>
      </c>
      <c r="AS51" s="72">
        <f t="shared" ca="1" si="29"/>
        <v>0</v>
      </c>
      <c r="AT51" s="72">
        <f t="shared" ca="1" si="30"/>
        <v>0</v>
      </c>
      <c r="AU51" s="85">
        <f t="shared" ca="1" si="31"/>
        <v>0</v>
      </c>
      <c r="AV51" s="85"/>
      <c r="AW51" s="73">
        <f t="shared" ca="1" si="32"/>
        <v>0</v>
      </c>
      <c r="AY51" s="73">
        <f t="shared" ca="1" si="33"/>
        <v>3906807.2087709638</v>
      </c>
      <c r="AZ51" s="86"/>
    </row>
    <row r="52" spans="1:52">
      <c r="A52" s="77">
        <f t="shared" si="34"/>
        <v>39203</v>
      </c>
      <c r="B52" s="78">
        <f t="shared" si="35"/>
        <v>50000</v>
      </c>
      <c r="C52" s="87"/>
      <c r="D52" s="79">
        <f t="shared" si="3"/>
        <v>50000</v>
      </c>
      <c r="E52" s="67">
        <f t="shared" si="4"/>
        <v>1550000</v>
      </c>
      <c r="F52" s="67">
        <f t="shared" ca="1" si="5"/>
        <v>1098454.8156204675</v>
      </c>
      <c r="G52" s="80">
        <f>VLOOKUP($A52,[0]!Table,MATCH(G$4,[0]!Curves,0))</f>
        <v>3.8450000000000002</v>
      </c>
      <c r="H52" s="81">
        <f t="shared" si="41"/>
        <v>3.8450000000000002</v>
      </c>
      <c r="I52" s="80">
        <f t="shared" si="45"/>
        <v>3.8450000000000002</v>
      </c>
      <c r="J52" s="80">
        <f>VLOOKUP($A52,[0]!Table,MATCH(J$4,[0]!Curves,0))</f>
        <v>-0.27</v>
      </c>
      <c r="K52" s="81">
        <f t="shared" si="36"/>
        <v>-0.27</v>
      </c>
      <c r="L52" s="99">
        <f t="shared" si="46"/>
        <v>-0.27</v>
      </c>
      <c r="M52" s="80">
        <f>VLOOKUP($A52,[0]!Table,MATCH(M$4,[0]!Curves,0))</f>
        <v>0.02</v>
      </c>
      <c r="N52" s="81">
        <f t="shared" si="37"/>
        <v>0.02</v>
      </c>
      <c r="O52" s="99">
        <f t="shared" si="47"/>
        <v>0.02</v>
      </c>
      <c r="P52" s="71"/>
      <c r="Q52" s="99">
        <f t="shared" si="38"/>
        <v>3.5950000000000002</v>
      </c>
      <c r="R52" s="99">
        <f t="shared" si="39"/>
        <v>3.5950000000000002</v>
      </c>
      <c r="S52" s="99">
        <f t="shared" si="40"/>
        <v>3.5950000000000002</v>
      </c>
      <c r="T52" s="82"/>
      <c r="U52" s="22">
        <f t="shared" si="9"/>
        <v>31</v>
      </c>
      <c r="V52" s="83">
        <f t="shared" si="10"/>
        <v>39258</v>
      </c>
      <c r="W52" s="22">
        <f t="shared" ca="1" si="11"/>
        <v>2209</v>
      </c>
      <c r="X52" s="80">
        <f>VLOOKUP($A52,[0]!Table,MATCH(X$4,[0]!Curves,0))</f>
        <v>5.76384243221204E-2</v>
      </c>
      <c r="Y52" s="84">
        <f t="shared" ca="1" si="12"/>
        <v>0.70868052620675326</v>
      </c>
      <c r="Z52" s="22">
        <f t="shared" si="13"/>
        <v>1</v>
      </c>
      <c r="AA52" s="22">
        <f t="shared" si="14"/>
        <v>31</v>
      </c>
      <c r="AC52" s="72">
        <f t="shared" ca="1" si="15"/>
        <v>4223558.7660606978</v>
      </c>
      <c r="AD52" s="72">
        <f t="shared" ca="1" si="16"/>
        <v>4223558.7660606978</v>
      </c>
      <c r="AE52" s="72">
        <f t="shared" ca="1" si="17"/>
        <v>4223558.7660606978</v>
      </c>
      <c r="AF52" s="72">
        <f t="shared" ca="1" si="18"/>
        <v>-296582.80021752627</v>
      </c>
      <c r="AG52" s="72">
        <f t="shared" ca="1" si="19"/>
        <v>-296582.80021752627</v>
      </c>
      <c r="AH52" s="72">
        <f t="shared" ca="1" si="20"/>
        <v>-296582.80021752627</v>
      </c>
      <c r="AI52" s="72">
        <f t="shared" ca="1" si="21"/>
        <v>21969.096312409351</v>
      </c>
      <c r="AJ52" s="72">
        <f t="shared" ca="1" si="22"/>
        <v>21969.096312409351</v>
      </c>
      <c r="AK52" s="72">
        <f t="shared" ca="1" si="23"/>
        <v>21969.096312409351</v>
      </c>
      <c r="AL52" s="76"/>
      <c r="AM52" s="72">
        <f t="shared" ca="1" si="24"/>
        <v>0</v>
      </c>
      <c r="AN52" s="72">
        <f t="shared" ca="1" si="25"/>
        <v>0</v>
      </c>
      <c r="AO52" s="72">
        <f t="shared" ca="1" si="26"/>
        <v>0</v>
      </c>
      <c r="AP52" s="85">
        <f t="shared" ca="1" si="27"/>
        <v>0</v>
      </c>
      <c r="AR52" s="72">
        <f t="shared" ca="1" si="28"/>
        <v>0</v>
      </c>
      <c r="AS52" s="72">
        <f t="shared" ca="1" si="29"/>
        <v>0</v>
      </c>
      <c r="AT52" s="72">
        <f t="shared" ca="1" si="30"/>
        <v>0</v>
      </c>
      <c r="AU52" s="85">
        <f t="shared" ca="1" si="31"/>
        <v>0</v>
      </c>
      <c r="AV52" s="85"/>
      <c r="AW52" s="73">
        <f t="shared" ca="1" si="32"/>
        <v>0</v>
      </c>
      <c r="AY52" s="73">
        <f t="shared" ca="1" si="33"/>
        <v>3948945.0621555811</v>
      </c>
      <c r="AZ52" s="86"/>
    </row>
    <row r="53" spans="1:52">
      <c r="A53" s="77">
        <f t="shared" si="34"/>
        <v>39234</v>
      </c>
      <c r="B53" s="78">
        <f t="shared" si="35"/>
        <v>50000</v>
      </c>
      <c r="C53" s="87"/>
      <c r="D53" s="79">
        <f t="shared" si="3"/>
        <v>50000</v>
      </c>
      <c r="E53" s="67">
        <f t="shared" si="4"/>
        <v>1500000</v>
      </c>
      <c r="F53" s="67">
        <f t="shared" ca="1" si="5"/>
        <v>1057348.4900261294</v>
      </c>
      <c r="G53" s="80">
        <f>VLOOKUP($A53,[0]!Table,MATCH(G$4,[0]!Curves,0))</f>
        <v>3.8810000000000002</v>
      </c>
      <c r="H53" s="81">
        <f t="shared" si="41"/>
        <v>3.8810000000000002</v>
      </c>
      <c r="I53" s="80">
        <f t="shared" si="45"/>
        <v>3.8810000000000002</v>
      </c>
      <c r="J53" s="80">
        <f>VLOOKUP($A53,[0]!Table,MATCH(J$4,[0]!Curves,0))</f>
        <v>-0.27</v>
      </c>
      <c r="K53" s="81">
        <f t="shared" si="36"/>
        <v>-0.27</v>
      </c>
      <c r="L53" s="99">
        <f t="shared" si="46"/>
        <v>-0.27</v>
      </c>
      <c r="M53" s="80">
        <f>VLOOKUP($A53,[0]!Table,MATCH(M$4,[0]!Curves,0))</f>
        <v>0.02</v>
      </c>
      <c r="N53" s="81">
        <f t="shared" si="37"/>
        <v>0.02</v>
      </c>
      <c r="O53" s="99">
        <f t="shared" si="47"/>
        <v>0.02</v>
      </c>
      <c r="P53" s="71"/>
      <c r="Q53" s="99">
        <f t="shared" si="38"/>
        <v>3.6310000000000002</v>
      </c>
      <c r="R53" s="99">
        <f t="shared" si="39"/>
        <v>3.6310000000000002</v>
      </c>
      <c r="S53" s="99">
        <f t="shared" si="40"/>
        <v>3.6310000000000002</v>
      </c>
      <c r="T53" s="82"/>
      <c r="U53" s="22">
        <f t="shared" si="9"/>
        <v>30</v>
      </c>
      <c r="V53" s="83">
        <f t="shared" si="10"/>
        <v>39288</v>
      </c>
      <c r="W53" s="22">
        <f t="shared" ca="1" si="11"/>
        <v>2239</v>
      </c>
      <c r="X53" s="80">
        <f>VLOOKUP($A53,[0]!Table,MATCH(X$4,[0]!Curves,0))</f>
        <v>5.7755280304638397E-2</v>
      </c>
      <c r="Y53" s="84">
        <f t="shared" ca="1" si="12"/>
        <v>0.7048989933507529</v>
      </c>
      <c r="Z53" s="22">
        <f t="shared" si="13"/>
        <v>1</v>
      </c>
      <c r="AA53" s="22">
        <f t="shared" si="14"/>
        <v>30</v>
      </c>
      <c r="AC53" s="72">
        <f t="shared" ca="1" si="15"/>
        <v>4103569.4897914086</v>
      </c>
      <c r="AD53" s="72">
        <f t="shared" ca="1" si="16"/>
        <v>4103569.4897914086</v>
      </c>
      <c r="AE53" s="72">
        <f t="shared" ca="1" si="17"/>
        <v>4103569.4897914086</v>
      </c>
      <c r="AF53" s="72">
        <f t="shared" ca="1" si="18"/>
        <v>-285484.09230705496</v>
      </c>
      <c r="AG53" s="72">
        <f t="shared" ca="1" si="19"/>
        <v>-285484.09230705496</v>
      </c>
      <c r="AH53" s="72">
        <f t="shared" ca="1" si="20"/>
        <v>-285484.09230705496</v>
      </c>
      <c r="AI53" s="72">
        <f t="shared" ca="1" si="21"/>
        <v>21146.969800522587</v>
      </c>
      <c r="AJ53" s="72">
        <f t="shared" ca="1" si="22"/>
        <v>21146.969800522587</v>
      </c>
      <c r="AK53" s="72">
        <f t="shared" ca="1" si="23"/>
        <v>21146.969800522587</v>
      </c>
      <c r="AL53" s="76"/>
      <c r="AM53" s="72">
        <f t="shared" ca="1" si="24"/>
        <v>0</v>
      </c>
      <c r="AN53" s="72">
        <f t="shared" ca="1" si="25"/>
        <v>0</v>
      </c>
      <c r="AO53" s="72">
        <f t="shared" ca="1" si="26"/>
        <v>0</v>
      </c>
      <c r="AP53" s="85">
        <f t="shared" ca="1" si="27"/>
        <v>0</v>
      </c>
      <c r="AR53" s="72">
        <f t="shared" ca="1" si="28"/>
        <v>0</v>
      </c>
      <c r="AS53" s="72">
        <f t="shared" ca="1" si="29"/>
        <v>0</v>
      </c>
      <c r="AT53" s="72">
        <f t="shared" ca="1" si="30"/>
        <v>0</v>
      </c>
      <c r="AU53" s="85">
        <f t="shared" ca="1" si="31"/>
        <v>0</v>
      </c>
      <c r="AV53" s="85"/>
      <c r="AW53" s="73">
        <f t="shared" ca="1" si="32"/>
        <v>0</v>
      </c>
      <c r="AY53" s="73">
        <f t="shared" ca="1" si="33"/>
        <v>3839232.3672848763</v>
      </c>
      <c r="AZ53" s="86"/>
    </row>
    <row r="54" spans="1:52">
      <c r="A54" s="77">
        <f t="shared" si="34"/>
        <v>39264</v>
      </c>
      <c r="B54" s="78">
        <f t="shared" si="35"/>
        <v>50000</v>
      </c>
      <c r="C54" s="87"/>
      <c r="D54" s="79">
        <f t="shared" si="3"/>
        <v>50000</v>
      </c>
      <c r="E54" s="67">
        <f t="shared" si="4"/>
        <v>1550000</v>
      </c>
      <c r="F54" s="67">
        <f t="shared" ca="1" si="5"/>
        <v>1086548.9735057373</v>
      </c>
      <c r="G54" s="80">
        <f>VLOOKUP($A54,[0]!Table,MATCH(G$4,[0]!Curves,0))</f>
        <v>3.93</v>
      </c>
      <c r="H54" s="81">
        <f t="shared" si="41"/>
        <v>3.93</v>
      </c>
      <c r="I54" s="80">
        <f t="shared" si="45"/>
        <v>3.93</v>
      </c>
      <c r="J54" s="80">
        <f>VLOOKUP($A54,[0]!Table,MATCH(J$4,[0]!Curves,0))</f>
        <v>-0.27</v>
      </c>
      <c r="K54" s="81">
        <f t="shared" si="36"/>
        <v>-0.27</v>
      </c>
      <c r="L54" s="99">
        <f t="shared" si="46"/>
        <v>-0.27</v>
      </c>
      <c r="M54" s="80">
        <f>VLOOKUP($A54,[0]!Table,MATCH(M$4,[0]!Curves,0))</f>
        <v>0.02</v>
      </c>
      <c r="N54" s="81">
        <f t="shared" si="37"/>
        <v>0.02</v>
      </c>
      <c r="O54" s="99">
        <f t="shared" si="47"/>
        <v>0.02</v>
      </c>
      <c r="P54" s="71"/>
      <c r="Q54" s="99">
        <f t="shared" si="38"/>
        <v>3.68</v>
      </c>
      <c r="R54" s="99">
        <f t="shared" si="39"/>
        <v>3.68</v>
      </c>
      <c r="S54" s="99">
        <f t="shared" si="40"/>
        <v>3.68</v>
      </c>
      <c r="T54" s="82"/>
      <c r="U54" s="22">
        <f t="shared" si="9"/>
        <v>31</v>
      </c>
      <c r="V54" s="83">
        <f t="shared" si="10"/>
        <v>39319</v>
      </c>
      <c r="W54" s="22">
        <f t="shared" ca="1" si="11"/>
        <v>2270</v>
      </c>
      <c r="X54" s="80">
        <f>VLOOKUP($A54,[0]!Table,MATCH(X$4,[0]!Curves,0))</f>
        <v>5.7868366743658098E-2</v>
      </c>
      <c r="Y54" s="84">
        <f t="shared" ca="1" si="12"/>
        <v>0.70099933774563694</v>
      </c>
      <c r="Z54" s="22">
        <f t="shared" si="13"/>
        <v>1</v>
      </c>
      <c r="AA54" s="22">
        <f t="shared" si="14"/>
        <v>31</v>
      </c>
      <c r="AC54" s="72">
        <f t="shared" ca="1" si="15"/>
        <v>4270137.4658775479</v>
      </c>
      <c r="AD54" s="72">
        <f t="shared" ca="1" si="16"/>
        <v>4270137.4658775479</v>
      </c>
      <c r="AE54" s="72">
        <f t="shared" ca="1" si="17"/>
        <v>4270137.4658775479</v>
      </c>
      <c r="AF54" s="72">
        <f t="shared" ca="1" si="18"/>
        <v>-293368.22284654906</v>
      </c>
      <c r="AG54" s="72">
        <f t="shared" ca="1" si="19"/>
        <v>-293368.22284654906</v>
      </c>
      <c r="AH54" s="72">
        <f t="shared" ca="1" si="20"/>
        <v>-293368.22284654906</v>
      </c>
      <c r="AI54" s="72">
        <f t="shared" ca="1" si="21"/>
        <v>21730.979470114744</v>
      </c>
      <c r="AJ54" s="72">
        <f t="shared" ca="1" si="22"/>
        <v>21730.979470114744</v>
      </c>
      <c r="AK54" s="72">
        <f t="shared" ca="1" si="23"/>
        <v>21730.979470114744</v>
      </c>
      <c r="AL54" s="76"/>
      <c r="AM54" s="72">
        <f t="shared" ca="1" si="24"/>
        <v>0</v>
      </c>
      <c r="AN54" s="72">
        <f t="shared" ca="1" si="25"/>
        <v>0</v>
      </c>
      <c r="AO54" s="72">
        <f t="shared" ca="1" si="26"/>
        <v>0</v>
      </c>
      <c r="AP54" s="85">
        <f t="shared" ca="1" si="27"/>
        <v>0</v>
      </c>
      <c r="AR54" s="72">
        <f t="shared" ca="1" si="28"/>
        <v>0</v>
      </c>
      <c r="AS54" s="72">
        <f t="shared" ca="1" si="29"/>
        <v>0</v>
      </c>
      <c r="AT54" s="72">
        <f t="shared" ca="1" si="30"/>
        <v>0</v>
      </c>
      <c r="AU54" s="85">
        <f t="shared" ca="1" si="31"/>
        <v>0</v>
      </c>
      <c r="AV54" s="85"/>
      <c r="AW54" s="73">
        <f t="shared" ca="1" si="32"/>
        <v>0</v>
      </c>
      <c r="AY54" s="73">
        <f t="shared" ca="1" si="33"/>
        <v>3998500.2225011135</v>
      </c>
      <c r="AZ54" s="86"/>
    </row>
    <row r="55" spans="1:52">
      <c r="A55" s="77">
        <f t="shared" si="34"/>
        <v>39295</v>
      </c>
      <c r="B55" s="78">
        <f t="shared" si="35"/>
        <v>50000</v>
      </c>
      <c r="C55" s="87"/>
      <c r="D55" s="79">
        <f t="shared" si="3"/>
        <v>50000</v>
      </c>
      <c r="E55" s="67">
        <f t="shared" si="4"/>
        <v>1550000</v>
      </c>
      <c r="F55" s="67">
        <f t="shared" ca="1" si="5"/>
        <v>1080517.1605361218</v>
      </c>
      <c r="G55" s="80">
        <f>VLOOKUP($A55,[0]!Table,MATCH(G$4,[0]!Curves,0))</f>
        <v>3.9750000000000001</v>
      </c>
      <c r="H55" s="81">
        <f t="shared" si="41"/>
        <v>3.9750000000000001</v>
      </c>
      <c r="I55" s="80">
        <f t="shared" si="45"/>
        <v>3.9750000000000001</v>
      </c>
      <c r="J55" s="80">
        <f>VLOOKUP($A55,[0]!Table,MATCH(J$4,[0]!Curves,0))</f>
        <v>-0.27</v>
      </c>
      <c r="K55" s="81">
        <f t="shared" si="36"/>
        <v>-0.27</v>
      </c>
      <c r="L55" s="99">
        <f t="shared" si="46"/>
        <v>-0.27</v>
      </c>
      <c r="M55" s="80">
        <f>VLOOKUP($A55,[0]!Table,MATCH(M$4,[0]!Curves,0))</f>
        <v>0.02</v>
      </c>
      <c r="N55" s="81">
        <f t="shared" si="37"/>
        <v>0.02</v>
      </c>
      <c r="O55" s="99">
        <f t="shared" si="47"/>
        <v>0.02</v>
      </c>
      <c r="P55" s="71"/>
      <c r="Q55" s="99">
        <f t="shared" si="38"/>
        <v>3.7250000000000001</v>
      </c>
      <c r="R55" s="99">
        <f t="shared" si="39"/>
        <v>3.7250000000000001</v>
      </c>
      <c r="S55" s="99">
        <f t="shared" si="40"/>
        <v>3.7250000000000001</v>
      </c>
      <c r="T55" s="82"/>
      <c r="U55" s="22">
        <f t="shared" si="9"/>
        <v>31</v>
      </c>
      <c r="V55" s="83">
        <f t="shared" si="10"/>
        <v>39350</v>
      </c>
      <c r="W55" s="22">
        <f t="shared" ca="1" si="11"/>
        <v>2301</v>
      </c>
      <c r="X55" s="80">
        <f>VLOOKUP($A55,[0]!Table,MATCH(X$4,[0]!Curves,0))</f>
        <v>5.7985222735113404E-2</v>
      </c>
      <c r="Y55" s="84">
        <f t="shared" ca="1" si="12"/>
        <v>0.69710784550717542</v>
      </c>
      <c r="Z55" s="22">
        <f t="shared" si="13"/>
        <v>1</v>
      </c>
      <c r="AA55" s="22">
        <f t="shared" si="14"/>
        <v>31</v>
      </c>
      <c r="AC55" s="72">
        <f t="shared" ca="1" si="15"/>
        <v>4295055.7131310841</v>
      </c>
      <c r="AD55" s="72">
        <f t="shared" ca="1" si="16"/>
        <v>4295055.7131310841</v>
      </c>
      <c r="AE55" s="72">
        <f t="shared" ca="1" si="17"/>
        <v>4295055.7131310841</v>
      </c>
      <c r="AF55" s="72">
        <f t="shared" ca="1" si="18"/>
        <v>-291739.63334475289</v>
      </c>
      <c r="AG55" s="72">
        <f t="shared" ca="1" si="19"/>
        <v>-291739.63334475289</v>
      </c>
      <c r="AH55" s="72">
        <f t="shared" ca="1" si="20"/>
        <v>-291739.63334475289</v>
      </c>
      <c r="AI55" s="72">
        <f t="shared" ca="1" si="21"/>
        <v>21610.343210722436</v>
      </c>
      <c r="AJ55" s="72">
        <f t="shared" ca="1" si="22"/>
        <v>21610.343210722436</v>
      </c>
      <c r="AK55" s="72">
        <f t="shared" ca="1" si="23"/>
        <v>21610.343210722436</v>
      </c>
      <c r="AL55" s="76"/>
      <c r="AM55" s="72">
        <f t="shared" ca="1" si="24"/>
        <v>0</v>
      </c>
      <c r="AN55" s="72">
        <f t="shared" ca="1" si="25"/>
        <v>0</v>
      </c>
      <c r="AO55" s="72">
        <f t="shared" ca="1" si="26"/>
        <v>0</v>
      </c>
      <c r="AP55" s="85">
        <f t="shared" ca="1" si="27"/>
        <v>0</v>
      </c>
      <c r="AR55" s="72">
        <f t="shared" ca="1" si="28"/>
        <v>0</v>
      </c>
      <c r="AS55" s="72">
        <f t="shared" ca="1" si="29"/>
        <v>0</v>
      </c>
      <c r="AT55" s="72">
        <f t="shared" ca="1" si="30"/>
        <v>0</v>
      </c>
      <c r="AU55" s="85">
        <f t="shared" ca="1" si="31"/>
        <v>0</v>
      </c>
      <c r="AV55" s="85"/>
      <c r="AW55" s="73">
        <f t="shared" ca="1" si="32"/>
        <v>0</v>
      </c>
      <c r="AY55" s="73">
        <f t="shared" ca="1" si="33"/>
        <v>4024926.4229970537</v>
      </c>
      <c r="AZ55" s="86"/>
    </row>
    <row r="56" spans="1:52">
      <c r="A56" s="77">
        <f t="shared" si="34"/>
        <v>39326</v>
      </c>
      <c r="B56" s="78">
        <f t="shared" si="35"/>
        <v>50000</v>
      </c>
      <c r="C56" s="87"/>
      <c r="D56" s="79">
        <f t="shared" si="3"/>
        <v>50000</v>
      </c>
      <c r="E56" s="67">
        <f t="shared" si="4"/>
        <v>1500000</v>
      </c>
      <c r="F56" s="67">
        <f t="shared" ca="1" si="5"/>
        <v>1040024.6353643672</v>
      </c>
      <c r="G56" s="80">
        <f>VLOOKUP($A56,[0]!Table,MATCH(G$4,[0]!Curves,0))</f>
        <v>3.9820000000000002</v>
      </c>
      <c r="H56" s="81">
        <f t="shared" si="41"/>
        <v>3.9820000000000002</v>
      </c>
      <c r="I56" s="80">
        <f t="shared" si="45"/>
        <v>3.9820000000000002</v>
      </c>
      <c r="J56" s="80">
        <f>VLOOKUP($A56,[0]!Table,MATCH(J$4,[0]!Curves,0))</f>
        <v>-0.27</v>
      </c>
      <c r="K56" s="81">
        <f t="shared" si="36"/>
        <v>-0.27</v>
      </c>
      <c r="L56" s="99">
        <f t="shared" si="46"/>
        <v>-0.27</v>
      </c>
      <c r="M56" s="80">
        <f>VLOOKUP($A56,[0]!Table,MATCH(M$4,[0]!Curves,0))</f>
        <v>0.02</v>
      </c>
      <c r="N56" s="81">
        <f t="shared" si="37"/>
        <v>0.02</v>
      </c>
      <c r="O56" s="99">
        <f t="shared" si="47"/>
        <v>0.02</v>
      </c>
      <c r="P56" s="71"/>
      <c r="Q56" s="99">
        <f t="shared" si="38"/>
        <v>3.7320000000000002</v>
      </c>
      <c r="R56" s="99">
        <f t="shared" si="39"/>
        <v>3.7320000000000002</v>
      </c>
      <c r="S56" s="99">
        <f t="shared" si="40"/>
        <v>3.7320000000000002</v>
      </c>
      <c r="T56" s="82"/>
      <c r="U56" s="22">
        <f t="shared" si="9"/>
        <v>30</v>
      </c>
      <c r="V56" s="83">
        <f t="shared" si="10"/>
        <v>39380</v>
      </c>
      <c r="W56" s="22">
        <f t="shared" ca="1" si="11"/>
        <v>2331</v>
      </c>
      <c r="X56" s="80">
        <f>VLOOKUP($A56,[0]!Table,MATCH(X$4,[0]!Curves,0))</f>
        <v>5.8102078731110396E-2</v>
      </c>
      <c r="Y56" s="84">
        <f t="shared" ca="1" si="12"/>
        <v>0.69334975690957812</v>
      </c>
      <c r="Z56" s="22">
        <f t="shared" si="13"/>
        <v>1</v>
      </c>
      <c r="AA56" s="22">
        <f t="shared" si="14"/>
        <v>30</v>
      </c>
      <c r="AC56" s="72">
        <f t="shared" ca="1" si="15"/>
        <v>4141378.0980209103</v>
      </c>
      <c r="AD56" s="72">
        <f t="shared" ca="1" si="16"/>
        <v>4141378.0980209103</v>
      </c>
      <c r="AE56" s="72">
        <f t="shared" ca="1" si="17"/>
        <v>4141378.0980209103</v>
      </c>
      <c r="AF56" s="72">
        <f t="shared" ca="1" si="18"/>
        <v>-280806.65154837916</v>
      </c>
      <c r="AG56" s="72">
        <f t="shared" ca="1" si="19"/>
        <v>-280806.65154837916</v>
      </c>
      <c r="AH56" s="72">
        <f t="shared" ca="1" si="20"/>
        <v>-280806.65154837916</v>
      </c>
      <c r="AI56" s="72">
        <f t="shared" ca="1" si="21"/>
        <v>20800.492707287343</v>
      </c>
      <c r="AJ56" s="72">
        <f t="shared" ca="1" si="22"/>
        <v>20800.492707287343</v>
      </c>
      <c r="AK56" s="72">
        <f t="shared" ca="1" si="23"/>
        <v>20800.492707287343</v>
      </c>
      <c r="AL56" s="76"/>
      <c r="AM56" s="72">
        <f t="shared" ca="1" si="24"/>
        <v>0</v>
      </c>
      <c r="AN56" s="72">
        <f t="shared" ca="1" si="25"/>
        <v>0</v>
      </c>
      <c r="AO56" s="72">
        <f t="shared" ca="1" si="26"/>
        <v>0</v>
      </c>
      <c r="AP56" s="85">
        <f t="shared" ca="1" si="27"/>
        <v>0</v>
      </c>
      <c r="AR56" s="72">
        <f t="shared" ca="1" si="28"/>
        <v>0</v>
      </c>
      <c r="AS56" s="72">
        <f t="shared" ca="1" si="29"/>
        <v>0</v>
      </c>
      <c r="AT56" s="72">
        <f t="shared" ca="1" si="30"/>
        <v>0</v>
      </c>
      <c r="AU56" s="85">
        <f t="shared" ca="1" si="31"/>
        <v>0</v>
      </c>
      <c r="AV56" s="85"/>
      <c r="AW56" s="73">
        <f t="shared" ca="1" si="32"/>
        <v>0</v>
      </c>
      <c r="AY56" s="73">
        <f t="shared" ca="1" si="33"/>
        <v>3881371.9391798186</v>
      </c>
      <c r="AZ56" s="86"/>
    </row>
    <row r="57" spans="1:52">
      <c r="A57" s="77">
        <f t="shared" si="34"/>
        <v>39356</v>
      </c>
      <c r="B57" s="78">
        <f t="shared" si="35"/>
        <v>50000</v>
      </c>
      <c r="C57" s="87"/>
      <c r="D57" s="79">
        <f t="shared" si="3"/>
        <v>50000</v>
      </c>
      <c r="E57" s="67">
        <f t="shared" si="4"/>
        <v>1550000</v>
      </c>
      <c r="F57" s="67">
        <f t="shared" ca="1" si="5"/>
        <v>1068685.682688005</v>
      </c>
      <c r="G57" s="80">
        <f>VLOOKUP($A57,[0]!Table,MATCH(G$4,[0]!Curves,0))</f>
        <v>4.01</v>
      </c>
      <c r="H57" s="81">
        <f t="shared" si="41"/>
        <v>4.01</v>
      </c>
      <c r="I57" s="80">
        <f t="shared" si="45"/>
        <v>4.01</v>
      </c>
      <c r="J57" s="80">
        <f>VLOOKUP($A57,[0]!Table,MATCH(J$4,[0]!Curves,0))</f>
        <v>-0.27</v>
      </c>
      <c r="K57" s="81">
        <f t="shared" si="36"/>
        <v>-0.27</v>
      </c>
      <c r="L57" s="99">
        <f t="shared" si="46"/>
        <v>-0.27</v>
      </c>
      <c r="M57" s="80">
        <f>VLOOKUP($A57,[0]!Table,MATCH(M$4,[0]!Curves,0))</f>
        <v>0.02</v>
      </c>
      <c r="N57" s="81">
        <f t="shared" si="37"/>
        <v>0.02</v>
      </c>
      <c r="O57" s="99">
        <f t="shared" si="47"/>
        <v>0.02</v>
      </c>
      <c r="P57" s="71"/>
      <c r="Q57" s="99">
        <f t="shared" si="38"/>
        <v>3.76</v>
      </c>
      <c r="R57" s="99">
        <f t="shared" si="39"/>
        <v>3.76</v>
      </c>
      <c r="S57" s="99">
        <f t="shared" si="40"/>
        <v>3.76</v>
      </c>
      <c r="T57" s="82"/>
      <c r="U57" s="22">
        <f t="shared" si="9"/>
        <v>31</v>
      </c>
      <c r="V57" s="83">
        <f t="shared" si="10"/>
        <v>39411</v>
      </c>
      <c r="W57" s="22">
        <f t="shared" ca="1" si="11"/>
        <v>2362</v>
      </c>
      <c r="X57" s="80">
        <f>VLOOKUP($A57,[0]!Table,MATCH(X$4,[0]!Curves,0))</f>
        <v>5.8215165183173503E-2</v>
      </c>
      <c r="Y57" s="84">
        <f t="shared" ca="1" si="12"/>
        <v>0.68947463399226139</v>
      </c>
      <c r="Z57" s="22">
        <f t="shared" si="13"/>
        <v>1</v>
      </c>
      <c r="AA57" s="22">
        <f t="shared" si="14"/>
        <v>31</v>
      </c>
      <c r="AC57" s="72">
        <f t="shared" ca="1" si="15"/>
        <v>4285429.5875789002</v>
      </c>
      <c r="AD57" s="72">
        <f t="shared" ca="1" si="16"/>
        <v>4285429.5875789002</v>
      </c>
      <c r="AE57" s="72">
        <f t="shared" ca="1" si="17"/>
        <v>4285429.5875789002</v>
      </c>
      <c r="AF57" s="72">
        <f t="shared" ca="1" si="18"/>
        <v>-288545.13432576141</v>
      </c>
      <c r="AG57" s="72">
        <f t="shared" ca="1" si="19"/>
        <v>-288545.13432576141</v>
      </c>
      <c r="AH57" s="72">
        <f t="shared" ca="1" si="20"/>
        <v>-288545.13432576141</v>
      </c>
      <c r="AI57" s="72">
        <f t="shared" ca="1" si="21"/>
        <v>21373.7136537601</v>
      </c>
      <c r="AJ57" s="72">
        <f t="shared" ca="1" si="22"/>
        <v>21373.7136537601</v>
      </c>
      <c r="AK57" s="72">
        <f t="shared" ca="1" si="23"/>
        <v>21373.7136537601</v>
      </c>
      <c r="AL57" s="76"/>
      <c r="AM57" s="72">
        <f t="shared" ca="1" si="24"/>
        <v>0</v>
      </c>
      <c r="AN57" s="72">
        <f t="shared" ca="1" si="25"/>
        <v>0</v>
      </c>
      <c r="AO57" s="72">
        <f t="shared" ca="1" si="26"/>
        <v>0</v>
      </c>
      <c r="AP57" s="85">
        <f t="shared" ca="1" si="27"/>
        <v>0</v>
      </c>
      <c r="AR57" s="72">
        <f t="shared" ca="1" si="28"/>
        <v>0</v>
      </c>
      <c r="AS57" s="72">
        <f t="shared" ca="1" si="29"/>
        <v>0</v>
      </c>
      <c r="AT57" s="72">
        <f t="shared" ca="1" si="30"/>
        <v>0</v>
      </c>
      <c r="AU57" s="85">
        <f t="shared" ca="1" si="31"/>
        <v>0</v>
      </c>
      <c r="AV57" s="85"/>
      <c r="AW57" s="73">
        <f t="shared" ca="1" si="32"/>
        <v>0</v>
      </c>
      <c r="AY57" s="73">
        <f t="shared" ca="1" si="33"/>
        <v>4018258.1669068988</v>
      </c>
      <c r="AZ57" s="86"/>
    </row>
    <row r="58" spans="1:52">
      <c r="A58" s="77">
        <f t="shared" si="34"/>
        <v>39387</v>
      </c>
      <c r="B58" s="78">
        <f t="shared" si="35"/>
        <v>50000</v>
      </c>
      <c r="C58" s="87"/>
      <c r="D58" s="79">
        <f t="shared" si="3"/>
        <v>50000</v>
      </c>
      <c r="E58" s="67">
        <f t="shared" si="4"/>
        <v>1500000</v>
      </c>
      <c r="F58" s="67">
        <f t="shared" ca="1" si="5"/>
        <v>1028598.8709614374</v>
      </c>
      <c r="G58" s="80">
        <f>VLOOKUP($A58,[0]!Table,MATCH(G$4,[0]!Curves,0))</f>
        <v>4.1449999999999996</v>
      </c>
      <c r="H58" s="81">
        <f t="shared" si="41"/>
        <v>4.1449999999999996</v>
      </c>
      <c r="I58" s="80">
        <f t="shared" si="45"/>
        <v>4.1449999999999996</v>
      </c>
      <c r="J58" s="80">
        <f>VLOOKUP($A58,[0]!Table,MATCH(J$4,[0]!Curves,0))</f>
        <v>-0.15</v>
      </c>
      <c r="K58" s="81">
        <f t="shared" si="36"/>
        <v>-0.15</v>
      </c>
      <c r="L58" s="99">
        <f t="shared" si="46"/>
        <v>-0.15</v>
      </c>
      <c r="M58" s="80">
        <f>VLOOKUP($A58,[0]!Table,MATCH(M$4,[0]!Curves,0))</f>
        <v>0</v>
      </c>
      <c r="N58" s="81">
        <f t="shared" si="37"/>
        <v>0</v>
      </c>
      <c r="O58" s="99">
        <f t="shared" si="47"/>
        <v>0</v>
      </c>
      <c r="P58" s="71"/>
      <c r="Q58" s="99">
        <f t="shared" si="38"/>
        <v>3.9949999999999997</v>
      </c>
      <c r="R58" s="99">
        <f t="shared" si="39"/>
        <v>3.9949999999999997</v>
      </c>
      <c r="S58" s="99">
        <f t="shared" si="40"/>
        <v>3.9949999999999997</v>
      </c>
      <c r="T58" s="82"/>
      <c r="U58" s="22">
        <f t="shared" si="9"/>
        <v>30</v>
      </c>
      <c r="V58" s="83">
        <f t="shared" si="10"/>
        <v>39441</v>
      </c>
      <c r="W58" s="22">
        <f t="shared" ca="1" si="11"/>
        <v>2392</v>
      </c>
      <c r="X58" s="80">
        <f>VLOOKUP($A58,[0]!Table,MATCH(X$4,[0]!Curves,0))</f>
        <v>5.8332021188106396E-2</v>
      </c>
      <c r="Y58" s="84">
        <f t="shared" ca="1" si="12"/>
        <v>0.68573258064095821</v>
      </c>
      <c r="Z58" s="22">
        <f t="shared" si="13"/>
        <v>1</v>
      </c>
      <c r="AA58" s="22">
        <f t="shared" si="14"/>
        <v>30</v>
      </c>
      <c r="AC58" s="72">
        <f t="shared" ca="1" si="15"/>
        <v>4263542.3201351576</v>
      </c>
      <c r="AD58" s="72">
        <f t="shared" ca="1" si="16"/>
        <v>4263542.3201351576</v>
      </c>
      <c r="AE58" s="72">
        <f t="shared" ca="1" si="17"/>
        <v>4263542.3201351576</v>
      </c>
      <c r="AF58" s="72">
        <f t="shared" ca="1" si="18"/>
        <v>-154289.8306442156</v>
      </c>
      <c r="AG58" s="72">
        <f t="shared" ca="1" si="19"/>
        <v>-154289.8306442156</v>
      </c>
      <c r="AH58" s="72">
        <f t="shared" ca="1" si="20"/>
        <v>-154289.8306442156</v>
      </c>
      <c r="AI58" s="72">
        <f t="shared" ca="1" si="21"/>
        <v>0</v>
      </c>
      <c r="AJ58" s="72">
        <f t="shared" ca="1" si="22"/>
        <v>0</v>
      </c>
      <c r="AK58" s="72">
        <f t="shared" ca="1" si="23"/>
        <v>0</v>
      </c>
      <c r="AL58" s="76"/>
      <c r="AM58" s="72">
        <f t="shared" ca="1" si="24"/>
        <v>0</v>
      </c>
      <c r="AN58" s="72">
        <f t="shared" ca="1" si="25"/>
        <v>0</v>
      </c>
      <c r="AO58" s="72">
        <f t="shared" ca="1" si="26"/>
        <v>0</v>
      </c>
      <c r="AP58" s="85">
        <f t="shared" ca="1" si="27"/>
        <v>0</v>
      </c>
      <c r="AR58" s="72">
        <f t="shared" ca="1" si="28"/>
        <v>0</v>
      </c>
      <c r="AS58" s="72">
        <f t="shared" ca="1" si="29"/>
        <v>0</v>
      </c>
      <c r="AT58" s="72">
        <f t="shared" ca="1" si="30"/>
        <v>0</v>
      </c>
      <c r="AU58" s="85">
        <f t="shared" ca="1" si="31"/>
        <v>0</v>
      </c>
      <c r="AV58" s="85"/>
      <c r="AW58" s="73">
        <f t="shared" ca="1" si="32"/>
        <v>0</v>
      </c>
      <c r="AY58" s="73">
        <f t="shared" ca="1" si="33"/>
        <v>4109252.4894909421</v>
      </c>
      <c r="AZ58" s="86"/>
    </row>
    <row r="59" spans="1:52">
      <c r="A59" s="77">
        <f t="shared" si="34"/>
        <v>39417</v>
      </c>
      <c r="B59" s="78">
        <f t="shared" si="35"/>
        <v>50000</v>
      </c>
      <c r="C59" s="87"/>
      <c r="D59" s="79">
        <f t="shared" si="3"/>
        <v>50000</v>
      </c>
      <c r="E59" s="67">
        <f t="shared" si="4"/>
        <v>1550000</v>
      </c>
      <c r="F59" s="67">
        <f t="shared" ca="1" si="5"/>
        <v>1056905.0500500309</v>
      </c>
      <c r="G59" s="80">
        <f>VLOOKUP($A59,[0]!Table,MATCH(G$4,[0]!Curves,0))</f>
        <v>4.28</v>
      </c>
      <c r="H59" s="81">
        <f t="shared" si="41"/>
        <v>4.28</v>
      </c>
      <c r="I59" s="80">
        <f t="shared" si="45"/>
        <v>4.28</v>
      </c>
      <c r="J59" s="80">
        <f>VLOOKUP($A59,[0]!Table,MATCH(J$4,[0]!Curves,0))</f>
        <v>-0.15</v>
      </c>
      <c r="K59" s="81">
        <f t="shared" si="36"/>
        <v>-0.15</v>
      </c>
      <c r="L59" s="99">
        <f t="shared" si="46"/>
        <v>-0.15</v>
      </c>
      <c r="M59" s="80">
        <f>VLOOKUP($A59,[0]!Table,MATCH(M$4,[0]!Curves,0))</f>
        <v>0</v>
      </c>
      <c r="N59" s="81">
        <f t="shared" si="37"/>
        <v>0</v>
      </c>
      <c r="O59" s="99">
        <f t="shared" si="47"/>
        <v>0</v>
      </c>
      <c r="P59" s="71"/>
      <c r="Q59" s="99">
        <f t="shared" si="38"/>
        <v>4.13</v>
      </c>
      <c r="R59" s="99">
        <f t="shared" si="39"/>
        <v>4.13</v>
      </c>
      <c r="S59" s="99">
        <f t="shared" si="40"/>
        <v>4.13</v>
      </c>
      <c r="T59" s="82"/>
      <c r="U59" s="22">
        <f t="shared" si="9"/>
        <v>31</v>
      </c>
      <c r="V59" s="83">
        <f t="shared" si="10"/>
        <v>39472</v>
      </c>
      <c r="W59" s="22">
        <f t="shared" ca="1" si="11"/>
        <v>2423</v>
      </c>
      <c r="X59" s="80">
        <f>VLOOKUP($A59,[0]!Table,MATCH(X$4,[0]!Curves,0))</f>
        <v>5.84451076488164E-2</v>
      </c>
      <c r="Y59" s="84">
        <f t="shared" ca="1" si="12"/>
        <v>0.6818742258387297</v>
      </c>
      <c r="Z59" s="22">
        <f t="shared" si="13"/>
        <v>1</v>
      </c>
      <c r="AA59" s="22">
        <f t="shared" si="14"/>
        <v>31</v>
      </c>
      <c r="AC59" s="72">
        <f t="shared" ca="1" si="15"/>
        <v>4523553.6142141325</v>
      </c>
      <c r="AD59" s="72">
        <f t="shared" ca="1" si="16"/>
        <v>4523553.6142141325</v>
      </c>
      <c r="AE59" s="72">
        <f t="shared" ca="1" si="17"/>
        <v>4523553.6142141325</v>
      </c>
      <c r="AF59" s="72">
        <f t="shared" ca="1" si="18"/>
        <v>-158535.75750750463</v>
      </c>
      <c r="AG59" s="72">
        <f t="shared" ca="1" si="19"/>
        <v>-158535.75750750463</v>
      </c>
      <c r="AH59" s="72">
        <f t="shared" ca="1" si="20"/>
        <v>-158535.75750750463</v>
      </c>
      <c r="AI59" s="72">
        <f t="shared" ca="1" si="21"/>
        <v>0</v>
      </c>
      <c r="AJ59" s="72">
        <f t="shared" ca="1" si="22"/>
        <v>0</v>
      </c>
      <c r="AK59" s="72">
        <f t="shared" ca="1" si="23"/>
        <v>0</v>
      </c>
      <c r="AL59" s="76"/>
      <c r="AM59" s="72">
        <f t="shared" ca="1" si="24"/>
        <v>0</v>
      </c>
      <c r="AN59" s="72">
        <f t="shared" ca="1" si="25"/>
        <v>0</v>
      </c>
      <c r="AO59" s="72">
        <f t="shared" ca="1" si="26"/>
        <v>0</v>
      </c>
      <c r="AP59" s="85">
        <f t="shared" ca="1" si="27"/>
        <v>0</v>
      </c>
      <c r="AR59" s="72">
        <f t="shared" ca="1" si="28"/>
        <v>0</v>
      </c>
      <c r="AS59" s="72">
        <f t="shared" ca="1" si="29"/>
        <v>0</v>
      </c>
      <c r="AT59" s="72">
        <f t="shared" ca="1" si="30"/>
        <v>0</v>
      </c>
      <c r="AU59" s="85">
        <f t="shared" ca="1" si="31"/>
        <v>0</v>
      </c>
      <c r="AV59" s="85"/>
      <c r="AW59" s="73">
        <f t="shared" ca="1" si="32"/>
        <v>0</v>
      </c>
      <c r="AY59" s="73">
        <f t="shared" ca="1" si="33"/>
        <v>4365017.8567066276</v>
      </c>
      <c r="AZ59" s="86"/>
    </row>
    <row r="60" spans="1:52">
      <c r="A60" s="77">
        <f t="shared" si="34"/>
        <v>39448</v>
      </c>
      <c r="B60" s="78">
        <f t="shared" si="35"/>
        <v>50000</v>
      </c>
      <c r="C60" s="87"/>
      <c r="D60" s="79">
        <f t="shared" si="3"/>
        <v>50000</v>
      </c>
      <c r="E60" s="67">
        <f t="shared" si="4"/>
        <v>1550000</v>
      </c>
      <c r="F60" s="67">
        <f t="shared" ca="1" si="5"/>
        <v>1050938.0412196829</v>
      </c>
      <c r="G60" s="80">
        <f>VLOOKUP($A60,[0]!Table,MATCH(G$4,[0]!Curves,0))</f>
        <v>4.351</v>
      </c>
      <c r="H60" s="81">
        <f t="shared" si="41"/>
        <v>4.351</v>
      </c>
      <c r="I60" s="80">
        <f t="shared" si="45"/>
        <v>4.351</v>
      </c>
      <c r="J60" s="80">
        <f>VLOOKUP($A60,[0]!Table,MATCH(J$4,[0]!Curves,0))</f>
        <v>-0.15</v>
      </c>
      <c r="K60" s="81">
        <f t="shared" si="36"/>
        <v>-0.15</v>
      </c>
      <c r="L60" s="99">
        <f t="shared" si="46"/>
        <v>-0.15</v>
      </c>
      <c r="M60" s="80">
        <f>VLOOKUP($A60,[0]!Table,MATCH(M$4,[0]!Curves,0))</f>
        <v>0</v>
      </c>
      <c r="N60" s="81">
        <f t="shared" si="37"/>
        <v>0</v>
      </c>
      <c r="O60" s="99">
        <f t="shared" si="47"/>
        <v>0</v>
      </c>
      <c r="P60" s="71"/>
      <c r="Q60" s="99">
        <f t="shared" si="38"/>
        <v>4.2009999999999996</v>
      </c>
      <c r="R60" s="99">
        <f t="shared" si="39"/>
        <v>4.2009999999999996</v>
      </c>
      <c r="S60" s="99">
        <f t="shared" si="40"/>
        <v>4.2009999999999996</v>
      </c>
      <c r="T60" s="82"/>
      <c r="U60" s="22">
        <f t="shared" si="9"/>
        <v>31</v>
      </c>
      <c r="V60" s="83">
        <f t="shared" si="10"/>
        <v>39503</v>
      </c>
      <c r="W60" s="22">
        <f t="shared" ca="1" si="11"/>
        <v>2454</v>
      </c>
      <c r="X60" s="80">
        <f>VLOOKUP($A60,[0]!Table,MATCH(X$4,[0]!Curves,0))</f>
        <v>5.8561963662684804E-2</v>
      </c>
      <c r="Y60" s="84">
        <f t="shared" ca="1" si="12"/>
        <v>0.678024542722376</v>
      </c>
      <c r="Z60" s="22">
        <f t="shared" si="13"/>
        <v>1</v>
      </c>
      <c r="AA60" s="22">
        <f t="shared" si="14"/>
        <v>31</v>
      </c>
      <c r="AC60" s="72">
        <f t="shared" ca="1" si="15"/>
        <v>4572631.4173468407</v>
      </c>
      <c r="AD60" s="72">
        <f t="shared" ca="1" si="16"/>
        <v>4572631.4173468407</v>
      </c>
      <c r="AE60" s="72">
        <f t="shared" ca="1" si="17"/>
        <v>4572631.4173468407</v>
      </c>
      <c r="AF60" s="72">
        <f t="shared" ca="1" si="18"/>
        <v>-157640.70618295242</v>
      </c>
      <c r="AG60" s="72">
        <f t="shared" ca="1" si="19"/>
        <v>-157640.70618295242</v>
      </c>
      <c r="AH60" s="72">
        <f t="shared" ca="1" si="20"/>
        <v>-157640.70618295242</v>
      </c>
      <c r="AI60" s="72">
        <f t="shared" ca="1" si="21"/>
        <v>0</v>
      </c>
      <c r="AJ60" s="72">
        <f t="shared" ca="1" si="22"/>
        <v>0</v>
      </c>
      <c r="AK60" s="72">
        <f t="shared" ca="1" si="23"/>
        <v>0</v>
      </c>
      <c r="AL60" s="76"/>
      <c r="AM60" s="72">
        <f t="shared" ca="1" si="24"/>
        <v>0</v>
      </c>
      <c r="AN60" s="72">
        <f t="shared" ca="1" si="25"/>
        <v>0</v>
      </c>
      <c r="AO60" s="72">
        <f t="shared" ca="1" si="26"/>
        <v>0</v>
      </c>
      <c r="AP60" s="85">
        <f t="shared" ca="1" si="27"/>
        <v>0</v>
      </c>
      <c r="AR60" s="72">
        <f t="shared" ca="1" si="28"/>
        <v>0</v>
      </c>
      <c r="AS60" s="72">
        <f t="shared" ca="1" si="29"/>
        <v>0</v>
      </c>
      <c r="AT60" s="72">
        <f t="shared" ca="1" si="30"/>
        <v>0</v>
      </c>
      <c r="AU60" s="85">
        <f t="shared" ca="1" si="31"/>
        <v>0</v>
      </c>
      <c r="AV60" s="85"/>
      <c r="AW60" s="73">
        <f t="shared" ca="1" si="32"/>
        <v>0</v>
      </c>
      <c r="AY60" s="73">
        <f t="shared" ca="1" si="33"/>
        <v>4414990.7111638887</v>
      </c>
      <c r="AZ60" s="86"/>
    </row>
    <row r="61" spans="1:52">
      <c r="A61" s="77">
        <f t="shared" si="34"/>
        <v>39479</v>
      </c>
      <c r="B61" s="78">
        <f t="shared" si="35"/>
        <v>50000</v>
      </c>
      <c r="C61" s="87"/>
      <c r="D61" s="79">
        <f t="shared" si="3"/>
        <v>50000</v>
      </c>
      <c r="E61" s="67">
        <f t="shared" si="4"/>
        <v>1450000</v>
      </c>
      <c r="F61" s="67">
        <f t="shared" ca="1" si="5"/>
        <v>977925.18953506218</v>
      </c>
      <c r="G61" s="80">
        <f>VLOOKUP($A61,[0]!Table,MATCH(G$4,[0]!Curves,0))</f>
        <v>4.2330000000000005</v>
      </c>
      <c r="H61" s="81">
        <f t="shared" si="41"/>
        <v>4.2330000000000005</v>
      </c>
      <c r="I61" s="80">
        <f t="shared" si="45"/>
        <v>4.2330000000000005</v>
      </c>
      <c r="J61" s="80">
        <f>VLOOKUP($A61,[0]!Table,MATCH(J$4,[0]!Curves,0))</f>
        <v>-0.15</v>
      </c>
      <c r="K61" s="81">
        <f t="shared" si="36"/>
        <v>-0.15</v>
      </c>
      <c r="L61" s="99">
        <f t="shared" si="46"/>
        <v>-0.15</v>
      </c>
      <c r="M61" s="80">
        <f>VLOOKUP($A61,[0]!Table,MATCH(M$4,[0]!Curves,0))</f>
        <v>0</v>
      </c>
      <c r="N61" s="81">
        <f t="shared" si="37"/>
        <v>0</v>
      </c>
      <c r="O61" s="99">
        <f t="shared" si="47"/>
        <v>0</v>
      </c>
      <c r="P61" s="71"/>
      <c r="Q61" s="99">
        <f t="shared" si="38"/>
        <v>4.0830000000000002</v>
      </c>
      <c r="R61" s="99">
        <f t="shared" si="39"/>
        <v>4.0830000000000002</v>
      </c>
      <c r="S61" s="99">
        <f t="shared" si="40"/>
        <v>4.0830000000000002</v>
      </c>
      <c r="T61" s="82"/>
      <c r="U61" s="22">
        <f t="shared" si="9"/>
        <v>29</v>
      </c>
      <c r="V61" s="83">
        <f t="shared" si="10"/>
        <v>39532</v>
      </c>
      <c r="W61" s="22">
        <f t="shared" ca="1" si="11"/>
        <v>2483</v>
      </c>
      <c r="X61" s="80">
        <f>VLOOKUP($A61,[0]!Table,MATCH(X$4,[0]!Curves,0))</f>
        <v>5.8678819681093196E-2</v>
      </c>
      <c r="Y61" s="84">
        <f t="shared" ca="1" si="12"/>
        <v>0.67443116519659463</v>
      </c>
      <c r="Z61" s="22">
        <f t="shared" si="13"/>
        <v>1</v>
      </c>
      <c r="AA61" s="22">
        <f t="shared" si="14"/>
        <v>29</v>
      </c>
      <c r="AC61" s="72">
        <f t="shared" ca="1" si="15"/>
        <v>4139557.3273019185</v>
      </c>
      <c r="AD61" s="72">
        <f t="shared" ca="1" si="16"/>
        <v>4139557.3273019185</v>
      </c>
      <c r="AE61" s="72">
        <f t="shared" ca="1" si="17"/>
        <v>4139557.3273019185</v>
      </c>
      <c r="AF61" s="72">
        <f t="shared" ca="1" si="18"/>
        <v>-146688.77843025932</v>
      </c>
      <c r="AG61" s="72">
        <f t="shared" ca="1" si="19"/>
        <v>-146688.77843025932</v>
      </c>
      <c r="AH61" s="72">
        <f t="shared" ca="1" si="20"/>
        <v>-146688.77843025932</v>
      </c>
      <c r="AI61" s="72">
        <f t="shared" ca="1" si="21"/>
        <v>0</v>
      </c>
      <c r="AJ61" s="72">
        <f t="shared" ca="1" si="22"/>
        <v>0</v>
      </c>
      <c r="AK61" s="72">
        <f t="shared" ca="1" si="23"/>
        <v>0</v>
      </c>
      <c r="AL61" s="76"/>
      <c r="AM61" s="72">
        <f t="shared" ca="1" si="24"/>
        <v>0</v>
      </c>
      <c r="AN61" s="72">
        <f t="shared" ca="1" si="25"/>
        <v>0</v>
      </c>
      <c r="AO61" s="72">
        <f t="shared" ca="1" si="26"/>
        <v>0</v>
      </c>
      <c r="AP61" s="85">
        <f t="shared" ca="1" si="27"/>
        <v>0</v>
      </c>
      <c r="AR61" s="72">
        <f t="shared" ca="1" si="28"/>
        <v>0</v>
      </c>
      <c r="AS61" s="72">
        <f t="shared" ca="1" si="29"/>
        <v>0</v>
      </c>
      <c r="AT61" s="72">
        <f t="shared" ca="1" si="30"/>
        <v>0</v>
      </c>
      <c r="AU61" s="85">
        <f t="shared" ca="1" si="31"/>
        <v>0</v>
      </c>
      <c r="AV61" s="85"/>
      <c r="AW61" s="73">
        <f t="shared" ca="1" si="32"/>
        <v>0</v>
      </c>
      <c r="AY61" s="73">
        <f t="shared" ca="1" si="33"/>
        <v>3992868.5488716592</v>
      </c>
      <c r="AZ61" s="86"/>
    </row>
    <row r="62" spans="1:52">
      <c r="A62" s="77">
        <f t="shared" si="34"/>
        <v>39508</v>
      </c>
      <c r="B62" s="78">
        <f t="shared" si="35"/>
        <v>50000</v>
      </c>
      <c r="C62" s="87"/>
      <c r="D62" s="79">
        <f t="shared" si="3"/>
        <v>50000</v>
      </c>
      <c r="E62" s="67">
        <f t="shared" si="4"/>
        <v>1550000</v>
      </c>
      <c r="F62" s="67">
        <f t="shared" ca="1" si="5"/>
        <v>1039427.750121349</v>
      </c>
      <c r="G62" s="80">
        <f>VLOOKUP($A62,[0]!Table,MATCH(G$4,[0]!Curves,0))</f>
        <v>4.0999999999999996</v>
      </c>
      <c r="H62" s="81">
        <f t="shared" si="41"/>
        <v>4.0999999999999996</v>
      </c>
      <c r="I62" s="80">
        <f t="shared" si="45"/>
        <v>4.0999999999999996</v>
      </c>
      <c r="J62" s="80">
        <f>VLOOKUP($A62,[0]!Table,MATCH(J$4,[0]!Curves,0))</f>
        <v>-0.15</v>
      </c>
      <c r="K62" s="81">
        <f t="shared" si="36"/>
        <v>-0.15</v>
      </c>
      <c r="L62" s="99">
        <f t="shared" si="46"/>
        <v>-0.15</v>
      </c>
      <c r="M62" s="80">
        <f>VLOOKUP($A62,[0]!Table,MATCH(M$4,[0]!Curves,0))</f>
        <v>0</v>
      </c>
      <c r="N62" s="81">
        <f t="shared" si="37"/>
        <v>0</v>
      </c>
      <c r="O62" s="99">
        <f t="shared" si="47"/>
        <v>0</v>
      </c>
      <c r="P62" s="71"/>
      <c r="Q62" s="99">
        <f t="shared" si="38"/>
        <v>3.9499999999999997</v>
      </c>
      <c r="R62" s="99">
        <f t="shared" si="39"/>
        <v>3.9499999999999997</v>
      </c>
      <c r="S62" s="99">
        <f t="shared" si="40"/>
        <v>3.9499999999999997</v>
      </c>
      <c r="T62" s="82"/>
      <c r="U62" s="22">
        <f t="shared" si="9"/>
        <v>31</v>
      </c>
      <c r="V62" s="83">
        <f t="shared" si="10"/>
        <v>39563</v>
      </c>
      <c r="W62" s="22">
        <f t="shared" ca="1" si="11"/>
        <v>2514</v>
      </c>
      <c r="X62" s="80">
        <f>VLOOKUP($A62,[0]!Table,MATCH(X$4,[0]!Curves,0))</f>
        <v>5.8788136605649702E-2</v>
      </c>
      <c r="Y62" s="84">
        <f t="shared" ca="1" si="12"/>
        <v>0.67059854846538647</v>
      </c>
      <c r="Z62" s="22">
        <f t="shared" si="13"/>
        <v>1</v>
      </c>
      <c r="AA62" s="22">
        <f t="shared" si="14"/>
        <v>31</v>
      </c>
      <c r="AC62" s="72">
        <f t="shared" ca="1" si="15"/>
        <v>4261653.7754975306</v>
      </c>
      <c r="AD62" s="72">
        <f t="shared" ca="1" si="16"/>
        <v>4261653.7754975306</v>
      </c>
      <c r="AE62" s="72">
        <f t="shared" ca="1" si="17"/>
        <v>4261653.7754975306</v>
      </c>
      <c r="AF62" s="72">
        <f t="shared" ca="1" si="18"/>
        <v>-155914.16251820236</v>
      </c>
      <c r="AG62" s="72">
        <f t="shared" ca="1" si="19"/>
        <v>-155914.16251820236</v>
      </c>
      <c r="AH62" s="72">
        <f t="shared" ca="1" si="20"/>
        <v>-155914.16251820236</v>
      </c>
      <c r="AI62" s="72">
        <f t="shared" ca="1" si="21"/>
        <v>0</v>
      </c>
      <c r="AJ62" s="72">
        <f t="shared" ca="1" si="22"/>
        <v>0</v>
      </c>
      <c r="AK62" s="72">
        <f t="shared" ca="1" si="23"/>
        <v>0</v>
      </c>
      <c r="AL62" s="76"/>
      <c r="AM62" s="72">
        <f t="shared" ca="1" si="24"/>
        <v>0</v>
      </c>
      <c r="AN62" s="72">
        <f t="shared" ca="1" si="25"/>
        <v>0</v>
      </c>
      <c r="AO62" s="72">
        <f t="shared" ca="1" si="26"/>
        <v>0</v>
      </c>
      <c r="AP62" s="85">
        <f t="shared" ca="1" si="27"/>
        <v>0</v>
      </c>
      <c r="AR62" s="72">
        <f t="shared" ca="1" si="28"/>
        <v>0</v>
      </c>
      <c r="AS62" s="72">
        <f t="shared" ca="1" si="29"/>
        <v>0</v>
      </c>
      <c r="AT62" s="72">
        <f t="shared" ca="1" si="30"/>
        <v>0</v>
      </c>
      <c r="AU62" s="85">
        <f t="shared" ca="1" si="31"/>
        <v>0</v>
      </c>
      <c r="AV62" s="85"/>
      <c r="AW62" s="73">
        <f t="shared" ca="1" si="32"/>
        <v>0</v>
      </c>
      <c r="AY62" s="73">
        <f t="shared" ca="1" si="33"/>
        <v>4105739.6129793283</v>
      </c>
      <c r="AZ62" s="86"/>
    </row>
    <row r="63" spans="1:52">
      <c r="A63" s="77">
        <f t="shared" si="34"/>
        <v>39539</v>
      </c>
      <c r="B63" s="78">
        <f t="shared" si="35"/>
        <v>50000</v>
      </c>
      <c r="C63" s="87"/>
      <c r="D63" s="79">
        <f t="shared" si="3"/>
        <v>50000</v>
      </c>
      <c r="E63" s="67">
        <f t="shared" si="4"/>
        <v>1500000</v>
      </c>
      <c r="F63" s="67">
        <f t="shared" ca="1" si="5"/>
        <v>1000347.1440989301</v>
      </c>
      <c r="G63" s="80">
        <f>VLOOKUP($A63,[0]!Table,MATCH(G$4,[0]!Curves,0))</f>
        <v>3.915</v>
      </c>
      <c r="H63" s="81">
        <f t="shared" si="41"/>
        <v>3.915</v>
      </c>
      <c r="I63" s="80">
        <f t="shared" si="45"/>
        <v>3.915</v>
      </c>
      <c r="J63" s="80">
        <f>VLOOKUP($A63,[0]!Table,MATCH(J$4,[0]!Curves,0))</f>
        <v>-0.22</v>
      </c>
      <c r="K63" s="81">
        <f t="shared" si="36"/>
        <v>-0.22</v>
      </c>
      <c r="L63" s="99">
        <f t="shared" si="46"/>
        <v>-0.22</v>
      </c>
      <c r="M63" s="80">
        <f>VLOOKUP($A63,[0]!Table,MATCH(M$4,[0]!Curves,0))</f>
        <v>0</v>
      </c>
      <c r="N63" s="81">
        <f t="shared" si="37"/>
        <v>0</v>
      </c>
      <c r="O63" s="99">
        <f t="shared" si="47"/>
        <v>0</v>
      </c>
      <c r="P63" s="71"/>
      <c r="Q63" s="99">
        <f t="shared" si="38"/>
        <v>3.6949999999999998</v>
      </c>
      <c r="R63" s="99">
        <f t="shared" si="39"/>
        <v>3.6949999999999998</v>
      </c>
      <c r="S63" s="99">
        <f t="shared" si="40"/>
        <v>3.6949999999999998</v>
      </c>
      <c r="T63" s="82"/>
      <c r="U63" s="22">
        <f t="shared" si="9"/>
        <v>30</v>
      </c>
      <c r="V63" s="83">
        <f t="shared" si="10"/>
        <v>39593</v>
      </c>
      <c r="W63" s="22">
        <f t="shared" ca="1" si="11"/>
        <v>2544</v>
      </c>
      <c r="X63" s="80">
        <f>VLOOKUP($A63,[0]!Table,MATCH(X$4,[0]!Curves,0))</f>
        <v>5.8904992632844905E-2</v>
      </c>
      <c r="Y63" s="84">
        <f t="shared" ca="1" si="12"/>
        <v>0.66689809606595341</v>
      </c>
      <c r="Z63" s="22">
        <f t="shared" si="13"/>
        <v>1</v>
      </c>
      <c r="AA63" s="22">
        <f t="shared" si="14"/>
        <v>30</v>
      </c>
      <c r="AC63" s="72">
        <f t="shared" ca="1" si="15"/>
        <v>3916359.0691473112</v>
      </c>
      <c r="AD63" s="72">
        <f t="shared" ca="1" si="16"/>
        <v>3916359.0691473112</v>
      </c>
      <c r="AE63" s="72">
        <f t="shared" ca="1" si="17"/>
        <v>3916359.0691473112</v>
      </c>
      <c r="AF63" s="72">
        <f t="shared" ca="1" si="18"/>
        <v>-220076.37170176461</v>
      </c>
      <c r="AG63" s="72">
        <f t="shared" ca="1" si="19"/>
        <v>-220076.37170176461</v>
      </c>
      <c r="AH63" s="72">
        <f t="shared" ca="1" si="20"/>
        <v>-220076.37170176461</v>
      </c>
      <c r="AI63" s="72">
        <f t="shared" ca="1" si="21"/>
        <v>0</v>
      </c>
      <c r="AJ63" s="72">
        <f t="shared" ca="1" si="22"/>
        <v>0</v>
      </c>
      <c r="AK63" s="72">
        <f t="shared" ca="1" si="23"/>
        <v>0</v>
      </c>
      <c r="AL63" s="76"/>
      <c r="AM63" s="72">
        <f t="shared" ca="1" si="24"/>
        <v>0</v>
      </c>
      <c r="AN63" s="72">
        <f t="shared" ca="1" si="25"/>
        <v>0</v>
      </c>
      <c r="AO63" s="72">
        <f t="shared" ca="1" si="26"/>
        <v>0</v>
      </c>
      <c r="AP63" s="85">
        <f t="shared" ca="1" si="27"/>
        <v>0</v>
      </c>
      <c r="AR63" s="72">
        <f t="shared" ca="1" si="28"/>
        <v>0</v>
      </c>
      <c r="AS63" s="72">
        <f t="shared" ca="1" si="29"/>
        <v>0</v>
      </c>
      <c r="AT63" s="72">
        <f t="shared" ca="1" si="30"/>
        <v>0</v>
      </c>
      <c r="AU63" s="85">
        <f t="shared" ca="1" si="31"/>
        <v>0</v>
      </c>
      <c r="AV63" s="85"/>
      <c r="AW63" s="73">
        <f t="shared" ca="1" si="32"/>
        <v>0</v>
      </c>
      <c r="AY63" s="73">
        <f t="shared" ca="1" si="33"/>
        <v>3696282.6974455467</v>
      </c>
      <c r="AZ63" s="86"/>
    </row>
    <row r="64" spans="1:52">
      <c r="A64" s="77">
        <f t="shared" si="34"/>
        <v>39569</v>
      </c>
      <c r="B64" s="78">
        <f t="shared" si="35"/>
        <v>50000</v>
      </c>
      <c r="C64" s="87"/>
      <c r="D64" s="79">
        <f t="shared" si="3"/>
        <v>50000</v>
      </c>
      <c r="E64" s="67">
        <f t="shared" si="4"/>
        <v>1550000</v>
      </c>
      <c r="F64" s="67">
        <f t="shared" ca="1" si="5"/>
        <v>1027778.9680412149</v>
      </c>
      <c r="G64" s="80">
        <f>VLOOKUP($A64,[0]!Table,MATCH(G$4,[0]!Curves,0))</f>
        <v>3.9049999999999998</v>
      </c>
      <c r="H64" s="81">
        <f t="shared" si="41"/>
        <v>3.9049999999999998</v>
      </c>
      <c r="I64" s="80">
        <f t="shared" si="45"/>
        <v>3.9049999999999998</v>
      </c>
      <c r="J64" s="80">
        <f>VLOOKUP($A64,[0]!Table,MATCH(J$4,[0]!Curves,0))</f>
        <v>-0.27</v>
      </c>
      <c r="K64" s="81">
        <f t="shared" si="36"/>
        <v>-0.27</v>
      </c>
      <c r="L64" s="99">
        <f t="shared" si="46"/>
        <v>-0.27</v>
      </c>
      <c r="M64" s="80">
        <f>VLOOKUP($A64,[0]!Table,MATCH(M$4,[0]!Curves,0))</f>
        <v>0</v>
      </c>
      <c r="N64" s="81">
        <f t="shared" si="37"/>
        <v>0</v>
      </c>
      <c r="O64" s="99">
        <f t="shared" si="47"/>
        <v>0</v>
      </c>
      <c r="P64" s="71"/>
      <c r="Q64" s="99">
        <f t="shared" si="38"/>
        <v>3.6349999999999998</v>
      </c>
      <c r="R64" s="99">
        <f t="shared" si="39"/>
        <v>3.6349999999999998</v>
      </c>
      <c r="S64" s="99">
        <f t="shared" si="40"/>
        <v>3.6349999999999998</v>
      </c>
      <c r="T64" s="82"/>
      <c r="U64" s="22">
        <f t="shared" si="9"/>
        <v>31</v>
      </c>
      <c r="V64" s="83">
        <f t="shared" si="10"/>
        <v>39624</v>
      </c>
      <c r="W64" s="22">
        <f t="shared" ca="1" si="11"/>
        <v>2575</v>
      </c>
      <c r="X64" s="80">
        <f>VLOOKUP($A64,[0]!Table,MATCH(X$4,[0]!Curves,0))</f>
        <v>5.9018079115098002E-2</v>
      </c>
      <c r="Y64" s="84">
        <f t="shared" ca="1" si="12"/>
        <v>0.66308320518788055</v>
      </c>
      <c r="Z64" s="22">
        <f t="shared" si="13"/>
        <v>1</v>
      </c>
      <c r="AA64" s="22">
        <f t="shared" si="14"/>
        <v>31</v>
      </c>
      <c r="AC64" s="72">
        <f t="shared" ca="1" si="15"/>
        <v>4013476.8702009437</v>
      </c>
      <c r="AD64" s="72">
        <f t="shared" ca="1" si="16"/>
        <v>4013476.8702009437</v>
      </c>
      <c r="AE64" s="72">
        <f t="shared" ca="1" si="17"/>
        <v>4013476.8702009437</v>
      </c>
      <c r="AF64" s="72">
        <f t="shared" ca="1" si="18"/>
        <v>-277500.32137112803</v>
      </c>
      <c r="AG64" s="72">
        <f t="shared" ca="1" si="19"/>
        <v>-277500.32137112803</v>
      </c>
      <c r="AH64" s="72">
        <f t="shared" ca="1" si="20"/>
        <v>-277500.32137112803</v>
      </c>
      <c r="AI64" s="72">
        <f t="shared" ca="1" si="21"/>
        <v>0</v>
      </c>
      <c r="AJ64" s="72">
        <f t="shared" ca="1" si="22"/>
        <v>0</v>
      </c>
      <c r="AK64" s="72">
        <f t="shared" ca="1" si="23"/>
        <v>0</v>
      </c>
      <c r="AL64" s="76"/>
      <c r="AM64" s="72">
        <f t="shared" ca="1" si="24"/>
        <v>0</v>
      </c>
      <c r="AN64" s="72">
        <f t="shared" ca="1" si="25"/>
        <v>0</v>
      </c>
      <c r="AO64" s="72">
        <f t="shared" ca="1" si="26"/>
        <v>0</v>
      </c>
      <c r="AP64" s="85">
        <f t="shared" ca="1" si="27"/>
        <v>0</v>
      </c>
      <c r="AR64" s="72">
        <f t="shared" ca="1" si="28"/>
        <v>0</v>
      </c>
      <c r="AS64" s="72">
        <f t="shared" ca="1" si="29"/>
        <v>0</v>
      </c>
      <c r="AT64" s="72">
        <f t="shared" ca="1" si="30"/>
        <v>0</v>
      </c>
      <c r="AU64" s="85">
        <f t="shared" ca="1" si="31"/>
        <v>0</v>
      </c>
      <c r="AV64" s="85"/>
      <c r="AW64" s="73">
        <f t="shared" ca="1" si="32"/>
        <v>0</v>
      </c>
      <c r="AY64" s="73">
        <f t="shared" ca="1" si="33"/>
        <v>3735976.5488298158</v>
      </c>
      <c r="AZ64" s="86"/>
    </row>
    <row r="65" spans="1:52">
      <c r="A65" s="77">
        <f t="shared" si="34"/>
        <v>39600</v>
      </c>
      <c r="B65" s="78">
        <f t="shared" si="35"/>
        <v>50000</v>
      </c>
      <c r="C65" s="87"/>
      <c r="D65" s="79">
        <f t="shared" si="3"/>
        <v>50000</v>
      </c>
      <c r="E65" s="67">
        <f t="shared" si="4"/>
        <v>1500000</v>
      </c>
      <c r="F65" s="67">
        <f t="shared" ca="1" si="5"/>
        <v>989317.95468671317</v>
      </c>
      <c r="G65" s="80">
        <f>VLOOKUP($A65,[0]!Table,MATCH(G$4,[0]!Curves,0))</f>
        <v>3.9410000000000003</v>
      </c>
      <c r="H65" s="81">
        <f t="shared" si="41"/>
        <v>3.9410000000000003</v>
      </c>
      <c r="I65" s="80">
        <f t="shared" si="45"/>
        <v>3.9410000000000003</v>
      </c>
      <c r="J65" s="80">
        <f>VLOOKUP($A65,[0]!Table,MATCH(J$4,[0]!Curves,0))</f>
        <v>-0.27</v>
      </c>
      <c r="K65" s="81">
        <f t="shared" si="36"/>
        <v>-0.27</v>
      </c>
      <c r="L65" s="99">
        <f t="shared" si="46"/>
        <v>-0.27</v>
      </c>
      <c r="M65" s="80">
        <f>VLOOKUP($A65,[0]!Table,MATCH(M$4,[0]!Curves,0))</f>
        <v>0</v>
      </c>
      <c r="N65" s="81">
        <f t="shared" si="37"/>
        <v>0</v>
      </c>
      <c r="O65" s="99">
        <f t="shared" si="47"/>
        <v>0</v>
      </c>
      <c r="P65" s="71"/>
      <c r="Q65" s="99">
        <f t="shared" si="38"/>
        <v>3.6710000000000003</v>
      </c>
      <c r="R65" s="99">
        <f t="shared" si="39"/>
        <v>3.6710000000000003</v>
      </c>
      <c r="S65" s="99">
        <f t="shared" si="40"/>
        <v>3.6710000000000003</v>
      </c>
      <c r="T65" s="82"/>
      <c r="U65" s="22">
        <f t="shared" si="9"/>
        <v>30</v>
      </c>
      <c r="V65" s="83">
        <f t="shared" si="10"/>
        <v>39654</v>
      </c>
      <c r="W65" s="22">
        <f t="shared" ca="1" si="11"/>
        <v>2605</v>
      </c>
      <c r="X65" s="80">
        <f>VLOOKUP($A65,[0]!Table,MATCH(X$4,[0]!Curves,0))</f>
        <v>5.9134935151225601E-2</v>
      </c>
      <c r="Y65" s="84">
        <f t="shared" ca="1" si="12"/>
        <v>0.65954530312447546</v>
      </c>
      <c r="Z65" s="22">
        <f t="shared" si="13"/>
        <v>1</v>
      </c>
      <c r="AA65" s="22">
        <f t="shared" si="14"/>
        <v>30</v>
      </c>
      <c r="AC65" s="72">
        <f t="shared" ca="1" si="15"/>
        <v>3898902.059420337</v>
      </c>
      <c r="AD65" s="72">
        <f t="shared" ca="1" si="16"/>
        <v>3898902.059420337</v>
      </c>
      <c r="AE65" s="72">
        <f t="shared" ca="1" si="17"/>
        <v>3898902.059420337</v>
      </c>
      <c r="AF65" s="72">
        <f t="shared" ca="1" si="18"/>
        <v>-267115.84776541259</v>
      </c>
      <c r="AG65" s="72">
        <f t="shared" ca="1" si="19"/>
        <v>-267115.84776541259</v>
      </c>
      <c r="AH65" s="72">
        <f t="shared" ca="1" si="20"/>
        <v>-267115.84776541259</v>
      </c>
      <c r="AI65" s="72">
        <f t="shared" ca="1" si="21"/>
        <v>0</v>
      </c>
      <c r="AJ65" s="72">
        <f t="shared" ca="1" si="22"/>
        <v>0</v>
      </c>
      <c r="AK65" s="72">
        <f t="shared" ca="1" si="23"/>
        <v>0</v>
      </c>
      <c r="AL65" s="76"/>
      <c r="AM65" s="72">
        <f t="shared" ca="1" si="24"/>
        <v>0</v>
      </c>
      <c r="AN65" s="72">
        <f t="shared" ca="1" si="25"/>
        <v>0</v>
      </c>
      <c r="AO65" s="72">
        <f t="shared" ca="1" si="26"/>
        <v>0</v>
      </c>
      <c r="AP65" s="85">
        <f t="shared" ca="1" si="27"/>
        <v>0</v>
      </c>
      <c r="AR65" s="72">
        <f t="shared" ca="1" si="28"/>
        <v>0</v>
      </c>
      <c r="AS65" s="72">
        <f t="shared" ca="1" si="29"/>
        <v>0</v>
      </c>
      <c r="AT65" s="72">
        <f t="shared" ca="1" si="30"/>
        <v>0</v>
      </c>
      <c r="AU65" s="85">
        <f t="shared" ca="1" si="31"/>
        <v>0</v>
      </c>
      <c r="AV65" s="85"/>
      <c r="AW65" s="73">
        <f t="shared" ca="1" si="32"/>
        <v>0</v>
      </c>
      <c r="AY65" s="73">
        <f t="shared" ca="1" si="33"/>
        <v>3631786.2116549243</v>
      </c>
      <c r="AZ65" s="86"/>
    </row>
    <row r="66" spans="1:52">
      <c r="A66" s="77">
        <f t="shared" si="34"/>
        <v>39630</v>
      </c>
      <c r="B66" s="78">
        <f t="shared" si="35"/>
        <v>50000</v>
      </c>
      <c r="C66" s="87"/>
      <c r="D66" s="79">
        <f t="shared" si="3"/>
        <v>50000</v>
      </c>
      <c r="E66" s="67">
        <f t="shared" si="4"/>
        <v>1550000</v>
      </c>
      <c r="F66" s="67">
        <f t="shared" ca="1" si="5"/>
        <v>1016730.70779006</v>
      </c>
      <c r="G66" s="80">
        <f>VLOOKUP($A66,[0]!Table,MATCH(G$4,[0]!Curves,0))</f>
        <v>3.99</v>
      </c>
      <c r="H66" s="81">
        <f t="shared" si="41"/>
        <v>3.99</v>
      </c>
      <c r="I66" s="80">
        <f t="shared" si="45"/>
        <v>3.99</v>
      </c>
      <c r="J66" s="80">
        <f>VLOOKUP($A66,[0]!Table,MATCH(J$4,[0]!Curves,0))</f>
        <v>-0.27</v>
      </c>
      <c r="K66" s="81">
        <f t="shared" si="36"/>
        <v>-0.27</v>
      </c>
      <c r="L66" s="99">
        <f t="shared" si="46"/>
        <v>-0.27</v>
      </c>
      <c r="M66" s="80">
        <f>VLOOKUP($A66,[0]!Table,MATCH(M$4,[0]!Curves,0))</f>
        <v>0</v>
      </c>
      <c r="N66" s="81">
        <f t="shared" si="37"/>
        <v>0</v>
      </c>
      <c r="O66" s="99">
        <f t="shared" si="47"/>
        <v>0</v>
      </c>
      <c r="P66" s="71"/>
      <c r="Q66" s="99">
        <f t="shared" si="38"/>
        <v>3.72</v>
      </c>
      <c r="R66" s="99">
        <f t="shared" si="39"/>
        <v>3.72</v>
      </c>
      <c r="S66" s="99">
        <f t="shared" si="40"/>
        <v>3.72</v>
      </c>
      <c r="T66" s="82"/>
      <c r="U66" s="22">
        <f t="shared" si="9"/>
        <v>31</v>
      </c>
      <c r="V66" s="83">
        <f t="shared" si="10"/>
        <v>39685</v>
      </c>
      <c r="W66" s="22">
        <f t="shared" ca="1" si="11"/>
        <v>2636</v>
      </c>
      <c r="X66" s="80">
        <f>VLOOKUP($A66,[0]!Table,MATCH(X$4,[0]!Curves,0))</f>
        <v>5.9216232677891799E-2</v>
      </c>
      <c r="Y66" s="84">
        <f t="shared" ca="1" si="12"/>
        <v>0.65595529534842578</v>
      </c>
      <c r="Z66" s="22">
        <f t="shared" si="13"/>
        <v>1</v>
      </c>
      <c r="AA66" s="22">
        <f t="shared" si="14"/>
        <v>31</v>
      </c>
      <c r="AC66" s="72">
        <f t="shared" ca="1" si="15"/>
        <v>4056755.5240823394</v>
      </c>
      <c r="AD66" s="72">
        <f t="shared" ca="1" si="16"/>
        <v>4056755.5240823394</v>
      </c>
      <c r="AE66" s="72">
        <f t="shared" ca="1" si="17"/>
        <v>4056755.5240823394</v>
      </c>
      <c r="AF66" s="72">
        <f t="shared" ca="1" si="18"/>
        <v>-274517.29110331624</v>
      </c>
      <c r="AG66" s="72">
        <f t="shared" ca="1" si="19"/>
        <v>-274517.29110331624</v>
      </c>
      <c r="AH66" s="72">
        <f t="shared" ca="1" si="20"/>
        <v>-274517.29110331624</v>
      </c>
      <c r="AI66" s="72">
        <f t="shared" ca="1" si="21"/>
        <v>0</v>
      </c>
      <c r="AJ66" s="72">
        <f t="shared" ca="1" si="22"/>
        <v>0</v>
      </c>
      <c r="AK66" s="72">
        <f t="shared" ca="1" si="23"/>
        <v>0</v>
      </c>
      <c r="AL66" s="76"/>
      <c r="AM66" s="72">
        <f t="shared" ca="1" si="24"/>
        <v>0</v>
      </c>
      <c r="AN66" s="72">
        <f t="shared" ca="1" si="25"/>
        <v>0</v>
      </c>
      <c r="AO66" s="72">
        <f t="shared" ca="1" si="26"/>
        <v>0</v>
      </c>
      <c r="AP66" s="85">
        <f t="shared" ca="1" si="27"/>
        <v>0</v>
      </c>
      <c r="AR66" s="72">
        <f t="shared" ca="1" si="28"/>
        <v>0</v>
      </c>
      <c r="AS66" s="72">
        <f t="shared" ca="1" si="29"/>
        <v>0</v>
      </c>
      <c r="AT66" s="72">
        <f t="shared" ca="1" si="30"/>
        <v>0</v>
      </c>
      <c r="AU66" s="85">
        <f t="shared" ca="1" si="31"/>
        <v>0</v>
      </c>
      <c r="AV66" s="85"/>
      <c r="AW66" s="73">
        <f t="shared" ca="1" si="32"/>
        <v>0</v>
      </c>
      <c r="AY66" s="73">
        <f t="shared" ca="1" si="33"/>
        <v>3782238.2329790229</v>
      </c>
      <c r="AZ66" s="86"/>
    </row>
    <row r="67" spans="1:52">
      <c r="A67" s="77">
        <f t="shared" si="34"/>
        <v>39661</v>
      </c>
      <c r="B67" s="78">
        <f t="shared" si="35"/>
        <v>50000</v>
      </c>
      <c r="C67" s="87"/>
      <c r="D67" s="79">
        <f t="shared" si="3"/>
        <v>50000</v>
      </c>
      <c r="E67" s="67">
        <f t="shared" si="4"/>
        <v>1550000</v>
      </c>
      <c r="F67" s="67">
        <f t="shared" ca="1" si="5"/>
        <v>1011184.4889611874</v>
      </c>
      <c r="G67" s="80">
        <f>VLOOKUP($A67,[0]!Table,MATCH(G$4,[0]!Curves,0))</f>
        <v>4.0350000000000001</v>
      </c>
      <c r="H67" s="81">
        <f t="shared" si="41"/>
        <v>4.0350000000000001</v>
      </c>
      <c r="I67" s="80">
        <f t="shared" si="45"/>
        <v>4.0350000000000001</v>
      </c>
      <c r="J67" s="80">
        <f>VLOOKUP($A67,[0]!Table,MATCH(J$4,[0]!Curves,0))</f>
        <v>-0.27</v>
      </c>
      <c r="K67" s="81">
        <f t="shared" si="36"/>
        <v>-0.27</v>
      </c>
      <c r="L67" s="99">
        <f t="shared" si="46"/>
        <v>-0.27</v>
      </c>
      <c r="M67" s="80">
        <f>VLOOKUP($A67,[0]!Table,MATCH(M$4,[0]!Curves,0))</f>
        <v>0</v>
      </c>
      <c r="N67" s="81">
        <f t="shared" si="37"/>
        <v>0</v>
      </c>
      <c r="O67" s="99">
        <f t="shared" si="47"/>
        <v>0</v>
      </c>
      <c r="P67" s="71"/>
      <c r="Q67" s="99">
        <f t="shared" si="38"/>
        <v>3.7650000000000001</v>
      </c>
      <c r="R67" s="99">
        <f t="shared" si="39"/>
        <v>3.7650000000000001</v>
      </c>
      <c r="S67" s="99">
        <f t="shared" si="40"/>
        <v>3.7650000000000001</v>
      </c>
      <c r="T67" s="82"/>
      <c r="U67" s="22">
        <f t="shared" si="9"/>
        <v>31</v>
      </c>
      <c r="V67" s="83">
        <f t="shared" si="10"/>
        <v>39716</v>
      </c>
      <c r="W67" s="22">
        <f t="shared" ca="1" si="11"/>
        <v>2667</v>
      </c>
      <c r="X67" s="80">
        <f>VLOOKUP($A67,[0]!Table,MATCH(X$4,[0]!Curves,0))</f>
        <v>5.9288295180039099E-2</v>
      </c>
      <c r="Y67" s="84">
        <f t="shared" ca="1" si="12"/>
        <v>0.65237708965237895</v>
      </c>
      <c r="Z67" s="22">
        <f t="shared" si="13"/>
        <v>1</v>
      </c>
      <c r="AA67" s="22">
        <f t="shared" si="14"/>
        <v>31</v>
      </c>
      <c r="AC67" s="72">
        <f t="shared" ca="1" si="15"/>
        <v>4080129.4129583915</v>
      </c>
      <c r="AD67" s="72">
        <f t="shared" ca="1" si="16"/>
        <v>4080129.4129583915</v>
      </c>
      <c r="AE67" s="72">
        <f t="shared" ca="1" si="17"/>
        <v>4080129.4129583915</v>
      </c>
      <c r="AF67" s="72">
        <f t="shared" ca="1" si="18"/>
        <v>-273019.81201952061</v>
      </c>
      <c r="AG67" s="72">
        <f t="shared" ca="1" si="19"/>
        <v>-273019.81201952061</v>
      </c>
      <c r="AH67" s="72">
        <f t="shared" ca="1" si="20"/>
        <v>-273019.81201952061</v>
      </c>
      <c r="AI67" s="72">
        <f t="shared" ca="1" si="21"/>
        <v>0</v>
      </c>
      <c r="AJ67" s="72">
        <f t="shared" ca="1" si="22"/>
        <v>0</v>
      </c>
      <c r="AK67" s="72">
        <f t="shared" ca="1" si="23"/>
        <v>0</v>
      </c>
      <c r="AL67" s="76"/>
      <c r="AM67" s="72">
        <f t="shared" ca="1" si="24"/>
        <v>0</v>
      </c>
      <c r="AN67" s="72">
        <f t="shared" ca="1" si="25"/>
        <v>0</v>
      </c>
      <c r="AO67" s="72">
        <f t="shared" ca="1" si="26"/>
        <v>0</v>
      </c>
      <c r="AP67" s="85">
        <f t="shared" ca="1" si="27"/>
        <v>0</v>
      </c>
      <c r="AR67" s="72">
        <f t="shared" ca="1" si="28"/>
        <v>0</v>
      </c>
      <c r="AS67" s="72">
        <f t="shared" ca="1" si="29"/>
        <v>0</v>
      </c>
      <c r="AT67" s="72">
        <f t="shared" ca="1" si="30"/>
        <v>0</v>
      </c>
      <c r="AU67" s="85">
        <f t="shared" ca="1" si="31"/>
        <v>0</v>
      </c>
      <c r="AV67" s="85"/>
      <c r="AW67" s="73">
        <f t="shared" ca="1" si="32"/>
        <v>0</v>
      </c>
      <c r="AY67" s="73">
        <f t="shared" ca="1" si="33"/>
        <v>3807109.600938871</v>
      </c>
      <c r="AZ67" s="86"/>
    </row>
    <row r="68" spans="1:52">
      <c r="A68" s="77">
        <f t="shared" si="34"/>
        <v>39692</v>
      </c>
      <c r="B68" s="78">
        <f t="shared" si="35"/>
        <v>50000</v>
      </c>
      <c r="C68" s="87"/>
      <c r="D68" s="79">
        <f t="shared" si="3"/>
        <v>50000</v>
      </c>
      <c r="E68" s="67">
        <f t="shared" si="4"/>
        <v>1500000</v>
      </c>
      <c r="F68" s="67">
        <f t="shared" ca="1" si="5"/>
        <v>973388.34987855738</v>
      </c>
      <c r="G68" s="80">
        <f>VLOOKUP($A68,[0]!Table,MATCH(G$4,[0]!Curves,0))</f>
        <v>4.0419999999999998</v>
      </c>
      <c r="H68" s="81">
        <f t="shared" si="41"/>
        <v>4.0419999999999998</v>
      </c>
      <c r="I68" s="80">
        <f t="shared" si="45"/>
        <v>4.0419999999999998</v>
      </c>
      <c r="J68" s="80">
        <f>VLOOKUP($A68,[0]!Table,MATCH(J$4,[0]!Curves,0))</f>
        <v>-0.27</v>
      </c>
      <c r="K68" s="81">
        <f t="shared" si="36"/>
        <v>-0.27</v>
      </c>
      <c r="L68" s="99">
        <f t="shared" si="46"/>
        <v>-0.27</v>
      </c>
      <c r="M68" s="80">
        <f>VLOOKUP($A68,[0]!Table,MATCH(M$4,[0]!Curves,0))</f>
        <v>0</v>
      </c>
      <c r="N68" s="81">
        <f t="shared" si="37"/>
        <v>0</v>
      </c>
      <c r="O68" s="99">
        <f t="shared" si="47"/>
        <v>0</v>
      </c>
      <c r="P68" s="71"/>
      <c r="Q68" s="99">
        <f t="shared" si="38"/>
        <v>3.7719999999999998</v>
      </c>
      <c r="R68" s="99">
        <f t="shared" si="39"/>
        <v>3.7719999999999998</v>
      </c>
      <c r="S68" s="99">
        <f t="shared" si="40"/>
        <v>3.7719999999999998</v>
      </c>
      <c r="T68" s="82"/>
      <c r="U68" s="22">
        <f t="shared" si="9"/>
        <v>30</v>
      </c>
      <c r="V68" s="83">
        <f t="shared" si="10"/>
        <v>39746</v>
      </c>
      <c r="W68" s="22">
        <f t="shared" ca="1" si="11"/>
        <v>2697</v>
      </c>
      <c r="X68" s="80">
        <f>VLOOKUP($A68,[0]!Table,MATCH(X$4,[0]!Curves,0))</f>
        <v>5.9360357683912603E-2</v>
      </c>
      <c r="Y68" s="84">
        <f t="shared" ca="1" si="12"/>
        <v>0.64892556658570488</v>
      </c>
      <c r="Z68" s="22">
        <f t="shared" si="13"/>
        <v>1</v>
      </c>
      <c r="AA68" s="22">
        <f t="shared" si="14"/>
        <v>30</v>
      </c>
      <c r="AC68" s="72">
        <f t="shared" ca="1" si="15"/>
        <v>3934435.7102091289</v>
      </c>
      <c r="AD68" s="72">
        <f t="shared" ca="1" si="16"/>
        <v>3934435.7102091289</v>
      </c>
      <c r="AE68" s="72">
        <f t="shared" ca="1" si="17"/>
        <v>3934435.7102091289</v>
      </c>
      <c r="AF68" s="72">
        <f t="shared" ca="1" si="18"/>
        <v>-262814.85446721053</v>
      </c>
      <c r="AG68" s="72">
        <f t="shared" ca="1" si="19"/>
        <v>-262814.85446721053</v>
      </c>
      <c r="AH68" s="72">
        <f t="shared" ca="1" si="20"/>
        <v>-262814.85446721053</v>
      </c>
      <c r="AI68" s="72">
        <f t="shared" ca="1" si="21"/>
        <v>0</v>
      </c>
      <c r="AJ68" s="72">
        <f t="shared" ca="1" si="22"/>
        <v>0</v>
      </c>
      <c r="AK68" s="72">
        <f t="shared" ca="1" si="23"/>
        <v>0</v>
      </c>
      <c r="AL68" s="76"/>
      <c r="AM68" s="72">
        <f t="shared" ca="1" si="24"/>
        <v>0</v>
      </c>
      <c r="AN68" s="72">
        <f t="shared" ca="1" si="25"/>
        <v>0</v>
      </c>
      <c r="AO68" s="72">
        <f t="shared" ca="1" si="26"/>
        <v>0</v>
      </c>
      <c r="AP68" s="85">
        <f t="shared" ca="1" si="27"/>
        <v>0</v>
      </c>
      <c r="AR68" s="72">
        <f t="shared" ca="1" si="28"/>
        <v>0</v>
      </c>
      <c r="AS68" s="72">
        <f t="shared" ca="1" si="29"/>
        <v>0</v>
      </c>
      <c r="AT68" s="72">
        <f t="shared" ca="1" si="30"/>
        <v>0</v>
      </c>
      <c r="AU68" s="85">
        <f t="shared" ca="1" si="31"/>
        <v>0</v>
      </c>
      <c r="AV68" s="85"/>
      <c r="AW68" s="73">
        <f t="shared" ca="1" si="32"/>
        <v>0</v>
      </c>
      <c r="AY68" s="73">
        <f t="shared" ca="1" si="33"/>
        <v>3671620.8557419186</v>
      </c>
      <c r="AZ68" s="86"/>
    </row>
    <row r="69" spans="1:52">
      <c r="A69" s="77">
        <f t="shared" si="34"/>
        <v>39722</v>
      </c>
      <c r="B69" s="78">
        <f t="shared" si="35"/>
        <v>50000</v>
      </c>
      <c r="C69" s="87"/>
      <c r="D69" s="79">
        <f t="shared" si="3"/>
        <v>50000</v>
      </c>
      <c r="E69" s="67">
        <f t="shared" si="4"/>
        <v>1550000</v>
      </c>
      <c r="F69" s="67">
        <f t="shared" ca="1" si="5"/>
        <v>1000324.4985512835</v>
      </c>
      <c r="G69" s="80">
        <f>VLOOKUP($A69,[0]!Table,MATCH(G$4,[0]!Curves,0))</f>
        <v>4.07</v>
      </c>
      <c r="H69" s="81">
        <f t="shared" si="41"/>
        <v>4.07</v>
      </c>
      <c r="I69" s="80">
        <f t="shared" si="45"/>
        <v>4.07</v>
      </c>
      <c r="J69" s="80">
        <f>VLOOKUP($A69,[0]!Table,MATCH(J$4,[0]!Curves,0))</f>
        <v>-0.27</v>
      </c>
      <c r="K69" s="81">
        <f t="shared" si="36"/>
        <v>-0.27</v>
      </c>
      <c r="L69" s="99">
        <f t="shared" si="46"/>
        <v>-0.27</v>
      </c>
      <c r="M69" s="80">
        <f>VLOOKUP($A69,[0]!Table,MATCH(M$4,[0]!Curves,0))</f>
        <v>0</v>
      </c>
      <c r="N69" s="81">
        <f t="shared" si="37"/>
        <v>0</v>
      </c>
      <c r="O69" s="99">
        <f t="shared" si="47"/>
        <v>0</v>
      </c>
      <c r="P69" s="71"/>
      <c r="Q69" s="99">
        <f t="shared" si="38"/>
        <v>3.8000000000000003</v>
      </c>
      <c r="R69" s="99">
        <f t="shared" si="39"/>
        <v>3.8000000000000003</v>
      </c>
      <c r="S69" s="99">
        <f t="shared" si="40"/>
        <v>3.8000000000000003</v>
      </c>
      <c r="T69" s="82"/>
      <c r="U69" s="22">
        <f t="shared" si="9"/>
        <v>31</v>
      </c>
      <c r="V69" s="83">
        <f t="shared" si="10"/>
        <v>39777</v>
      </c>
      <c r="W69" s="22">
        <f t="shared" ca="1" si="11"/>
        <v>2728</v>
      </c>
      <c r="X69" s="80">
        <f>VLOOKUP($A69,[0]!Table,MATCH(X$4,[0]!Curves,0))</f>
        <v>5.9430095592530201E-2</v>
      </c>
      <c r="Y69" s="84">
        <f t="shared" ca="1" si="12"/>
        <v>0.64537064422663448</v>
      </c>
      <c r="Z69" s="22">
        <f t="shared" si="13"/>
        <v>1</v>
      </c>
      <c r="AA69" s="22">
        <f t="shared" si="14"/>
        <v>31</v>
      </c>
      <c r="AC69" s="72">
        <f t="shared" ca="1" si="15"/>
        <v>4071320.709103724</v>
      </c>
      <c r="AD69" s="72">
        <f t="shared" ca="1" si="16"/>
        <v>4071320.709103724</v>
      </c>
      <c r="AE69" s="72">
        <f t="shared" ca="1" si="17"/>
        <v>4071320.709103724</v>
      </c>
      <c r="AF69" s="72">
        <f t="shared" ca="1" si="18"/>
        <v>-270087.61460884655</v>
      </c>
      <c r="AG69" s="72">
        <f t="shared" ca="1" si="19"/>
        <v>-270087.61460884655</v>
      </c>
      <c r="AH69" s="72">
        <f t="shared" ca="1" si="20"/>
        <v>-270087.61460884655</v>
      </c>
      <c r="AI69" s="72">
        <f t="shared" ca="1" si="21"/>
        <v>0</v>
      </c>
      <c r="AJ69" s="72">
        <f t="shared" ca="1" si="22"/>
        <v>0</v>
      </c>
      <c r="AK69" s="72">
        <f t="shared" ca="1" si="23"/>
        <v>0</v>
      </c>
      <c r="AL69" s="76"/>
      <c r="AM69" s="72">
        <f t="shared" ca="1" si="24"/>
        <v>0</v>
      </c>
      <c r="AN69" s="72">
        <f t="shared" ca="1" si="25"/>
        <v>0</v>
      </c>
      <c r="AO69" s="72">
        <f t="shared" ca="1" si="26"/>
        <v>0</v>
      </c>
      <c r="AP69" s="85">
        <f t="shared" ca="1" si="27"/>
        <v>0</v>
      </c>
      <c r="AR69" s="72">
        <f t="shared" ca="1" si="28"/>
        <v>0</v>
      </c>
      <c r="AS69" s="72">
        <f t="shared" ca="1" si="29"/>
        <v>0</v>
      </c>
      <c r="AT69" s="72">
        <f t="shared" ca="1" si="30"/>
        <v>0</v>
      </c>
      <c r="AU69" s="85">
        <f t="shared" ca="1" si="31"/>
        <v>0</v>
      </c>
      <c r="AV69" s="85"/>
      <c r="AW69" s="73">
        <f t="shared" ca="1" si="32"/>
        <v>0</v>
      </c>
      <c r="AY69" s="73">
        <f t="shared" ca="1" si="33"/>
        <v>3801233.0944948774</v>
      </c>
      <c r="AZ69" s="86"/>
    </row>
    <row r="70" spans="1:52">
      <c r="A70" s="77">
        <f t="shared" si="34"/>
        <v>39753</v>
      </c>
      <c r="B70" s="78">
        <f t="shared" si="35"/>
        <v>50000</v>
      </c>
      <c r="C70" s="87"/>
      <c r="D70" s="79">
        <f t="shared" si="3"/>
        <v>50000</v>
      </c>
      <c r="E70" s="67">
        <f t="shared" si="4"/>
        <v>1500000</v>
      </c>
      <c r="F70" s="67">
        <f t="shared" ca="1" si="5"/>
        <v>962912.53603386506</v>
      </c>
      <c r="G70" s="80">
        <f>VLOOKUP($A70,[0]!Table,MATCH(G$4,[0]!Curves,0))</f>
        <v>4.2050000000000001</v>
      </c>
      <c r="H70" s="81">
        <f t="shared" si="41"/>
        <v>4.2050000000000001</v>
      </c>
      <c r="I70" s="80">
        <f t="shared" ref="I70:I89" si="48">H70</f>
        <v>4.2050000000000001</v>
      </c>
      <c r="J70" s="80">
        <f>VLOOKUP($A70,[0]!Table,MATCH(J$4,[0]!Curves,0))</f>
        <v>-0.15</v>
      </c>
      <c r="K70" s="81">
        <f t="shared" si="36"/>
        <v>-0.15</v>
      </c>
      <c r="L70" s="99">
        <f t="shared" ref="L70:L89" si="49">K70</f>
        <v>-0.15</v>
      </c>
      <c r="M70" s="80">
        <f>VLOOKUP($A70,[0]!Table,MATCH(M$4,[0]!Curves,0))</f>
        <v>0</v>
      </c>
      <c r="N70" s="81">
        <f t="shared" si="37"/>
        <v>0</v>
      </c>
      <c r="O70" s="99">
        <f t="shared" ref="O70:O89" si="50">N70</f>
        <v>0</v>
      </c>
      <c r="P70" s="71"/>
      <c r="Q70" s="99">
        <f t="shared" si="38"/>
        <v>4.0549999999999997</v>
      </c>
      <c r="R70" s="99">
        <f t="shared" si="39"/>
        <v>4.0549999999999997</v>
      </c>
      <c r="S70" s="99">
        <f t="shared" si="40"/>
        <v>4.0549999999999997</v>
      </c>
      <c r="T70" s="82"/>
      <c r="U70" s="22">
        <f t="shared" si="9"/>
        <v>30</v>
      </c>
      <c r="V70" s="83">
        <f t="shared" si="10"/>
        <v>39807</v>
      </c>
      <c r="W70" s="22">
        <f t="shared" ca="1" si="11"/>
        <v>2758</v>
      </c>
      <c r="X70" s="80">
        <f>VLOOKUP($A70,[0]!Table,MATCH(X$4,[0]!Curves,0))</f>
        <v>5.9502158099799606E-2</v>
      </c>
      <c r="Y70" s="84">
        <f t="shared" ca="1" si="12"/>
        <v>0.64194169068924334</v>
      </c>
      <c r="Z70" s="22">
        <f t="shared" si="13"/>
        <v>1</v>
      </c>
      <c r="AA70" s="22">
        <f t="shared" si="14"/>
        <v>30</v>
      </c>
      <c r="AC70" s="72">
        <f t="shared" ca="1" si="15"/>
        <v>4049047.2140224027</v>
      </c>
      <c r="AD70" s="72">
        <f t="shared" ca="1" si="16"/>
        <v>4049047.2140224027</v>
      </c>
      <c r="AE70" s="72">
        <f t="shared" ca="1" si="17"/>
        <v>4049047.2140224027</v>
      </c>
      <c r="AF70" s="72">
        <f t="shared" ca="1" si="18"/>
        <v>-144436.88040507975</v>
      </c>
      <c r="AG70" s="72">
        <f t="shared" ca="1" si="19"/>
        <v>-144436.88040507975</v>
      </c>
      <c r="AH70" s="72">
        <f t="shared" ca="1" si="20"/>
        <v>-144436.88040507975</v>
      </c>
      <c r="AI70" s="72">
        <f t="shared" ca="1" si="21"/>
        <v>0</v>
      </c>
      <c r="AJ70" s="72">
        <f t="shared" ca="1" si="22"/>
        <v>0</v>
      </c>
      <c r="AK70" s="72">
        <f t="shared" ca="1" si="23"/>
        <v>0</v>
      </c>
      <c r="AL70" s="76"/>
      <c r="AM70" s="72">
        <f t="shared" ca="1" si="24"/>
        <v>0</v>
      </c>
      <c r="AN70" s="72">
        <f t="shared" ca="1" si="25"/>
        <v>0</v>
      </c>
      <c r="AO70" s="72">
        <f t="shared" ca="1" si="26"/>
        <v>0</v>
      </c>
      <c r="AP70" s="85">
        <f t="shared" ca="1" si="27"/>
        <v>0</v>
      </c>
      <c r="AR70" s="72">
        <f t="shared" ca="1" si="28"/>
        <v>0</v>
      </c>
      <c r="AS70" s="72">
        <f t="shared" ca="1" si="29"/>
        <v>0</v>
      </c>
      <c r="AT70" s="72">
        <f t="shared" ca="1" si="30"/>
        <v>0</v>
      </c>
      <c r="AU70" s="85">
        <f t="shared" ca="1" si="31"/>
        <v>0</v>
      </c>
      <c r="AV70" s="85"/>
      <c r="AW70" s="73">
        <f t="shared" ca="1" si="32"/>
        <v>0</v>
      </c>
      <c r="AY70" s="73">
        <f t="shared" ca="1" si="33"/>
        <v>3904610.3336173231</v>
      </c>
      <c r="AZ70" s="86"/>
    </row>
    <row r="71" spans="1:52">
      <c r="A71" s="77">
        <f t="shared" si="34"/>
        <v>39783</v>
      </c>
      <c r="B71" s="78">
        <f t="shared" si="35"/>
        <v>50000</v>
      </c>
      <c r="C71" s="87"/>
      <c r="D71" s="79">
        <f t="shared" si="3"/>
        <v>50000</v>
      </c>
      <c r="E71" s="67">
        <f t="shared" si="4"/>
        <v>1550000</v>
      </c>
      <c r="F71" s="67">
        <f t="shared" ca="1" si="5"/>
        <v>989535.69787316711</v>
      </c>
      <c r="G71" s="80">
        <f>VLOOKUP($A71,[0]!Table,MATCH(G$4,[0]!Curves,0))</f>
        <v>4.34</v>
      </c>
      <c r="H71" s="81">
        <f t="shared" si="41"/>
        <v>4.34</v>
      </c>
      <c r="I71" s="80">
        <f t="shared" si="48"/>
        <v>4.34</v>
      </c>
      <c r="J71" s="80">
        <f>VLOOKUP($A71,[0]!Table,MATCH(J$4,[0]!Curves,0))</f>
        <v>-0.15</v>
      </c>
      <c r="K71" s="81">
        <f t="shared" si="36"/>
        <v>-0.15</v>
      </c>
      <c r="L71" s="99">
        <f t="shared" si="49"/>
        <v>-0.15</v>
      </c>
      <c r="M71" s="80">
        <f>VLOOKUP($A71,[0]!Table,MATCH(M$4,[0]!Curves,0))</f>
        <v>0</v>
      </c>
      <c r="N71" s="81">
        <f t="shared" si="37"/>
        <v>0</v>
      </c>
      <c r="O71" s="99">
        <f t="shared" si="50"/>
        <v>0</v>
      </c>
      <c r="P71" s="71"/>
      <c r="Q71" s="99">
        <f t="shared" si="38"/>
        <v>4.1899999999999995</v>
      </c>
      <c r="R71" s="99">
        <f t="shared" si="39"/>
        <v>4.1899999999999995</v>
      </c>
      <c r="S71" s="99">
        <f t="shared" si="40"/>
        <v>4.1899999999999995</v>
      </c>
      <c r="T71" s="82"/>
      <c r="U71" s="22">
        <f t="shared" si="9"/>
        <v>31</v>
      </c>
      <c r="V71" s="83">
        <f t="shared" si="10"/>
        <v>39838</v>
      </c>
      <c r="W71" s="22">
        <f t="shared" ca="1" si="11"/>
        <v>2789</v>
      </c>
      <c r="X71" s="80">
        <f>VLOOKUP($A71,[0]!Table,MATCH(X$4,[0]!Curves,0))</f>
        <v>5.9571896011703505E-2</v>
      </c>
      <c r="Y71" s="84">
        <f t="shared" ca="1" si="12"/>
        <v>0.63841012766010785</v>
      </c>
      <c r="Z71" s="22">
        <f t="shared" si="13"/>
        <v>1</v>
      </c>
      <c r="AA71" s="22">
        <f t="shared" si="14"/>
        <v>31</v>
      </c>
      <c r="AC71" s="72">
        <f t="shared" ca="1" si="15"/>
        <v>4294584.9287695447</v>
      </c>
      <c r="AD71" s="72">
        <f t="shared" ca="1" si="16"/>
        <v>4294584.9287695447</v>
      </c>
      <c r="AE71" s="72">
        <f t="shared" ca="1" si="17"/>
        <v>4294584.9287695447</v>
      </c>
      <c r="AF71" s="72">
        <f t="shared" ca="1" si="18"/>
        <v>-148430.35468097506</v>
      </c>
      <c r="AG71" s="72">
        <f t="shared" ca="1" si="19"/>
        <v>-148430.35468097506</v>
      </c>
      <c r="AH71" s="72">
        <f t="shared" ca="1" si="20"/>
        <v>-148430.35468097506</v>
      </c>
      <c r="AI71" s="72">
        <f t="shared" ca="1" si="21"/>
        <v>0</v>
      </c>
      <c r="AJ71" s="72">
        <f t="shared" ca="1" si="22"/>
        <v>0</v>
      </c>
      <c r="AK71" s="72">
        <f t="shared" ca="1" si="23"/>
        <v>0</v>
      </c>
      <c r="AL71" s="76"/>
      <c r="AM71" s="72">
        <f t="shared" ca="1" si="24"/>
        <v>0</v>
      </c>
      <c r="AN71" s="72">
        <f t="shared" ca="1" si="25"/>
        <v>0</v>
      </c>
      <c r="AO71" s="72">
        <f t="shared" ca="1" si="26"/>
        <v>0</v>
      </c>
      <c r="AP71" s="85">
        <f t="shared" ca="1" si="27"/>
        <v>0</v>
      </c>
      <c r="AR71" s="72">
        <f t="shared" ca="1" si="28"/>
        <v>0</v>
      </c>
      <c r="AS71" s="72">
        <f t="shared" ca="1" si="29"/>
        <v>0</v>
      </c>
      <c r="AT71" s="72">
        <f t="shared" ca="1" si="30"/>
        <v>0</v>
      </c>
      <c r="AU71" s="85">
        <f t="shared" ca="1" si="31"/>
        <v>0</v>
      </c>
      <c r="AV71" s="85"/>
      <c r="AW71" s="73">
        <f t="shared" ca="1" si="32"/>
        <v>0</v>
      </c>
      <c r="AY71" s="73">
        <f t="shared" ca="1" si="33"/>
        <v>4146154.5740885697</v>
      </c>
      <c r="AZ71" s="86"/>
    </row>
    <row r="72" spans="1:52">
      <c r="A72" s="77">
        <f t="shared" si="34"/>
        <v>39814</v>
      </c>
      <c r="B72" s="78">
        <f t="shared" si="35"/>
        <v>50000</v>
      </c>
      <c r="C72" s="87"/>
      <c r="D72" s="79">
        <f t="shared" si="3"/>
        <v>50000</v>
      </c>
      <c r="E72" s="67">
        <f t="shared" si="4"/>
        <v>1550000</v>
      </c>
      <c r="F72" s="67">
        <f t="shared" ca="1" si="5"/>
        <v>984080.21855430864</v>
      </c>
      <c r="G72" s="80">
        <f>VLOOKUP($A72,[0]!Table,MATCH(G$4,[0]!Curves,0))</f>
        <v>4.4160000000000004</v>
      </c>
      <c r="H72" s="81">
        <f t="shared" si="41"/>
        <v>4.4160000000000004</v>
      </c>
      <c r="I72" s="80">
        <f t="shared" si="48"/>
        <v>4.4160000000000004</v>
      </c>
      <c r="J72" s="80">
        <f>VLOOKUP($A72,[0]!Table,MATCH(J$4,[0]!Curves,0))</f>
        <v>-0.15</v>
      </c>
      <c r="K72" s="81">
        <f t="shared" si="36"/>
        <v>-0.15</v>
      </c>
      <c r="L72" s="99">
        <f t="shared" si="49"/>
        <v>-0.15</v>
      </c>
      <c r="M72" s="80">
        <f>VLOOKUP($A72,[0]!Table,MATCH(M$4,[0]!Curves,0))</f>
        <v>0</v>
      </c>
      <c r="N72" s="81">
        <f t="shared" si="37"/>
        <v>0</v>
      </c>
      <c r="O72" s="99">
        <f t="shared" si="50"/>
        <v>0</v>
      </c>
      <c r="P72" s="71"/>
      <c r="Q72" s="99">
        <f t="shared" si="38"/>
        <v>4.266</v>
      </c>
      <c r="R72" s="99">
        <f t="shared" si="39"/>
        <v>4.266</v>
      </c>
      <c r="S72" s="99">
        <f t="shared" si="40"/>
        <v>4.266</v>
      </c>
      <c r="T72" s="82"/>
      <c r="U72" s="22">
        <f t="shared" si="9"/>
        <v>31</v>
      </c>
      <c r="V72" s="83">
        <f t="shared" si="10"/>
        <v>39869</v>
      </c>
      <c r="W72" s="22">
        <f t="shared" ca="1" si="11"/>
        <v>2820</v>
      </c>
      <c r="X72" s="80">
        <f>VLOOKUP($A72,[0]!Table,MATCH(X$4,[0]!Curves,0))</f>
        <v>5.9643958522369402E-2</v>
      </c>
      <c r="Y72" s="84">
        <f t="shared" ca="1" si="12"/>
        <v>0.63489046358342494</v>
      </c>
      <c r="Z72" s="22">
        <f t="shared" si="13"/>
        <v>1</v>
      </c>
      <c r="AA72" s="22">
        <f t="shared" si="14"/>
        <v>31</v>
      </c>
      <c r="AC72" s="72">
        <f t="shared" ca="1" si="15"/>
        <v>4345698.245135827</v>
      </c>
      <c r="AD72" s="72">
        <f t="shared" ca="1" si="16"/>
        <v>4345698.245135827</v>
      </c>
      <c r="AE72" s="72">
        <f t="shared" ca="1" si="17"/>
        <v>4345698.245135827</v>
      </c>
      <c r="AF72" s="72">
        <f t="shared" ca="1" si="18"/>
        <v>-147612.03278314628</v>
      </c>
      <c r="AG72" s="72">
        <f t="shared" ca="1" si="19"/>
        <v>-147612.03278314628</v>
      </c>
      <c r="AH72" s="72">
        <f t="shared" ca="1" si="20"/>
        <v>-147612.03278314628</v>
      </c>
      <c r="AI72" s="72">
        <f t="shared" ca="1" si="21"/>
        <v>0</v>
      </c>
      <c r="AJ72" s="72">
        <f t="shared" ca="1" si="22"/>
        <v>0</v>
      </c>
      <c r="AK72" s="72">
        <f t="shared" ca="1" si="23"/>
        <v>0</v>
      </c>
      <c r="AL72" s="76"/>
      <c r="AM72" s="72">
        <f t="shared" ca="1" si="24"/>
        <v>0</v>
      </c>
      <c r="AN72" s="72">
        <f t="shared" ca="1" si="25"/>
        <v>0</v>
      </c>
      <c r="AO72" s="72">
        <f t="shared" ca="1" si="26"/>
        <v>0</v>
      </c>
      <c r="AP72" s="85">
        <f t="shared" ca="1" si="27"/>
        <v>0</v>
      </c>
      <c r="AR72" s="72">
        <f t="shared" ca="1" si="28"/>
        <v>0</v>
      </c>
      <c r="AS72" s="72">
        <f t="shared" ca="1" si="29"/>
        <v>0</v>
      </c>
      <c r="AT72" s="72">
        <f t="shared" ca="1" si="30"/>
        <v>0</v>
      </c>
      <c r="AU72" s="85">
        <f t="shared" ca="1" si="31"/>
        <v>0</v>
      </c>
      <c r="AV72" s="85"/>
      <c r="AW72" s="73">
        <f t="shared" ca="1" si="32"/>
        <v>0</v>
      </c>
      <c r="AY72" s="73">
        <f t="shared" ca="1" si="33"/>
        <v>4198086.212352681</v>
      </c>
      <c r="AZ72" s="86"/>
    </row>
    <row r="73" spans="1:52">
      <c r="A73" s="77">
        <f t="shared" si="34"/>
        <v>39845</v>
      </c>
      <c r="B73" s="78">
        <f t="shared" si="35"/>
        <v>50000</v>
      </c>
      <c r="C73" s="87"/>
      <c r="D73" s="79">
        <f t="shared" si="3"/>
        <v>50000</v>
      </c>
      <c r="E73" s="67">
        <f t="shared" si="4"/>
        <v>1400000</v>
      </c>
      <c r="F73" s="67">
        <f t="shared" ca="1" si="5"/>
        <v>884410.3164147801</v>
      </c>
      <c r="G73" s="80">
        <f>VLOOKUP($A73,[0]!Table,MATCH(G$4,[0]!Curves,0))</f>
        <v>4.298</v>
      </c>
      <c r="H73" s="81">
        <f t="shared" si="41"/>
        <v>4.298</v>
      </c>
      <c r="I73" s="80">
        <f t="shared" si="48"/>
        <v>4.298</v>
      </c>
      <c r="J73" s="80">
        <f>VLOOKUP($A73,[0]!Table,MATCH(J$4,[0]!Curves,0))</f>
        <v>-0.15</v>
      </c>
      <c r="K73" s="81">
        <f t="shared" si="36"/>
        <v>-0.15</v>
      </c>
      <c r="L73" s="99">
        <f t="shared" si="49"/>
        <v>-0.15</v>
      </c>
      <c r="M73" s="80">
        <f>VLOOKUP($A73,[0]!Table,MATCH(M$4,[0]!Curves,0))</f>
        <v>0</v>
      </c>
      <c r="N73" s="81">
        <f t="shared" si="37"/>
        <v>0</v>
      </c>
      <c r="O73" s="99">
        <f t="shared" si="50"/>
        <v>0</v>
      </c>
      <c r="P73" s="71"/>
      <c r="Q73" s="99">
        <f t="shared" si="38"/>
        <v>4.1479999999999997</v>
      </c>
      <c r="R73" s="99">
        <f t="shared" si="39"/>
        <v>4.1479999999999997</v>
      </c>
      <c r="S73" s="99">
        <f t="shared" si="40"/>
        <v>4.1479999999999997</v>
      </c>
      <c r="T73" s="82"/>
      <c r="U73" s="22">
        <f t="shared" si="9"/>
        <v>28</v>
      </c>
      <c r="V73" s="83">
        <f t="shared" si="10"/>
        <v>39897</v>
      </c>
      <c r="W73" s="22">
        <f t="shared" ca="1" si="11"/>
        <v>2848</v>
      </c>
      <c r="X73" s="80">
        <f>VLOOKUP($A73,[0]!Table,MATCH(X$4,[0]!Curves,0))</f>
        <v>5.9716021034760501E-2</v>
      </c>
      <c r="Y73" s="84">
        <f t="shared" ca="1" si="12"/>
        <v>0.63172165458198581</v>
      </c>
      <c r="Z73" s="22">
        <f t="shared" si="13"/>
        <v>1</v>
      </c>
      <c r="AA73" s="22">
        <f t="shared" si="14"/>
        <v>28</v>
      </c>
      <c r="AC73" s="72">
        <f t="shared" ca="1" si="15"/>
        <v>3801195.5399507247</v>
      </c>
      <c r="AD73" s="72">
        <f t="shared" ca="1" si="16"/>
        <v>3801195.5399507247</v>
      </c>
      <c r="AE73" s="72">
        <f t="shared" ca="1" si="17"/>
        <v>3801195.5399507247</v>
      </c>
      <c r="AF73" s="72">
        <f t="shared" ca="1" si="18"/>
        <v>-132661.54746221701</v>
      </c>
      <c r="AG73" s="72">
        <f t="shared" ca="1" si="19"/>
        <v>-132661.54746221701</v>
      </c>
      <c r="AH73" s="72">
        <f t="shared" ca="1" si="20"/>
        <v>-132661.54746221701</v>
      </c>
      <c r="AI73" s="72">
        <f t="shared" ca="1" si="21"/>
        <v>0</v>
      </c>
      <c r="AJ73" s="72">
        <f t="shared" ca="1" si="22"/>
        <v>0</v>
      </c>
      <c r="AK73" s="72">
        <f t="shared" ca="1" si="23"/>
        <v>0</v>
      </c>
      <c r="AL73" s="76"/>
      <c r="AM73" s="72">
        <f t="shared" ca="1" si="24"/>
        <v>0</v>
      </c>
      <c r="AN73" s="72">
        <f t="shared" ca="1" si="25"/>
        <v>0</v>
      </c>
      <c r="AO73" s="72">
        <f t="shared" ca="1" si="26"/>
        <v>0</v>
      </c>
      <c r="AP73" s="85">
        <f t="shared" ca="1" si="27"/>
        <v>0</v>
      </c>
      <c r="AR73" s="72">
        <f t="shared" ca="1" si="28"/>
        <v>0</v>
      </c>
      <c r="AS73" s="72">
        <f t="shared" ca="1" si="29"/>
        <v>0</v>
      </c>
      <c r="AT73" s="72">
        <f t="shared" ca="1" si="30"/>
        <v>0</v>
      </c>
      <c r="AU73" s="85">
        <f t="shared" ca="1" si="31"/>
        <v>0</v>
      </c>
      <c r="AV73" s="85"/>
      <c r="AW73" s="73">
        <f t="shared" ca="1" si="32"/>
        <v>0</v>
      </c>
      <c r="AY73" s="73">
        <f t="shared" ca="1" si="33"/>
        <v>3668533.9924885076</v>
      </c>
      <c r="AZ73" s="86"/>
    </row>
    <row r="74" spans="1:52">
      <c r="A74" s="77">
        <f t="shared" si="34"/>
        <v>39873</v>
      </c>
      <c r="B74" s="78">
        <f t="shared" si="35"/>
        <v>50000</v>
      </c>
      <c r="C74" s="87"/>
      <c r="D74" s="79">
        <f t="shared" ref="D74:D137" si="51">B74+C74</f>
        <v>50000</v>
      </c>
      <c r="E74" s="67">
        <f t="shared" ref="E74:E137" si="52">IF(Z74=0,0,IF(AND(Z74=1,$H$3=1),D74*U74,IF($H$3=2,D74,"N/A")))</f>
        <v>1550000</v>
      </c>
      <c r="F74" s="67">
        <f t="shared" ref="F74:F137" ca="1" si="53">E74*Y74</f>
        <v>973748.26377814868</v>
      </c>
      <c r="G74" s="80">
        <f>VLOOKUP($A74,[0]!Table,MATCH(G$4,[0]!Curves,0))</f>
        <v>4.165</v>
      </c>
      <c r="H74" s="81">
        <f t="shared" si="41"/>
        <v>4.165</v>
      </c>
      <c r="I74" s="80">
        <f t="shared" si="48"/>
        <v>4.165</v>
      </c>
      <c r="J74" s="80">
        <f>VLOOKUP($A74,[0]!Table,MATCH(J$4,[0]!Curves,0))</f>
        <v>-0.15</v>
      </c>
      <c r="K74" s="81">
        <f t="shared" si="36"/>
        <v>-0.15</v>
      </c>
      <c r="L74" s="99">
        <f t="shared" si="49"/>
        <v>-0.15</v>
      </c>
      <c r="M74" s="80">
        <f>VLOOKUP($A74,[0]!Table,MATCH(M$4,[0]!Curves,0))</f>
        <v>0</v>
      </c>
      <c r="N74" s="81">
        <f t="shared" si="37"/>
        <v>0</v>
      </c>
      <c r="O74" s="99">
        <f t="shared" si="50"/>
        <v>0</v>
      </c>
      <c r="P74" s="71"/>
      <c r="Q74" s="99">
        <f t="shared" si="38"/>
        <v>4.0149999999999997</v>
      </c>
      <c r="R74" s="99">
        <f t="shared" si="39"/>
        <v>4.0149999999999997</v>
      </c>
      <c r="S74" s="99">
        <f t="shared" si="40"/>
        <v>4.0149999999999997</v>
      </c>
      <c r="T74" s="82"/>
      <c r="U74" s="22">
        <f t="shared" ref="U74:U137" si="54">A75-A74</f>
        <v>31</v>
      </c>
      <c r="V74" s="83">
        <f t="shared" ref="V74:V137" si="55">CHOOSE(F$3,A75+24,A74)</f>
        <v>39928</v>
      </c>
      <c r="W74" s="22">
        <f t="shared" ref="W74:W137" ca="1" si="56">V74-C$3</f>
        <v>2879</v>
      </c>
      <c r="X74" s="80">
        <f>VLOOKUP($A74,[0]!Table,MATCH(X$4,[0]!Curves,0))</f>
        <v>5.9781109757113302E-2</v>
      </c>
      <c r="Y74" s="84">
        <f t="shared" ref="Y74:Y137" ca="1" si="57">1/(1+CHOOSE(F$3,(X75+($K$3/10000))/2,(X74+($K$3/10000))/2))^(2*W74/365.25)</f>
        <v>0.62822468630848305</v>
      </c>
      <c r="Z74" s="22">
        <f t="shared" ref="Z74:Z137" si="58">IF(AND(mthbeg&lt;=A74,mthend&gt;=A74),1,0)</f>
        <v>1</v>
      </c>
      <c r="AA74" s="22">
        <f t="shared" ref="AA74:AA137" si="59">U74*Z74</f>
        <v>31</v>
      </c>
      <c r="AC74" s="72">
        <f t="shared" ref="AC74:AC137" ca="1" si="60">F74*G74</f>
        <v>4055661.5186359892</v>
      </c>
      <c r="AD74" s="72">
        <f t="shared" ref="AD74:AD137" ca="1" si="61">$F74*H74</f>
        <v>4055661.5186359892</v>
      </c>
      <c r="AE74" s="72">
        <f t="shared" ref="AE74:AE137" ca="1" si="62">$F74*I74</f>
        <v>4055661.5186359892</v>
      </c>
      <c r="AF74" s="72">
        <f t="shared" ref="AF74:AF137" ca="1" si="63">$F74*J74</f>
        <v>-146062.2395667223</v>
      </c>
      <c r="AG74" s="72">
        <f t="shared" ref="AG74:AG137" ca="1" si="64">$F74*K74</f>
        <v>-146062.2395667223</v>
      </c>
      <c r="AH74" s="72">
        <f t="shared" ref="AH74:AH137" ca="1" si="65">$F74*L74</f>
        <v>-146062.2395667223</v>
      </c>
      <c r="AI74" s="72">
        <f t="shared" ref="AI74:AI137" ca="1" si="66">$F74*M74</f>
        <v>0</v>
      </c>
      <c r="AJ74" s="72">
        <f t="shared" ref="AJ74:AJ137" ca="1" si="67">$F74*N74</f>
        <v>0</v>
      </c>
      <c r="AK74" s="72">
        <f t="shared" ref="AK74:AK137" ca="1" si="68">F74*O74</f>
        <v>0</v>
      </c>
      <c r="AL74" s="76"/>
      <c r="AM74" s="72">
        <f t="shared" ref="AM74:AM137" ca="1" si="69">CHOOSE($G$3,AD74-AE74,AE74-AD74)</f>
        <v>0</v>
      </c>
      <c r="AN74" s="72">
        <f t="shared" ref="AN74:AN137" ca="1" si="70">CHOOSE($G$3,AG74-AH74,AH74-AG74)</f>
        <v>0</v>
      </c>
      <c r="AO74" s="72">
        <f t="shared" ref="AO74:AO137" ca="1" si="71">CHOOSE($G$3,AJ74-AK74,AK74-AJ74)</f>
        <v>0</v>
      </c>
      <c r="AP74" s="85">
        <f t="shared" ref="AP74:AP137" ca="1" si="72">SUM(AM74:AO74)</f>
        <v>0</v>
      </c>
      <c r="AR74" s="72">
        <f t="shared" ref="AR74:AR137" ca="1" si="73">CHOOSE($G$3,AC74-AD74,AD74-AC74)</f>
        <v>0</v>
      </c>
      <c r="AS74" s="72">
        <f t="shared" ref="AS74:AS137" ca="1" si="74">CHOOSE($G$3,AF74-AG74,AG74-AF74)</f>
        <v>0</v>
      </c>
      <c r="AT74" s="72">
        <f t="shared" ref="AT74:AT137" ca="1" si="75">CHOOSE($G$3,AI74-AJ74,AJ74-AI74)</f>
        <v>0</v>
      </c>
      <c r="AU74" s="85">
        <f t="shared" ref="AU74:AU137" ca="1" si="76">AR74+AS74+AT74</f>
        <v>0</v>
      </c>
      <c r="AV74" s="85"/>
      <c r="AW74" s="73">
        <f t="shared" ref="AW74:AW137" ca="1" si="77">AU74+AP74</f>
        <v>0</v>
      </c>
      <c r="AY74" s="73">
        <f t="shared" ref="AY74:AY137" ca="1" si="78">AK74+AH74+AE74</f>
        <v>3909599.2790692667</v>
      </c>
      <c r="AZ74" s="86"/>
    </row>
    <row r="75" spans="1:52">
      <c r="A75" s="77">
        <f t="shared" ref="A75:A138" si="79">EDATE(A74,1)</f>
        <v>39904</v>
      </c>
      <c r="B75" s="78">
        <f t="shared" ref="B75:B138" si="80">B74</f>
        <v>50000</v>
      </c>
      <c r="C75" s="87"/>
      <c r="D75" s="79">
        <f t="shared" si="51"/>
        <v>50000</v>
      </c>
      <c r="E75" s="67">
        <f t="shared" si="52"/>
        <v>1500000</v>
      </c>
      <c r="F75" s="67">
        <f t="shared" ca="1" si="53"/>
        <v>937277.85175153974</v>
      </c>
      <c r="G75" s="80">
        <f>VLOOKUP($A75,[0]!Table,MATCH(G$4,[0]!Curves,0))</f>
        <v>3.98</v>
      </c>
      <c r="H75" s="81">
        <f t="shared" si="41"/>
        <v>3.98</v>
      </c>
      <c r="I75" s="80">
        <f t="shared" si="48"/>
        <v>3.98</v>
      </c>
      <c r="J75" s="80">
        <f>VLOOKUP($A75,[0]!Table,MATCH(J$4,[0]!Curves,0))</f>
        <v>-0.22</v>
      </c>
      <c r="K75" s="81">
        <f t="shared" ref="K75:K138" si="81">J75+$K$7</f>
        <v>-0.22</v>
      </c>
      <c r="L75" s="99">
        <f t="shared" si="49"/>
        <v>-0.22</v>
      </c>
      <c r="M75" s="80">
        <f>VLOOKUP($A75,[0]!Table,MATCH(M$4,[0]!Curves,0))</f>
        <v>0</v>
      </c>
      <c r="N75" s="81">
        <f t="shared" ref="N75:N138" si="82">M75+$N$7</f>
        <v>0</v>
      </c>
      <c r="O75" s="99">
        <f t="shared" si="50"/>
        <v>0</v>
      </c>
      <c r="P75" s="71"/>
      <c r="Q75" s="99">
        <f t="shared" ref="Q75:Q138" si="83">IF($F$3=1,M75+J75+G75,J75+G75)</f>
        <v>3.76</v>
      </c>
      <c r="R75" s="99">
        <f t="shared" ref="R75:R138" si="84">IF($F$3=1,N75+K75+H75,K75+H75)</f>
        <v>3.76</v>
      </c>
      <c r="S75" s="99">
        <f t="shared" ref="S75:S138" si="85">IF($F$3=1,O75+L75+I75,L75+I75)</f>
        <v>3.76</v>
      </c>
      <c r="T75" s="82"/>
      <c r="U75" s="22">
        <f t="shared" si="54"/>
        <v>30</v>
      </c>
      <c r="V75" s="83">
        <f t="shared" si="55"/>
        <v>39958</v>
      </c>
      <c r="W75" s="22">
        <f t="shared" ca="1" si="56"/>
        <v>2909</v>
      </c>
      <c r="X75" s="80">
        <f>VLOOKUP($A75,[0]!Table,MATCH(X$4,[0]!Curves,0))</f>
        <v>5.9853172272788906E-2</v>
      </c>
      <c r="Y75" s="84">
        <f t="shared" ca="1" si="57"/>
        <v>0.62485190116769318</v>
      </c>
      <c r="Z75" s="22">
        <f t="shared" si="58"/>
        <v>1</v>
      </c>
      <c r="AA75" s="22">
        <f t="shared" si="59"/>
        <v>30</v>
      </c>
      <c r="AC75" s="72">
        <f t="shared" ca="1" si="60"/>
        <v>3730365.8499711282</v>
      </c>
      <c r="AD75" s="72">
        <f t="shared" ca="1" si="61"/>
        <v>3730365.8499711282</v>
      </c>
      <c r="AE75" s="72">
        <f t="shared" ca="1" si="62"/>
        <v>3730365.8499711282</v>
      </c>
      <c r="AF75" s="72">
        <f t="shared" ca="1" si="63"/>
        <v>-206201.12738533874</v>
      </c>
      <c r="AG75" s="72">
        <f t="shared" ca="1" si="64"/>
        <v>-206201.12738533874</v>
      </c>
      <c r="AH75" s="72">
        <f t="shared" ca="1" si="65"/>
        <v>-206201.12738533874</v>
      </c>
      <c r="AI75" s="72">
        <f t="shared" ca="1" si="66"/>
        <v>0</v>
      </c>
      <c r="AJ75" s="72">
        <f t="shared" ca="1" si="67"/>
        <v>0</v>
      </c>
      <c r="AK75" s="72">
        <f t="shared" ca="1" si="68"/>
        <v>0</v>
      </c>
      <c r="AL75" s="76"/>
      <c r="AM75" s="72">
        <f t="shared" ca="1" si="69"/>
        <v>0</v>
      </c>
      <c r="AN75" s="72">
        <f t="shared" ca="1" si="70"/>
        <v>0</v>
      </c>
      <c r="AO75" s="72">
        <f t="shared" ca="1" si="71"/>
        <v>0</v>
      </c>
      <c r="AP75" s="85">
        <f t="shared" ca="1" si="72"/>
        <v>0</v>
      </c>
      <c r="AR75" s="72">
        <f t="shared" ca="1" si="73"/>
        <v>0</v>
      </c>
      <c r="AS75" s="72">
        <f t="shared" ca="1" si="74"/>
        <v>0</v>
      </c>
      <c r="AT75" s="72">
        <f t="shared" ca="1" si="75"/>
        <v>0</v>
      </c>
      <c r="AU75" s="85">
        <f t="shared" ca="1" si="76"/>
        <v>0</v>
      </c>
      <c r="AV75" s="85"/>
      <c r="AW75" s="73">
        <f t="shared" ca="1" si="77"/>
        <v>0</v>
      </c>
      <c r="AY75" s="73">
        <f t="shared" ca="1" si="78"/>
        <v>3524164.7225857894</v>
      </c>
      <c r="AZ75" s="86"/>
    </row>
    <row r="76" spans="1:52">
      <c r="A76" s="77">
        <f t="shared" si="79"/>
        <v>39934</v>
      </c>
      <c r="B76" s="78">
        <f t="shared" si="80"/>
        <v>50000</v>
      </c>
      <c r="C76" s="87"/>
      <c r="D76" s="79">
        <f t="shared" si="51"/>
        <v>50000</v>
      </c>
      <c r="E76" s="67">
        <f t="shared" si="52"/>
        <v>1550000</v>
      </c>
      <c r="F76" s="67">
        <f t="shared" ca="1" si="53"/>
        <v>963136.61749176204</v>
      </c>
      <c r="G76" s="80">
        <f>VLOOKUP($A76,[0]!Table,MATCH(G$4,[0]!Curves,0))</f>
        <v>3.97</v>
      </c>
      <c r="H76" s="81">
        <f t="shared" ref="H76:H139" si="86">G76+$H$7</f>
        <v>3.97</v>
      </c>
      <c r="I76" s="80">
        <f t="shared" si="48"/>
        <v>3.97</v>
      </c>
      <c r="J76" s="80">
        <f>VLOOKUP($A76,[0]!Table,MATCH(J$4,[0]!Curves,0))</f>
        <v>-0.27</v>
      </c>
      <c r="K76" s="81">
        <f t="shared" si="81"/>
        <v>-0.27</v>
      </c>
      <c r="L76" s="99">
        <f t="shared" si="49"/>
        <v>-0.27</v>
      </c>
      <c r="M76" s="80">
        <f>VLOOKUP($A76,[0]!Table,MATCH(M$4,[0]!Curves,0))</f>
        <v>0</v>
      </c>
      <c r="N76" s="81">
        <f t="shared" si="82"/>
        <v>0</v>
      </c>
      <c r="O76" s="99">
        <f t="shared" si="50"/>
        <v>0</v>
      </c>
      <c r="P76" s="71"/>
      <c r="Q76" s="99">
        <f t="shared" si="83"/>
        <v>3.7</v>
      </c>
      <c r="R76" s="99">
        <f t="shared" si="84"/>
        <v>3.7</v>
      </c>
      <c r="S76" s="99">
        <f t="shared" si="85"/>
        <v>3.7</v>
      </c>
      <c r="T76" s="82"/>
      <c r="U76" s="22">
        <f t="shared" si="54"/>
        <v>31</v>
      </c>
      <c r="V76" s="83">
        <f t="shared" si="55"/>
        <v>39989</v>
      </c>
      <c r="W76" s="22">
        <f t="shared" ca="1" si="56"/>
        <v>2940</v>
      </c>
      <c r="X76" s="80">
        <f>VLOOKUP($A76,[0]!Table,MATCH(X$4,[0]!Curves,0))</f>
        <v>5.9922910192827999E-2</v>
      </c>
      <c r="Y76" s="84">
        <f t="shared" ca="1" si="57"/>
        <v>0.62137846289791099</v>
      </c>
      <c r="Z76" s="22">
        <f t="shared" si="58"/>
        <v>1</v>
      </c>
      <c r="AA76" s="22">
        <f t="shared" si="59"/>
        <v>31</v>
      </c>
      <c r="AC76" s="72">
        <f t="shared" ca="1" si="60"/>
        <v>3823652.3714422956</v>
      </c>
      <c r="AD76" s="72">
        <f t="shared" ca="1" si="61"/>
        <v>3823652.3714422956</v>
      </c>
      <c r="AE76" s="72">
        <f t="shared" ca="1" si="62"/>
        <v>3823652.3714422956</v>
      </c>
      <c r="AF76" s="72">
        <f t="shared" ca="1" si="63"/>
        <v>-260046.88672277576</v>
      </c>
      <c r="AG76" s="72">
        <f t="shared" ca="1" si="64"/>
        <v>-260046.88672277576</v>
      </c>
      <c r="AH76" s="72">
        <f t="shared" ca="1" si="65"/>
        <v>-260046.88672277576</v>
      </c>
      <c r="AI76" s="72">
        <f t="shared" ca="1" si="66"/>
        <v>0</v>
      </c>
      <c r="AJ76" s="72">
        <f t="shared" ca="1" si="67"/>
        <v>0</v>
      </c>
      <c r="AK76" s="72">
        <f t="shared" ca="1" si="68"/>
        <v>0</v>
      </c>
      <c r="AL76" s="76"/>
      <c r="AM76" s="72">
        <f t="shared" ca="1" si="69"/>
        <v>0</v>
      </c>
      <c r="AN76" s="72">
        <f t="shared" ca="1" si="70"/>
        <v>0</v>
      </c>
      <c r="AO76" s="72">
        <f t="shared" ca="1" si="71"/>
        <v>0</v>
      </c>
      <c r="AP76" s="85">
        <f t="shared" ca="1" si="72"/>
        <v>0</v>
      </c>
      <c r="AR76" s="72">
        <f t="shared" ca="1" si="73"/>
        <v>0</v>
      </c>
      <c r="AS76" s="72">
        <f t="shared" ca="1" si="74"/>
        <v>0</v>
      </c>
      <c r="AT76" s="72">
        <f t="shared" ca="1" si="75"/>
        <v>0</v>
      </c>
      <c r="AU76" s="85">
        <f t="shared" ca="1" si="76"/>
        <v>0</v>
      </c>
      <c r="AV76" s="85"/>
      <c r="AW76" s="73">
        <f t="shared" ca="1" si="77"/>
        <v>0</v>
      </c>
      <c r="AY76" s="73">
        <f t="shared" ca="1" si="78"/>
        <v>3563605.48471952</v>
      </c>
      <c r="AZ76" s="86"/>
    </row>
    <row r="77" spans="1:52">
      <c r="A77" s="77">
        <f t="shared" si="79"/>
        <v>39965</v>
      </c>
      <c r="B77" s="78">
        <f t="shared" si="80"/>
        <v>50000</v>
      </c>
      <c r="C77" s="87"/>
      <c r="D77" s="79">
        <f t="shared" si="51"/>
        <v>50000</v>
      </c>
      <c r="E77" s="67">
        <f t="shared" si="52"/>
        <v>1500000</v>
      </c>
      <c r="F77" s="67">
        <f t="shared" ca="1" si="53"/>
        <v>927042.71880702279</v>
      </c>
      <c r="G77" s="80">
        <f>VLOOKUP($A77,[0]!Table,MATCH(G$4,[0]!Curves,0))</f>
        <v>4.0060000000000002</v>
      </c>
      <c r="H77" s="81">
        <f t="shared" si="86"/>
        <v>4.0060000000000002</v>
      </c>
      <c r="I77" s="80">
        <f t="shared" si="48"/>
        <v>4.0060000000000002</v>
      </c>
      <c r="J77" s="80">
        <f>VLOOKUP($A77,[0]!Table,MATCH(J$4,[0]!Curves,0))</f>
        <v>-0.27</v>
      </c>
      <c r="K77" s="81">
        <f t="shared" si="81"/>
        <v>-0.27</v>
      </c>
      <c r="L77" s="99">
        <f t="shared" si="49"/>
        <v>-0.27</v>
      </c>
      <c r="M77" s="80">
        <f>VLOOKUP($A77,[0]!Table,MATCH(M$4,[0]!Curves,0))</f>
        <v>0</v>
      </c>
      <c r="N77" s="81">
        <f t="shared" si="82"/>
        <v>0</v>
      </c>
      <c r="O77" s="99">
        <f t="shared" si="50"/>
        <v>0</v>
      </c>
      <c r="P77" s="71"/>
      <c r="Q77" s="99">
        <f t="shared" si="83"/>
        <v>3.7360000000000002</v>
      </c>
      <c r="R77" s="99">
        <f t="shared" si="84"/>
        <v>3.7360000000000002</v>
      </c>
      <c r="S77" s="99">
        <f t="shared" si="85"/>
        <v>3.7360000000000002</v>
      </c>
      <c r="T77" s="82"/>
      <c r="U77" s="22">
        <f t="shared" si="54"/>
        <v>30</v>
      </c>
      <c r="V77" s="83">
        <f t="shared" si="55"/>
        <v>40019</v>
      </c>
      <c r="W77" s="22">
        <f t="shared" ca="1" si="56"/>
        <v>2970</v>
      </c>
      <c r="X77" s="80">
        <f>VLOOKUP($A77,[0]!Table,MATCH(X$4,[0]!Curves,0))</f>
        <v>5.99949727118987E-2</v>
      </c>
      <c r="Y77" s="84">
        <f t="shared" ca="1" si="57"/>
        <v>0.61802847920468185</v>
      </c>
      <c r="Z77" s="22">
        <f t="shared" si="58"/>
        <v>1</v>
      </c>
      <c r="AA77" s="22">
        <f t="shared" si="59"/>
        <v>30</v>
      </c>
      <c r="AC77" s="72">
        <f t="shared" ca="1" si="60"/>
        <v>3713733.1315409336</v>
      </c>
      <c r="AD77" s="72">
        <f t="shared" ca="1" si="61"/>
        <v>3713733.1315409336</v>
      </c>
      <c r="AE77" s="72">
        <f t="shared" ca="1" si="62"/>
        <v>3713733.1315409336</v>
      </c>
      <c r="AF77" s="72">
        <f t="shared" ca="1" si="63"/>
        <v>-250301.53407789615</v>
      </c>
      <c r="AG77" s="72">
        <f t="shared" ca="1" si="64"/>
        <v>-250301.53407789615</v>
      </c>
      <c r="AH77" s="72">
        <f t="shared" ca="1" si="65"/>
        <v>-250301.53407789615</v>
      </c>
      <c r="AI77" s="72">
        <f t="shared" ca="1" si="66"/>
        <v>0</v>
      </c>
      <c r="AJ77" s="72">
        <f t="shared" ca="1" si="67"/>
        <v>0</v>
      </c>
      <c r="AK77" s="72">
        <f t="shared" ca="1" si="68"/>
        <v>0</v>
      </c>
      <c r="AL77" s="76"/>
      <c r="AM77" s="72">
        <f t="shared" ca="1" si="69"/>
        <v>0</v>
      </c>
      <c r="AN77" s="72">
        <f t="shared" ca="1" si="70"/>
        <v>0</v>
      </c>
      <c r="AO77" s="72">
        <f t="shared" ca="1" si="71"/>
        <v>0</v>
      </c>
      <c r="AP77" s="85">
        <f t="shared" ca="1" si="72"/>
        <v>0</v>
      </c>
      <c r="AR77" s="72">
        <f t="shared" ca="1" si="73"/>
        <v>0</v>
      </c>
      <c r="AS77" s="72">
        <f t="shared" ca="1" si="74"/>
        <v>0</v>
      </c>
      <c r="AT77" s="72">
        <f t="shared" ca="1" si="75"/>
        <v>0</v>
      </c>
      <c r="AU77" s="85">
        <f t="shared" ca="1" si="76"/>
        <v>0</v>
      </c>
      <c r="AV77" s="85"/>
      <c r="AW77" s="73">
        <f t="shared" ca="1" si="77"/>
        <v>0</v>
      </c>
      <c r="AY77" s="73">
        <f t="shared" ca="1" si="78"/>
        <v>3463431.5974630374</v>
      </c>
      <c r="AZ77" s="86"/>
    </row>
    <row r="78" spans="1:52">
      <c r="A78" s="77">
        <f t="shared" si="79"/>
        <v>39995</v>
      </c>
      <c r="B78" s="78">
        <f t="shared" si="80"/>
        <v>50000</v>
      </c>
      <c r="C78" s="87"/>
      <c r="D78" s="79">
        <f t="shared" si="51"/>
        <v>50000</v>
      </c>
      <c r="E78" s="67">
        <f t="shared" si="52"/>
        <v>1550000</v>
      </c>
      <c r="F78" s="67">
        <f t="shared" ca="1" si="53"/>
        <v>952596.88103178912</v>
      </c>
      <c r="G78" s="80">
        <f>VLOOKUP($A78,[0]!Table,MATCH(G$4,[0]!Curves,0))</f>
        <v>4.0549999999999997</v>
      </c>
      <c r="H78" s="81">
        <f t="shared" si="86"/>
        <v>4.0549999999999997</v>
      </c>
      <c r="I78" s="80">
        <f t="shared" si="48"/>
        <v>4.0549999999999997</v>
      </c>
      <c r="J78" s="80">
        <f>VLOOKUP($A78,[0]!Table,MATCH(J$4,[0]!Curves,0))</f>
        <v>-0.27</v>
      </c>
      <c r="K78" s="81">
        <f t="shared" si="81"/>
        <v>-0.27</v>
      </c>
      <c r="L78" s="99">
        <f t="shared" si="49"/>
        <v>-0.27</v>
      </c>
      <c r="M78" s="80">
        <f>VLOOKUP($A78,[0]!Table,MATCH(M$4,[0]!Curves,0))</f>
        <v>0</v>
      </c>
      <c r="N78" s="81">
        <f t="shared" si="82"/>
        <v>0</v>
      </c>
      <c r="O78" s="99">
        <f t="shared" si="50"/>
        <v>0</v>
      </c>
      <c r="P78" s="71"/>
      <c r="Q78" s="99">
        <f t="shared" si="83"/>
        <v>3.7849999999999997</v>
      </c>
      <c r="R78" s="99">
        <f t="shared" si="84"/>
        <v>3.7849999999999997</v>
      </c>
      <c r="S78" s="99">
        <f t="shared" si="85"/>
        <v>3.7849999999999997</v>
      </c>
      <c r="T78" s="82"/>
      <c r="U78" s="22">
        <f t="shared" si="54"/>
        <v>31</v>
      </c>
      <c r="V78" s="83">
        <f t="shared" si="55"/>
        <v>40050</v>
      </c>
      <c r="W78" s="22">
        <f t="shared" ca="1" si="56"/>
        <v>3001</v>
      </c>
      <c r="X78" s="80">
        <f>VLOOKUP($A78,[0]!Table,MATCH(X$4,[0]!Curves,0))</f>
        <v>6.0064710635223201E-2</v>
      </c>
      <c r="Y78" s="84">
        <f t="shared" ca="1" si="57"/>
        <v>0.61457863292373494</v>
      </c>
      <c r="Z78" s="22">
        <f t="shared" si="58"/>
        <v>1</v>
      </c>
      <c r="AA78" s="22">
        <f t="shared" si="59"/>
        <v>31</v>
      </c>
      <c r="AC78" s="72">
        <f t="shared" ca="1" si="60"/>
        <v>3862780.3525839048</v>
      </c>
      <c r="AD78" s="72">
        <f t="shared" ca="1" si="61"/>
        <v>3862780.3525839048</v>
      </c>
      <c r="AE78" s="72">
        <f t="shared" ca="1" si="62"/>
        <v>3862780.3525839048</v>
      </c>
      <c r="AF78" s="72">
        <f t="shared" ca="1" si="63"/>
        <v>-257201.15787858309</v>
      </c>
      <c r="AG78" s="72">
        <f t="shared" ca="1" si="64"/>
        <v>-257201.15787858309</v>
      </c>
      <c r="AH78" s="72">
        <f t="shared" ca="1" si="65"/>
        <v>-257201.15787858309</v>
      </c>
      <c r="AI78" s="72">
        <f t="shared" ca="1" si="66"/>
        <v>0</v>
      </c>
      <c r="AJ78" s="72">
        <f t="shared" ca="1" si="67"/>
        <v>0</v>
      </c>
      <c r="AK78" s="72">
        <f t="shared" ca="1" si="68"/>
        <v>0</v>
      </c>
      <c r="AL78" s="76"/>
      <c r="AM78" s="72">
        <f t="shared" ca="1" si="69"/>
        <v>0</v>
      </c>
      <c r="AN78" s="72">
        <f t="shared" ca="1" si="70"/>
        <v>0</v>
      </c>
      <c r="AO78" s="72">
        <f t="shared" ca="1" si="71"/>
        <v>0</v>
      </c>
      <c r="AP78" s="85">
        <f t="shared" ca="1" si="72"/>
        <v>0</v>
      </c>
      <c r="AR78" s="72">
        <f t="shared" ca="1" si="73"/>
        <v>0</v>
      </c>
      <c r="AS78" s="72">
        <f t="shared" ca="1" si="74"/>
        <v>0</v>
      </c>
      <c r="AT78" s="72">
        <f t="shared" ca="1" si="75"/>
        <v>0</v>
      </c>
      <c r="AU78" s="85">
        <f t="shared" ca="1" si="76"/>
        <v>0</v>
      </c>
      <c r="AV78" s="85"/>
      <c r="AW78" s="73">
        <f t="shared" ca="1" si="77"/>
        <v>0</v>
      </c>
      <c r="AY78" s="73">
        <f t="shared" ca="1" si="78"/>
        <v>3605579.1947053215</v>
      </c>
      <c r="AZ78" s="86"/>
    </row>
    <row r="79" spans="1:52">
      <c r="A79" s="77">
        <f t="shared" si="79"/>
        <v>40026</v>
      </c>
      <c r="B79" s="78">
        <f t="shared" si="80"/>
        <v>50000</v>
      </c>
      <c r="C79" s="87"/>
      <c r="D79" s="79">
        <f t="shared" si="51"/>
        <v>50000</v>
      </c>
      <c r="E79" s="67">
        <f t="shared" si="52"/>
        <v>1550000</v>
      </c>
      <c r="F79" s="67">
        <f t="shared" ca="1" si="53"/>
        <v>947268.23767384863</v>
      </c>
      <c r="G79" s="80">
        <f>VLOOKUP($A79,[0]!Table,MATCH(G$4,[0]!Curves,0))</f>
        <v>4.0999999999999996</v>
      </c>
      <c r="H79" s="81">
        <f t="shared" si="86"/>
        <v>4.0999999999999996</v>
      </c>
      <c r="I79" s="80">
        <f t="shared" si="48"/>
        <v>4.0999999999999996</v>
      </c>
      <c r="J79" s="80">
        <f>VLOOKUP($A79,[0]!Table,MATCH(J$4,[0]!Curves,0))</f>
        <v>-0.27</v>
      </c>
      <c r="K79" s="81">
        <f t="shared" si="81"/>
        <v>-0.27</v>
      </c>
      <c r="L79" s="99">
        <f t="shared" si="49"/>
        <v>-0.27</v>
      </c>
      <c r="M79" s="80">
        <f>VLOOKUP($A79,[0]!Table,MATCH(M$4,[0]!Curves,0))</f>
        <v>0</v>
      </c>
      <c r="N79" s="81">
        <f t="shared" si="82"/>
        <v>0</v>
      </c>
      <c r="O79" s="99">
        <f t="shared" si="50"/>
        <v>0</v>
      </c>
      <c r="P79" s="71"/>
      <c r="Q79" s="99">
        <f t="shared" si="83"/>
        <v>3.8299999999999996</v>
      </c>
      <c r="R79" s="99">
        <f t="shared" si="84"/>
        <v>3.8299999999999996</v>
      </c>
      <c r="S79" s="99">
        <f t="shared" si="85"/>
        <v>3.8299999999999996</v>
      </c>
      <c r="T79" s="82"/>
      <c r="U79" s="22">
        <f t="shared" si="54"/>
        <v>31</v>
      </c>
      <c r="V79" s="83">
        <f t="shared" si="55"/>
        <v>40081</v>
      </c>
      <c r="W79" s="22">
        <f t="shared" ca="1" si="56"/>
        <v>3032</v>
      </c>
      <c r="X79" s="80">
        <f>VLOOKUP($A79,[0]!Table,MATCH(X$4,[0]!Curves,0))</f>
        <v>6.0136773157688998E-2</v>
      </c>
      <c r="Y79" s="84">
        <f t="shared" ca="1" si="57"/>
        <v>0.61114079849925718</v>
      </c>
      <c r="Z79" s="22">
        <f t="shared" si="58"/>
        <v>1</v>
      </c>
      <c r="AA79" s="22">
        <f t="shared" si="59"/>
        <v>31</v>
      </c>
      <c r="AC79" s="72">
        <f t="shared" ca="1" si="60"/>
        <v>3883799.7744627791</v>
      </c>
      <c r="AD79" s="72">
        <f t="shared" ca="1" si="61"/>
        <v>3883799.7744627791</v>
      </c>
      <c r="AE79" s="72">
        <f t="shared" ca="1" si="62"/>
        <v>3883799.7744627791</v>
      </c>
      <c r="AF79" s="72">
        <f t="shared" ca="1" si="63"/>
        <v>-255762.42417193914</v>
      </c>
      <c r="AG79" s="72">
        <f t="shared" ca="1" si="64"/>
        <v>-255762.42417193914</v>
      </c>
      <c r="AH79" s="72">
        <f t="shared" ca="1" si="65"/>
        <v>-255762.42417193914</v>
      </c>
      <c r="AI79" s="72">
        <f t="shared" ca="1" si="66"/>
        <v>0</v>
      </c>
      <c r="AJ79" s="72">
        <f t="shared" ca="1" si="67"/>
        <v>0</v>
      </c>
      <c r="AK79" s="72">
        <f t="shared" ca="1" si="68"/>
        <v>0</v>
      </c>
      <c r="AL79" s="76"/>
      <c r="AM79" s="72">
        <f t="shared" ca="1" si="69"/>
        <v>0</v>
      </c>
      <c r="AN79" s="72">
        <f t="shared" ca="1" si="70"/>
        <v>0</v>
      </c>
      <c r="AO79" s="72">
        <f t="shared" ca="1" si="71"/>
        <v>0</v>
      </c>
      <c r="AP79" s="85">
        <f t="shared" ca="1" si="72"/>
        <v>0</v>
      </c>
      <c r="AR79" s="72">
        <f t="shared" ca="1" si="73"/>
        <v>0</v>
      </c>
      <c r="AS79" s="72">
        <f t="shared" ca="1" si="74"/>
        <v>0</v>
      </c>
      <c r="AT79" s="72">
        <f t="shared" ca="1" si="75"/>
        <v>0</v>
      </c>
      <c r="AU79" s="85">
        <f t="shared" ca="1" si="76"/>
        <v>0</v>
      </c>
      <c r="AV79" s="85"/>
      <c r="AW79" s="73">
        <f t="shared" ca="1" si="77"/>
        <v>0</v>
      </c>
      <c r="AY79" s="73">
        <f t="shared" ca="1" si="78"/>
        <v>3628037.35029084</v>
      </c>
      <c r="AZ79" s="86"/>
    </row>
    <row r="80" spans="1:52">
      <c r="A80" s="77">
        <f t="shared" si="79"/>
        <v>40057</v>
      </c>
      <c r="B80" s="78">
        <f t="shared" si="80"/>
        <v>50000</v>
      </c>
      <c r="C80" s="87"/>
      <c r="D80" s="79">
        <f t="shared" si="51"/>
        <v>50000</v>
      </c>
      <c r="E80" s="67">
        <f t="shared" si="52"/>
        <v>1500000</v>
      </c>
      <c r="F80" s="67">
        <f t="shared" ca="1" si="53"/>
        <v>911737.96871918917</v>
      </c>
      <c r="G80" s="80">
        <f>VLOOKUP($A80,[0]!Table,MATCH(G$4,[0]!Curves,0))</f>
        <v>4.1070000000000002</v>
      </c>
      <c r="H80" s="81">
        <f t="shared" si="86"/>
        <v>4.1070000000000002</v>
      </c>
      <c r="I80" s="80">
        <f t="shared" si="48"/>
        <v>4.1070000000000002</v>
      </c>
      <c r="J80" s="80">
        <f>VLOOKUP($A80,[0]!Table,MATCH(J$4,[0]!Curves,0))</f>
        <v>-0.27</v>
      </c>
      <c r="K80" s="81">
        <f t="shared" si="81"/>
        <v>-0.27</v>
      </c>
      <c r="L80" s="99">
        <f t="shared" si="49"/>
        <v>-0.27</v>
      </c>
      <c r="M80" s="80">
        <f>VLOOKUP($A80,[0]!Table,MATCH(M$4,[0]!Curves,0))</f>
        <v>0</v>
      </c>
      <c r="N80" s="81">
        <f t="shared" si="82"/>
        <v>0</v>
      </c>
      <c r="O80" s="99">
        <f t="shared" si="50"/>
        <v>0</v>
      </c>
      <c r="P80" s="71"/>
      <c r="Q80" s="99">
        <f t="shared" si="83"/>
        <v>3.8370000000000002</v>
      </c>
      <c r="R80" s="99">
        <f t="shared" si="84"/>
        <v>3.8370000000000002</v>
      </c>
      <c r="S80" s="99">
        <f t="shared" si="85"/>
        <v>3.8370000000000002</v>
      </c>
      <c r="T80" s="82"/>
      <c r="U80" s="22">
        <f t="shared" si="54"/>
        <v>30</v>
      </c>
      <c r="V80" s="83">
        <f t="shared" si="55"/>
        <v>40111</v>
      </c>
      <c r="W80" s="22">
        <f t="shared" ca="1" si="56"/>
        <v>3062</v>
      </c>
      <c r="X80" s="80">
        <f>VLOOKUP($A80,[0]!Table,MATCH(X$4,[0]!Curves,0))</f>
        <v>6.0208835681880797E-2</v>
      </c>
      <c r="Y80" s="84">
        <f t="shared" ca="1" si="57"/>
        <v>0.60782531247945948</v>
      </c>
      <c r="Z80" s="22">
        <f t="shared" si="58"/>
        <v>1</v>
      </c>
      <c r="AA80" s="22">
        <f t="shared" si="59"/>
        <v>30</v>
      </c>
      <c r="AC80" s="72">
        <f t="shared" ca="1" si="60"/>
        <v>3744507.83752971</v>
      </c>
      <c r="AD80" s="72">
        <f t="shared" ca="1" si="61"/>
        <v>3744507.83752971</v>
      </c>
      <c r="AE80" s="72">
        <f t="shared" ca="1" si="62"/>
        <v>3744507.83752971</v>
      </c>
      <c r="AF80" s="72">
        <f t="shared" ca="1" si="63"/>
        <v>-246169.2515541811</v>
      </c>
      <c r="AG80" s="72">
        <f t="shared" ca="1" si="64"/>
        <v>-246169.2515541811</v>
      </c>
      <c r="AH80" s="72">
        <f t="shared" ca="1" si="65"/>
        <v>-246169.2515541811</v>
      </c>
      <c r="AI80" s="72">
        <f t="shared" ca="1" si="66"/>
        <v>0</v>
      </c>
      <c r="AJ80" s="72">
        <f t="shared" ca="1" si="67"/>
        <v>0</v>
      </c>
      <c r="AK80" s="72">
        <f t="shared" ca="1" si="68"/>
        <v>0</v>
      </c>
      <c r="AL80" s="76"/>
      <c r="AM80" s="72">
        <f t="shared" ca="1" si="69"/>
        <v>0</v>
      </c>
      <c r="AN80" s="72">
        <f t="shared" ca="1" si="70"/>
        <v>0</v>
      </c>
      <c r="AO80" s="72">
        <f t="shared" ca="1" si="71"/>
        <v>0</v>
      </c>
      <c r="AP80" s="85">
        <f t="shared" ca="1" si="72"/>
        <v>0</v>
      </c>
      <c r="AR80" s="72">
        <f t="shared" ca="1" si="73"/>
        <v>0</v>
      </c>
      <c r="AS80" s="72">
        <f t="shared" ca="1" si="74"/>
        <v>0</v>
      </c>
      <c r="AT80" s="72">
        <f t="shared" ca="1" si="75"/>
        <v>0</v>
      </c>
      <c r="AU80" s="85">
        <f t="shared" ca="1" si="76"/>
        <v>0</v>
      </c>
      <c r="AV80" s="85"/>
      <c r="AW80" s="73">
        <f t="shared" ca="1" si="77"/>
        <v>0</v>
      </c>
      <c r="AY80" s="73">
        <f t="shared" ca="1" si="78"/>
        <v>3498338.5859755287</v>
      </c>
      <c r="AZ80" s="86"/>
    </row>
    <row r="81" spans="1:52">
      <c r="A81" s="77">
        <f t="shared" si="79"/>
        <v>40087</v>
      </c>
      <c r="B81" s="78">
        <f t="shared" si="80"/>
        <v>50000</v>
      </c>
      <c r="C81" s="87"/>
      <c r="D81" s="79">
        <f t="shared" si="51"/>
        <v>50000</v>
      </c>
      <c r="E81" s="67">
        <f t="shared" si="52"/>
        <v>1550000</v>
      </c>
      <c r="F81" s="67">
        <f t="shared" ca="1" si="53"/>
        <v>936837.29188368632</v>
      </c>
      <c r="G81" s="80">
        <f>VLOOKUP($A81,[0]!Table,MATCH(G$4,[0]!Curves,0))</f>
        <v>4.1349999999999998</v>
      </c>
      <c r="H81" s="81">
        <f t="shared" si="86"/>
        <v>4.1349999999999998</v>
      </c>
      <c r="I81" s="80">
        <f t="shared" si="48"/>
        <v>4.1349999999999998</v>
      </c>
      <c r="J81" s="80">
        <f>VLOOKUP($A81,[0]!Table,MATCH(J$4,[0]!Curves,0))</f>
        <v>-0.27</v>
      </c>
      <c r="K81" s="81">
        <f t="shared" si="81"/>
        <v>-0.27</v>
      </c>
      <c r="L81" s="99">
        <f t="shared" si="49"/>
        <v>-0.27</v>
      </c>
      <c r="M81" s="80">
        <f>VLOOKUP($A81,[0]!Table,MATCH(M$4,[0]!Curves,0))</f>
        <v>0</v>
      </c>
      <c r="N81" s="81">
        <f t="shared" si="82"/>
        <v>0</v>
      </c>
      <c r="O81" s="99">
        <f t="shared" si="50"/>
        <v>0</v>
      </c>
      <c r="P81" s="71"/>
      <c r="Q81" s="99">
        <f t="shared" si="83"/>
        <v>3.8649999999999998</v>
      </c>
      <c r="R81" s="99">
        <f t="shared" si="84"/>
        <v>3.8649999999999998</v>
      </c>
      <c r="S81" s="99">
        <f t="shared" si="85"/>
        <v>3.8649999999999998</v>
      </c>
      <c r="T81" s="82"/>
      <c r="U81" s="22">
        <f t="shared" si="54"/>
        <v>31</v>
      </c>
      <c r="V81" s="83">
        <f t="shared" si="55"/>
        <v>40142</v>
      </c>
      <c r="W81" s="22">
        <f t="shared" ca="1" si="56"/>
        <v>3093</v>
      </c>
      <c r="X81" s="80">
        <f>VLOOKUP($A81,[0]!Table,MATCH(X$4,[0]!Curves,0))</f>
        <v>6.0278573610161E-2</v>
      </c>
      <c r="Y81" s="84">
        <f t="shared" ca="1" si="57"/>
        <v>0.60441115605399121</v>
      </c>
      <c r="Z81" s="22">
        <f t="shared" si="58"/>
        <v>1</v>
      </c>
      <c r="AA81" s="22">
        <f t="shared" si="59"/>
        <v>31</v>
      </c>
      <c r="AC81" s="72">
        <f t="shared" ca="1" si="60"/>
        <v>3873822.2019390427</v>
      </c>
      <c r="AD81" s="72">
        <f t="shared" ca="1" si="61"/>
        <v>3873822.2019390427</v>
      </c>
      <c r="AE81" s="72">
        <f t="shared" ca="1" si="62"/>
        <v>3873822.2019390427</v>
      </c>
      <c r="AF81" s="72">
        <f t="shared" ca="1" si="63"/>
        <v>-252946.06880859533</v>
      </c>
      <c r="AG81" s="72">
        <f t="shared" ca="1" si="64"/>
        <v>-252946.06880859533</v>
      </c>
      <c r="AH81" s="72">
        <f t="shared" ca="1" si="65"/>
        <v>-252946.06880859533</v>
      </c>
      <c r="AI81" s="72">
        <f t="shared" ca="1" si="66"/>
        <v>0</v>
      </c>
      <c r="AJ81" s="72">
        <f t="shared" ca="1" si="67"/>
        <v>0</v>
      </c>
      <c r="AK81" s="72">
        <f t="shared" ca="1" si="68"/>
        <v>0</v>
      </c>
      <c r="AL81" s="76"/>
      <c r="AM81" s="72">
        <f t="shared" ca="1" si="69"/>
        <v>0</v>
      </c>
      <c r="AN81" s="72">
        <f t="shared" ca="1" si="70"/>
        <v>0</v>
      </c>
      <c r="AO81" s="72">
        <f t="shared" ca="1" si="71"/>
        <v>0</v>
      </c>
      <c r="AP81" s="85">
        <f t="shared" ca="1" si="72"/>
        <v>0</v>
      </c>
      <c r="AR81" s="72">
        <f t="shared" ca="1" si="73"/>
        <v>0</v>
      </c>
      <c r="AS81" s="72">
        <f t="shared" ca="1" si="74"/>
        <v>0</v>
      </c>
      <c r="AT81" s="72">
        <f t="shared" ca="1" si="75"/>
        <v>0</v>
      </c>
      <c r="AU81" s="85">
        <f t="shared" ca="1" si="76"/>
        <v>0</v>
      </c>
      <c r="AV81" s="85"/>
      <c r="AW81" s="73">
        <f t="shared" ca="1" si="77"/>
        <v>0</v>
      </c>
      <c r="AY81" s="73">
        <f t="shared" ca="1" si="78"/>
        <v>3620876.1331304475</v>
      </c>
      <c r="AZ81" s="86"/>
    </row>
    <row r="82" spans="1:52">
      <c r="A82" s="77">
        <f t="shared" si="79"/>
        <v>40118</v>
      </c>
      <c r="B82" s="78">
        <f t="shared" si="80"/>
        <v>50000</v>
      </c>
      <c r="C82" s="87"/>
      <c r="D82" s="79">
        <f t="shared" si="51"/>
        <v>50000</v>
      </c>
      <c r="E82" s="67">
        <f t="shared" si="52"/>
        <v>1500000</v>
      </c>
      <c r="F82" s="67">
        <f t="shared" ca="1" si="53"/>
        <v>901677.91487975349</v>
      </c>
      <c r="G82" s="80">
        <f>VLOOKUP($A82,[0]!Table,MATCH(G$4,[0]!Curves,0))</f>
        <v>4.2699999999999996</v>
      </c>
      <c r="H82" s="81">
        <f t="shared" si="86"/>
        <v>4.2699999999999996</v>
      </c>
      <c r="I82" s="80">
        <f t="shared" si="48"/>
        <v>4.2699999999999996</v>
      </c>
      <c r="J82" s="80">
        <f>VLOOKUP($A82,[0]!Table,MATCH(J$4,[0]!Curves,0))</f>
        <v>-0.15</v>
      </c>
      <c r="K82" s="81">
        <f t="shared" si="81"/>
        <v>-0.15</v>
      </c>
      <c r="L82" s="99">
        <f t="shared" si="49"/>
        <v>-0.15</v>
      </c>
      <c r="M82" s="80">
        <f>VLOOKUP($A82,[0]!Table,MATCH(M$4,[0]!Curves,0))</f>
        <v>0</v>
      </c>
      <c r="N82" s="81">
        <f t="shared" si="82"/>
        <v>0</v>
      </c>
      <c r="O82" s="99">
        <f t="shared" si="50"/>
        <v>0</v>
      </c>
      <c r="P82" s="71"/>
      <c r="Q82" s="99">
        <f t="shared" si="83"/>
        <v>4.1199999999999992</v>
      </c>
      <c r="R82" s="99">
        <f t="shared" si="84"/>
        <v>4.1199999999999992</v>
      </c>
      <c r="S82" s="99">
        <f t="shared" si="85"/>
        <v>4.1199999999999992</v>
      </c>
      <c r="T82" s="82"/>
      <c r="U82" s="22">
        <f t="shared" si="54"/>
        <v>30</v>
      </c>
      <c r="V82" s="83">
        <f t="shared" si="55"/>
        <v>40172</v>
      </c>
      <c r="W82" s="22">
        <f t="shared" ca="1" si="56"/>
        <v>3123</v>
      </c>
      <c r="X82" s="80">
        <f>VLOOKUP($A82,[0]!Table,MATCH(X$4,[0]!Curves,0))</f>
        <v>6.0350636137746598E-2</v>
      </c>
      <c r="Y82" s="84">
        <f t="shared" ca="1" si="57"/>
        <v>0.60111860991983568</v>
      </c>
      <c r="Z82" s="22">
        <f t="shared" si="58"/>
        <v>1</v>
      </c>
      <c r="AA82" s="22">
        <f t="shared" si="59"/>
        <v>30</v>
      </c>
      <c r="AC82" s="72">
        <f t="shared" ca="1" si="60"/>
        <v>3850164.696536547</v>
      </c>
      <c r="AD82" s="72">
        <f t="shared" ca="1" si="61"/>
        <v>3850164.696536547</v>
      </c>
      <c r="AE82" s="72">
        <f t="shared" ca="1" si="62"/>
        <v>3850164.696536547</v>
      </c>
      <c r="AF82" s="72">
        <f t="shared" ca="1" si="63"/>
        <v>-135251.68723196301</v>
      </c>
      <c r="AG82" s="72">
        <f t="shared" ca="1" si="64"/>
        <v>-135251.68723196301</v>
      </c>
      <c r="AH82" s="72">
        <f t="shared" ca="1" si="65"/>
        <v>-135251.68723196301</v>
      </c>
      <c r="AI82" s="72">
        <f t="shared" ca="1" si="66"/>
        <v>0</v>
      </c>
      <c r="AJ82" s="72">
        <f t="shared" ca="1" si="67"/>
        <v>0</v>
      </c>
      <c r="AK82" s="72">
        <f t="shared" ca="1" si="68"/>
        <v>0</v>
      </c>
      <c r="AL82" s="76"/>
      <c r="AM82" s="72">
        <f t="shared" ca="1" si="69"/>
        <v>0</v>
      </c>
      <c r="AN82" s="72">
        <f t="shared" ca="1" si="70"/>
        <v>0</v>
      </c>
      <c r="AO82" s="72">
        <f t="shared" ca="1" si="71"/>
        <v>0</v>
      </c>
      <c r="AP82" s="85">
        <f t="shared" ca="1" si="72"/>
        <v>0</v>
      </c>
      <c r="AR82" s="72">
        <f t="shared" ca="1" si="73"/>
        <v>0</v>
      </c>
      <c r="AS82" s="72">
        <f t="shared" ca="1" si="74"/>
        <v>0</v>
      </c>
      <c r="AT82" s="72">
        <f t="shared" ca="1" si="75"/>
        <v>0</v>
      </c>
      <c r="AU82" s="85">
        <f t="shared" ca="1" si="76"/>
        <v>0</v>
      </c>
      <c r="AV82" s="85"/>
      <c r="AW82" s="73">
        <f t="shared" ca="1" si="77"/>
        <v>0</v>
      </c>
      <c r="AY82" s="73">
        <f t="shared" ca="1" si="78"/>
        <v>3714913.009304584</v>
      </c>
      <c r="AZ82" s="86"/>
    </row>
    <row r="83" spans="1:52">
      <c r="A83" s="77">
        <f t="shared" si="79"/>
        <v>40148</v>
      </c>
      <c r="B83" s="78">
        <f t="shared" si="80"/>
        <v>50000</v>
      </c>
      <c r="C83" s="87"/>
      <c r="D83" s="79">
        <f t="shared" si="51"/>
        <v>50000</v>
      </c>
      <c r="E83" s="67">
        <f t="shared" si="52"/>
        <v>1550000</v>
      </c>
      <c r="F83" s="67">
        <f t="shared" ca="1" si="53"/>
        <v>926478.68460240704</v>
      </c>
      <c r="G83" s="80">
        <f>VLOOKUP($A83,[0]!Table,MATCH(G$4,[0]!Curves,0))</f>
        <v>4.4050000000000002</v>
      </c>
      <c r="H83" s="81">
        <f t="shared" si="86"/>
        <v>4.4050000000000002</v>
      </c>
      <c r="I83" s="80">
        <f t="shared" si="48"/>
        <v>4.4050000000000002</v>
      </c>
      <c r="J83" s="80">
        <f>VLOOKUP($A83,[0]!Table,MATCH(J$4,[0]!Curves,0))</f>
        <v>-0.15</v>
      </c>
      <c r="K83" s="81">
        <f t="shared" si="81"/>
        <v>-0.15</v>
      </c>
      <c r="L83" s="99">
        <f t="shared" si="49"/>
        <v>-0.15</v>
      </c>
      <c r="M83" s="80">
        <f>VLOOKUP($A83,[0]!Table,MATCH(M$4,[0]!Curves,0))</f>
        <v>0</v>
      </c>
      <c r="N83" s="81">
        <f t="shared" si="82"/>
        <v>0</v>
      </c>
      <c r="O83" s="99">
        <f t="shared" si="50"/>
        <v>0</v>
      </c>
      <c r="P83" s="71"/>
      <c r="Q83" s="99">
        <f t="shared" si="83"/>
        <v>4.2549999999999999</v>
      </c>
      <c r="R83" s="99">
        <f t="shared" si="84"/>
        <v>4.2549999999999999</v>
      </c>
      <c r="S83" s="99">
        <f t="shared" si="85"/>
        <v>4.2549999999999999</v>
      </c>
      <c r="T83" s="82"/>
      <c r="U83" s="22">
        <f t="shared" si="54"/>
        <v>31</v>
      </c>
      <c r="V83" s="83">
        <f t="shared" si="55"/>
        <v>40203</v>
      </c>
      <c r="W83" s="22">
        <f t="shared" ca="1" si="56"/>
        <v>3154</v>
      </c>
      <c r="X83" s="80">
        <f>VLOOKUP($A83,[0]!Table,MATCH(X$4,[0]!Curves,0))</f>
        <v>6.0420374069312104E-2</v>
      </c>
      <c r="Y83" s="84">
        <f t="shared" ca="1" si="57"/>
        <v>0.59772818361445612</v>
      </c>
      <c r="Z83" s="22">
        <f t="shared" si="58"/>
        <v>1</v>
      </c>
      <c r="AA83" s="22">
        <f t="shared" si="59"/>
        <v>31</v>
      </c>
      <c r="AC83" s="72">
        <f t="shared" ca="1" si="60"/>
        <v>4081138.6056736032</v>
      </c>
      <c r="AD83" s="72">
        <f t="shared" ca="1" si="61"/>
        <v>4081138.6056736032</v>
      </c>
      <c r="AE83" s="72">
        <f t="shared" ca="1" si="62"/>
        <v>4081138.6056736032</v>
      </c>
      <c r="AF83" s="72">
        <f t="shared" ca="1" si="63"/>
        <v>-138971.80269036104</v>
      </c>
      <c r="AG83" s="72">
        <f t="shared" ca="1" si="64"/>
        <v>-138971.80269036104</v>
      </c>
      <c r="AH83" s="72">
        <f t="shared" ca="1" si="65"/>
        <v>-138971.80269036104</v>
      </c>
      <c r="AI83" s="72">
        <f t="shared" ca="1" si="66"/>
        <v>0</v>
      </c>
      <c r="AJ83" s="72">
        <f t="shared" ca="1" si="67"/>
        <v>0</v>
      </c>
      <c r="AK83" s="72">
        <f t="shared" ca="1" si="68"/>
        <v>0</v>
      </c>
      <c r="AL83" s="76"/>
      <c r="AM83" s="72">
        <f t="shared" ca="1" si="69"/>
        <v>0</v>
      </c>
      <c r="AN83" s="72">
        <f t="shared" ca="1" si="70"/>
        <v>0</v>
      </c>
      <c r="AO83" s="72">
        <f t="shared" ca="1" si="71"/>
        <v>0</v>
      </c>
      <c r="AP83" s="85">
        <f t="shared" ca="1" si="72"/>
        <v>0</v>
      </c>
      <c r="AR83" s="72">
        <f t="shared" ca="1" si="73"/>
        <v>0</v>
      </c>
      <c r="AS83" s="72">
        <f t="shared" ca="1" si="74"/>
        <v>0</v>
      </c>
      <c r="AT83" s="72">
        <f t="shared" ca="1" si="75"/>
        <v>0</v>
      </c>
      <c r="AU83" s="85">
        <f t="shared" ca="1" si="76"/>
        <v>0</v>
      </c>
      <c r="AV83" s="85"/>
      <c r="AW83" s="73">
        <f t="shared" ca="1" si="77"/>
        <v>0</v>
      </c>
      <c r="AY83" s="73">
        <f t="shared" ca="1" si="78"/>
        <v>3942166.8029832421</v>
      </c>
      <c r="AZ83" s="86"/>
    </row>
    <row r="84" spans="1:52">
      <c r="A84" s="77">
        <f t="shared" si="79"/>
        <v>40179</v>
      </c>
      <c r="B84" s="78">
        <f t="shared" si="80"/>
        <v>50000</v>
      </c>
      <c r="C84" s="87"/>
      <c r="D84" s="79">
        <f t="shared" si="51"/>
        <v>50000</v>
      </c>
      <c r="E84" s="67">
        <f t="shared" si="52"/>
        <v>1550000</v>
      </c>
      <c r="F84" s="67">
        <f t="shared" ca="1" si="53"/>
        <v>921242.24519603758</v>
      </c>
      <c r="G84" s="80">
        <f>VLOOKUP($A84,[0]!Table,MATCH(G$4,[0]!Curves,0))</f>
        <v>4.4860000000000007</v>
      </c>
      <c r="H84" s="81">
        <f t="shared" si="86"/>
        <v>4.4860000000000007</v>
      </c>
      <c r="I84" s="80">
        <f t="shared" si="48"/>
        <v>4.4860000000000007</v>
      </c>
      <c r="J84" s="80">
        <f>VLOOKUP($A84,[0]!Table,MATCH(J$4,[0]!Curves,0))</f>
        <v>-0.15</v>
      </c>
      <c r="K84" s="81">
        <f t="shared" si="81"/>
        <v>-0.15</v>
      </c>
      <c r="L84" s="99">
        <f t="shared" si="49"/>
        <v>-0.15</v>
      </c>
      <c r="M84" s="80">
        <f>VLOOKUP($A84,[0]!Table,MATCH(M$4,[0]!Curves,0))</f>
        <v>0</v>
      </c>
      <c r="N84" s="81">
        <f t="shared" si="82"/>
        <v>0</v>
      </c>
      <c r="O84" s="99">
        <f t="shared" si="50"/>
        <v>0</v>
      </c>
      <c r="P84" s="71"/>
      <c r="Q84" s="99">
        <f t="shared" si="83"/>
        <v>4.3360000000000003</v>
      </c>
      <c r="R84" s="99">
        <f t="shared" si="84"/>
        <v>4.3360000000000003</v>
      </c>
      <c r="S84" s="99">
        <f t="shared" si="85"/>
        <v>4.3360000000000003</v>
      </c>
      <c r="T84" s="82"/>
      <c r="U84" s="22">
        <f t="shared" si="54"/>
        <v>31</v>
      </c>
      <c r="V84" s="83">
        <f t="shared" si="55"/>
        <v>40234</v>
      </c>
      <c r="W84" s="22">
        <f t="shared" ca="1" si="56"/>
        <v>3185</v>
      </c>
      <c r="X84" s="80">
        <f>VLOOKUP($A84,[0]!Table,MATCH(X$4,[0]!Curves,0))</f>
        <v>6.0492436600292798E-2</v>
      </c>
      <c r="Y84" s="84">
        <f t="shared" ca="1" si="57"/>
        <v>0.59434983561034682</v>
      </c>
      <c r="Z84" s="22">
        <f t="shared" si="58"/>
        <v>1</v>
      </c>
      <c r="AA84" s="22">
        <f t="shared" si="59"/>
        <v>31</v>
      </c>
      <c r="AC84" s="72">
        <f t="shared" ca="1" si="60"/>
        <v>4132692.7119494253</v>
      </c>
      <c r="AD84" s="72">
        <f t="shared" ca="1" si="61"/>
        <v>4132692.7119494253</v>
      </c>
      <c r="AE84" s="72">
        <f t="shared" ca="1" si="62"/>
        <v>4132692.7119494253</v>
      </c>
      <c r="AF84" s="72">
        <f t="shared" ca="1" si="63"/>
        <v>-138186.33677940562</v>
      </c>
      <c r="AG84" s="72">
        <f t="shared" ca="1" si="64"/>
        <v>-138186.33677940562</v>
      </c>
      <c r="AH84" s="72">
        <f t="shared" ca="1" si="65"/>
        <v>-138186.33677940562</v>
      </c>
      <c r="AI84" s="72">
        <f t="shared" ca="1" si="66"/>
        <v>0</v>
      </c>
      <c r="AJ84" s="72">
        <f t="shared" ca="1" si="67"/>
        <v>0</v>
      </c>
      <c r="AK84" s="72">
        <f t="shared" ca="1" si="68"/>
        <v>0</v>
      </c>
      <c r="AL84" s="76"/>
      <c r="AM84" s="72">
        <f t="shared" ca="1" si="69"/>
        <v>0</v>
      </c>
      <c r="AN84" s="72">
        <f t="shared" ca="1" si="70"/>
        <v>0</v>
      </c>
      <c r="AO84" s="72">
        <f t="shared" ca="1" si="71"/>
        <v>0</v>
      </c>
      <c r="AP84" s="85">
        <f t="shared" ca="1" si="72"/>
        <v>0</v>
      </c>
      <c r="AR84" s="72">
        <f t="shared" ca="1" si="73"/>
        <v>0</v>
      </c>
      <c r="AS84" s="72">
        <f t="shared" ca="1" si="74"/>
        <v>0</v>
      </c>
      <c r="AT84" s="72">
        <f t="shared" ca="1" si="75"/>
        <v>0</v>
      </c>
      <c r="AU84" s="85">
        <f t="shared" ca="1" si="76"/>
        <v>0</v>
      </c>
      <c r="AV84" s="85"/>
      <c r="AW84" s="73">
        <f t="shared" ca="1" si="77"/>
        <v>0</v>
      </c>
      <c r="AY84" s="73">
        <f t="shared" ca="1" si="78"/>
        <v>3994506.3751700195</v>
      </c>
      <c r="AZ84" s="86"/>
    </row>
    <row r="85" spans="1:52">
      <c r="A85" s="77">
        <f t="shared" si="79"/>
        <v>40210</v>
      </c>
      <c r="B85" s="78">
        <f t="shared" si="80"/>
        <v>50000</v>
      </c>
      <c r="C85" s="87"/>
      <c r="D85" s="79">
        <f t="shared" si="51"/>
        <v>50000</v>
      </c>
      <c r="E85" s="67">
        <f t="shared" si="52"/>
        <v>1400000</v>
      </c>
      <c r="F85" s="67">
        <f t="shared" ca="1" si="53"/>
        <v>827832.3424306392</v>
      </c>
      <c r="G85" s="80">
        <f>VLOOKUP($A85,[0]!Table,MATCH(G$4,[0]!Curves,0))</f>
        <v>4.3680000000000003</v>
      </c>
      <c r="H85" s="81">
        <f t="shared" si="86"/>
        <v>4.3680000000000003</v>
      </c>
      <c r="I85" s="80">
        <f t="shared" si="48"/>
        <v>4.3680000000000003</v>
      </c>
      <c r="J85" s="80">
        <f>VLOOKUP($A85,[0]!Table,MATCH(J$4,[0]!Curves,0))</f>
        <v>-0.15</v>
      </c>
      <c r="K85" s="81">
        <f t="shared" si="81"/>
        <v>-0.15</v>
      </c>
      <c r="L85" s="99">
        <f t="shared" si="49"/>
        <v>-0.15</v>
      </c>
      <c r="M85" s="80">
        <f>VLOOKUP($A85,[0]!Table,MATCH(M$4,[0]!Curves,0))</f>
        <v>0</v>
      </c>
      <c r="N85" s="81">
        <f t="shared" si="82"/>
        <v>0</v>
      </c>
      <c r="O85" s="99">
        <f t="shared" si="50"/>
        <v>0</v>
      </c>
      <c r="P85" s="71"/>
      <c r="Q85" s="99">
        <f t="shared" si="83"/>
        <v>4.218</v>
      </c>
      <c r="R85" s="99">
        <f t="shared" si="84"/>
        <v>4.218</v>
      </c>
      <c r="S85" s="99">
        <f t="shared" si="85"/>
        <v>4.218</v>
      </c>
      <c r="T85" s="82"/>
      <c r="U85" s="22">
        <f t="shared" si="54"/>
        <v>28</v>
      </c>
      <c r="V85" s="83">
        <f t="shared" si="55"/>
        <v>40262</v>
      </c>
      <c r="W85" s="22">
        <f t="shared" ca="1" si="56"/>
        <v>3213</v>
      </c>
      <c r="X85" s="80">
        <f>VLOOKUP($A85,[0]!Table,MATCH(X$4,[0]!Curves,0))</f>
        <v>6.05644991329988E-2</v>
      </c>
      <c r="Y85" s="84">
        <f t="shared" ca="1" si="57"/>
        <v>0.59130881602188512</v>
      </c>
      <c r="Z85" s="22">
        <f t="shared" si="58"/>
        <v>1</v>
      </c>
      <c r="AA85" s="22">
        <f t="shared" si="59"/>
        <v>28</v>
      </c>
      <c r="AC85" s="72">
        <f t="shared" ca="1" si="60"/>
        <v>3615971.6717370325</v>
      </c>
      <c r="AD85" s="72">
        <f t="shared" ca="1" si="61"/>
        <v>3615971.6717370325</v>
      </c>
      <c r="AE85" s="72">
        <f t="shared" ca="1" si="62"/>
        <v>3615971.6717370325</v>
      </c>
      <c r="AF85" s="72">
        <f t="shared" ca="1" si="63"/>
        <v>-124174.85136459587</v>
      </c>
      <c r="AG85" s="72">
        <f t="shared" ca="1" si="64"/>
        <v>-124174.85136459587</v>
      </c>
      <c r="AH85" s="72">
        <f t="shared" ca="1" si="65"/>
        <v>-124174.85136459587</v>
      </c>
      <c r="AI85" s="72">
        <f t="shared" ca="1" si="66"/>
        <v>0</v>
      </c>
      <c r="AJ85" s="72">
        <f t="shared" ca="1" si="67"/>
        <v>0</v>
      </c>
      <c r="AK85" s="72">
        <f t="shared" ca="1" si="68"/>
        <v>0</v>
      </c>
      <c r="AL85" s="76"/>
      <c r="AM85" s="72">
        <f t="shared" ca="1" si="69"/>
        <v>0</v>
      </c>
      <c r="AN85" s="72">
        <f t="shared" ca="1" si="70"/>
        <v>0</v>
      </c>
      <c r="AO85" s="72">
        <f t="shared" ca="1" si="71"/>
        <v>0</v>
      </c>
      <c r="AP85" s="85">
        <f t="shared" ca="1" si="72"/>
        <v>0</v>
      </c>
      <c r="AR85" s="72">
        <f t="shared" ca="1" si="73"/>
        <v>0</v>
      </c>
      <c r="AS85" s="72">
        <f t="shared" ca="1" si="74"/>
        <v>0</v>
      </c>
      <c r="AT85" s="72">
        <f t="shared" ca="1" si="75"/>
        <v>0</v>
      </c>
      <c r="AU85" s="85">
        <f t="shared" ca="1" si="76"/>
        <v>0</v>
      </c>
      <c r="AV85" s="85"/>
      <c r="AW85" s="73">
        <f t="shared" ca="1" si="77"/>
        <v>0</v>
      </c>
      <c r="AY85" s="73">
        <f t="shared" ca="1" si="78"/>
        <v>3491796.8203724367</v>
      </c>
      <c r="AZ85" s="86"/>
    </row>
    <row r="86" spans="1:52">
      <c r="A86" s="77">
        <f t="shared" si="79"/>
        <v>40238</v>
      </c>
      <c r="B86" s="78">
        <f t="shared" si="80"/>
        <v>50000</v>
      </c>
      <c r="C86" s="87"/>
      <c r="D86" s="79">
        <f t="shared" si="51"/>
        <v>50000</v>
      </c>
      <c r="E86" s="67">
        <f t="shared" si="52"/>
        <v>1550000</v>
      </c>
      <c r="F86" s="67">
        <f t="shared" ca="1" si="53"/>
        <v>911327.90696365584</v>
      </c>
      <c r="G86" s="80">
        <f>VLOOKUP($A86,[0]!Table,MATCH(G$4,[0]!Curves,0))</f>
        <v>4.2350000000000003</v>
      </c>
      <c r="H86" s="81">
        <f t="shared" si="86"/>
        <v>4.2350000000000003</v>
      </c>
      <c r="I86" s="80">
        <f t="shared" si="48"/>
        <v>4.2350000000000003</v>
      </c>
      <c r="J86" s="80">
        <f>VLOOKUP($A86,[0]!Table,MATCH(J$4,[0]!Curves,0))</f>
        <v>-0.15</v>
      </c>
      <c r="K86" s="81">
        <f t="shared" si="81"/>
        <v>-0.15</v>
      </c>
      <c r="L86" s="99">
        <f t="shared" si="49"/>
        <v>-0.15</v>
      </c>
      <c r="M86" s="80">
        <f>VLOOKUP($A86,[0]!Table,MATCH(M$4,[0]!Curves,0))</f>
        <v>0</v>
      </c>
      <c r="N86" s="81">
        <f t="shared" si="82"/>
        <v>0</v>
      </c>
      <c r="O86" s="99">
        <f t="shared" si="50"/>
        <v>0</v>
      </c>
      <c r="P86" s="71"/>
      <c r="Q86" s="99">
        <f t="shared" si="83"/>
        <v>4.085</v>
      </c>
      <c r="R86" s="99">
        <f t="shared" si="84"/>
        <v>4.085</v>
      </c>
      <c r="S86" s="99">
        <f t="shared" si="85"/>
        <v>4.085</v>
      </c>
      <c r="T86" s="82"/>
      <c r="U86" s="22">
        <f t="shared" si="54"/>
        <v>31</v>
      </c>
      <c r="V86" s="83">
        <f t="shared" si="55"/>
        <v>40293</v>
      </c>
      <c r="W86" s="22">
        <f t="shared" ca="1" si="56"/>
        <v>3244</v>
      </c>
      <c r="X86" s="80">
        <f>VLOOKUP($A86,[0]!Table,MATCH(X$4,[0]!Curves,0))</f>
        <v>6.06295878736995E-2</v>
      </c>
      <c r="Y86" s="84">
        <f t="shared" ca="1" si="57"/>
        <v>0.58795348836364891</v>
      </c>
      <c r="Z86" s="22">
        <f t="shared" si="58"/>
        <v>1</v>
      </c>
      <c r="AA86" s="22">
        <f t="shared" si="59"/>
        <v>31</v>
      </c>
      <c r="AC86" s="72">
        <f t="shared" ca="1" si="60"/>
        <v>3859473.6859910828</v>
      </c>
      <c r="AD86" s="72">
        <f t="shared" ca="1" si="61"/>
        <v>3859473.6859910828</v>
      </c>
      <c r="AE86" s="72">
        <f t="shared" ca="1" si="62"/>
        <v>3859473.6859910828</v>
      </c>
      <c r="AF86" s="72">
        <f t="shared" ca="1" si="63"/>
        <v>-136699.18604454838</v>
      </c>
      <c r="AG86" s="72">
        <f t="shared" ca="1" si="64"/>
        <v>-136699.18604454838</v>
      </c>
      <c r="AH86" s="72">
        <f t="shared" ca="1" si="65"/>
        <v>-136699.18604454838</v>
      </c>
      <c r="AI86" s="72">
        <f t="shared" ca="1" si="66"/>
        <v>0</v>
      </c>
      <c r="AJ86" s="72">
        <f t="shared" ca="1" si="67"/>
        <v>0</v>
      </c>
      <c r="AK86" s="72">
        <f t="shared" ca="1" si="68"/>
        <v>0</v>
      </c>
      <c r="AL86" s="76"/>
      <c r="AM86" s="72">
        <f t="shared" ca="1" si="69"/>
        <v>0</v>
      </c>
      <c r="AN86" s="72">
        <f t="shared" ca="1" si="70"/>
        <v>0</v>
      </c>
      <c r="AO86" s="72">
        <f t="shared" ca="1" si="71"/>
        <v>0</v>
      </c>
      <c r="AP86" s="85">
        <f t="shared" ca="1" si="72"/>
        <v>0</v>
      </c>
      <c r="AR86" s="72">
        <f t="shared" ca="1" si="73"/>
        <v>0</v>
      </c>
      <c r="AS86" s="72">
        <f t="shared" ca="1" si="74"/>
        <v>0</v>
      </c>
      <c r="AT86" s="72">
        <f t="shared" ca="1" si="75"/>
        <v>0</v>
      </c>
      <c r="AU86" s="85">
        <f t="shared" ca="1" si="76"/>
        <v>0</v>
      </c>
      <c r="AV86" s="85"/>
      <c r="AW86" s="73">
        <f t="shared" ca="1" si="77"/>
        <v>0</v>
      </c>
      <c r="AY86" s="73">
        <f t="shared" ca="1" si="78"/>
        <v>3722774.4999465346</v>
      </c>
      <c r="AZ86" s="86"/>
    </row>
    <row r="87" spans="1:52">
      <c r="A87" s="77">
        <f t="shared" si="79"/>
        <v>40269</v>
      </c>
      <c r="B87" s="78">
        <f t="shared" si="80"/>
        <v>50000</v>
      </c>
      <c r="C87" s="87"/>
      <c r="D87" s="79">
        <f t="shared" si="51"/>
        <v>50000</v>
      </c>
      <c r="E87" s="67">
        <f t="shared" si="52"/>
        <v>1500000</v>
      </c>
      <c r="F87" s="67">
        <f t="shared" ca="1" si="53"/>
        <v>877076.89327707945</v>
      </c>
      <c r="G87" s="80">
        <f>VLOOKUP($A87,[0]!Table,MATCH(G$4,[0]!Curves,0))</f>
        <v>4.05</v>
      </c>
      <c r="H87" s="81">
        <f t="shared" si="86"/>
        <v>4.05</v>
      </c>
      <c r="I87" s="80">
        <f t="shared" si="48"/>
        <v>4.05</v>
      </c>
      <c r="J87" s="80">
        <f>VLOOKUP($A87,[0]!Table,MATCH(J$4,[0]!Curves,0))</f>
        <v>-0.22</v>
      </c>
      <c r="K87" s="81">
        <f t="shared" si="81"/>
        <v>-0.22</v>
      </c>
      <c r="L87" s="99">
        <f t="shared" si="49"/>
        <v>-0.22</v>
      </c>
      <c r="M87" s="80">
        <f>VLOOKUP($A87,[0]!Table,MATCH(M$4,[0]!Curves,0))</f>
        <v>0</v>
      </c>
      <c r="N87" s="81">
        <f t="shared" si="82"/>
        <v>0</v>
      </c>
      <c r="O87" s="99">
        <f t="shared" si="50"/>
        <v>0</v>
      </c>
      <c r="P87" s="71"/>
      <c r="Q87" s="99">
        <f t="shared" si="83"/>
        <v>3.8299999999999996</v>
      </c>
      <c r="R87" s="99">
        <f t="shared" si="84"/>
        <v>3.8299999999999996</v>
      </c>
      <c r="S87" s="99">
        <f t="shared" si="85"/>
        <v>3.8299999999999996</v>
      </c>
      <c r="T87" s="82"/>
      <c r="U87" s="22">
        <f t="shared" si="54"/>
        <v>30</v>
      </c>
      <c r="V87" s="83">
        <f t="shared" si="55"/>
        <v>40323</v>
      </c>
      <c r="W87" s="22">
        <f t="shared" ca="1" si="56"/>
        <v>3274</v>
      </c>
      <c r="X87" s="80">
        <f>VLOOKUP($A87,[0]!Table,MATCH(X$4,[0]!Curves,0))</f>
        <v>6.0701650409688702E-2</v>
      </c>
      <c r="Y87" s="84">
        <f t="shared" ca="1" si="57"/>
        <v>0.58471792885138629</v>
      </c>
      <c r="Z87" s="22">
        <f t="shared" si="58"/>
        <v>1</v>
      </c>
      <c r="AA87" s="22">
        <f t="shared" si="59"/>
        <v>30</v>
      </c>
      <c r="AC87" s="72">
        <f t="shared" ca="1" si="60"/>
        <v>3552161.4177721716</v>
      </c>
      <c r="AD87" s="72">
        <f t="shared" ca="1" si="61"/>
        <v>3552161.4177721716</v>
      </c>
      <c r="AE87" s="72">
        <f t="shared" ca="1" si="62"/>
        <v>3552161.4177721716</v>
      </c>
      <c r="AF87" s="72">
        <f t="shared" ca="1" si="63"/>
        <v>-192956.91652095749</v>
      </c>
      <c r="AG87" s="72">
        <f t="shared" ca="1" si="64"/>
        <v>-192956.91652095749</v>
      </c>
      <c r="AH87" s="72">
        <f t="shared" ca="1" si="65"/>
        <v>-192956.91652095749</v>
      </c>
      <c r="AI87" s="72">
        <f t="shared" ca="1" si="66"/>
        <v>0</v>
      </c>
      <c r="AJ87" s="72">
        <f t="shared" ca="1" si="67"/>
        <v>0</v>
      </c>
      <c r="AK87" s="72">
        <f t="shared" ca="1" si="68"/>
        <v>0</v>
      </c>
      <c r="AL87" s="76"/>
      <c r="AM87" s="72">
        <f t="shared" ca="1" si="69"/>
        <v>0</v>
      </c>
      <c r="AN87" s="72">
        <f t="shared" ca="1" si="70"/>
        <v>0</v>
      </c>
      <c r="AO87" s="72">
        <f t="shared" ca="1" si="71"/>
        <v>0</v>
      </c>
      <c r="AP87" s="85">
        <f t="shared" ca="1" si="72"/>
        <v>0</v>
      </c>
      <c r="AR87" s="72">
        <f t="shared" ca="1" si="73"/>
        <v>0</v>
      </c>
      <c r="AS87" s="72">
        <f t="shared" ca="1" si="74"/>
        <v>0</v>
      </c>
      <c r="AT87" s="72">
        <f t="shared" ca="1" si="75"/>
        <v>0</v>
      </c>
      <c r="AU87" s="85">
        <f t="shared" ca="1" si="76"/>
        <v>0</v>
      </c>
      <c r="AV87" s="85"/>
      <c r="AW87" s="73">
        <f t="shared" ca="1" si="77"/>
        <v>0</v>
      </c>
      <c r="AY87" s="73">
        <f t="shared" ca="1" si="78"/>
        <v>3359204.5012512142</v>
      </c>
      <c r="AZ87" s="86"/>
    </row>
    <row r="88" spans="1:52">
      <c r="A88" s="77">
        <f t="shared" si="79"/>
        <v>40299</v>
      </c>
      <c r="B88" s="78">
        <f t="shared" si="80"/>
        <v>50000</v>
      </c>
      <c r="C88" s="87"/>
      <c r="D88" s="79">
        <f t="shared" si="51"/>
        <v>50000</v>
      </c>
      <c r="E88" s="67">
        <f t="shared" si="52"/>
        <v>1550000</v>
      </c>
      <c r="F88" s="67">
        <f t="shared" ca="1" si="53"/>
        <v>901148.98780866328</v>
      </c>
      <c r="G88" s="80">
        <f>VLOOKUP($A88,[0]!Table,MATCH(G$4,[0]!Curves,0))</f>
        <v>4.04</v>
      </c>
      <c r="H88" s="81">
        <f t="shared" si="86"/>
        <v>4.04</v>
      </c>
      <c r="I88" s="80">
        <f t="shared" si="48"/>
        <v>4.04</v>
      </c>
      <c r="J88" s="80">
        <f>VLOOKUP($A88,[0]!Table,MATCH(J$4,[0]!Curves,0))</f>
        <v>-0.27</v>
      </c>
      <c r="K88" s="81">
        <f t="shared" si="81"/>
        <v>-0.27</v>
      </c>
      <c r="L88" s="99">
        <f t="shared" si="49"/>
        <v>-0.27</v>
      </c>
      <c r="M88" s="80">
        <f>VLOOKUP($A88,[0]!Table,MATCH(M$4,[0]!Curves,0))</f>
        <v>0</v>
      </c>
      <c r="N88" s="81">
        <f t="shared" si="82"/>
        <v>0</v>
      </c>
      <c r="O88" s="99">
        <f t="shared" si="50"/>
        <v>0</v>
      </c>
      <c r="P88" s="71"/>
      <c r="Q88" s="99">
        <f t="shared" si="83"/>
        <v>3.77</v>
      </c>
      <c r="R88" s="99">
        <f t="shared" si="84"/>
        <v>3.77</v>
      </c>
      <c r="S88" s="99">
        <f t="shared" si="85"/>
        <v>3.77</v>
      </c>
      <c r="T88" s="82"/>
      <c r="U88" s="22">
        <f t="shared" si="54"/>
        <v>31</v>
      </c>
      <c r="V88" s="83">
        <f t="shared" si="55"/>
        <v>40354</v>
      </c>
      <c r="W88" s="22">
        <f t="shared" ca="1" si="56"/>
        <v>3305</v>
      </c>
      <c r="X88" s="80">
        <f>VLOOKUP($A88,[0]!Table,MATCH(X$4,[0]!Curves,0))</f>
        <v>6.07713883493846E-2</v>
      </c>
      <c r="Y88" s="84">
        <f t="shared" ca="1" si="57"/>
        <v>0.58138644374752468</v>
      </c>
      <c r="Z88" s="22">
        <f t="shared" si="58"/>
        <v>1</v>
      </c>
      <c r="AA88" s="22">
        <f t="shared" si="59"/>
        <v>31</v>
      </c>
      <c r="AC88" s="72">
        <f t="shared" ca="1" si="60"/>
        <v>3640641.9107469996</v>
      </c>
      <c r="AD88" s="72">
        <f t="shared" ca="1" si="61"/>
        <v>3640641.9107469996</v>
      </c>
      <c r="AE88" s="72">
        <f t="shared" ca="1" si="62"/>
        <v>3640641.9107469996</v>
      </c>
      <c r="AF88" s="72">
        <f t="shared" ca="1" si="63"/>
        <v>-243310.22670833909</v>
      </c>
      <c r="AG88" s="72">
        <f t="shared" ca="1" si="64"/>
        <v>-243310.22670833909</v>
      </c>
      <c r="AH88" s="72">
        <f t="shared" ca="1" si="65"/>
        <v>-243310.22670833909</v>
      </c>
      <c r="AI88" s="72">
        <f t="shared" ca="1" si="66"/>
        <v>0</v>
      </c>
      <c r="AJ88" s="72">
        <f t="shared" ca="1" si="67"/>
        <v>0</v>
      </c>
      <c r="AK88" s="72">
        <f t="shared" ca="1" si="68"/>
        <v>0</v>
      </c>
      <c r="AL88" s="76"/>
      <c r="AM88" s="72">
        <f t="shared" ca="1" si="69"/>
        <v>0</v>
      </c>
      <c r="AN88" s="72">
        <f t="shared" ca="1" si="70"/>
        <v>0</v>
      </c>
      <c r="AO88" s="72">
        <f t="shared" ca="1" si="71"/>
        <v>0</v>
      </c>
      <c r="AP88" s="85">
        <f t="shared" ca="1" si="72"/>
        <v>0</v>
      </c>
      <c r="AR88" s="72">
        <f t="shared" ca="1" si="73"/>
        <v>0</v>
      </c>
      <c r="AS88" s="72">
        <f t="shared" ca="1" si="74"/>
        <v>0</v>
      </c>
      <c r="AT88" s="72">
        <f t="shared" ca="1" si="75"/>
        <v>0</v>
      </c>
      <c r="AU88" s="85">
        <f t="shared" ca="1" si="76"/>
        <v>0</v>
      </c>
      <c r="AV88" s="85"/>
      <c r="AW88" s="73">
        <f t="shared" ca="1" si="77"/>
        <v>0</v>
      </c>
      <c r="AY88" s="73">
        <f t="shared" ca="1" si="78"/>
        <v>3397331.6840386605</v>
      </c>
      <c r="AZ88" s="86"/>
    </row>
    <row r="89" spans="1:52">
      <c r="A89" s="77">
        <f t="shared" si="79"/>
        <v>40330</v>
      </c>
      <c r="B89" s="78">
        <f t="shared" si="80"/>
        <v>50000</v>
      </c>
      <c r="C89" s="87"/>
      <c r="D89" s="79">
        <f t="shared" si="51"/>
        <v>50000</v>
      </c>
      <c r="E89" s="67">
        <f t="shared" si="52"/>
        <v>1500000</v>
      </c>
      <c r="F89" s="67">
        <f t="shared" ca="1" si="53"/>
        <v>867260.96536915225</v>
      </c>
      <c r="G89" s="80">
        <f>VLOOKUP($A89,[0]!Table,MATCH(G$4,[0]!Curves,0))</f>
        <v>4.0760000000000005</v>
      </c>
      <c r="H89" s="81">
        <f t="shared" si="86"/>
        <v>4.0760000000000005</v>
      </c>
      <c r="I89" s="80">
        <f t="shared" si="48"/>
        <v>4.0760000000000005</v>
      </c>
      <c r="J89" s="80">
        <f>VLOOKUP($A89,[0]!Table,MATCH(J$4,[0]!Curves,0))</f>
        <v>-0.27</v>
      </c>
      <c r="K89" s="81">
        <f t="shared" si="81"/>
        <v>-0.27</v>
      </c>
      <c r="L89" s="99">
        <f t="shared" si="49"/>
        <v>-0.27</v>
      </c>
      <c r="M89" s="80">
        <f>VLOOKUP($A89,[0]!Table,MATCH(M$4,[0]!Curves,0))</f>
        <v>0</v>
      </c>
      <c r="N89" s="81">
        <f t="shared" si="82"/>
        <v>0</v>
      </c>
      <c r="O89" s="99">
        <f t="shared" si="50"/>
        <v>0</v>
      </c>
      <c r="P89" s="71"/>
      <c r="Q89" s="99">
        <f t="shared" si="83"/>
        <v>3.8060000000000005</v>
      </c>
      <c r="R89" s="99">
        <f t="shared" si="84"/>
        <v>3.8060000000000005</v>
      </c>
      <c r="S89" s="99">
        <f t="shared" si="85"/>
        <v>3.8060000000000005</v>
      </c>
      <c r="T89" s="82"/>
      <c r="U89" s="22">
        <f t="shared" si="54"/>
        <v>30</v>
      </c>
      <c r="V89" s="83">
        <f t="shared" si="55"/>
        <v>40384</v>
      </c>
      <c r="W89" s="22">
        <f t="shared" ca="1" si="56"/>
        <v>3335</v>
      </c>
      <c r="X89" s="80">
        <f>VLOOKUP($A89,[0]!Table,MATCH(X$4,[0]!Curves,0))</f>
        <v>6.08434508887679E-2</v>
      </c>
      <c r="Y89" s="84">
        <f t="shared" ca="1" si="57"/>
        <v>0.57817397691276817</v>
      </c>
      <c r="Z89" s="22">
        <f t="shared" si="58"/>
        <v>1</v>
      </c>
      <c r="AA89" s="22">
        <f t="shared" si="59"/>
        <v>30</v>
      </c>
      <c r="AC89" s="72">
        <f t="shared" ca="1" si="60"/>
        <v>3534955.694844665</v>
      </c>
      <c r="AD89" s="72">
        <f t="shared" ca="1" si="61"/>
        <v>3534955.694844665</v>
      </c>
      <c r="AE89" s="72">
        <f t="shared" ca="1" si="62"/>
        <v>3534955.694844665</v>
      </c>
      <c r="AF89" s="72">
        <f t="shared" ca="1" si="63"/>
        <v>-234160.46064967112</v>
      </c>
      <c r="AG89" s="72">
        <f t="shared" ca="1" si="64"/>
        <v>-234160.46064967112</v>
      </c>
      <c r="AH89" s="72">
        <f t="shared" ca="1" si="65"/>
        <v>-234160.46064967112</v>
      </c>
      <c r="AI89" s="72">
        <f t="shared" ca="1" si="66"/>
        <v>0</v>
      </c>
      <c r="AJ89" s="72">
        <f t="shared" ca="1" si="67"/>
        <v>0</v>
      </c>
      <c r="AK89" s="72">
        <f t="shared" ca="1" si="68"/>
        <v>0</v>
      </c>
      <c r="AL89" s="76"/>
      <c r="AM89" s="72">
        <f t="shared" ca="1" si="69"/>
        <v>0</v>
      </c>
      <c r="AN89" s="72">
        <f t="shared" ca="1" si="70"/>
        <v>0</v>
      </c>
      <c r="AO89" s="72">
        <f t="shared" ca="1" si="71"/>
        <v>0</v>
      </c>
      <c r="AP89" s="85">
        <f t="shared" ca="1" si="72"/>
        <v>0</v>
      </c>
      <c r="AR89" s="72">
        <f t="shared" ca="1" si="73"/>
        <v>0</v>
      </c>
      <c r="AS89" s="72">
        <f t="shared" ca="1" si="74"/>
        <v>0</v>
      </c>
      <c r="AT89" s="72">
        <f t="shared" ca="1" si="75"/>
        <v>0</v>
      </c>
      <c r="AU89" s="85">
        <f t="shared" ca="1" si="76"/>
        <v>0</v>
      </c>
      <c r="AV89" s="85"/>
      <c r="AW89" s="73">
        <f t="shared" ca="1" si="77"/>
        <v>0</v>
      </c>
      <c r="AY89" s="73">
        <f t="shared" ca="1" si="78"/>
        <v>3300795.234194994</v>
      </c>
      <c r="AZ89" s="86"/>
    </row>
    <row r="90" spans="1:52">
      <c r="A90" s="77">
        <f t="shared" si="79"/>
        <v>40360</v>
      </c>
      <c r="B90" s="78">
        <f t="shared" si="80"/>
        <v>50000</v>
      </c>
      <c r="C90" s="87"/>
      <c r="D90" s="79">
        <f t="shared" si="51"/>
        <v>50000</v>
      </c>
      <c r="E90" s="67">
        <f t="shared" si="52"/>
        <v>1550000</v>
      </c>
      <c r="F90" s="67">
        <f t="shared" ca="1" si="53"/>
        <v>891042.87841991975</v>
      </c>
      <c r="G90" s="80">
        <f>VLOOKUP($A90,[0]!Table,MATCH(G$4,[0]!Curves,0))</f>
        <v>4.125</v>
      </c>
      <c r="H90" s="81">
        <f t="shared" si="86"/>
        <v>4.125</v>
      </c>
      <c r="I90" s="80">
        <f t="shared" ref="I90:I109" si="87">H90</f>
        <v>4.125</v>
      </c>
      <c r="J90" s="80">
        <f>VLOOKUP($A90,[0]!Table,MATCH(J$4,[0]!Curves,0))</f>
        <v>-0.27</v>
      </c>
      <c r="K90" s="81">
        <f t="shared" si="81"/>
        <v>-0.27</v>
      </c>
      <c r="L90" s="99">
        <f t="shared" ref="L90:L109" si="88">K90</f>
        <v>-0.27</v>
      </c>
      <c r="M90" s="80">
        <f>VLOOKUP($A90,[0]!Table,MATCH(M$4,[0]!Curves,0))</f>
        <v>0</v>
      </c>
      <c r="N90" s="81">
        <f t="shared" si="82"/>
        <v>0</v>
      </c>
      <c r="O90" s="99">
        <f t="shared" ref="O90:O109" si="89">N90</f>
        <v>0</v>
      </c>
      <c r="P90" s="71"/>
      <c r="Q90" s="99">
        <f t="shared" si="83"/>
        <v>3.855</v>
      </c>
      <c r="R90" s="99">
        <f t="shared" si="84"/>
        <v>3.855</v>
      </c>
      <c r="S90" s="99">
        <f t="shared" si="85"/>
        <v>3.855</v>
      </c>
      <c r="T90" s="82"/>
      <c r="U90" s="22">
        <f t="shared" si="54"/>
        <v>31</v>
      </c>
      <c r="V90" s="83">
        <f t="shared" si="55"/>
        <v>40415</v>
      </c>
      <c r="W90" s="22">
        <f t="shared" ca="1" si="56"/>
        <v>3366</v>
      </c>
      <c r="X90" s="80">
        <f>VLOOKUP($A90,[0]!Table,MATCH(X$4,[0]!Curves,0))</f>
        <v>6.0913188831748198E-2</v>
      </c>
      <c r="Y90" s="84">
        <f t="shared" ca="1" si="57"/>
        <v>0.5748663731741418</v>
      </c>
      <c r="Z90" s="22">
        <f t="shared" si="58"/>
        <v>1</v>
      </c>
      <c r="AA90" s="22">
        <f t="shared" si="59"/>
        <v>31</v>
      </c>
      <c r="AC90" s="72">
        <f t="shared" ca="1" si="60"/>
        <v>3675551.8734821691</v>
      </c>
      <c r="AD90" s="72">
        <f t="shared" ca="1" si="61"/>
        <v>3675551.8734821691</v>
      </c>
      <c r="AE90" s="72">
        <f t="shared" ca="1" si="62"/>
        <v>3675551.8734821691</v>
      </c>
      <c r="AF90" s="72">
        <f t="shared" ca="1" si="63"/>
        <v>-240581.57717337835</v>
      </c>
      <c r="AG90" s="72">
        <f t="shared" ca="1" si="64"/>
        <v>-240581.57717337835</v>
      </c>
      <c r="AH90" s="72">
        <f t="shared" ca="1" si="65"/>
        <v>-240581.57717337835</v>
      </c>
      <c r="AI90" s="72">
        <f t="shared" ca="1" si="66"/>
        <v>0</v>
      </c>
      <c r="AJ90" s="72">
        <f t="shared" ca="1" si="67"/>
        <v>0</v>
      </c>
      <c r="AK90" s="72">
        <f t="shared" ca="1" si="68"/>
        <v>0</v>
      </c>
      <c r="AL90" s="76"/>
      <c r="AM90" s="72">
        <f t="shared" ca="1" si="69"/>
        <v>0</v>
      </c>
      <c r="AN90" s="72">
        <f t="shared" ca="1" si="70"/>
        <v>0</v>
      </c>
      <c r="AO90" s="72">
        <f t="shared" ca="1" si="71"/>
        <v>0</v>
      </c>
      <c r="AP90" s="85">
        <f t="shared" ca="1" si="72"/>
        <v>0</v>
      </c>
      <c r="AR90" s="72">
        <f t="shared" ca="1" si="73"/>
        <v>0</v>
      </c>
      <c r="AS90" s="72">
        <f t="shared" ca="1" si="74"/>
        <v>0</v>
      </c>
      <c r="AT90" s="72">
        <f t="shared" ca="1" si="75"/>
        <v>0</v>
      </c>
      <c r="AU90" s="85">
        <f t="shared" ca="1" si="76"/>
        <v>0</v>
      </c>
      <c r="AV90" s="85"/>
      <c r="AW90" s="73">
        <f t="shared" ca="1" si="77"/>
        <v>0</v>
      </c>
      <c r="AY90" s="73">
        <f t="shared" ca="1" si="78"/>
        <v>3434970.2963087908</v>
      </c>
      <c r="AZ90" s="86"/>
    </row>
    <row r="91" spans="1:52">
      <c r="A91" s="77">
        <f t="shared" si="79"/>
        <v>40391</v>
      </c>
      <c r="B91" s="78">
        <f t="shared" si="80"/>
        <v>50000</v>
      </c>
      <c r="C91" s="87"/>
      <c r="D91" s="79">
        <f t="shared" si="51"/>
        <v>50000</v>
      </c>
      <c r="E91" s="67">
        <f t="shared" si="52"/>
        <v>1550000</v>
      </c>
      <c r="F91" s="67">
        <f t="shared" ca="1" si="53"/>
        <v>885934.92528309685</v>
      </c>
      <c r="G91" s="80">
        <f>VLOOKUP($A91,[0]!Table,MATCH(G$4,[0]!Curves,0))</f>
        <v>4.17</v>
      </c>
      <c r="H91" s="81">
        <f t="shared" si="86"/>
        <v>4.17</v>
      </c>
      <c r="I91" s="80">
        <f t="shared" si="87"/>
        <v>4.17</v>
      </c>
      <c r="J91" s="80">
        <f>VLOOKUP($A91,[0]!Table,MATCH(J$4,[0]!Curves,0))</f>
        <v>-0.27</v>
      </c>
      <c r="K91" s="81">
        <f t="shared" si="81"/>
        <v>-0.27</v>
      </c>
      <c r="L91" s="99">
        <f t="shared" si="88"/>
        <v>-0.27</v>
      </c>
      <c r="M91" s="80">
        <f>VLOOKUP($A91,[0]!Table,MATCH(M$4,[0]!Curves,0))</f>
        <v>0</v>
      </c>
      <c r="N91" s="81">
        <f t="shared" si="82"/>
        <v>0</v>
      </c>
      <c r="O91" s="99">
        <f t="shared" si="89"/>
        <v>0</v>
      </c>
      <c r="P91" s="71"/>
      <c r="Q91" s="99">
        <f t="shared" si="83"/>
        <v>3.9</v>
      </c>
      <c r="R91" s="99">
        <f t="shared" si="84"/>
        <v>3.9</v>
      </c>
      <c r="S91" s="99">
        <f t="shared" si="85"/>
        <v>3.9</v>
      </c>
      <c r="T91" s="82"/>
      <c r="U91" s="22">
        <f t="shared" si="54"/>
        <v>31</v>
      </c>
      <c r="V91" s="83">
        <f t="shared" si="55"/>
        <v>40446</v>
      </c>
      <c r="W91" s="22">
        <f t="shared" ca="1" si="56"/>
        <v>3397</v>
      </c>
      <c r="X91" s="80">
        <f>VLOOKUP($A91,[0]!Table,MATCH(X$4,[0]!Curves,0))</f>
        <v>6.0985251374525304E-2</v>
      </c>
      <c r="Y91" s="84">
        <f t="shared" ca="1" si="57"/>
        <v>0.57157091953748185</v>
      </c>
      <c r="Z91" s="22">
        <f t="shared" si="58"/>
        <v>1</v>
      </c>
      <c r="AA91" s="22">
        <f t="shared" si="59"/>
        <v>31</v>
      </c>
      <c r="AC91" s="72">
        <f t="shared" ca="1" si="60"/>
        <v>3694348.6384305139</v>
      </c>
      <c r="AD91" s="72">
        <f t="shared" ca="1" si="61"/>
        <v>3694348.6384305139</v>
      </c>
      <c r="AE91" s="72">
        <f t="shared" ca="1" si="62"/>
        <v>3694348.6384305139</v>
      </c>
      <c r="AF91" s="72">
        <f t="shared" ca="1" si="63"/>
        <v>-239202.42982643616</v>
      </c>
      <c r="AG91" s="72">
        <f t="shared" ca="1" si="64"/>
        <v>-239202.42982643616</v>
      </c>
      <c r="AH91" s="72">
        <f t="shared" ca="1" si="65"/>
        <v>-239202.42982643616</v>
      </c>
      <c r="AI91" s="72">
        <f t="shared" ca="1" si="66"/>
        <v>0</v>
      </c>
      <c r="AJ91" s="72">
        <f t="shared" ca="1" si="67"/>
        <v>0</v>
      </c>
      <c r="AK91" s="72">
        <f t="shared" ca="1" si="68"/>
        <v>0</v>
      </c>
      <c r="AL91" s="76"/>
      <c r="AM91" s="72">
        <f t="shared" ca="1" si="69"/>
        <v>0</v>
      </c>
      <c r="AN91" s="72">
        <f t="shared" ca="1" si="70"/>
        <v>0</v>
      </c>
      <c r="AO91" s="72">
        <f t="shared" ca="1" si="71"/>
        <v>0</v>
      </c>
      <c r="AP91" s="85">
        <f t="shared" ca="1" si="72"/>
        <v>0</v>
      </c>
      <c r="AR91" s="72">
        <f t="shared" ca="1" si="73"/>
        <v>0</v>
      </c>
      <c r="AS91" s="72">
        <f t="shared" ca="1" si="74"/>
        <v>0</v>
      </c>
      <c r="AT91" s="72">
        <f t="shared" ca="1" si="75"/>
        <v>0</v>
      </c>
      <c r="AU91" s="85">
        <f t="shared" ca="1" si="76"/>
        <v>0</v>
      </c>
      <c r="AV91" s="85"/>
      <c r="AW91" s="73">
        <f t="shared" ca="1" si="77"/>
        <v>0</v>
      </c>
      <c r="AY91" s="73">
        <f t="shared" ca="1" si="78"/>
        <v>3455146.2086040778</v>
      </c>
      <c r="AZ91" s="86"/>
    </row>
    <row r="92" spans="1:52">
      <c r="A92" s="77">
        <f t="shared" si="79"/>
        <v>40422</v>
      </c>
      <c r="B92" s="78">
        <f t="shared" si="80"/>
        <v>50000</v>
      </c>
      <c r="C92" s="87"/>
      <c r="D92" s="79">
        <f t="shared" si="51"/>
        <v>50000</v>
      </c>
      <c r="E92" s="67">
        <f t="shared" si="52"/>
        <v>1500000</v>
      </c>
      <c r="F92" s="67">
        <f t="shared" ca="1" si="53"/>
        <v>852590.02116584964</v>
      </c>
      <c r="G92" s="80">
        <f>VLOOKUP($A92,[0]!Table,MATCH(G$4,[0]!Curves,0))</f>
        <v>4.1770000000000005</v>
      </c>
      <c r="H92" s="81">
        <f t="shared" si="86"/>
        <v>4.1770000000000005</v>
      </c>
      <c r="I92" s="80">
        <f t="shared" si="87"/>
        <v>4.1770000000000005</v>
      </c>
      <c r="J92" s="80">
        <f>VLOOKUP($A92,[0]!Table,MATCH(J$4,[0]!Curves,0))</f>
        <v>-0.27</v>
      </c>
      <c r="K92" s="81">
        <f t="shared" si="81"/>
        <v>-0.27</v>
      </c>
      <c r="L92" s="99">
        <f t="shared" si="88"/>
        <v>-0.27</v>
      </c>
      <c r="M92" s="80">
        <f>VLOOKUP($A92,[0]!Table,MATCH(M$4,[0]!Curves,0))</f>
        <v>0</v>
      </c>
      <c r="N92" s="81">
        <f t="shared" si="82"/>
        <v>0</v>
      </c>
      <c r="O92" s="99">
        <f t="shared" si="89"/>
        <v>0</v>
      </c>
      <c r="P92" s="71"/>
      <c r="Q92" s="99">
        <f t="shared" si="83"/>
        <v>3.9070000000000005</v>
      </c>
      <c r="R92" s="99">
        <f t="shared" si="84"/>
        <v>3.9070000000000005</v>
      </c>
      <c r="S92" s="99">
        <f t="shared" si="85"/>
        <v>3.9070000000000005</v>
      </c>
      <c r="T92" s="82"/>
      <c r="U92" s="22">
        <f t="shared" si="54"/>
        <v>30</v>
      </c>
      <c r="V92" s="83">
        <f t="shared" si="55"/>
        <v>40476</v>
      </c>
      <c r="W92" s="22">
        <f t="shared" ca="1" si="56"/>
        <v>3427</v>
      </c>
      <c r="X92" s="80">
        <f>VLOOKUP($A92,[0]!Table,MATCH(X$4,[0]!Curves,0))</f>
        <v>6.1057313919026704E-2</v>
      </c>
      <c r="Y92" s="84">
        <f t="shared" ca="1" si="57"/>
        <v>0.5683933474438998</v>
      </c>
      <c r="Z92" s="22">
        <f t="shared" si="58"/>
        <v>1</v>
      </c>
      <c r="AA92" s="22">
        <f t="shared" si="59"/>
        <v>30</v>
      </c>
      <c r="AC92" s="72">
        <f t="shared" ca="1" si="60"/>
        <v>3561268.5184097541</v>
      </c>
      <c r="AD92" s="72">
        <f t="shared" ca="1" si="61"/>
        <v>3561268.5184097541</v>
      </c>
      <c r="AE92" s="72">
        <f t="shared" ca="1" si="62"/>
        <v>3561268.5184097541</v>
      </c>
      <c r="AF92" s="72">
        <f t="shared" ca="1" si="63"/>
        <v>-230199.30571477942</v>
      </c>
      <c r="AG92" s="72">
        <f t="shared" ca="1" si="64"/>
        <v>-230199.30571477942</v>
      </c>
      <c r="AH92" s="72">
        <f t="shared" ca="1" si="65"/>
        <v>-230199.30571477942</v>
      </c>
      <c r="AI92" s="72">
        <f t="shared" ca="1" si="66"/>
        <v>0</v>
      </c>
      <c r="AJ92" s="72">
        <f t="shared" ca="1" si="67"/>
        <v>0</v>
      </c>
      <c r="AK92" s="72">
        <f t="shared" ca="1" si="68"/>
        <v>0</v>
      </c>
      <c r="AL92" s="76"/>
      <c r="AM92" s="72">
        <f t="shared" ca="1" si="69"/>
        <v>0</v>
      </c>
      <c r="AN92" s="72">
        <f t="shared" ca="1" si="70"/>
        <v>0</v>
      </c>
      <c r="AO92" s="72">
        <f t="shared" ca="1" si="71"/>
        <v>0</v>
      </c>
      <c r="AP92" s="85">
        <f t="shared" ca="1" si="72"/>
        <v>0</v>
      </c>
      <c r="AR92" s="72">
        <f t="shared" ca="1" si="73"/>
        <v>0</v>
      </c>
      <c r="AS92" s="72">
        <f t="shared" ca="1" si="74"/>
        <v>0</v>
      </c>
      <c r="AT92" s="72">
        <f t="shared" ca="1" si="75"/>
        <v>0</v>
      </c>
      <c r="AU92" s="85">
        <f t="shared" ca="1" si="76"/>
        <v>0</v>
      </c>
      <c r="AV92" s="85"/>
      <c r="AW92" s="73">
        <f t="shared" ca="1" si="77"/>
        <v>0</v>
      </c>
      <c r="AY92" s="73">
        <f t="shared" ca="1" si="78"/>
        <v>3331069.2126949746</v>
      </c>
      <c r="AZ92" s="86"/>
    </row>
    <row r="93" spans="1:52">
      <c r="A93" s="77">
        <f t="shared" si="79"/>
        <v>40452</v>
      </c>
      <c r="B93" s="78">
        <f t="shared" si="80"/>
        <v>50000</v>
      </c>
      <c r="C93" s="87"/>
      <c r="D93" s="79">
        <f t="shared" si="51"/>
        <v>50000</v>
      </c>
      <c r="E93" s="67">
        <f t="shared" si="52"/>
        <v>1550000</v>
      </c>
      <c r="F93" s="67">
        <f t="shared" ca="1" si="53"/>
        <v>875938.83126891928</v>
      </c>
      <c r="G93" s="80">
        <f>VLOOKUP($A93,[0]!Table,MATCH(G$4,[0]!Curves,0))</f>
        <v>4.2050000000000001</v>
      </c>
      <c r="H93" s="81">
        <f t="shared" si="86"/>
        <v>4.2050000000000001</v>
      </c>
      <c r="I93" s="80">
        <f t="shared" si="87"/>
        <v>4.2050000000000001</v>
      </c>
      <c r="J93" s="80">
        <f>VLOOKUP($A93,[0]!Table,MATCH(J$4,[0]!Curves,0))</f>
        <v>-0.27</v>
      </c>
      <c r="K93" s="81">
        <f t="shared" si="81"/>
        <v>-0.27</v>
      </c>
      <c r="L93" s="99">
        <f t="shared" si="88"/>
        <v>-0.27</v>
      </c>
      <c r="M93" s="80">
        <f>VLOOKUP($A93,[0]!Table,MATCH(M$4,[0]!Curves,0))</f>
        <v>0</v>
      </c>
      <c r="N93" s="81">
        <f t="shared" si="82"/>
        <v>0</v>
      </c>
      <c r="O93" s="99">
        <f t="shared" si="89"/>
        <v>0</v>
      </c>
      <c r="P93" s="71"/>
      <c r="Q93" s="99">
        <f t="shared" si="83"/>
        <v>3.9350000000000001</v>
      </c>
      <c r="R93" s="99">
        <f t="shared" si="84"/>
        <v>3.9350000000000001</v>
      </c>
      <c r="S93" s="99">
        <f t="shared" si="85"/>
        <v>3.9350000000000001</v>
      </c>
      <c r="T93" s="82"/>
      <c r="U93" s="22">
        <f t="shared" si="54"/>
        <v>31</v>
      </c>
      <c r="V93" s="83">
        <f t="shared" si="55"/>
        <v>40507</v>
      </c>
      <c r="W93" s="22">
        <f t="shared" ca="1" si="56"/>
        <v>3458</v>
      </c>
      <c r="X93" s="80">
        <f>VLOOKUP($A93,[0]!Table,MATCH(X$4,[0]!Curves,0))</f>
        <v>6.1127051866959999E-2</v>
      </c>
      <c r="Y93" s="84">
        <f t="shared" ca="1" si="57"/>
        <v>0.56512182662510924</v>
      </c>
      <c r="Z93" s="22">
        <f t="shared" si="58"/>
        <v>1</v>
      </c>
      <c r="AA93" s="22">
        <f t="shared" si="59"/>
        <v>31</v>
      </c>
      <c r="AC93" s="72">
        <f t="shared" ca="1" si="60"/>
        <v>3683322.7854858055</v>
      </c>
      <c r="AD93" s="72">
        <f t="shared" ca="1" si="61"/>
        <v>3683322.7854858055</v>
      </c>
      <c r="AE93" s="72">
        <f t="shared" ca="1" si="62"/>
        <v>3683322.7854858055</v>
      </c>
      <c r="AF93" s="72">
        <f t="shared" ca="1" si="63"/>
        <v>-236503.48444260823</v>
      </c>
      <c r="AG93" s="72">
        <f t="shared" ca="1" si="64"/>
        <v>-236503.48444260823</v>
      </c>
      <c r="AH93" s="72">
        <f t="shared" ca="1" si="65"/>
        <v>-236503.48444260823</v>
      </c>
      <c r="AI93" s="72">
        <f t="shared" ca="1" si="66"/>
        <v>0</v>
      </c>
      <c r="AJ93" s="72">
        <f t="shared" ca="1" si="67"/>
        <v>0</v>
      </c>
      <c r="AK93" s="72">
        <f t="shared" ca="1" si="68"/>
        <v>0</v>
      </c>
      <c r="AL93" s="76"/>
      <c r="AM93" s="72">
        <f t="shared" ca="1" si="69"/>
        <v>0</v>
      </c>
      <c r="AN93" s="72">
        <f t="shared" ca="1" si="70"/>
        <v>0</v>
      </c>
      <c r="AO93" s="72">
        <f t="shared" ca="1" si="71"/>
        <v>0</v>
      </c>
      <c r="AP93" s="85">
        <f t="shared" ca="1" si="72"/>
        <v>0</v>
      </c>
      <c r="AR93" s="72">
        <f t="shared" ca="1" si="73"/>
        <v>0</v>
      </c>
      <c r="AS93" s="72">
        <f t="shared" ca="1" si="74"/>
        <v>0</v>
      </c>
      <c r="AT93" s="72">
        <f t="shared" ca="1" si="75"/>
        <v>0</v>
      </c>
      <c r="AU93" s="85">
        <f t="shared" ca="1" si="76"/>
        <v>0</v>
      </c>
      <c r="AV93" s="85"/>
      <c r="AW93" s="73">
        <f t="shared" ca="1" si="77"/>
        <v>0</v>
      </c>
      <c r="AY93" s="73">
        <f t="shared" ca="1" si="78"/>
        <v>3446819.301043197</v>
      </c>
      <c r="AZ93" s="86"/>
    </row>
    <row r="94" spans="1:52">
      <c r="A94" s="77">
        <f t="shared" si="79"/>
        <v>40483</v>
      </c>
      <c r="B94" s="78">
        <f t="shared" si="80"/>
        <v>50000</v>
      </c>
      <c r="C94" s="87"/>
      <c r="D94" s="79">
        <f t="shared" si="51"/>
        <v>50000</v>
      </c>
      <c r="E94" s="67">
        <f t="shared" si="52"/>
        <v>1500000</v>
      </c>
      <c r="F94" s="67">
        <f t="shared" ca="1" si="53"/>
        <v>842951.14504726895</v>
      </c>
      <c r="G94" s="80">
        <f>VLOOKUP($A94,[0]!Table,MATCH(G$4,[0]!Curves,0))</f>
        <v>4.34</v>
      </c>
      <c r="H94" s="81">
        <f t="shared" si="86"/>
        <v>4.34</v>
      </c>
      <c r="I94" s="80">
        <f t="shared" si="87"/>
        <v>4.34</v>
      </c>
      <c r="J94" s="80">
        <f>VLOOKUP($A94,[0]!Table,MATCH(J$4,[0]!Curves,0))</f>
        <v>-0.15</v>
      </c>
      <c r="K94" s="81">
        <f t="shared" si="81"/>
        <v>-0.15</v>
      </c>
      <c r="L94" s="99">
        <f t="shared" si="88"/>
        <v>-0.15</v>
      </c>
      <c r="M94" s="80">
        <f>VLOOKUP($A94,[0]!Table,MATCH(M$4,[0]!Curves,0))</f>
        <v>0</v>
      </c>
      <c r="N94" s="81">
        <f t="shared" si="82"/>
        <v>0</v>
      </c>
      <c r="O94" s="99">
        <f t="shared" si="89"/>
        <v>0</v>
      </c>
      <c r="P94" s="71"/>
      <c r="Q94" s="99">
        <f t="shared" si="83"/>
        <v>4.1899999999999995</v>
      </c>
      <c r="R94" s="99">
        <f t="shared" si="84"/>
        <v>4.1899999999999995</v>
      </c>
      <c r="S94" s="99">
        <f t="shared" si="85"/>
        <v>4.1899999999999995</v>
      </c>
      <c r="T94" s="82"/>
      <c r="U94" s="22">
        <f t="shared" si="54"/>
        <v>30</v>
      </c>
      <c r="V94" s="83">
        <f t="shared" si="55"/>
        <v>40537</v>
      </c>
      <c r="W94" s="22">
        <f t="shared" ca="1" si="56"/>
        <v>3488</v>
      </c>
      <c r="X94" s="80">
        <f>VLOOKUP($A94,[0]!Table,MATCH(X$4,[0]!Curves,0))</f>
        <v>6.1199114414855205E-2</v>
      </c>
      <c r="Y94" s="84">
        <f t="shared" ca="1" si="57"/>
        <v>0.56196743003151262</v>
      </c>
      <c r="Z94" s="22">
        <f t="shared" si="58"/>
        <v>1</v>
      </c>
      <c r="AA94" s="22">
        <f t="shared" si="59"/>
        <v>30</v>
      </c>
      <c r="AC94" s="72">
        <f t="shared" ca="1" si="60"/>
        <v>3658407.9695051471</v>
      </c>
      <c r="AD94" s="72">
        <f t="shared" ca="1" si="61"/>
        <v>3658407.9695051471</v>
      </c>
      <c r="AE94" s="72">
        <f t="shared" ca="1" si="62"/>
        <v>3658407.9695051471</v>
      </c>
      <c r="AF94" s="72">
        <f t="shared" ca="1" si="63"/>
        <v>-126442.67175709034</v>
      </c>
      <c r="AG94" s="72">
        <f t="shared" ca="1" si="64"/>
        <v>-126442.67175709034</v>
      </c>
      <c r="AH94" s="72">
        <f t="shared" ca="1" si="65"/>
        <v>-126442.67175709034</v>
      </c>
      <c r="AI94" s="72">
        <f t="shared" ca="1" si="66"/>
        <v>0</v>
      </c>
      <c r="AJ94" s="72">
        <f t="shared" ca="1" si="67"/>
        <v>0</v>
      </c>
      <c r="AK94" s="72">
        <f t="shared" ca="1" si="68"/>
        <v>0</v>
      </c>
      <c r="AL94" s="76"/>
      <c r="AM94" s="72">
        <f t="shared" ca="1" si="69"/>
        <v>0</v>
      </c>
      <c r="AN94" s="72">
        <f t="shared" ca="1" si="70"/>
        <v>0</v>
      </c>
      <c r="AO94" s="72">
        <f t="shared" ca="1" si="71"/>
        <v>0</v>
      </c>
      <c r="AP94" s="85">
        <f t="shared" ca="1" si="72"/>
        <v>0</v>
      </c>
      <c r="AR94" s="72">
        <f t="shared" ca="1" si="73"/>
        <v>0</v>
      </c>
      <c r="AS94" s="72">
        <f t="shared" ca="1" si="74"/>
        <v>0</v>
      </c>
      <c r="AT94" s="72">
        <f t="shared" ca="1" si="75"/>
        <v>0</v>
      </c>
      <c r="AU94" s="85">
        <f t="shared" ca="1" si="76"/>
        <v>0</v>
      </c>
      <c r="AV94" s="85"/>
      <c r="AW94" s="73">
        <f t="shared" ca="1" si="77"/>
        <v>0</v>
      </c>
      <c r="AY94" s="73">
        <f t="shared" ca="1" si="78"/>
        <v>3531965.2977480567</v>
      </c>
      <c r="AZ94" s="86"/>
    </row>
    <row r="95" spans="1:52">
      <c r="A95" s="77">
        <f t="shared" si="79"/>
        <v>40513</v>
      </c>
      <c r="B95" s="78">
        <f t="shared" si="80"/>
        <v>50000</v>
      </c>
      <c r="C95" s="87"/>
      <c r="D95" s="79">
        <f t="shared" si="51"/>
        <v>50000</v>
      </c>
      <c r="E95" s="67">
        <f t="shared" si="52"/>
        <v>1550000</v>
      </c>
      <c r="F95" s="67">
        <f t="shared" ca="1" si="53"/>
        <v>866015.80083109729</v>
      </c>
      <c r="G95" s="80">
        <f>VLOOKUP($A95,[0]!Table,MATCH(G$4,[0]!Curves,0))</f>
        <v>4.4749999999999996</v>
      </c>
      <c r="H95" s="81">
        <f t="shared" si="86"/>
        <v>4.4749999999999996</v>
      </c>
      <c r="I95" s="80">
        <f t="shared" si="87"/>
        <v>4.4749999999999996</v>
      </c>
      <c r="J95" s="80">
        <f>VLOOKUP($A95,[0]!Table,MATCH(J$4,[0]!Curves,0))</f>
        <v>-0.15</v>
      </c>
      <c r="K95" s="81">
        <f t="shared" si="81"/>
        <v>-0.15</v>
      </c>
      <c r="L95" s="99">
        <f t="shared" si="88"/>
        <v>-0.15</v>
      </c>
      <c r="M95" s="80">
        <f>VLOOKUP($A95,[0]!Table,MATCH(M$4,[0]!Curves,0))</f>
        <v>0</v>
      </c>
      <c r="N95" s="81">
        <f t="shared" si="82"/>
        <v>0</v>
      </c>
      <c r="O95" s="99">
        <f t="shared" si="89"/>
        <v>0</v>
      </c>
      <c r="P95" s="71"/>
      <c r="Q95" s="99">
        <f t="shared" si="83"/>
        <v>4.3249999999999993</v>
      </c>
      <c r="R95" s="99">
        <f t="shared" si="84"/>
        <v>4.3249999999999993</v>
      </c>
      <c r="S95" s="99">
        <f t="shared" si="85"/>
        <v>4.3249999999999993</v>
      </c>
      <c r="T95" s="82"/>
      <c r="U95" s="22">
        <f t="shared" si="54"/>
        <v>31</v>
      </c>
      <c r="V95" s="83">
        <f t="shared" si="55"/>
        <v>40568</v>
      </c>
      <c r="W95" s="22">
        <f t="shared" ca="1" si="56"/>
        <v>3519</v>
      </c>
      <c r="X95" s="80">
        <f>VLOOKUP($A95,[0]!Table,MATCH(X$4,[0]!Curves,0))</f>
        <v>6.1268852366072504E-2</v>
      </c>
      <c r="Y95" s="84">
        <f t="shared" ca="1" si="57"/>
        <v>0.55871987150393376</v>
      </c>
      <c r="Z95" s="22">
        <f t="shared" si="58"/>
        <v>1</v>
      </c>
      <c r="AA95" s="22">
        <f t="shared" si="59"/>
        <v>31</v>
      </c>
      <c r="AC95" s="72">
        <f t="shared" ca="1" si="60"/>
        <v>3875420.7087191599</v>
      </c>
      <c r="AD95" s="72">
        <f t="shared" ca="1" si="61"/>
        <v>3875420.7087191599</v>
      </c>
      <c r="AE95" s="72">
        <f t="shared" ca="1" si="62"/>
        <v>3875420.7087191599</v>
      </c>
      <c r="AF95" s="72">
        <f t="shared" ca="1" si="63"/>
        <v>-129902.37012466459</v>
      </c>
      <c r="AG95" s="72">
        <f t="shared" ca="1" si="64"/>
        <v>-129902.37012466459</v>
      </c>
      <c r="AH95" s="72">
        <f t="shared" ca="1" si="65"/>
        <v>-129902.37012466459</v>
      </c>
      <c r="AI95" s="72">
        <f t="shared" ca="1" si="66"/>
        <v>0</v>
      </c>
      <c r="AJ95" s="72">
        <f t="shared" ca="1" si="67"/>
        <v>0</v>
      </c>
      <c r="AK95" s="72">
        <f t="shared" ca="1" si="68"/>
        <v>0</v>
      </c>
      <c r="AL95" s="76"/>
      <c r="AM95" s="72">
        <f t="shared" ca="1" si="69"/>
        <v>0</v>
      </c>
      <c r="AN95" s="72">
        <f t="shared" ca="1" si="70"/>
        <v>0</v>
      </c>
      <c r="AO95" s="72">
        <f t="shared" ca="1" si="71"/>
        <v>0</v>
      </c>
      <c r="AP95" s="85">
        <f t="shared" ca="1" si="72"/>
        <v>0</v>
      </c>
      <c r="AR95" s="72">
        <f t="shared" ca="1" si="73"/>
        <v>0</v>
      </c>
      <c r="AS95" s="72">
        <f t="shared" ca="1" si="74"/>
        <v>0</v>
      </c>
      <c r="AT95" s="72">
        <f t="shared" ca="1" si="75"/>
        <v>0</v>
      </c>
      <c r="AU95" s="85">
        <f t="shared" ca="1" si="76"/>
        <v>0</v>
      </c>
      <c r="AV95" s="85"/>
      <c r="AW95" s="73">
        <f t="shared" ca="1" si="77"/>
        <v>0</v>
      </c>
      <c r="AY95" s="73">
        <f t="shared" ca="1" si="78"/>
        <v>3745518.3385944953</v>
      </c>
      <c r="AZ95" s="86"/>
    </row>
    <row r="96" spans="1:52">
      <c r="A96" s="77">
        <f t="shared" si="79"/>
        <v>40544</v>
      </c>
      <c r="B96" s="78">
        <f t="shared" si="80"/>
        <v>50000</v>
      </c>
      <c r="C96" s="87"/>
      <c r="D96" s="79">
        <f t="shared" si="51"/>
        <v>50000</v>
      </c>
      <c r="E96" s="67">
        <f t="shared" si="52"/>
        <v>1550000</v>
      </c>
      <c r="F96" s="67">
        <f t="shared" ca="1" si="53"/>
        <v>861000.97601630224</v>
      </c>
      <c r="G96" s="80">
        <f>VLOOKUP($A96,[0]!Table,MATCH(G$4,[0]!Curves,0))</f>
        <v>4.5609999999999999</v>
      </c>
      <c r="H96" s="81">
        <f t="shared" si="86"/>
        <v>4.5609999999999999</v>
      </c>
      <c r="I96" s="80">
        <f t="shared" si="87"/>
        <v>4.5609999999999999</v>
      </c>
      <c r="J96" s="80">
        <f>VLOOKUP($A96,[0]!Table,MATCH(J$4,[0]!Curves,0))</f>
        <v>-0.15</v>
      </c>
      <c r="K96" s="81">
        <f t="shared" si="81"/>
        <v>-0.15</v>
      </c>
      <c r="L96" s="99">
        <f t="shared" si="88"/>
        <v>-0.15</v>
      </c>
      <c r="M96" s="80">
        <f>VLOOKUP($A96,[0]!Table,MATCH(M$4,[0]!Curves,0))</f>
        <v>0</v>
      </c>
      <c r="N96" s="81">
        <f t="shared" si="82"/>
        <v>0</v>
      </c>
      <c r="O96" s="99">
        <f t="shared" si="89"/>
        <v>0</v>
      </c>
      <c r="P96" s="71"/>
      <c r="Q96" s="99">
        <f t="shared" si="83"/>
        <v>4.4109999999999996</v>
      </c>
      <c r="R96" s="99">
        <f t="shared" si="84"/>
        <v>4.4109999999999996</v>
      </c>
      <c r="S96" s="99">
        <f t="shared" si="85"/>
        <v>4.4109999999999996</v>
      </c>
      <c r="T96" s="82"/>
      <c r="U96" s="22">
        <f t="shared" si="54"/>
        <v>31</v>
      </c>
      <c r="V96" s="83">
        <f t="shared" si="55"/>
        <v>40599</v>
      </c>
      <c r="W96" s="22">
        <f t="shared" ca="1" si="56"/>
        <v>3550</v>
      </c>
      <c r="X96" s="80">
        <f>VLOOKUP($A96,[0]!Table,MATCH(X$4,[0]!Curves,0))</f>
        <v>6.1340914917360503E-2</v>
      </c>
      <c r="Y96" s="84">
        <f t="shared" ca="1" si="57"/>
        <v>0.55548450065567889</v>
      </c>
      <c r="Z96" s="22">
        <f t="shared" si="58"/>
        <v>1</v>
      </c>
      <c r="AA96" s="22">
        <f t="shared" si="59"/>
        <v>31</v>
      </c>
      <c r="AC96" s="72">
        <f t="shared" ca="1" si="60"/>
        <v>3927025.4516103547</v>
      </c>
      <c r="AD96" s="72">
        <f t="shared" ca="1" si="61"/>
        <v>3927025.4516103547</v>
      </c>
      <c r="AE96" s="72">
        <f t="shared" ca="1" si="62"/>
        <v>3927025.4516103547</v>
      </c>
      <c r="AF96" s="72">
        <f t="shared" ca="1" si="63"/>
        <v>-129150.14640244533</v>
      </c>
      <c r="AG96" s="72">
        <f t="shared" ca="1" si="64"/>
        <v>-129150.14640244533</v>
      </c>
      <c r="AH96" s="72">
        <f t="shared" ca="1" si="65"/>
        <v>-129150.14640244533</v>
      </c>
      <c r="AI96" s="72">
        <f t="shared" ca="1" si="66"/>
        <v>0</v>
      </c>
      <c r="AJ96" s="72">
        <f t="shared" ca="1" si="67"/>
        <v>0</v>
      </c>
      <c r="AK96" s="72">
        <f t="shared" ca="1" si="68"/>
        <v>0</v>
      </c>
      <c r="AL96" s="76"/>
      <c r="AM96" s="72">
        <f t="shared" ca="1" si="69"/>
        <v>0</v>
      </c>
      <c r="AN96" s="72">
        <f t="shared" ca="1" si="70"/>
        <v>0</v>
      </c>
      <c r="AO96" s="72">
        <f t="shared" ca="1" si="71"/>
        <v>0</v>
      </c>
      <c r="AP96" s="85">
        <f t="shared" ca="1" si="72"/>
        <v>0</v>
      </c>
      <c r="AR96" s="72">
        <f t="shared" ca="1" si="73"/>
        <v>0</v>
      </c>
      <c r="AS96" s="72">
        <f t="shared" ca="1" si="74"/>
        <v>0</v>
      </c>
      <c r="AT96" s="72">
        <f t="shared" ca="1" si="75"/>
        <v>0</v>
      </c>
      <c r="AU96" s="85">
        <f t="shared" ca="1" si="76"/>
        <v>0</v>
      </c>
      <c r="AV96" s="85"/>
      <c r="AW96" s="73">
        <f t="shared" ca="1" si="77"/>
        <v>0</v>
      </c>
      <c r="AY96" s="73">
        <f t="shared" ca="1" si="78"/>
        <v>3797875.3052079096</v>
      </c>
      <c r="AZ96" s="86"/>
    </row>
    <row r="97" spans="1:52">
      <c r="A97" s="77">
        <f t="shared" si="79"/>
        <v>40575</v>
      </c>
      <c r="B97" s="78">
        <f t="shared" si="80"/>
        <v>50000</v>
      </c>
      <c r="C97" s="87"/>
      <c r="D97" s="79">
        <f t="shared" si="51"/>
        <v>50000</v>
      </c>
      <c r="E97" s="67">
        <f t="shared" si="52"/>
        <v>1400000</v>
      </c>
      <c r="F97" s="67">
        <f t="shared" ca="1" si="53"/>
        <v>773601.79531724099</v>
      </c>
      <c r="G97" s="80">
        <f>VLOOKUP($A97,[0]!Table,MATCH(G$4,[0]!Curves,0))</f>
        <v>4.4430000000000005</v>
      </c>
      <c r="H97" s="81">
        <f t="shared" si="86"/>
        <v>4.4430000000000005</v>
      </c>
      <c r="I97" s="80">
        <f t="shared" si="87"/>
        <v>4.4430000000000005</v>
      </c>
      <c r="J97" s="80">
        <f>VLOOKUP($A97,[0]!Table,MATCH(J$4,[0]!Curves,0))</f>
        <v>-0.15</v>
      </c>
      <c r="K97" s="81">
        <f t="shared" si="81"/>
        <v>-0.15</v>
      </c>
      <c r="L97" s="99">
        <f t="shared" si="88"/>
        <v>-0.15</v>
      </c>
      <c r="M97" s="80">
        <f>VLOOKUP($A97,[0]!Table,MATCH(M$4,[0]!Curves,0))</f>
        <v>0</v>
      </c>
      <c r="N97" s="81">
        <f t="shared" si="82"/>
        <v>0</v>
      </c>
      <c r="O97" s="99">
        <f t="shared" si="89"/>
        <v>0</v>
      </c>
      <c r="P97" s="71"/>
      <c r="Q97" s="99">
        <f t="shared" si="83"/>
        <v>4.2930000000000001</v>
      </c>
      <c r="R97" s="99">
        <f t="shared" si="84"/>
        <v>4.2930000000000001</v>
      </c>
      <c r="S97" s="99">
        <f t="shared" si="85"/>
        <v>4.2930000000000001</v>
      </c>
      <c r="T97" s="82"/>
      <c r="U97" s="22">
        <f t="shared" si="54"/>
        <v>28</v>
      </c>
      <c r="V97" s="83">
        <f t="shared" si="55"/>
        <v>40627</v>
      </c>
      <c r="W97" s="22">
        <f t="shared" ca="1" si="56"/>
        <v>3578</v>
      </c>
      <c r="X97" s="80">
        <f>VLOOKUP($A97,[0]!Table,MATCH(X$4,[0]!Curves,0))</f>
        <v>6.1412977470372901E-2</v>
      </c>
      <c r="Y97" s="84">
        <f t="shared" ca="1" si="57"/>
        <v>0.55257271094088645</v>
      </c>
      <c r="Z97" s="22">
        <f t="shared" si="58"/>
        <v>1</v>
      </c>
      <c r="AA97" s="22">
        <f t="shared" si="59"/>
        <v>28</v>
      </c>
      <c r="AC97" s="72">
        <f t="shared" ca="1" si="60"/>
        <v>3437112.7765945019</v>
      </c>
      <c r="AD97" s="72">
        <f t="shared" ca="1" si="61"/>
        <v>3437112.7765945019</v>
      </c>
      <c r="AE97" s="72">
        <f t="shared" ca="1" si="62"/>
        <v>3437112.7765945019</v>
      </c>
      <c r="AF97" s="72">
        <f t="shared" ca="1" si="63"/>
        <v>-116040.26929758614</v>
      </c>
      <c r="AG97" s="72">
        <f t="shared" ca="1" si="64"/>
        <v>-116040.26929758614</v>
      </c>
      <c r="AH97" s="72">
        <f t="shared" ca="1" si="65"/>
        <v>-116040.26929758614</v>
      </c>
      <c r="AI97" s="72">
        <f t="shared" ca="1" si="66"/>
        <v>0</v>
      </c>
      <c r="AJ97" s="72">
        <f t="shared" ca="1" si="67"/>
        <v>0</v>
      </c>
      <c r="AK97" s="72">
        <f t="shared" ca="1" si="68"/>
        <v>0</v>
      </c>
      <c r="AL97" s="76"/>
      <c r="AM97" s="72">
        <f t="shared" ca="1" si="69"/>
        <v>0</v>
      </c>
      <c r="AN97" s="72">
        <f t="shared" ca="1" si="70"/>
        <v>0</v>
      </c>
      <c r="AO97" s="72">
        <f t="shared" ca="1" si="71"/>
        <v>0</v>
      </c>
      <c r="AP97" s="85">
        <f t="shared" ca="1" si="72"/>
        <v>0</v>
      </c>
      <c r="AR97" s="72">
        <f t="shared" ca="1" si="73"/>
        <v>0</v>
      </c>
      <c r="AS97" s="72">
        <f t="shared" ca="1" si="74"/>
        <v>0</v>
      </c>
      <c r="AT97" s="72">
        <f t="shared" ca="1" si="75"/>
        <v>0</v>
      </c>
      <c r="AU97" s="85">
        <f t="shared" ca="1" si="76"/>
        <v>0</v>
      </c>
      <c r="AV97" s="85"/>
      <c r="AW97" s="73">
        <f t="shared" ca="1" si="77"/>
        <v>0</v>
      </c>
      <c r="AY97" s="73">
        <f t="shared" ca="1" si="78"/>
        <v>3321072.5072969156</v>
      </c>
      <c r="AZ97" s="86"/>
    </row>
    <row r="98" spans="1:52">
      <c r="A98" s="77">
        <f t="shared" si="79"/>
        <v>40603</v>
      </c>
      <c r="B98" s="78">
        <f t="shared" si="80"/>
        <v>50000</v>
      </c>
      <c r="C98" s="87"/>
      <c r="D98" s="79">
        <f t="shared" si="51"/>
        <v>50000</v>
      </c>
      <c r="E98" s="67">
        <f t="shared" si="52"/>
        <v>1550000</v>
      </c>
      <c r="F98" s="67">
        <f t="shared" ca="1" si="53"/>
        <v>851508.85669401009</v>
      </c>
      <c r="G98" s="80">
        <f>VLOOKUP($A98,[0]!Table,MATCH(G$4,[0]!Curves,0))</f>
        <v>4.3099999999999996</v>
      </c>
      <c r="H98" s="81">
        <f t="shared" si="86"/>
        <v>4.3099999999999996</v>
      </c>
      <c r="I98" s="80">
        <f t="shared" si="87"/>
        <v>4.3099999999999996</v>
      </c>
      <c r="J98" s="80">
        <f>VLOOKUP($A98,[0]!Table,MATCH(J$4,[0]!Curves,0))</f>
        <v>-0.15</v>
      </c>
      <c r="K98" s="81">
        <f t="shared" si="81"/>
        <v>-0.15</v>
      </c>
      <c r="L98" s="99">
        <f t="shared" si="88"/>
        <v>-0.15</v>
      </c>
      <c r="M98" s="80">
        <f>VLOOKUP($A98,[0]!Table,MATCH(M$4,[0]!Curves,0))</f>
        <v>0</v>
      </c>
      <c r="N98" s="81">
        <f t="shared" si="82"/>
        <v>0</v>
      </c>
      <c r="O98" s="99">
        <f t="shared" si="89"/>
        <v>0</v>
      </c>
      <c r="P98" s="71"/>
      <c r="Q98" s="99">
        <f t="shared" si="83"/>
        <v>4.1599999999999993</v>
      </c>
      <c r="R98" s="99">
        <f t="shared" si="84"/>
        <v>4.1599999999999993</v>
      </c>
      <c r="S98" s="99">
        <f t="shared" si="85"/>
        <v>4.1599999999999993</v>
      </c>
      <c r="T98" s="82"/>
      <c r="U98" s="22">
        <f t="shared" si="54"/>
        <v>31</v>
      </c>
      <c r="V98" s="83">
        <f t="shared" si="55"/>
        <v>40658</v>
      </c>
      <c r="W98" s="22">
        <f t="shared" ca="1" si="56"/>
        <v>3609</v>
      </c>
      <c r="X98" s="80">
        <f>VLOOKUP($A98,[0]!Table,MATCH(X$4,[0]!Curves,0))</f>
        <v>6.1478066229414499E-2</v>
      </c>
      <c r="Y98" s="84">
        <f t="shared" ca="1" si="57"/>
        <v>0.54936055270581297</v>
      </c>
      <c r="Z98" s="22">
        <f t="shared" si="58"/>
        <v>1</v>
      </c>
      <c r="AA98" s="22">
        <f t="shared" si="59"/>
        <v>31</v>
      </c>
      <c r="AC98" s="72">
        <f t="shared" ca="1" si="60"/>
        <v>3670003.1723511834</v>
      </c>
      <c r="AD98" s="72">
        <f t="shared" ca="1" si="61"/>
        <v>3670003.1723511834</v>
      </c>
      <c r="AE98" s="72">
        <f t="shared" ca="1" si="62"/>
        <v>3670003.1723511834</v>
      </c>
      <c r="AF98" s="72">
        <f t="shared" ca="1" si="63"/>
        <v>-127726.3285041015</v>
      </c>
      <c r="AG98" s="72">
        <f t="shared" ca="1" si="64"/>
        <v>-127726.3285041015</v>
      </c>
      <c r="AH98" s="72">
        <f t="shared" ca="1" si="65"/>
        <v>-127726.3285041015</v>
      </c>
      <c r="AI98" s="72">
        <f t="shared" ca="1" si="66"/>
        <v>0</v>
      </c>
      <c r="AJ98" s="72">
        <f t="shared" ca="1" si="67"/>
        <v>0</v>
      </c>
      <c r="AK98" s="72">
        <f t="shared" ca="1" si="68"/>
        <v>0</v>
      </c>
      <c r="AL98" s="76"/>
      <c r="AM98" s="72">
        <f t="shared" ca="1" si="69"/>
        <v>0</v>
      </c>
      <c r="AN98" s="72">
        <f t="shared" ca="1" si="70"/>
        <v>0</v>
      </c>
      <c r="AO98" s="72">
        <f t="shared" ca="1" si="71"/>
        <v>0</v>
      </c>
      <c r="AP98" s="85">
        <f t="shared" ca="1" si="72"/>
        <v>0</v>
      </c>
      <c r="AR98" s="72">
        <f t="shared" ca="1" si="73"/>
        <v>0</v>
      </c>
      <c r="AS98" s="72">
        <f t="shared" ca="1" si="74"/>
        <v>0</v>
      </c>
      <c r="AT98" s="72">
        <f t="shared" ca="1" si="75"/>
        <v>0</v>
      </c>
      <c r="AU98" s="85">
        <f t="shared" ca="1" si="76"/>
        <v>0</v>
      </c>
      <c r="AV98" s="85"/>
      <c r="AW98" s="73">
        <f t="shared" ca="1" si="77"/>
        <v>0</v>
      </c>
      <c r="AY98" s="73">
        <f t="shared" ca="1" si="78"/>
        <v>3542276.843847082</v>
      </c>
      <c r="AZ98" s="86"/>
    </row>
    <row r="99" spans="1:52">
      <c r="A99" s="77">
        <f t="shared" si="79"/>
        <v>40634</v>
      </c>
      <c r="B99" s="78">
        <f t="shared" si="80"/>
        <v>50000</v>
      </c>
      <c r="C99" s="87"/>
      <c r="D99" s="79">
        <f t="shared" si="51"/>
        <v>50000</v>
      </c>
      <c r="E99" s="67">
        <f t="shared" si="52"/>
        <v>1500000</v>
      </c>
      <c r="F99" s="67">
        <f t="shared" ca="1" si="53"/>
        <v>819395.44888214814</v>
      </c>
      <c r="G99" s="80">
        <f>VLOOKUP($A99,[0]!Table,MATCH(G$4,[0]!Curves,0))</f>
        <v>4.125</v>
      </c>
      <c r="H99" s="81">
        <f t="shared" si="86"/>
        <v>4.125</v>
      </c>
      <c r="I99" s="80">
        <f t="shared" si="87"/>
        <v>4.125</v>
      </c>
      <c r="J99" s="80">
        <f>VLOOKUP($A99,[0]!Table,MATCH(J$4,[0]!Curves,0))</f>
        <v>-0.22</v>
      </c>
      <c r="K99" s="81">
        <f t="shared" si="81"/>
        <v>-0.22</v>
      </c>
      <c r="L99" s="99">
        <f t="shared" si="88"/>
        <v>-0.22</v>
      </c>
      <c r="M99" s="80">
        <f>VLOOKUP($A99,[0]!Table,MATCH(M$4,[0]!Curves,0))</f>
        <v>0</v>
      </c>
      <c r="N99" s="81">
        <f t="shared" si="82"/>
        <v>0</v>
      </c>
      <c r="O99" s="99">
        <f t="shared" si="89"/>
        <v>0</v>
      </c>
      <c r="P99" s="71"/>
      <c r="Q99" s="99">
        <f t="shared" si="83"/>
        <v>3.9049999999999998</v>
      </c>
      <c r="R99" s="99">
        <f t="shared" si="84"/>
        <v>3.9049999999999998</v>
      </c>
      <c r="S99" s="99">
        <f t="shared" si="85"/>
        <v>3.9049999999999998</v>
      </c>
      <c r="T99" s="82"/>
      <c r="U99" s="22">
        <f t="shared" si="54"/>
        <v>30</v>
      </c>
      <c r="V99" s="83">
        <f t="shared" si="55"/>
        <v>40688</v>
      </c>
      <c r="W99" s="22">
        <f t="shared" ca="1" si="56"/>
        <v>3639</v>
      </c>
      <c r="X99" s="80">
        <f>VLOOKUP($A99,[0]!Table,MATCH(X$4,[0]!Curves,0))</f>
        <v>6.1550128785708799E-2</v>
      </c>
      <c r="Y99" s="84">
        <f t="shared" ca="1" si="57"/>
        <v>0.54626363258809874</v>
      </c>
      <c r="Z99" s="22">
        <f t="shared" si="58"/>
        <v>1</v>
      </c>
      <c r="AA99" s="22">
        <f t="shared" si="59"/>
        <v>30</v>
      </c>
      <c r="AC99" s="72">
        <f t="shared" ca="1" si="60"/>
        <v>3380006.226638861</v>
      </c>
      <c r="AD99" s="72">
        <f t="shared" ca="1" si="61"/>
        <v>3380006.226638861</v>
      </c>
      <c r="AE99" s="72">
        <f t="shared" ca="1" si="62"/>
        <v>3380006.226638861</v>
      </c>
      <c r="AF99" s="72">
        <f t="shared" ca="1" si="63"/>
        <v>-180266.99875407259</v>
      </c>
      <c r="AG99" s="72">
        <f t="shared" ca="1" si="64"/>
        <v>-180266.99875407259</v>
      </c>
      <c r="AH99" s="72">
        <f t="shared" ca="1" si="65"/>
        <v>-180266.99875407259</v>
      </c>
      <c r="AI99" s="72">
        <f t="shared" ca="1" si="66"/>
        <v>0</v>
      </c>
      <c r="AJ99" s="72">
        <f t="shared" ca="1" si="67"/>
        <v>0</v>
      </c>
      <c r="AK99" s="72">
        <f t="shared" ca="1" si="68"/>
        <v>0</v>
      </c>
      <c r="AL99" s="76"/>
      <c r="AM99" s="72">
        <f t="shared" ca="1" si="69"/>
        <v>0</v>
      </c>
      <c r="AN99" s="72">
        <f t="shared" ca="1" si="70"/>
        <v>0</v>
      </c>
      <c r="AO99" s="72">
        <f t="shared" ca="1" si="71"/>
        <v>0</v>
      </c>
      <c r="AP99" s="85">
        <f t="shared" ca="1" si="72"/>
        <v>0</v>
      </c>
      <c r="AR99" s="72">
        <f t="shared" ca="1" si="73"/>
        <v>0</v>
      </c>
      <c r="AS99" s="72">
        <f t="shared" ca="1" si="74"/>
        <v>0</v>
      </c>
      <c r="AT99" s="72">
        <f t="shared" ca="1" si="75"/>
        <v>0</v>
      </c>
      <c r="AU99" s="85">
        <f t="shared" ca="1" si="76"/>
        <v>0</v>
      </c>
      <c r="AV99" s="85"/>
      <c r="AW99" s="73">
        <f t="shared" ca="1" si="77"/>
        <v>0</v>
      </c>
      <c r="AY99" s="73">
        <f t="shared" ca="1" si="78"/>
        <v>3199739.2278847885</v>
      </c>
      <c r="AZ99" s="86"/>
    </row>
    <row r="100" spans="1:52">
      <c r="A100" s="77">
        <f t="shared" si="79"/>
        <v>40664</v>
      </c>
      <c r="B100" s="78">
        <f t="shared" si="80"/>
        <v>50000</v>
      </c>
      <c r="C100" s="87"/>
      <c r="D100" s="79">
        <f t="shared" si="51"/>
        <v>50000</v>
      </c>
      <c r="E100" s="67">
        <f t="shared" si="52"/>
        <v>1550000</v>
      </c>
      <c r="F100" s="67">
        <f t="shared" ca="1" si="53"/>
        <v>841767.01561675442</v>
      </c>
      <c r="G100" s="80">
        <f>VLOOKUP($A100,[0]!Table,MATCH(G$4,[0]!Curves,0))</f>
        <v>4.1150000000000002</v>
      </c>
      <c r="H100" s="81">
        <f t="shared" si="86"/>
        <v>4.1150000000000002</v>
      </c>
      <c r="I100" s="80">
        <f t="shared" si="87"/>
        <v>4.1150000000000002</v>
      </c>
      <c r="J100" s="80">
        <f>VLOOKUP($A100,[0]!Table,MATCH(J$4,[0]!Curves,0))</f>
        <v>-0.27</v>
      </c>
      <c r="K100" s="81">
        <f t="shared" si="81"/>
        <v>-0.27</v>
      </c>
      <c r="L100" s="99">
        <f t="shared" si="88"/>
        <v>-0.27</v>
      </c>
      <c r="M100" s="80">
        <f>VLOOKUP($A100,[0]!Table,MATCH(M$4,[0]!Curves,0))</f>
        <v>0</v>
      </c>
      <c r="N100" s="81">
        <f t="shared" si="82"/>
        <v>0</v>
      </c>
      <c r="O100" s="99">
        <f t="shared" si="89"/>
        <v>0</v>
      </c>
      <c r="P100" s="71"/>
      <c r="Q100" s="99">
        <f t="shared" si="83"/>
        <v>3.8450000000000002</v>
      </c>
      <c r="R100" s="99">
        <f t="shared" si="84"/>
        <v>3.8450000000000002</v>
      </c>
      <c r="S100" s="99">
        <f t="shared" si="85"/>
        <v>3.8450000000000002</v>
      </c>
      <c r="T100" s="82"/>
      <c r="U100" s="22">
        <f t="shared" si="54"/>
        <v>31</v>
      </c>
      <c r="V100" s="83">
        <f t="shared" si="55"/>
        <v>40719</v>
      </c>
      <c r="W100" s="22">
        <f t="shared" ca="1" si="56"/>
        <v>3670</v>
      </c>
      <c r="X100" s="80">
        <f>VLOOKUP($A100,[0]!Table,MATCH(X$4,[0]!Curves,0))</f>
        <v>6.1619866745054298E-2</v>
      </c>
      <c r="Y100" s="84">
        <f t="shared" ca="1" si="57"/>
        <v>0.54307549394629318</v>
      </c>
      <c r="Z100" s="22">
        <f t="shared" si="58"/>
        <v>1</v>
      </c>
      <c r="AA100" s="22">
        <f t="shared" si="59"/>
        <v>31</v>
      </c>
      <c r="AC100" s="72">
        <f t="shared" ca="1" si="60"/>
        <v>3463871.2692629448</v>
      </c>
      <c r="AD100" s="72">
        <f t="shared" ca="1" si="61"/>
        <v>3463871.2692629448</v>
      </c>
      <c r="AE100" s="72">
        <f t="shared" ca="1" si="62"/>
        <v>3463871.2692629448</v>
      </c>
      <c r="AF100" s="72">
        <f t="shared" ca="1" si="63"/>
        <v>-227277.09421652372</v>
      </c>
      <c r="AG100" s="72">
        <f t="shared" ca="1" si="64"/>
        <v>-227277.09421652372</v>
      </c>
      <c r="AH100" s="72">
        <f t="shared" ca="1" si="65"/>
        <v>-227277.09421652372</v>
      </c>
      <c r="AI100" s="72">
        <f t="shared" ca="1" si="66"/>
        <v>0</v>
      </c>
      <c r="AJ100" s="72">
        <f t="shared" ca="1" si="67"/>
        <v>0</v>
      </c>
      <c r="AK100" s="72">
        <f t="shared" ca="1" si="68"/>
        <v>0</v>
      </c>
      <c r="AL100" s="76"/>
      <c r="AM100" s="72">
        <f t="shared" ca="1" si="69"/>
        <v>0</v>
      </c>
      <c r="AN100" s="72">
        <f t="shared" ca="1" si="70"/>
        <v>0</v>
      </c>
      <c r="AO100" s="72">
        <f t="shared" ca="1" si="71"/>
        <v>0</v>
      </c>
      <c r="AP100" s="85">
        <f t="shared" ca="1" si="72"/>
        <v>0</v>
      </c>
      <c r="AR100" s="72">
        <f t="shared" ca="1" si="73"/>
        <v>0</v>
      </c>
      <c r="AS100" s="72">
        <f t="shared" ca="1" si="74"/>
        <v>0</v>
      </c>
      <c r="AT100" s="72">
        <f t="shared" ca="1" si="75"/>
        <v>0</v>
      </c>
      <c r="AU100" s="85">
        <f t="shared" ca="1" si="76"/>
        <v>0</v>
      </c>
      <c r="AV100" s="85"/>
      <c r="AW100" s="73">
        <f t="shared" ca="1" si="77"/>
        <v>0</v>
      </c>
      <c r="AY100" s="73">
        <f t="shared" ca="1" si="78"/>
        <v>3236594.1750464211</v>
      </c>
      <c r="AZ100" s="86"/>
    </row>
    <row r="101" spans="1:52">
      <c r="A101" s="77">
        <f t="shared" si="79"/>
        <v>40695</v>
      </c>
      <c r="B101" s="78">
        <f t="shared" si="80"/>
        <v>50000</v>
      </c>
      <c r="C101" s="87"/>
      <c r="D101" s="79">
        <f t="shared" si="51"/>
        <v>50000</v>
      </c>
      <c r="E101" s="67">
        <f t="shared" si="52"/>
        <v>1500000</v>
      </c>
      <c r="F101" s="67">
        <f t="shared" ca="1" si="53"/>
        <v>810223.91975416942</v>
      </c>
      <c r="G101" s="80">
        <f>VLOOKUP($A101,[0]!Table,MATCH(G$4,[0]!Curves,0))</f>
        <v>4.1509999999999998</v>
      </c>
      <c r="H101" s="81">
        <f t="shared" si="86"/>
        <v>4.1509999999999998</v>
      </c>
      <c r="I101" s="80">
        <f t="shared" si="87"/>
        <v>4.1509999999999998</v>
      </c>
      <c r="J101" s="80">
        <f>VLOOKUP($A101,[0]!Table,MATCH(J$4,[0]!Curves,0))</f>
        <v>-0.27</v>
      </c>
      <c r="K101" s="81">
        <f t="shared" si="81"/>
        <v>-0.27</v>
      </c>
      <c r="L101" s="99">
        <f t="shared" si="88"/>
        <v>-0.27</v>
      </c>
      <c r="M101" s="80">
        <f>VLOOKUP($A101,[0]!Table,MATCH(M$4,[0]!Curves,0))</f>
        <v>0</v>
      </c>
      <c r="N101" s="81">
        <f t="shared" si="82"/>
        <v>0</v>
      </c>
      <c r="O101" s="99">
        <f t="shared" si="89"/>
        <v>0</v>
      </c>
      <c r="P101" s="71"/>
      <c r="Q101" s="99">
        <f t="shared" si="83"/>
        <v>3.8809999999999998</v>
      </c>
      <c r="R101" s="99">
        <f t="shared" si="84"/>
        <v>3.8809999999999998</v>
      </c>
      <c r="S101" s="99">
        <f t="shared" si="85"/>
        <v>3.8809999999999998</v>
      </c>
      <c r="T101" s="82"/>
      <c r="U101" s="22">
        <f t="shared" si="54"/>
        <v>30</v>
      </c>
      <c r="V101" s="83">
        <f t="shared" si="55"/>
        <v>40749</v>
      </c>
      <c r="W101" s="22">
        <f t="shared" ca="1" si="56"/>
        <v>3700</v>
      </c>
      <c r="X101" s="80">
        <f>VLOOKUP($A101,[0]!Table,MATCH(X$4,[0]!Curves,0))</f>
        <v>6.1691929304740899E-2</v>
      </c>
      <c r="Y101" s="84">
        <f t="shared" ca="1" si="57"/>
        <v>0.54014927983611294</v>
      </c>
      <c r="Z101" s="22">
        <f t="shared" si="58"/>
        <v>1</v>
      </c>
      <c r="AA101" s="22">
        <f t="shared" si="59"/>
        <v>30</v>
      </c>
      <c r="AC101" s="72">
        <f t="shared" ca="1" si="60"/>
        <v>3363239.4908995572</v>
      </c>
      <c r="AD101" s="72">
        <f t="shared" ca="1" si="61"/>
        <v>3363239.4908995572</v>
      </c>
      <c r="AE101" s="72">
        <f t="shared" ca="1" si="62"/>
        <v>3363239.4908995572</v>
      </c>
      <c r="AF101" s="72">
        <f t="shared" ca="1" si="63"/>
        <v>-218760.45833362575</v>
      </c>
      <c r="AG101" s="72">
        <f t="shared" ca="1" si="64"/>
        <v>-218760.45833362575</v>
      </c>
      <c r="AH101" s="72">
        <f t="shared" ca="1" si="65"/>
        <v>-218760.45833362575</v>
      </c>
      <c r="AI101" s="72">
        <f t="shared" ca="1" si="66"/>
        <v>0</v>
      </c>
      <c r="AJ101" s="72">
        <f t="shared" ca="1" si="67"/>
        <v>0</v>
      </c>
      <c r="AK101" s="72">
        <f t="shared" ca="1" si="68"/>
        <v>0</v>
      </c>
      <c r="AL101" s="76"/>
      <c r="AM101" s="72">
        <f t="shared" ca="1" si="69"/>
        <v>0</v>
      </c>
      <c r="AN101" s="72">
        <f t="shared" ca="1" si="70"/>
        <v>0</v>
      </c>
      <c r="AO101" s="72">
        <f t="shared" ca="1" si="71"/>
        <v>0</v>
      </c>
      <c r="AP101" s="85">
        <f t="shared" ca="1" si="72"/>
        <v>0</v>
      </c>
      <c r="AR101" s="72">
        <f t="shared" ca="1" si="73"/>
        <v>0</v>
      </c>
      <c r="AS101" s="72">
        <f t="shared" ca="1" si="74"/>
        <v>0</v>
      </c>
      <c r="AT101" s="72">
        <f t="shared" ca="1" si="75"/>
        <v>0</v>
      </c>
      <c r="AU101" s="85">
        <f t="shared" ca="1" si="76"/>
        <v>0</v>
      </c>
      <c r="AV101" s="85"/>
      <c r="AW101" s="73">
        <f t="shared" ca="1" si="77"/>
        <v>0</v>
      </c>
      <c r="AY101" s="73">
        <f t="shared" ca="1" si="78"/>
        <v>3144479.0325659313</v>
      </c>
      <c r="AZ101" s="86"/>
    </row>
    <row r="102" spans="1:52">
      <c r="A102" s="77">
        <f t="shared" si="79"/>
        <v>40725</v>
      </c>
      <c r="B102" s="78">
        <f t="shared" si="80"/>
        <v>50000</v>
      </c>
      <c r="C102" s="87"/>
      <c r="D102" s="79">
        <f t="shared" si="51"/>
        <v>50000</v>
      </c>
      <c r="E102" s="67">
        <f t="shared" si="52"/>
        <v>1550000</v>
      </c>
      <c r="F102" s="67">
        <f t="shared" ca="1" si="53"/>
        <v>832623.61170020071</v>
      </c>
      <c r="G102" s="80">
        <f>VLOOKUP($A102,[0]!Table,MATCH(G$4,[0]!Curves,0))</f>
        <v>4.2</v>
      </c>
      <c r="H102" s="81">
        <f t="shared" si="86"/>
        <v>4.2</v>
      </c>
      <c r="I102" s="80">
        <f t="shared" si="87"/>
        <v>4.2</v>
      </c>
      <c r="J102" s="80">
        <f>VLOOKUP($A102,[0]!Table,MATCH(J$4,[0]!Curves,0))</f>
        <v>-0.27</v>
      </c>
      <c r="K102" s="81">
        <f t="shared" si="81"/>
        <v>-0.27</v>
      </c>
      <c r="L102" s="99">
        <f t="shared" si="88"/>
        <v>-0.27</v>
      </c>
      <c r="M102" s="80">
        <f>VLOOKUP($A102,[0]!Table,MATCH(M$4,[0]!Curves,0))</f>
        <v>0</v>
      </c>
      <c r="N102" s="81">
        <f t="shared" si="82"/>
        <v>0</v>
      </c>
      <c r="O102" s="99">
        <f t="shared" si="89"/>
        <v>0</v>
      </c>
      <c r="P102" s="71"/>
      <c r="Q102" s="99">
        <f t="shared" si="83"/>
        <v>3.93</v>
      </c>
      <c r="R102" s="99">
        <f t="shared" si="84"/>
        <v>3.93</v>
      </c>
      <c r="S102" s="99">
        <f t="shared" si="85"/>
        <v>3.93</v>
      </c>
      <c r="T102" s="82"/>
      <c r="U102" s="22">
        <f t="shared" si="54"/>
        <v>31</v>
      </c>
      <c r="V102" s="83">
        <f t="shared" si="55"/>
        <v>40780</v>
      </c>
      <c r="W102" s="22">
        <f t="shared" ca="1" si="56"/>
        <v>3731</v>
      </c>
      <c r="X102" s="80">
        <f>VLOOKUP($A102,[0]!Table,MATCH(X$4,[0]!Curves,0))</f>
        <v>6.1733883443403602E-2</v>
      </c>
      <c r="Y102" s="84">
        <f t="shared" ca="1" si="57"/>
        <v>0.53717652367754887</v>
      </c>
      <c r="Z102" s="22">
        <f t="shared" si="58"/>
        <v>1</v>
      </c>
      <c r="AA102" s="22">
        <f t="shared" si="59"/>
        <v>31</v>
      </c>
      <c r="AC102" s="72">
        <f t="shared" ca="1" si="60"/>
        <v>3497019.1691408432</v>
      </c>
      <c r="AD102" s="72">
        <f t="shared" ca="1" si="61"/>
        <v>3497019.1691408432</v>
      </c>
      <c r="AE102" s="72">
        <f t="shared" ca="1" si="62"/>
        <v>3497019.1691408432</v>
      </c>
      <c r="AF102" s="72">
        <f t="shared" ca="1" si="63"/>
        <v>-224808.37515905421</v>
      </c>
      <c r="AG102" s="72">
        <f t="shared" ca="1" si="64"/>
        <v>-224808.37515905421</v>
      </c>
      <c r="AH102" s="72">
        <f t="shared" ca="1" si="65"/>
        <v>-224808.37515905421</v>
      </c>
      <c r="AI102" s="72">
        <f t="shared" ca="1" si="66"/>
        <v>0</v>
      </c>
      <c r="AJ102" s="72">
        <f t="shared" ca="1" si="67"/>
        <v>0</v>
      </c>
      <c r="AK102" s="72">
        <f t="shared" ca="1" si="68"/>
        <v>0</v>
      </c>
      <c r="AL102" s="76"/>
      <c r="AM102" s="72">
        <f t="shared" ca="1" si="69"/>
        <v>0</v>
      </c>
      <c r="AN102" s="72">
        <f t="shared" ca="1" si="70"/>
        <v>0</v>
      </c>
      <c r="AO102" s="72">
        <f t="shared" ca="1" si="71"/>
        <v>0</v>
      </c>
      <c r="AP102" s="85">
        <f t="shared" ca="1" si="72"/>
        <v>0</v>
      </c>
      <c r="AR102" s="72">
        <f t="shared" ca="1" si="73"/>
        <v>0</v>
      </c>
      <c r="AS102" s="72">
        <f t="shared" ca="1" si="74"/>
        <v>0</v>
      </c>
      <c r="AT102" s="72">
        <f t="shared" ca="1" si="75"/>
        <v>0</v>
      </c>
      <c r="AU102" s="85">
        <f t="shared" ca="1" si="76"/>
        <v>0</v>
      </c>
      <c r="AV102" s="85"/>
      <c r="AW102" s="73">
        <f t="shared" ca="1" si="77"/>
        <v>0</v>
      </c>
      <c r="AY102" s="73">
        <f t="shared" ca="1" si="78"/>
        <v>3272210.7939817891</v>
      </c>
      <c r="AZ102" s="86"/>
    </row>
    <row r="103" spans="1:52">
      <c r="A103" s="77">
        <f t="shared" si="79"/>
        <v>40756</v>
      </c>
      <c r="B103" s="78">
        <f t="shared" si="80"/>
        <v>50000</v>
      </c>
      <c r="C103" s="87"/>
      <c r="D103" s="79">
        <f t="shared" si="51"/>
        <v>50000</v>
      </c>
      <c r="E103" s="67">
        <f t="shared" si="52"/>
        <v>1550000</v>
      </c>
      <c r="F103" s="67">
        <f t="shared" ca="1" si="53"/>
        <v>828036.27178511932</v>
      </c>
      <c r="G103" s="80">
        <f>VLOOKUP($A103,[0]!Table,MATCH(G$4,[0]!Curves,0))</f>
        <v>4.2450000000000001</v>
      </c>
      <c r="H103" s="81">
        <f t="shared" si="86"/>
        <v>4.2450000000000001</v>
      </c>
      <c r="I103" s="80">
        <f t="shared" si="87"/>
        <v>4.2450000000000001</v>
      </c>
      <c r="J103" s="80">
        <f>VLOOKUP($A103,[0]!Table,MATCH(J$4,[0]!Curves,0))</f>
        <v>-0.27</v>
      </c>
      <c r="K103" s="81">
        <f t="shared" si="81"/>
        <v>-0.27</v>
      </c>
      <c r="L103" s="99">
        <f t="shared" si="88"/>
        <v>-0.27</v>
      </c>
      <c r="M103" s="80">
        <f>VLOOKUP($A103,[0]!Table,MATCH(M$4,[0]!Curves,0))</f>
        <v>0</v>
      </c>
      <c r="N103" s="81">
        <f t="shared" si="82"/>
        <v>0</v>
      </c>
      <c r="O103" s="99">
        <f t="shared" si="89"/>
        <v>0</v>
      </c>
      <c r="P103" s="71"/>
      <c r="Q103" s="99">
        <f t="shared" si="83"/>
        <v>3.9750000000000001</v>
      </c>
      <c r="R103" s="99">
        <f t="shared" si="84"/>
        <v>3.9750000000000001</v>
      </c>
      <c r="S103" s="99">
        <f t="shared" si="85"/>
        <v>3.9750000000000001</v>
      </c>
      <c r="T103" s="82"/>
      <c r="U103" s="22">
        <f t="shared" si="54"/>
        <v>31</v>
      </c>
      <c r="V103" s="83">
        <f t="shared" si="55"/>
        <v>40811</v>
      </c>
      <c r="W103" s="22">
        <f t="shared" ca="1" si="56"/>
        <v>3762</v>
      </c>
      <c r="X103" s="80">
        <f>VLOOKUP($A103,[0]!Table,MATCH(X$4,[0]!Curves,0))</f>
        <v>6.1770058566049002E-2</v>
      </c>
      <c r="Y103" s="84">
        <f t="shared" ca="1" si="57"/>
        <v>0.53421694953878662</v>
      </c>
      <c r="Z103" s="22">
        <f t="shared" si="58"/>
        <v>1</v>
      </c>
      <c r="AA103" s="22">
        <f t="shared" si="59"/>
        <v>31</v>
      </c>
      <c r="AC103" s="72">
        <f t="shared" ca="1" si="60"/>
        <v>3515013.9737278316</v>
      </c>
      <c r="AD103" s="72">
        <f t="shared" ca="1" si="61"/>
        <v>3515013.9737278316</v>
      </c>
      <c r="AE103" s="72">
        <f t="shared" ca="1" si="62"/>
        <v>3515013.9737278316</v>
      </c>
      <c r="AF103" s="72">
        <f t="shared" ca="1" si="63"/>
        <v>-223569.79338198222</v>
      </c>
      <c r="AG103" s="72">
        <f t="shared" ca="1" si="64"/>
        <v>-223569.79338198222</v>
      </c>
      <c r="AH103" s="72">
        <f t="shared" ca="1" si="65"/>
        <v>-223569.79338198222</v>
      </c>
      <c r="AI103" s="72">
        <f t="shared" ca="1" si="66"/>
        <v>0</v>
      </c>
      <c r="AJ103" s="72">
        <f t="shared" ca="1" si="67"/>
        <v>0</v>
      </c>
      <c r="AK103" s="72">
        <f t="shared" ca="1" si="68"/>
        <v>0</v>
      </c>
      <c r="AL103" s="76"/>
      <c r="AM103" s="72">
        <f t="shared" ca="1" si="69"/>
        <v>0</v>
      </c>
      <c r="AN103" s="72">
        <f t="shared" ca="1" si="70"/>
        <v>0</v>
      </c>
      <c r="AO103" s="72">
        <f t="shared" ca="1" si="71"/>
        <v>0</v>
      </c>
      <c r="AP103" s="85">
        <f t="shared" ca="1" si="72"/>
        <v>0</v>
      </c>
      <c r="AR103" s="72">
        <f t="shared" ca="1" si="73"/>
        <v>0</v>
      </c>
      <c r="AS103" s="72">
        <f t="shared" ca="1" si="74"/>
        <v>0</v>
      </c>
      <c r="AT103" s="72">
        <f t="shared" ca="1" si="75"/>
        <v>0</v>
      </c>
      <c r="AU103" s="85">
        <f t="shared" ca="1" si="76"/>
        <v>0</v>
      </c>
      <c r="AV103" s="85"/>
      <c r="AW103" s="73">
        <f t="shared" ca="1" si="77"/>
        <v>0</v>
      </c>
      <c r="AY103" s="73">
        <f t="shared" ca="1" si="78"/>
        <v>3291444.1803458496</v>
      </c>
      <c r="AZ103" s="86"/>
    </row>
    <row r="104" spans="1:52">
      <c r="A104" s="77">
        <f t="shared" si="79"/>
        <v>40787</v>
      </c>
      <c r="B104" s="78">
        <f t="shared" si="80"/>
        <v>50000</v>
      </c>
      <c r="C104" s="87"/>
      <c r="D104" s="79">
        <f t="shared" si="51"/>
        <v>50000</v>
      </c>
      <c r="E104" s="67">
        <f t="shared" si="52"/>
        <v>1500000</v>
      </c>
      <c r="F104" s="67">
        <f t="shared" ca="1" si="53"/>
        <v>797048.04199093627</v>
      </c>
      <c r="G104" s="80">
        <f>VLOOKUP($A104,[0]!Table,MATCH(G$4,[0]!Curves,0))</f>
        <v>4.2519999999999998</v>
      </c>
      <c r="H104" s="81">
        <f t="shared" si="86"/>
        <v>4.2519999999999998</v>
      </c>
      <c r="I104" s="80">
        <f t="shared" si="87"/>
        <v>4.2519999999999998</v>
      </c>
      <c r="J104" s="80">
        <f>VLOOKUP($A104,[0]!Table,MATCH(J$4,[0]!Curves,0))</f>
        <v>-0.27</v>
      </c>
      <c r="K104" s="81">
        <f t="shared" si="81"/>
        <v>-0.27</v>
      </c>
      <c r="L104" s="99">
        <f t="shared" si="88"/>
        <v>-0.27</v>
      </c>
      <c r="M104" s="80">
        <f>VLOOKUP($A104,[0]!Table,MATCH(M$4,[0]!Curves,0))</f>
        <v>0</v>
      </c>
      <c r="N104" s="81">
        <f t="shared" si="82"/>
        <v>0</v>
      </c>
      <c r="O104" s="99">
        <f t="shared" si="89"/>
        <v>0</v>
      </c>
      <c r="P104" s="71"/>
      <c r="Q104" s="99">
        <f t="shared" si="83"/>
        <v>3.9819999999999998</v>
      </c>
      <c r="R104" s="99">
        <f t="shared" si="84"/>
        <v>3.9819999999999998</v>
      </c>
      <c r="S104" s="99">
        <f t="shared" si="85"/>
        <v>3.9819999999999998</v>
      </c>
      <c r="T104" s="82"/>
      <c r="U104" s="22">
        <f t="shared" si="54"/>
        <v>30</v>
      </c>
      <c r="V104" s="83">
        <f t="shared" si="55"/>
        <v>40841</v>
      </c>
      <c r="W104" s="22">
        <f t="shared" ca="1" si="56"/>
        <v>3792</v>
      </c>
      <c r="X104" s="80">
        <f>VLOOKUP($A104,[0]!Table,MATCH(X$4,[0]!Curves,0))</f>
        <v>6.18062336891292E-2</v>
      </c>
      <c r="Y104" s="84">
        <f t="shared" ca="1" si="57"/>
        <v>0.53136536132729084</v>
      </c>
      <c r="Z104" s="22">
        <f t="shared" si="58"/>
        <v>1</v>
      </c>
      <c r="AA104" s="22">
        <f t="shared" si="59"/>
        <v>30</v>
      </c>
      <c r="AC104" s="72">
        <f t="shared" ca="1" si="60"/>
        <v>3389048.2745454609</v>
      </c>
      <c r="AD104" s="72">
        <f t="shared" ca="1" si="61"/>
        <v>3389048.2745454609</v>
      </c>
      <c r="AE104" s="72">
        <f t="shared" ca="1" si="62"/>
        <v>3389048.2745454609</v>
      </c>
      <c r="AF104" s="72">
        <f t="shared" ca="1" si="63"/>
        <v>-215202.97133755279</v>
      </c>
      <c r="AG104" s="72">
        <f t="shared" ca="1" si="64"/>
        <v>-215202.97133755279</v>
      </c>
      <c r="AH104" s="72">
        <f t="shared" ca="1" si="65"/>
        <v>-215202.97133755279</v>
      </c>
      <c r="AI104" s="72">
        <f t="shared" ca="1" si="66"/>
        <v>0</v>
      </c>
      <c r="AJ104" s="72">
        <f t="shared" ca="1" si="67"/>
        <v>0</v>
      </c>
      <c r="AK104" s="72">
        <f t="shared" ca="1" si="68"/>
        <v>0</v>
      </c>
      <c r="AL104" s="76"/>
      <c r="AM104" s="72">
        <f t="shared" ca="1" si="69"/>
        <v>0</v>
      </c>
      <c r="AN104" s="72">
        <f t="shared" ca="1" si="70"/>
        <v>0</v>
      </c>
      <c r="AO104" s="72">
        <f t="shared" ca="1" si="71"/>
        <v>0</v>
      </c>
      <c r="AP104" s="85">
        <f t="shared" ca="1" si="72"/>
        <v>0</v>
      </c>
      <c r="AR104" s="72">
        <f t="shared" ca="1" si="73"/>
        <v>0</v>
      </c>
      <c r="AS104" s="72">
        <f t="shared" ca="1" si="74"/>
        <v>0</v>
      </c>
      <c r="AT104" s="72">
        <f t="shared" ca="1" si="75"/>
        <v>0</v>
      </c>
      <c r="AU104" s="85">
        <f t="shared" ca="1" si="76"/>
        <v>0</v>
      </c>
      <c r="AV104" s="85"/>
      <c r="AW104" s="73">
        <f t="shared" ca="1" si="77"/>
        <v>0</v>
      </c>
      <c r="AY104" s="73">
        <f t="shared" ca="1" si="78"/>
        <v>3173845.3032079083</v>
      </c>
      <c r="AZ104" s="86"/>
    </row>
    <row r="105" spans="1:52">
      <c r="A105" s="77">
        <f t="shared" si="79"/>
        <v>40817</v>
      </c>
      <c r="B105" s="78">
        <f t="shared" si="80"/>
        <v>50000</v>
      </c>
      <c r="C105" s="87"/>
      <c r="D105" s="79">
        <f t="shared" si="51"/>
        <v>50000</v>
      </c>
      <c r="E105" s="67">
        <f t="shared" si="52"/>
        <v>1550000</v>
      </c>
      <c r="F105" s="67">
        <f t="shared" ca="1" si="53"/>
        <v>819069.00590745383</v>
      </c>
      <c r="G105" s="80">
        <f>VLOOKUP($A105,[0]!Table,MATCH(G$4,[0]!Curves,0))</f>
        <v>4.28</v>
      </c>
      <c r="H105" s="81">
        <f t="shared" si="86"/>
        <v>4.28</v>
      </c>
      <c r="I105" s="80">
        <f t="shared" si="87"/>
        <v>4.28</v>
      </c>
      <c r="J105" s="80">
        <f>VLOOKUP($A105,[0]!Table,MATCH(J$4,[0]!Curves,0))</f>
        <v>-0.27</v>
      </c>
      <c r="K105" s="81">
        <f t="shared" si="81"/>
        <v>-0.27</v>
      </c>
      <c r="L105" s="99">
        <f t="shared" si="88"/>
        <v>-0.27</v>
      </c>
      <c r="M105" s="80">
        <f>VLOOKUP($A105,[0]!Table,MATCH(M$4,[0]!Curves,0))</f>
        <v>0</v>
      </c>
      <c r="N105" s="81">
        <f t="shared" si="82"/>
        <v>0</v>
      </c>
      <c r="O105" s="99">
        <f t="shared" si="89"/>
        <v>0</v>
      </c>
      <c r="P105" s="71"/>
      <c r="Q105" s="99">
        <f t="shared" si="83"/>
        <v>4.01</v>
      </c>
      <c r="R105" s="99">
        <f t="shared" si="84"/>
        <v>4.01</v>
      </c>
      <c r="S105" s="99">
        <f t="shared" si="85"/>
        <v>4.01</v>
      </c>
      <c r="T105" s="82"/>
      <c r="U105" s="22">
        <f t="shared" si="54"/>
        <v>31</v>
      </c>
      <c r="V105" s="83">
        <f t="shared" si="55"/>
        <v>40872</v>
      </c>
      <c r="W105" s="22">
        <f t="shared" ca="1" si="56"/>
        <v>3823</v>
      </c>
      <c r="X105" s="80">
        <f>VLOOKUP($A105,[0]!Table,MATCH(X$4,[0]!Curves,0))</f>
        <v>6.1841241873168903E-2</v>
      </c>
      <c r="Y105" s="84">
        <f t="shared" ca="1" si="57"/>
        <v>0.52843161671448635</v>
      </c>
      <c r="Z105" s="22">
        <f t="shared" si="58"/>
        <v>1</v>
      </c>
      <c r="AA105" s="22">
        <f t="shared" si="59"/>
        <v>31</v>
      </c>
      <c r="AC105" s="72">
        <f t="shared" ca="1" si="60"/>
        <v>3505615.3452839027</v>
      </c>
      <c r="AD105" s="72">
        <f t="shared" ca="1" si="61"/>
        <v>3505615.3452839027</v>
      </c>
      <c r="AE105" s="72">
        <f t="shared" ca="1" si="62"/>
        <v>3505615.3452839027</v>
      </c>
      <c r="AF105" s="72">
        <f t="shared" ca="1" si="63"/>
        <v>-221148.63159501256</v>
      </c>
      <c r="AG105" s="72">
        <f t="shared" ca="1" si="64"/>
        <v>-221148.63159501256</v>
      </c>
      <c r="AH105" s="72">
        <f t="shared" ca="1" si="65"/>
        <v>-221148.63159501256</v>
      </c>
      <c r="AI105" s="72">
        <f t="shared" ca="1" si="66"/>
        <v>0</v>
      </c>
      <c r="AJ105" s="72">
        <f t="shared" ca="1" si="67"/>
        <v>0</v>
      </c>
      <c r="AK105" s="72">
        <f t="shared" ca="1" si="68"/>
        <v>0</v>
      </c>
      <c r="AL105" s="76"/>
      <c r="AM105" s="72">
        <f t="shared" ca="1" si="69"/>
        <v>0</v>
      </c>
      <c r="AN105" s="72">
        <f t="shared" ca="1" si="70"/>
        <v>0</v>
      </c>
      <c r="AO105" s="72">
        <f t="shared" ca="1" si="71"/>
        <v>0</v>
      </c>
      <c r="AP105" s="85">
        <f t="shared" ca="1" si="72"/>
        <v>0</v>
      </c>
      <c r="AR105" s="72">
        <f t="shared" ca="1" si="73"/>
        <v>0</v>
      </c>
      <c r="AS105" s="72">
        <f t="shared" ca="1" si="74"/>
        <v>0</v>
      </c>
      <c r="AT105" s="72">
        <f t="shared" ca="1" si="75"/>
        <v>0</v>
      </c>
      <c r="AU105" s="85">
        <f t="shared" ca="1" si="76"/>
        <v>0</v>
      </c>
      <c r="AV105" s="85"/>
      <c r="AW105" s="73">
        <f t="shared" ca="1" si="77"/>
        <v>0</v>
      </c>
      <c r="AY105" s="73">
        <f t="shared" ca="1" si="78"/>
        <v>3284466.71368889</v>
      </c>
      <c r="AZ105" s="86"/>
    </row>
    <row r="106" spans="1:52">
      <c r="A106" s="77">
        <f t="shared" si="79"/>
        <v>40848</v>
      </c>
      <c r="B106" s="78">
        <f t="shared" si="80"/>
        <v>50000</v>
      </c>
      <c r="C106" s="87"/>
      <c r="D106" s="79">
        <f t="shared" si="51"/>
        <v>50000</v>
      </c>
      <c r="E106" s="67">
        <f t="shared" si="52"/>
        <v>1500000</v>
      </c>
      <c r="F106" s="67">
        <f t="shared" ca="1" si="53"/>
        <v>788407.43194792629</v>
      </c>
      <c r="G106" s="80">
        <f>VLOOKUP($A106,[0]!Table,MATCH(G$4,[0]!Curves,0))</f>
        <v>4.415</v>
      </c>
      <c r="H106" s="81">
        <f t="shared" si="86"/>
        <v>4.415</v>
      </c>
      <c r="I106" s="80">
        <f t="shared" si="87"/>
        <v>4.415</v>
      </c>
      <c r="J106" s="80">
        <f>VLOOKUP($A106,[0]!Table,MATCH(J$4,[0]!Curves,0))</f>
        <v>-0.15</v>
      </c>
      <c r="K106" s="81">
        <f t="shared" si="81"/>
        <v>-0.15</v>
      </c>
      <c r="L106" s="99">
        <f t="shared" si="88"/>
        <v>-0.15</v>
      </c>
      <c r="M106" s="80">
        <f>VLOOKUP($A106,[0]!Table,MATCH(M$4,[0]!Curves,0))</f>
        <v>0</v>
      </c>
      <c r="N106" s="81">
        <f t="shared" si="82"/>
        <v>0</v>
      </c>
      <c r="O106" s="99">
        <f t="shared" si="89"/>
        <v>0</v>
      </c>
      <c r="P106" s="71"/>
      <c r="Q106" s="99">
        <f t="shared" si="83"/>
        <v>4.2649999999999997</v>
      </c>
      <c r="R106" s="99">
        <f t="shared" si="84"/>
        <v>4.2649999999999997</v>
      </c>
      <c r="S106" s="99">
        <f t="shared" si="85"/>
        <v>4.2649999999999997</v>
      </c>
      <c r="T106" s="82"/>
      <c r="U106" s="22">
        <f t="shared" si="54"/>
        <v>30</v>
      </c>
      <c r="V106" s="83">
        <f t="shared" si="55"/>
        <v>40902</v>
      </c>
      <c r="W106" s="22">
        <f t="shared" ca="1" si="56"/>
        <v>3853</v>
      </c>
      <c r="X106" s="80">
        <f>VLOOKUP($A106,[0]!Table,MATCH(X$4,[0]!Curves,0))</f>
        <v>6.1877416997103904E-2</v>
      </c>
      <c r="Y106" s="84">
        <f t="shared" ca="1" si="57"/>
        <v>0.52560495463195089</v>
      </c>
      <c r="Z106" s="22">
        <f t="shared" si="58"/>
        <v>1</v>
      </c>
      <c r="AA106" s="22">
        <f t="shared" si="59"/>
        <v>30</v>
      </c>
      <c r="AC106" s="72">
        <f t="shared" ca="1" si="60"/>
        <v>3480818.8120500948</v>
      </c>
      <c r="AD106" s="72">
        <f t="shared" ca="1" si="61"/>
        <v>3480818.8120500948</v>
      </c>
      <c r="AE106" s="72">
        <f t="shared" ca="1" si="62"/>
        <v>3480818.8120500948</v>
      </c>
      <c r="AF106" s="72">
        <f t="shared" ca="1" si="63"/>
        <v>-118261.11479218894</v>
      </c>
      <c r="AG106" s="72">
        <f t="shared" ca="1" si="64"/>
        <v>-118261.11479218894</v>
      </c>
      <c r="AH106" s="72">
        <f t="shared" ca="1" si="65"/>
        <v>-118261.11479218894</v>
      </c>
      <c r="AI106" s="72">
        <f t="shared" ca="1" si="66"/>
        <v>0</v>
      </c>
      <c r="AJ106" s="72">
        <f t="shared" ca="1" si="67"/>
        <v>0</v>
      </c>
      <c r="AK106" s="72">
        <f t="shared" ca="1" si="68"/>
        <v>0</v>
      </c>
      <c r="AL106" s="76"/>
      <c r="AM106" s="72">
        <f t="shared" ca="1" si="69"/>
        <v>0</v>
      </c>
      <c r="AN106" s="72">
        <f t="shared" ca="1" si="70"/>
        <v>0</v>
      </c>
      <c r="AO106" s="72">
        <f t="shared" ca="1" si="71"/>
        <v>0</v>
      </c>
      <c r="AP106" s="85">
        <f t="shared" ca="1" si="72"/>
        <v>0</v>
      </c>
      <c r="AR106" s="72">
        <f t="shared" ca="1" si="73"/>
        <v>0</v>
      </c>
      <c r="AS106" s="72">
        <f t="shared" ca="1" si="74"/>
        <v>0</v>
      </c>
      <c r="AT106" s="72">
        <f t="shared" ca="1" si="75"/>
        <v>0</v>
      </c>
      <c r="AU106" s="85">
        <f t="shared" ca="1" si="76"/>
        <v>0</v>
      </c>
      <c r="AV106" s="85"/>
      <c r="AW106" s="73">
        <f t="shared" ca="1" si="77"/>
        <v>0</v>
      </c>
      <c r="AY106" s="73">
        <f t="shared" ca="1" si="78"/>
        <v>3362557.6972579057</v>
      </c>
      <c r="AZ106" s="86"/>
    </row>
    <row r="107" spans="1:52">
      <c r="A107" s="77">
        <f t="shared" si="79"/>
        <v>40878</v>
      </c>
      <c r="B107" s="78">
        <f t="shared" si="80"/>
        <v>50000</v>
      </c>
      <c r="C107" s="87"/>
      <c r="D107" s="79">
        <f t="shared" si="51"/>
        <v>50000</v>
      </c>
      <c r="E107" s="67">
        <f t="shared" si="52"/>
        <v>1550000</v>
      </c>
      <c r="F107" s="67">
        <f t="shared" ca="1" si="53"/>
        <v>810180.18638242665</v>
      </c>
      <c r="G107" s="80">
        <f>VLOOKUP($A107,[0]!Table,MATCH(G$4,[0]!Curves,0))</f>
        <v>4.55</v>
      </c>
      <c r="H107" s="81">
        <f t="shared" si="86"/>
        <v>4.55</v>
      </c>
      <c r="I107" s="80">
        <f t="shared" si="87"/>
        <v>4.55</v>
      </c>
      <c r="J107" s="80">
        <f>VLOOKUP($A107,[0]!Table,MATCH(J$4,[0]!Curves,0))</f>
        <v>-0.15</v>
      </c>
      <c r="K107" s="81">
        <f t="shared" si="81"/>
        <v>-0.15</v>
      </c>
      <c r="L107" s="99">
        <f t="shared" si="88"/>
        <v>-0.15</v>
      </c>
      <c r="M107" s="80">
        <f>VLOOKUP($A107,[0]!Table,MATCH(M$4,[0]!Curves,0))</f>
        <v>0</v>
      </c>
      <c r="N107" s="81">
        <f t="shared" si="82"/>
        <v>0</v>
      </c>
      <c r="O107" s="99">
        <f t="shared" si="89"/>
        <v>0</v>
      </c>
      <c r="P107" s="71"/>
      <c r="Q107" s="99">
        <f t="shared" si="83"/>
        <v>4.3999999999999995</v>
      </c>
      <c r="R107" s="99">
        <f t="shared" si="84"/>
        <v>4.3999999999999995</v>
      </c>
      <c r="S107" s="99">
        <f t="shared" si="85"/>
        <v>4.3999999999999995</v>
      </c>
      <c r="T107" s="82"/>
      <c r="U107" s="22">
        <f t="shared" si="54"/>
        <v>31</v>
      </c>
      <c r="V107" s="83">
        <f t="shared" si="55"/>
        <v>40933</v>
      </c>
      <c r="W107" s="22">
        <f t="shared" ca="1" si="56"/>
        <v>3884</v>
      </c>
      <c r="X107" s="80">
        <f>VLOOKUP($A107,[0]!Table,MATCH(X$4,[0]!Curves,0))</f>
        <v>6.1912425181970501E-2</v>
      </c>
      <c r="Y107" s="84">
        <f t="shared" ca="1" si="57"/>
        <v>0.52269689444027523</v>
      </c>
      <c r="Z107" s="22">
        <f t="shared" si="58"/>
        <v>1</v>
      </c>
      <c r="AA107" s="22">
        <f t="shared" si="59"/>
        <v>31</v>
      </c>
      <c r="AC107" s="72">
        <f t="shared" ca="1" si="60"/>
        <v>3686319.848040041</v>
      </c>
      <c r="AD107" s="72">
        <f t="shared" ca="1" si="61"/>
        <v>3686319.848040041</v>
      </c>
      <c r="AE107" s="72">
        <f t="shared" ca="1" si="62"/>
        <v>3686319.848040041</v>
      </c>
      <c r="AF107" s="72">
        <f t="shared" ca="1" si="63"/>
        <v>-121527.02795736399</v>
      </c>
      <c r="AG107" s="72">
        <f t="shared" ca="1" si="64"/>
        <v>-121527.02795736399</v>
      </c>
      <c r="AH107" s="72">
        <f t="shared" ca="1" si="65"/>
        <v>-121527.02795736399</v>
      </c>
      <c r="AI107" s="72">
        <f t="shared" ca="1" si="66"/>
        <v>0</v>
      </c>
      <c r="AJ107" s="72">
        <f t="shared" ca="1" si="67"/>
        <v>0</v>
      </c>
      <c r="AK107" s="72">
        <f t="shared" ca="1" si="68"/>
        <v>0</v>
      </c>
      <c r="AL107" s="76"/>
      <c r="AM107" s="72">
        <f t="shared" ca="1" si="69"/>
        <v>0</v>
      </c>
      <c r="AN107" s="72">
        <f t="shared" ca="1" si="70"/>
        <v>0</v>
      </c>
      <c r="AO107" s="72">
        <f t="shared" ca="1" si="71"/>
        <v>0</v>
      </c>
      <c r="AP107" s="85">
        <f t="shared" ca="1" si="72"/>
        <v>0</v>
      </c>
      <c r="AR107" s="72">
        <f t="shared" ca="1" si="73"/>
        <v>0</v>
      </c>
      <c r="AS107" s="72">
        <f t="shared" ca="1" si="74"/>
        <v>0</v>
      </c>
      <c r="AT107" s="72">
        <f t="shared" ca="1" si="75"/>
        <v>0</v>
      </c>
      <c r="AU107" s="85">
        <f t="shared" ca="1" si="76"/>
        <v>0</v>
      </c>
      <c r="AV107" s="85"/>
      <c r="AW107" s="73">
        <f t="shared" ca="1" si="77"/>
        <v>0</v>
      </c>
      <c r="AY107" s="73">
        <f t="shared" ca="1" si="78"/>
        <v>3564792.8200826771</v>
      </c>
      <c r="AZ107" s="86"/>
    </row>
    <row r="108" spans="1:52">
      <c r="A108" s="77">
        <f t="shared" si="79"/>
        <v>40909</v>
      </c>
      <c r="B108" s="78">
        <f t="shared" si="80"/>
        <v>50000</v>
      </c>
      <c r="C108" s="87"/>
      <c r="D108" s="79">
        <f t="shared" si="51"/>
        <v>50000</v>
      </c>
      <c r="E108" s="67">
        <f t="shared" si="52"/>
        <v>1550000</v>
      </c>
      <c r="F108" s="67">
        <f t="shared" ca="1" si="53"/>
        <v>805692.83853560407</v>
      </c>
      <c r="G108" s="80">
        <f>VLOOKUP($A108,[0]!Table,MATCH(G$4,[0]!Curves,0))</f>
        <v>4.641</v>
      </c>
      <c r="H108" s="81">
        <f t="shared" si="86"/>
        <v>4.641</v>
      </c>
      <c r="I108" s="80">
        <f t="shared" si="87"/>
        <v>4.641</v>
      </c>
      <c r="J108" s="80">
        <f>VLOOKUP($A108,[0]!Table,MATCH(J$4,[0]!Curves,0))</f>
        <v>-0.15</v>
      </c>
      <c r="K108" s="81">
        <f t="shared" si="81"/>
        <v>-0.15</v>
      </c>
      <c r="L108" s="99">
        <f t="shared" si="88"/>
        <v>-0.15</v>
      </c>
      <c r="M108" s="80">
        <f>VLOOKUP($A108,[0]!Table,MATCH(M$4,[0]!Curves,0))</f>
        <v>0</v>
      </c>
      <c r="N108" s="81">
        <f t="shared" si="82"/>
        <v>0</v>
      </c>
      <c r="O108" s="99">
        <f t="shared" si="89"/>
        <v>0</v>
      </c>
      <c r="P108" s="71"/>
      <c r="Q108" s="99">
        <f t="shared" si="83"/>
        <v>4.4909999999999997</v>
      </c>
      <c r="R108" s="99">
        <f t="shared" si="84"/>
        <v>4.4909999999999997</v>
      </c>
      <c r="S108" s="99">
        <f t="shared" si="85"/>
        <v>4.4909999999999997</v>
      </c>
      <c r="T108" s="82"/>
      <c r="U108" s="22">
        <f t="shared" si="54"/>
        <v>31</v>
      </c>
      <c r="V108" s="83">
        <f t="shared" si="55"/>
        <v>40964</v>
      </c>
      <c r="W108" s="22">
        <f t="shared" ca="1" si="56"/>
        <v>3915</v>
      </c>
      <c r="X108" s="80">
        <f>VLOOKUP($A108,[0]!Table,MATCH(X$4,[0]!Curves,0))</f>
        <v>6.1948600306760401E-2</v>
      </c>
      <c r="Y108" s="84">
        <f t="shared" ca="1" si="57"/>
        <v>0.51980183131329294</v>
      </c>
      <c r="Z108" s="22">
        <f t="shared" si="58"/>
        <v>1</v>
      </c>
      <c r="AA108" s="22">
        <f t="shared" si="59"/>
        <v>31</v>
      </c>
      <c r="AC108" s="72">
        <f t="shared" ca="1" si="60"/>
        <v>3739220.4636437385</v>
      </c>
      <c r="AD108" s="72">
        <f t="shared" ca="1" si="61"/>
        <v>3739220.4636437385</v>
      </c>
      <c r="AE108" s="72">
        <f t="shared" ca="1" si="62"/>
        <v>3739220.4636437385</v>
      </c>
      <c r="AF108" s="72">
        <f t="shared" ca="1" si="63"/>
        <v>-120853.92578034061</v>
      </c>
      <c r="AG108" s="72">
        <f t="shared" ca="1" si="64"/>
        <v>-120853.92578034061</v>
      </c>
      <c r="AH108" s="72">
        <f t="shared" ca="1" si="65"/>
        <v>-120853.92578034061</v>
      </c>
      <c r="AI108" s="72">
        <f t="shared" ca="1" si="66"/>
        <v>0</v>
      </c>
      <c r="AJ108" s="72">
        <f t="shared" ca="1" si="67"/>
        <v>0</v>
      </c>
      <c r="AK108" s="72">
        <f t="shared" ca="1" si="68"/>
        <v>0</v>
      </c>
      <c r="AL108" s="76"/>
      <c r="AM108" s="72">
        <f t="shared" ca="1" si="69"/>
        <v>0</v>
      </c>
      <c r="AN108" s="72">
        <f t="shared" ca="1" si="70"/>
        <v>0</v>
      </c>
      <c r="AO108" s="72">
        <f t="shared" ca="1" si="71"/>
        <v>0</v>
      </c>
      <c r="AP108" s="85">
        <f t="shared" ca="1" si="72"/>
        <v>0</v>
      </c>
      <c r="AR108" s="72">
        <f t="shared" ca="1" si="73"/>
        <v>0</v>
      </c>
      <c r="AS108" s="72">
        <f t="shared" ca="1" si="74"/>
        <v>0</v>
      </c>
      <c r="AT108" s="72">
        <f t="shared" ca="1" si="75"/>
        <v>0</v>
      </c>
      <c r="AU108" s="85">
        <f t="shared" ca="1" si="76"/>
        <v>0</v>
      </c>
      <c r="AV108" s="85"/>
      <c r="AW108" s="73">
        <f t="shared" ca="1" si="77"/>
        <v>0</v>
      </c>
      <c r="AY108" s="73">
        <f t="shared" ca="1" si="78"/>
        <v>3618366.537863398</v>
      </c>
      <c r="AZ108" s="86"/>
    </row>
    <row r="109" spans="1:52">
      <c r="A109" s="77">
        <f t="shared" si="79"/>
        <v>40940</v>
      </c>
      <c r="B109" s="78">
        <f t="shared" si="80"/>
        <v>50000</v>
      </c>
      <c r="C109" s="87"/>
      <c r="D109" s="79">
        <f t="shared" si="51"/>
        <v>50000</v>
      </c>
      <c r="E109" s="67">
        <f t="shared" si="52"/>
        <v>1450000</v>
      </c>
      <c r="F109" s="67">
        <f t="shared" ca="1" si="53"/>
        <v>749802.65530483669</v>
      </c>
      <c r="G109" s="80">
        <f>VLOOKUP($A109,[0]!Table,MATCH(G$4,[0]!Curves,0))</f>
        <v>4.5230000000000006</v>
      </c>
      <c r="H109" s="81">
        <f t="shared" si="86"/>
        <v>4.5230000000000006</v>
      </c>
      <c r="I109" s="80">
        <f t="shared" si="87"/>
        <v>4.5230000000000006</v>
      </c>
      <c r="J109" s="80">
        <f>VLOOKUP($A109,[0]!Table,MATCH(J$4,[0]!Curves,0))</f>
        <v>-0.15</v>
      </c>
      <c r="K109" s="81">
        <f t="shared" si="81"/>
        <v>-0.15</v>
      </c>
      <c r="L109" s="99">
        <f t="shared" si="88"/>
        <v>-0.15</v>
      </c>
      <c r="M109" s="80">
        <f>VLOOKUP($A109,[0]!Table,MATCH(M$4,[0]!Curves,0))</f>
        <v>0</v>
      </c>
      <c r="N109" s="81">
        <f t="shared" si="82"/>
        <v>0</v>
      </c>
      <c r="O109" s="99">
        <f t="shared" si="89"/>
        <v>0</v>
      </c>
      <c r="P109" s="71"/>
      <c r="Q109" s="99">
        <f t="shared" si="83"/>
        <v>4.3730000000000002</v>
      </c>
      <c r="R109" s="99">
        <f t="shared" si="84"/>
        <v>4.3730000000000002</v>
      </c>
      <c r="S109" s="99">
        <f t="shared" si="85"/>
        <v>4.3730000000000002</v>
      </c>
      <c r="T109" s="82"/>
      <c r="U109" s="22">
        <f t="shared" si="54"/>
        <v>29</v>
      </c>
      <c r="V109" s="83">
        <f t="shared" si="55"/>
        <v>40993</v>
      </c>
      <c r="W109" s="22">
        <f t="shared" ca="1" si="56"/>
        <v>3944</v>
      </c>
      <c r="X109" s="80">
        <f>VLOOKUP($A109,[0]!Table,MATCH(X$4,[0]!Curves,0))</f>
        <v>6.1984775431985099E-2</v>
      </c>
      <c r="Y109" s="84">
        <f t="shared" ca="1" si="57"/>
        <v>0.51710527952057705</v>
      </c>
      <c r="Z109" s="22">
        <f t="shared" si="58"/>
        <v>1</v>
      </c>
      <c r="AA109" s="22">
        <f t="shared" si="59"/>
        <v>29</v>
      </c>
      <c r="AC109" s="72">
        <f t="shared" ca="1" si="60"/>
        <v>3391357.4099437767</v>
      </c>
      <c r="AD109" s="72">
        <f t="shared" ca="1" si="61"/>
        <v>3391357.4099437767</v>
      </c>
      <c r="AE109" s="72">
        <f t="shared" ca="1" si="62"/>
        <v>3391357.4099437767</v>
      </c>
      <c r="AF109" s="72">
        <f t="shared" ca="1" si="63"/>
        <v>-112470.39829572551</v>
      </c>
      <c r="AG109" s="72">
        <f t="shared" ca="1" si="64"/>
        <v>-112470.39829572551</v>
      </c>
      <c r="AH109" s="72">
        <f t="shared" ca="1" si="65"/>
        <v>-112470.39829572551</v>
      </c>
      <c r="AI109" s="72">
        <f t="shared" ca="1" si="66"/>
        <v>0</v>
      </c>
      <c r="AJ109" s="72">
        <f t="shared" ca="1" si="67"/>
        <v>0</v>
      </c>
      <c r="AK109" s="72">
        <f t="shared" ca="1" si="68"/>
        <v>0</v>
      </c>
      <c r="AL109" s="76"/>
      <c r="AM109" s="72">
        <f t="shared" ca="1" si="69"/>
        <v>0</v>
      </c>
      <c r="AN109" s="72">
        <f t="shared" ca="1" si="70"/>
        <v>0</v>
      </c>
      <c r="AO109" s="72">
        <f t="shared" ca="1" si="71"/>
        <v>0</v>
      </c>
      <c r="AP109" s="85">
        <f t="shared" ca="1" si="72"/>
        <v>0</v>
      </c>
      <c r="AR109" s="72">
        <f t="shared" ca="1" si="73"/>
        <v>0</v>
      </c>
      <c r="AS109" s="72">
        <f t="shared" ca="1" si="74"/>
        <v>0</v>
      </c>
      <c r="AT109" s="72">
        <f t="shared" ca="1" si="75"/>
        <v>0</v>
      </c>
      <c r="AU109" s="85">
        <f t="shared" ca="1" si="76"/>
        <v>0</v>
      </c>
      <c r="AV109" s="85"/>
      <c r="AW109" s="73">
        <f t="shared" ca="1" si="77"/>
        <v>0</v>
      </c>
      <c r="AY109" s="73">
        <f t="shared" ca="1" si="78"/>
        <v>3278887.011648051</v>
      </c>
      <c r="AZ109" s="86"/>
    </row>
    <row r="110" spans="1:52">
      <c r="A110" s="77">
        <f t="shared" si="79"/>
        <v>40969</v>
      </c>
      <c r="B110" s="78">
        <f t="shared" si="80"/>
        <v>50000</v>
      </c>
      <c r="C110" s="87"/>
      <c r="D110" s="79">
        <f t="shared" si="51"/>
        <v>50000</v>
      </c>
      <c r="E110" s="67">
        <f t="shared" si="52"/>
        <v>1550000</v>
      </c>
      <c r="F110" s="67">
        <f t="shared" ca="1" si="53"/>
        <v>797064.66121821397</v>
      </c>
      <c r="G110" s="80">
        <f>VLOOKUP($A110,[0]!Table,MATCH(G$4,[0]!Curves,0))</f>
        <v>4.3899999999999997</v>
      </c>
      <c r="H110" s="81">
        <f t="shared" si="86"/>
        <v>4.3899999999999997</v>
      </c>
      <c r="I110" s="80">
        <f t="shared" ref="I110:I129" si="90">H110</f>
        <v>4.3899999999999997</v>
      </c>
      <c r="J110" s="80">
        <f>VLOOKUP($A110,[0]!Table,MATCH(J$4,[0]!Curves,0))</f>
        <v>-0.15</v>
      </c>
      <c r="K110" s="81">
        <f t="shared" si="81"/>
        <v>-0.15</v>
      </c>
      <c r="L110" s="99">
        <f t="shared" ref="L110:L129" si="91">K110</f>
        <v>-0.15</v>
      </c>
      <c r="M110" s="80">
        <f>VLOOKUP($A110,[0]!Table,MATCH(M$4,[0]!Curves,0))</f>
        <v>0</v>
      </c>
      <c r="N110" s="81">
        <f t="shared" si="82"/>
        <v>0</v>
      </c>
      <c r="O110" s="99">
        <f t="shared" ref="O110:O129" si="92">N110</f>
        <v>0</v>
      </c>
      <c r="P110" s="71"/>
      <c r="Q110" s="99">
        <f t="shared" si="83"/>
        <v>4.2399999999999993</v>
      </c>
      <c r="R110" s="99">
        <f t="shared" si="84"/>
        <v>4.2399999999999993</v>
      </c>
      <c r="S110" s="99">
        <f t="shared" si="85"/>
        <v>4.2399999999999993</v>
      </c>
      <c r="T110" s="82"/>
      <c r="U110" s="22">
        <f t="shared" si="54"/>
        <v>31</v>
      </c>
      <c r="V110" s="83">
        <f t="shared" si="55"/>
        <v>41024</v>
      </c>
      <c r="W110" s="22">
        <f t="shared" ca="1" si="56"/>
        <v>3975</v>
      </c>
      <c r="X110" s="80">
        <f>VLOOKUP($A110,[0]!Table,MATCH(X$4,[0]!Curves,0))</f>
        <v>6.2018616678555502E-2</v>
      </c>
      <c r="Y110" s="84">
        <f t="shared" ca="1" si="57"/>
        <v>0.51423526530207353</v>
      </c>
      <c r="Z110" s="22">
        <f t="shared" si="58"/>
        <v>1</v>
      </c>
      <c r="AA110" s="22">
        <f t="shared" si="59"/>
        <v>31</v>
      </c>
      <c r="AC110" s="72">
        <f t="shared" ca="1" si="60"/>
        <v>3499113.8627479589</v>
      </c>
      <c r="AD110" s="72">
        <f t="shared" ca="1" si="61"/>
        <v>3499113.8627479589</v>
      </c>
      <c r="AE110" s="72">
        <f t="shared" ca="1" si="62"/>
        <v>3499113.8627479589</v>
      </c>
      <c r="AF110" s="72">
        <f t="shared" ca="1" si="63"/>
        <v>-119559.69918273209</v>
      </c>
      <c r="AG110" s="72">
        <f t="shared" ca="1" si="64"/>
        <v>-119559.69918273209</v>
      </c>
      <c r="AH110" s="72">
        <f t="shared" ca="1" si="65"/>
        <v>-119559.69918273209</v>
      </c>
      <c r="AI110" s="72">
        <f t="shared" ca="1" si="66"/>
        <v>0</v>
      </c>
      <c r="AJ110" s="72">
        <f t="shared" ca="1" si="67"/>
        <v>0</v>
      </c>
      <c r="AK110" s="72">
        <f t="shared" ca="1" si="68"/>
        <v>0</v>
      </c>
      <c r="AL110" s="76"/>
      <c r="AM110" s="72">
        <f t="shared" ca="1" si="69"/>
        <v>0</v>
      </c>
      <c r="AN110" s="72">
        <f t="shared" ca="1" si="70"/>
        <v>0</v>
      </c>
      <c r="AO110" s="72">
        <f t="shared" ca="1" si="71"/>
        <v>0</v>
      </c>
      <c r="AP110" s="85">
        <f t="shared" ca="1" si="72"/>
        <v>0</v>
      </c>
      <c r="AR110" s="72">
        <f t="shared" ca="1" si="73"/>
        <v>0</v>
      </c>
      <c r="AS110" s="72">
        <f t="shared" ca="1" si="74"/>
        <v>0</v>
      </c>
      <c r="AT110" s="72">
        <f t="shared" ca="1" si="75"/>
        <v>0</v>
      </c>
      <c r="AU110" s="85">
        <f t="shared" ca="1" si="76"/>
        <v>0</v>
      </c>
      <c r="AV110" s="85"/>
      <c r="AW110" s="73">
        <f t="shared" ca="1" si="77"/>
        <v>0</v>
      </c>
      <c r="AY110" s="73">
        <f t="shared" ca="1" si="78"/>
        <v>3379554.1635652268</v>
      </c>
      <c r="AZ110" s="86"/>
    </row>
    <row r="111" spans="1:52">
      <c r="A111" s="77">
        <f t="shared" si="79"/>
        <v>41000</v>
      </c>
      <c r="B111" s="78">
        <f t="shared" si="80"/>
        <v>50000</v>
      </c>
      <c r="C111" s="87"/>
      <c r="D111" s="79">
        <f t="shared" si="51"/>
        <v>50000</v>
      </c>
      <c r="E111" s="67">
        <f t="shared" si="52"/>
        <v>1500000</v>
      </c>
      <c r="F111" s="67">
        <f t="shared" ca="1" si="53"/>
        <v>767205.15372995869</v>
      </c>
      <c r="G111" s="80">
        <f>VLOOKUP($A111,[0]!Table,MATCH(G$4,[0]!Curves,0))</f>
        <v>4.2050000000000001</v>
      </c>
      <c r="H111" s="81">
        <f t="shared" si="86"/>
        <v>4.2050000000000001</v>
      </c>
      <c r="I111" s="80">
        <f t="shared" si="90"/>
        <v>4.2050000000000001</v>
      </c>
      <c r="J111" s="80">
        <f>VLOOKUP($A111,[0]!Table,MATCH(J$4,[0]!Curves,0))</f>
        <v>-0.22</v>
      </c>
      <c r="K111" s="81">
        <f t="shared" si="81"/>
        <v>-0.22</v>
      </c>
      <c r="L111" s="99">
        <f t="shared" si="91"/>
        <v>-0.22</v>
      </c>
      <c r="M111" s="80">
        <f>VLOOKUP($A111,[0]!Table,MATCH(M$4,[0]!Curves,0))</f>
        <v>0</v>
      </c>
      <c r="N111" s="81">
        <f t="shared" si="82"/>
        <v>0</v>
      </c>
      <c r="O111" s="99">
        <f t="shared" si="92"/>
        <v>0</v>
      </c>
      <c r="P111" s="71"/>
      <c r="Q111" s="99">
        <f t="shared" si="83"/>
        <v>3.9849999999999999</v>
      </c>
      <c r="R111" s="99">
        <f t="shared" si="84"/>
        <v>3.9849999999999999</v>
      </c>
      <c r="S111" s="99">
        <f t="shared" si="85"/>
        <v>3.9849999999999999</v>
      </c>
      <c r="T111" s="82"/>
      <c r="U111" s="22">
        <f t="shared" si="54"/>
        <v>30</v>
      </c>
      <c r="V111" s="83">
        <f t="shared" si="55"/>
        <v>41054</v>
      </c>
      <c r="W111" s="22">
        <f t="shared" ca="1" si="56"/>
        <v>4005</v>
      </c>
      <c r="X111" s="80">
        <f>VLOOKUP($A111,[0]!Table,MATCH(X$4,[0]!Curves,0))</f>
        <v>6.2054791804620799E-2</v>
      </c>
      <c r="Y111" s="84">
        <f t="shared" ca="1" si="57"/>
        <v>0.51147010248663916</v>
      </c>
      <c r="Z111" s="22">
        <f t="shared" si="58"/>
        <v>1</v>
      </c>
      <c r="AA111" s="22">
        <f t="shared" si="59"/>
        <v>30</v>
      </c>
      <c r="AC111" s="72">
        <f t="shared" ca="1" si="60"/>
        <v>3226097.6714344765</v>
      </c>
      <c r="AD111" s="72">
        <f t="shared" ca="1" si="61"/>
        <v>3226097.6714344765</v>
      </c>
      <c r="AE111" s="72">
        <f t="shared" ca="1" si="62"/>
        <v>3226097.6714344765</v>
      </c>
      <c r="AF111" s="72">
        <f t="shared" ca="1" si="63"/>
        <v>-168785.13382059091</v>
      </c>
      <c r="AG111" s="72">
        <f t="shared" ca="1" si="64"/>
        <v>-168785.13382059091</v>
      </c>
      <c r="AH111" s="72">
        <f t="shared" ca="1" si="65"/>
        <v>-168785.13382059091</v>
      </c>
      <c r="AI111" s="72">
        <f t="shared" ca="1" si="66"/>
        <v>0</v>
      </c>
      <c r="AJ111" s="72">
        <f t="shared" ca="1" si="67"/>
        <v>0</v>
      </c>
      <c r="AK111" s="72">
        <f t="shared" ca="1" si="68"/>
        <v>0</v>
      </c>
      <c r="AL111" s="76"/>
      <c r="AM111" s="72">
        <f t="shared" ca="1" si="69"/>
        <v>0</v>
      </c>
      <c r="AN111" s="72">
        <f t="shared" ca="1" si="70"/>
        <v>0</v>
      </c>
      <c r="AO111" s="72">
        <f t="shared" ca="1" si="71"/>
        <v>0</v>
      </c>
      <c r="AP111" s="85">
        <f t="shared" ca="1" si="72"/>
        <v>0</v>
      </c>
      <c r="AR111" s="72">
        <f t="shared" ca="1" si="73"/>
        <v>0</v>
      </c>
      <c r="AS111" s="72">
        <f t="shared" ca="1" si="74"/>
        <v>0</v>
      </c>
      <c r="AT111" s="72">
        <f t="shared" ca="1" si="75"/>
        <v>0</v>
      </c>
      <c r="AU111" s="85">
        <f t="shared" ca="1" si="76"/>
        <v>0</v>
      </c>
      <c r="AV111" s="85"/>
      <c r="AW111" s="73">
        <f t="shared" ca="1" si="77"/>
        <v>0</v>
      </c>
      <c r="AY111" s="73">
        <f t="shared" ca="1" si="78"/>
        <v>3057312.5376138855</v>
      </c>
      <c r="AZ111" s="86"/>
    </row>
    <row r="112" spans="1:52">
      <c r="A112" s="77">
        <f t="shared" si="79"/>
        <v>41030</v>
      </c>
      <c r="B112" s="78">
        <f t="shared" si="80"/>
        <v>50000</v>
      </c>
      <c r="C112" s="87"/>
      <c r="D112" s="79">
        <f t="shared" si="51"/>
        <v>50000</v>
      </c>
      <c r="E112" s="67">
        <f t="shared" si="52"/>
        <v>1550000</v>
      </c>
      <c r="F112" s="67">
        <f t="shared" ca="1" si="53"/>
        <v>788369.38592112274</v>
      </c>
      <c r="G112" s="80">
        <f>VLOOKUP($A112,[0]!Table,MATCH(G$4,[0]!Curves,0))</f>
        <v>4.1950000000000003</v>
      </c>
      <c r="H112" s="81">
        <f t="shared" si="86"/>
        <v>4.1950000000000003</v>
      </c>
      <c r="I112" s="80">
        <f t="shared" si="90"/>
        <v>4.1950000000000003</v>
      </c>
      <c r="J112" s="80">
        <f>VLOOKUP($A112,[0]!Table,MATCH(J$4,[0]!Curves,0))</f>
        <v>-0.27</v>
      </c>
      <c r="K112" s="81">
        <f t="shared" si="81"/>
        <v>-0.27</v>
      </c>
      <c r="L112" s="99">
        <f t="shared" si="91"/>
        <v>-0.27</v>
      </c>
      <c r="M112" s="80">
        <f>VLOOKUP($A112,[0]!Table,MATCH(M$4,[0]!Curves,0))</f>
        <v>0</v>
      </c>
      <c r="N112" s="81">
        <f t="shared" si="82"/>
        <v>0</v>
      </c>
      <c r="O112" s="99">
        <f t="shared" si="92"/>
        <v>0</v>
      </c>
      <c r="P112" s="71"/>
      <c r="Q112" s="99">
        <f t="shared" si="83"/>
        <v>3.9250000000000003</v>
      </c>
      <c r="R112" s="99">
        <f t="shared" si="84"/>
        <v>3.9250000000000003</v>
      </c>
      <c r="S112" s="99">
        <f t="shared" si="85"/>
        <v>3.9250000000000003</v>
      </c>
      <c r="T112" s="82"/>
      <c r="U112" s="22">
        <f t="shared" si="54"/>
        <v>31</v>
      </c>
      <c r="V112" s="83">
        <f t="shared" si="55"/>
        <v>41085</v>
      </c>
      <c r="W112" s="22">
        <f t="shared" ca="1" si="56"/>
        <v>4036</v>
      </c>
      <c r="X112" s="80">
        <f>VLOOKUP($A112,[0]!Table,MATCH(X$4,[0]!Curves,0))</f>
        <v>6.20897999915484E-2</v>
      </c>
      <c r="Y112" s="84">
        <f t="shared" ca="1" si="57"/>
        <v>0.50862541027169206</v>
      </c>
      <c r="Z112" s="22">
        <f t="shared" si="58"/>
        <v>1</v>
      </c>
      <c r="AA112" s="22">
        <f t="shared" si="59"/>
        <v>31</v>
      </c>
      <c r="AC112" s="72">
        <f t="shared" ca="1" si="60"/>
        <v>3307209.5739391102</v>
      </c>
      <c r="AD112" s="72">
        <f t="shared" ca="1" si="61"/>
        <v>3307209.5739391102</v>
      </c>
      <c r="AE112" s="72">
        <f t="shared" ca="1" si="62"/>
        <v>3307209.5739391102</v>
      </c>
      <c r="AF112" s="72">
        <f t="shared" ca="1" si="63"/>
        <v>-212859.73419870314</v>
      </c>
      <c r="AG112" s="72">
        <f t="shared" ca="1" si="64"/>
        <v>-212859.73419870314</v>
      </c>
      <c r="AH112" s="72">
        <f t="shared" ca="1" si="65"/>
        <v>-212859.73419870314</v>
      </c>
      <c r="AI112" s="72">
        <f t="shared" ca="1" si="66"/>
        <v>0</v>
      </c>
      <c r="AJ112" s="72">
        <f t="shared" ca="1" si="67"/>
        <v>0</v>
      </c>
      <c r="AK112" s="72">
        <f t="shared" ca="1" si="68"/>
        <v>0</v>
      </c>
      <c r="AL112" s="76"/>
      <c r="AM112" s="72">
        <f t="shared" ca="1" si="69"/>
        <v>0</v>
      </c>
      <c r="AN112" s="72">
        <f t="shared" ca="1" si="70"/>
        <v>0</v>
      </c>
      <c r="AO112" s="72">
        <f t="shared" ca="1" si="71"/>
        <v>0</v>
      </c>
      <c r="AP112" s="85">
        <f t="shared" ca="1" si="72"/>
        <v>0</v>
      </c>
      <c r="AR112" s="72">
        <f t="shared" ca="1" si="73"/>
        <v>0</v>
      </c>
      <c r="AS112" s="72">
        <f t="shared" ca="1" si="74"/>
        <v>0</v>
      </c>
      <c r="AT112" s="72">
        <f t="shared" ca="1" si="75"/>
        <v>0</v>
      </c>
      <c r="AU112" s="85">
        <f t="shared" ca="1" si="76"/>
        <v>0</v>
      </c>
      <c r="AV112" s="85"/>
      <c r="AW112" s="73">
        <f t="shared" ca="1" si="77"/>
        <v>0</v>
      </c>
      <c r="AY112" s="73">
        <f t="shared" ca="1" si="78"/>
        <v>3094349.8397404072</v>
      </c>
      <c r="AZ112" s="86"/>
    </row>
    <row r="113" spans="1:52">
      <c r="A113" s="77">
        <f t="shared" si="79"/>
        <v>41061</v>
      </c>
      <c r="B113" s="78">
        <f t="shared" si="80"/>
        <v>50000</v>
      </c>
      <c r="C113" s="87"/>
      <c r="D113" s="79">
        <f t="shared" si="51"/>
        <v>50000</v>
      </c>
      <c r="E113" s="67">
        <f t="shared" si="52"/>
        <v>1500000</v>
      </c>
      <c r="F113" s="67">
        <f t="shared" ca="1" si="53"/>
        <v>758827.02317920187</v>
      </c>
      <c r="G113" s="80">
        <f>VLOOKUP($A113,[0]!Table,MATCH(G$4,[0]!Curves,0))</f>
        <v>4.2309999999999999</v>
      </c>
      <c r="H113" s="81">
        <f t="shared" si="86"/>
        <v>4.2309999999999999</v>
      </c>
      <c r="I113" s="80">
        <f t="shared" si="90"/>
        <v>4.2309999999999999</v>
      </c>
      <c r="J113" s="80">
        <f>VLOOKUP($A113,[0]!Table,MATCH(J$4,[0]!Curves,0))</f>
        <v>-0.27</v>
      </c>
      <c r="K113" s="81">
        <f t="shared" si="81"/>
        <v>-0.27</v>
      </c>
      <c r="L113" s="99">
        <f t="shared" si="91"/>
        <v>-0.27</v>
      </c>
      <c r="M113" s="80">
        <f>VLOOKUP($A113,[0]!Table,MATCH(M$4,[0]!Curves,0))</f>
        <v>0</v>
      </c>
      <c r="N113" s="81">
        <f t="shared" si="82"/>
        <v>0</v>
      </c>
      <c r="O113" s="99">
        <f t="shared" si="92"/>
        <v>0</v>
      </c>
      <c r="P113" s="71"/>
      <c r="Q113" s="99">
        <f t="shared" si="83"/>
        <v>3.9609999999999999</v>
      </c>
      <c r="R113" s="99">
        <f t="shared" si="84"/>
        <v>3.9609999999999999</v>
      </c>
      <c r="S113" s="99">
        <f t="shared" si="85"/>
        <v>3.9609999999999999</v>
      </c>
      <c r="T113" s="82"/>
      <c r="U113" s="22">
        <f t="shared" si="54"/>
        <v>30</v>
      </c>
      <c r="V113" s="83">
        <f t="shared" si="55"/>
        <v>41115</v>
      </c>
      <c r="W113" s="22">
        <f t="shared" ca="1" si="56"/>
        <v>4066</v>
      </c>
      <c r="X113" s="80">
        <f>VLOOKUP($A113,[0]!Table,MATCH(X$4,[0]!Curves,0))</f>
        <v>6.2125975118468603E-2</v>
      </c>
      <c r="Y113" s="84">
        <f t="shared" ca="1" si="57"/>
        <v>0.50588468211946791</v>
      </c>
      <c r="Z113" s="22">
        <f t="shared" si="58"/>
        <v>1</v>
      </c>
      <c r="AA113" s="22">
        <f t="shared" si="59"/>
        <v>30</v>
      </c>
      <c r="AC113" s="72">
        <f t="shared" ca="1" si="60"/>
        <v>3210597.1350712031</v>
      </c>
      <c r="AD113" s="72">
        <f t="shared" ca="1" si="61"/>
        <v>3210597.1350712031</v>
      </c>
      <c r="AE113" s="72">
        <f t="shared" ca="1" si="62"/>
        <v>3210597.1350712031</v>
      </c>
      <c r="AF113" s="72">
        <f t="shared" ca="1" si="63"/>
        <v>-204883.29625838451</v>
      </c>
      <c r="AG113" s="72">
        <f t="shared" ca="1" si="64"/>
        <v>-204883.29625838451</v>
      </c>
      <c r="AH113" s="72">
        <f t="shared" ca="1" si="65"/>
        <v>-204883.29625838451</v>
      </c>
      <c r="AI113" s="72">
        <f t="shared" ca="1" si="66"/>
        <v>0</v>
      </c>
      <c r="AJ113" s="72">
        <f t="shared" ca="1" si="67"/>
        <v>0</v>
      </c>
      <c r="AK113" s="72">
        <f t="shared" ca="1" si="68"/>
        <v>0</v>
      </c>
      <c r="AL113" s="76"/>
      <c r="AM113" s="72">
        <f t="shared" ca="1" si="69"/>
        <v>0</v>
      </c>
      <c r="AN113" s="72">
        <f t="shared" ca="1" si="70"/>
        <v>0</v>
      </c>
      <c r="AO113" s="72">
        <f t="shared" ca="1" si="71"/>
        <v>0</v>
      </c>
      <c r="AP113" s="85">
        <f t="shared" ca="1" si="72"/>
        <v>0</v>
      </c>
      <c r="AR113" s="72">
        <f t="shared" ca="1" si="73"/>
        <v>0</v>
      </c>
      <c r="AS113" s="72">
        <f t="shared" ca="1" si="74"/>
        <v>0</v>
      </c>
      <c r="AT113" s="72">
        <f t="shared" ca="1" si="75"/>
        <v>0</v>
      </c>
      <c r="AU113" s="85">
        <f t="shared" ca="1" si="76"/>
        <v>0</v>
      </c>
      <c r="AV113" s="85"/>
      <c r="AW113" s="73">
        <f t="shared" ca="1" si="77"/>
        <v>0</v>
      </c>
      <c r="AY113" s="73">
        <f t="shared" ca="1" si="78"/>
        <v>3005713.8388128188</v>
      </c>
      <c r="AZ113" s="86"/>
    </row>
    <row r="114" spans="1:52">
      <c r="A114" s="77">
        <f t="shared" si="79"/>
        <v>41091</v>
      </c>
      <c r="B114" s="78">
        <f t="shared" si="80"/>
        <v>50000</v>
      </c>
      <c r="C114" s="87"/>
      <c r="D114" s="79">
        <f t="shared" si="51"/>
        <v>50000</v>
      </c>
      <c r="E114" s="67">
        <f t="shared" si="52"/>
        <v>1550000</v>
      </c>
      <c r="F114" s="67">
        <f t="shared" ca="1" si="53"/>
        <v>779751.00755706686</v>
      </c>
      <c r="G114" s="80">
        <f>VLOOKUP($A114,[0]!Table,MATCH(G$4,[0]!Curves,0))</f>
        <v>4.28</v>
      </c>
      <c r="H114" s="81">
        <f t="shared" si="86"/>
        <v>4.28</v>
      </c>
      <c r="I114" s="80">
        <f t="shared" si="90"/>
        <v>4.28</v>
      </c>
      <c r="J114" s="80">
        <f>VLOOKUP($A114,[0]!Table,MATCH(J$4,[0]!Curves,0))</f>
        <v>-0.27</v>
      </c>
      <c r="K114" s="81">
        <f t="shared" si="81"/>
        <v>-0.27</v>
      </c>
      <c r="L114" s="99">
        <f t="shared" si="91"/>
        <v>-0.27</v>
      </c>
      <c r="M114" s="80">
        <f>VLOOKUP($A114,[0]!Table,MATCH(M$4,[0]!Curves,0))</f>
        <v>0</v>
      </c>
      <c r="N114" s="81">
        <f t="shared" si="82"/>
        <v>0</v>
      </c>
      <c r="O114" s="99">
        <f t="shared" si="92"/>
        <v>0</v>
      </c>
      <c r="P114" s="71"/>
      <c r="Q114" s="99">
        <f t="shared" si="83"/>
        <v>4.01</v>
      </c>
      <c r="R114" s="99">
        <f t="shared" si="84"/>
        <v>4.01</v>
      </c>
      <c r="S114" s="99">
        <f t="shared" si="85"/>
        <v>4.01</v>
      </c>
      <c r="T114" s="82"/>
      <c r="U114" s="22">
        <f t="shared" si="54"/>
        <v>31</v>
      </c>
      <c r="V114" s="83">
        <f t="shared" si="55"/>
        <v>41146</v>
      </c>
      <c r="W114" s="22">
        <f t="shared" ca="1" si="56"/>
        <v>4097</v>
      </c>
      <c r="X114" s="80">
        <f>VLOOKUP($A114,[0]!Table,MATCH(X$4,[0]!Curves,0))</f>
        <v>6.2160983306223598E-2</v>
      </c>
      <c r="Y114" s="84">
        <f t="shared" ca="1" si="57"/>
        <v>0.50306516616584962</v>
      </c>
      <c r="Z114" s="22">
        <f t="shared" si="58"/>
        <v>1</v>
      </c>
      <c r="AA114" s="22">
        <f t="shared" si="59"/>
        <v>31</v>
      </c>
      <c r="AC114" s="72">
        <f t="shared" ca="1" si="60"/>
        <v>3337334.3123442465</v>
      </c>
      <c r="AD114" s="72">
        <f t="shared" ca="1" si="61"/>
        <v>3337334.3123442465</v>
      </c>
      <c r="AE114" s="72">
        <f t="shared" ca="1" si="62"/>
        <v>3337334.3123442465</v>
      </c>
      <c r="AF114" s="72">
        <f t="shared" ca="1" si="63"/>
        <v>-210532.77204040808</v>
      </c>
      <c r="AG114" s="72">
        <f t="shared" ca="1" si="64"/>
        <v>-210532.77204040808</v>
      </c>
      <c r="AH114" s="72">
        <f t="shared" ca="1" si="65"/>
        <v>-210532.77204040808</v>
      </c>
      <c r="AI114" s="72">
        <f t="shared" ca="1" si="66"/>
        <v>0</v>
      </c>
      <c r="AJ114" s="72">
        <f t="shared" ca="1" si="67"/>
        <v>0</v>
      </c>
      <c r="AK114" s="72">
        <f t="shared" ca="1" si="68"/>
        <v>0</v>
      </c>
      <c r="AL114" s="76"/>
      <c r="AM114" s="72">
        <f t="shared" ca="1" si="69"/>
        <v>0</v>
      </c>
      <c r="AN114" s="72">
        <f t="shared" ca="1" si="70"/>
        <v>0</v>
      </c>
      <c r="AO114" s="72">
        <f t="shared" ca="1" si="71"/>
        <v>0</v>
      </c>
      <c r="AP114" s="85">
        <f t="shared" ca="1" si="72"/>
        <v>0</v>
      </c>
      <c r="AR114" s="72">
        <f t="shared" ca="1" si="73"/>
        <v>0</v>
      </c>
      <c r="AS114" s="72">
        <f t="shared" ca="1" si="74"/>
        <v>0</v>
      </c>
      <c r="AT114" s="72">
        <f t="shared" ca="1" si="75"/>
        <v>0</v>
      </c>
      <c r="AU114" s="85">
        <f t="shared" ca="1" si="76"/>
        <v>0</v>
      </c>
      <c r="AV114" s="85"/>
      <c r="AW114" s="73">
        <f t="shared" ca="1" si="77"/>
        <v>0</v>
      </c>
      <c r="AY114" s="73">
        <f t="shared" ca="1" si="78"/>
        <v>3126801.5403038384</v>
      </c>
      <c r="AZ114" s="86"/>
    </row>
    <row r="115" spans="1:52">
      <c r="A115" s="77">
        <f t="shared" si="79"/>
        <v>41122</v>
      </c>
      <c r="B115" s="78">
        <f t="shared" si="80"/>
        <v>50000</v>
      </c>
      <c r="C115" s="87"/>
      <c r="D115" s="79">
        <f t="shared" si="51"/>
        <v>50000</v>
      </c>
      <c r="E115" s="67">
        <f t="shared" si="52"/>
        <v>1550000</v>
      </c>
      <c r="F115" s="67">
        <f t="shared" ca="1" si="53"/>
        <v>775400.50264756102</v>
      </c>
      <c r="G115" s="80">
        <f>VLOOKUP($A115,[0]!Table,MATCH(G$4,[0]!Curves,0))</f>
        <v>4.3250000000000002</v>
      </c>
      <c r="H115" s="81">
        <f t="shared" si="86"/>
        <v>4.3250000000000002</v>
      </c>
      <c r="I115" s="80">
        <f t="shared" si="90"/>
        <v>4.3250000000000002</v>
      </c>
      <c r="J115" s="80">
        <f>VLOOKUP($A115,[0]!Table,MATCH(J$4,[0]!Curves,0))</f>
        <v>-0.27</v>
      </c>
      <c r="K115" s="81">
        <f t="shared" si="81"/>
        <v>-0.27</v>
      </c>
      <c r="L115" s="99">
        <f t="shared" si="91"/>
        <v>-0.27</v>
      </c>
      <c r="M115" s="80">
        <f>VLOOKUP($A115,[0]!Table,MATCH(M$4,[0]!Curves,0))</f>
        <v>0</v>
      </c>
      <c r="N115" s="81">
        <f t="shared" si="82"/>
        <v>0</v>
      </c>
      <c r="O115" s="99">
        <f t="shared" si="92"/>
        <v>0</v>
      </c>
      <c r="P115" s="71"/>
      <c r="Q115" s="99">
        <f t="shared" si="83"/>
        <v>4.0549999999999997</v>
      </c>
      <c r="R115" s="99">
        <f t="shared" si="84"/>
        <v>4.0549999999999997</v>
      </c>
      <c r="S115" s="99">
        <f t="shared" si="85"/>
        <v>4.0549999999999997</v>
      </c>
      <c r="T115" s="82"/>
      <c r="U115" s="22">
        <f t="shared" si="54"/>
        <v>31</v>
      </c>
      <c r="V115" s="83">
        <f t="shared" si="55"/>
        <v>41177</v>
      </c>
      <c r="W115" s="22">
        <f t="shared" ca="1" si="56"/>
        <v>4128</v>
      </c>
      <c r="X115" s="80">
        <f>VLOOKUP($A115,[0]!Table,MATCH(X$4,[0]!Curves,0))</f>
        <v>6.2197158433998201E-2</v>
      </c>
      <c r="Y115" s="84">
        <f t="shared" ca="1" si="57"/>
        <v>0.50025838880487805</v>
      </c>
      <c r="Z115" s="22">
        <f t="shared" si="58"/>
        <v>1</v>
      </c>
      <c r="AA115" s="22">
        <f t="shared" si="59"/>
        <v>31</v>
      </c>
      <c r="AC115" s="72">
        <f t="shared" ca="1" si="60"/>
        <v>3353607.1739507015</v>
      </c>
      <c r="AD115" s="72">
        <f t="shared" ca="1" si="61"/>
        <v>3353607.1739507015</v>
      </c>
      <c r="AE115" s="72">
        <f t="shared" ca="1" si="62"/>
        <v>3353607.1739507015</v>
      </c>
      <c r="AF115" s="72">
        <f t="shared" ca="1" si="63"/>
        <v>-209358.13571484148</v>
      </c>
      <c r="AG115" s="72">
        <f t="shared" ca="1" si="64"/>
        <v>-209358.13571484148</v>
      </c>
      <c r="AH115" s="72">
        <f t="shared" ca="1" si="65"/>
        <v>-209358.13571484148</v>
      </c>
      <c r="AI115" s="72">
        <f t="shared" ca="1" si="66"/>
        <v>0</v>
      </c>
      <c r="AJ115" s="72">
        <f t="shared" ca="1" si="67"/>
        <v>0</v>
      </c>
      <c r="AK115" s="72">
        <f t="shared" ca="1" si="68"/>
        <v>0</v>
      </c>
      <c r="AL115" s="76"/>
      <c r="AM115" s="72">
        <f t="shared" ca="1" si="69"/>
        <v>0</v>
      </c>
      <c r="AN115" s="72">
        <f t="shared" ca="1" si="70"/>
        <v>0</v>
      </c>
      <c r="AO115" s="72">
        <f t="shared" ca="1" si="71"/>
        <v>0</v>
      </c>
      <c r="AP115" s="85">
        <f t="shared" ca="1" si="72"/>
        <v>0</v>
      </c>
      <c r="AR115" s="72">
        <f t="shared" ca="1" si="73"/>
        <v>0</v>
      </c>
      <c r="AS115" s="72">
        <f t="shared" ca="1" si="74"/>
        <v>0</v>
      </c>
      <c r="AT115" s="72">
        <f t="shared" ca="1" si="75"/>
        <v>0</v>
      </c>
      <c r="AU115" s="85">
        <f t="shared" ca="1" si="76"/>
        <v>0</v>
      </c>
      <c r="AV115" s="85"/>
      <c r="AW115" s="73">
        <f t="shared" ca="1" si="77"/>
        <v>0</v>
      </c>
      <c r="AY115" s="73">
        <f t="shared" ca="1" si="78"/>
        <v>3144249.0382358599</v>
      </c>
      <c r="AZ115" s="86"/>
    </row>
    <row r="116" spans="1:52">
      <c r="A116" s="77">
        <f t="shared" si="79"/>
        <v>41153</v>
      </c>
      <c r="B116" s="78">
        <f t="shared" si="80"/>
        <v>50000</v>
      </c>
      <c r="C116" s="87"/>
      <c r="D116" s="79">
        <f t="shared" si="51"/>
        <v>50000</v>
      </c>
      <c r="E116" s="67">
        <f t="shared" si="52"/>
        <v>1500000</v>
      </c>
      <c r="F116" s="67">
        <f t="shared" ca="1" si="53"/>
        <v>746331.36897028377</v>
      </c>
      <c r="G116" s="80">
        <f>VLOOKUP($A116,[0]!Table,MATCH(G$4,[0]!Curves,0))</f>
        <v>4.3319999999999999</v>
      </c>
      <c r="H116" s="81">
        <f t="shared" si="86"/>
        <v>4.3319999999999999</v>
      </c>
      <c r="I116" s="80">
        <f t="shared" si="90"/>
        <v>4.3319999999999999</v>
      </c>
      <c r="J116" s="80">
        <f>VLOOKUP($A116,[0]!Table,MATCH(J$4,[0]!Curves,0))</f>
        <v>-0.27</v>
      </c>
      <c r="K116" s="81">
        <f t="shared" si="81"/>
        <v>-0.27</v>
      </c>
      <c r="L116" s="99">
        <f t="shared" si="91"/>
        <v>-0.27</v>
      </c>
      <c r="M116" s="80">
        <f>VLOOKUP($A116,[0]!Table,MATCH(M$4,[0]!Curves,0))</f>
        <v>0</v>
      </c>
      <c r="N116" s="81">
        <f t="shared" si="82"/>
        <v>0</v>
      </c>
      <c r="O116" s="99">
        <f t="shared" si="92"/>
        <v>0</v>
      </c>
      <c r="P116" s="71"/>
      <c r="Q116" s="99">
        <f t="shared" si="83"/>
        <v>4.0619999999999994</v>
      </c>
      <c r="R116" s="99">
        <f t="shared" si="84"/>
        <v>4.0619999999999994</v>
      </c>
      <c r="S116" s="99">
        <f t="shared" si="85"/>
        <v>4.0619999999999994</v>
      </c>
      <c r="T116" s="82"/>
      <c r="U116" s="22">
        <f t="shared" si="54"/>
        <v>30</v>
      </c>
      <c r="V116" s="83">
        <f t="shared" si="55"/>
        <v>41207</v>
      </c>
      <c r="W116" s="22">
        <f t="shared" ca="1" si="56"/>
        <v>4158</v>
      </c>
      <c r="X116" s="80">
        <f>VLOOKUP($A116,[0]!Table,MATCH(X$4,[0]!Curves,0))</f>
        <v>6.2233333562207199E-2</v>
      </c>
      <c r="Y116" s="84">
        <f t="shared" ca="1" si="57"/>
        <v>0.49755424598018916</v>
      </c>
      <c r="Z116" s="22">
        <f t="shared" si="58"/>
        <v>1</v>
      </c>
      <c r="AA116" s="22">
        <f t="shared" si="59"/>
        <v>30</v>
      </c>
      <c r="AC116" s="72">
        <f t="shared" ca="1" si="60"/>
        <v>3233107.4903792692</v>
      </c>
      <c r="AD116" s="72">
        <f t="shared" ca="1" si="61"/>
        <v>3233107.4903792692</v>
      </c>
      <c r="AE116" s="72">
        <f t="shared" ca="1" si="62"/>
        <v>3233107.4903792692</v>
      </c>
      <c r="AF116" s="72">
        <f t="shared" ca="1" si="63"/>
        <v>-201509.46962197663</v>
      </c>
      <c r="AG116" s="72">
        <f t="shared" ca="1" si="64"/>
        <v>-201509.46962197663</v>
      </c>
      <c r="AH116" s="72">
        <f t="shared" ca="1" si="65"/>
        <v>-201509.46962197663</v>
      </c>
      <c r="AI116" s="72">
        <f t="shared" ca="1" si="66"/>
        <v>0</v>
      </c>
      <c r="AJ116" s="72">
        <f t="shared" ca="1" si="67"/>
        <v>0</v>
      </c>
      <c r="AK116" s="72">
        <f t="shared" ca="1" si="68"/>
        <v>0</v>
      </c>
      <c r="AL116" s="76"/>
      <c r="AM116" s="72">
        <f t="shared" ca="1" si="69"/>
        <v>0</v>
      </c>
      <c r="AN116" s="72">
        <f t="shared" ca="1" si="70"/>
        <v>0</v>
      </c>
      <c r="AO116" s="72">
        <f t="shared" ca="1" si="71"/>
        <v>0</v>
      </c>
      <c r="AP116" s="85">
        <f t="shared" ca="1" si="72"/>
        <v>0</v>
      </c>
      <c r="AR116" s="72">
        <f t="shared" ca="1" si="73"/>
        <v>0</v>
      </c>
      <c r="AS116" s="72">
        <f t="shared" ca="1" si="74"/>
        <v>0</v>
      </c>
      <c r="AT116" s="72">
        <f t="shared" ca="1" si="75"/>
        <v>0</v>
      </c>
      <c r="AU116" s="85">
        <f t="shared" ca="1" si="76"/>
        <v>0</v>
      </c>
      <c r="AV116" s="85"/>
      <c r="AW116" s="73">
        <f t="shared" ca="1" si="77"/>
        <v>0</v>
      </c>
      <c r="AY116" s="73">
        <f t="shared" ca="1" si="78"/>
        <v>3031598.0207572924</v>
      </c>
      <c r="AZ116" s="86"/>
    </row>
    <row r="117" spans="1:52">
      <c r="A117" s="77">
        <f t="shared" si="79"/>
        <v>41183</v>
      </c>
      <c r="B117" s="78">
        <f t="shared" si="80"/>
        <v>50000</v>
      </c>
      <c r="C117" s="87"/>
      <c r="D117" s="79">
        <f t="shared" si="51"/>
        <v>50000</v>
      </c>
      <c r="E117" s="67">
        <f t="shared" si="52"/>
        <v>1550000</v>
      </c>
      <c r="F117" s="67">
        <f t="shared" ca="1" si="53"/>
        <v>766897.25843657157</v>
      </c>
      <c r="G117" s="80">
        <f>VLOOKUP($A117,[0]!Table,MATCH(G$4,[0]!Curves,0))</f>
        <v>4.3600000000000003</v>
      </c>
      <c r="H117" s="81">
        <f t="shared" si="86"/>
        <v>4.3600000000000003</v>
      </c>
      <c r="I117" s="80">
        <f t="shared" si="90"/>
        <v>4.3600000000000003</v>
      </c>
      <c r="J117" s="80">
        <f>VLOOKUP($A117,[0]!Table,MATCH(J$4,[0]!Curves,0))</f>
        <v>-0.27</v>
      </c>
      <c r="K117" s="81">
        <f t="shared" si="81"/>
        <v>-0.27</v>
      </c>
      <c r="L117" s="99">
        <f t="shared" si="91"/>
        <v>-0.27</v>
      </c>
      <c r="M117" s="80">
        <f>VLOOKUP($A117,[0]!Table,MATCH(M$4,[0]!Curves,0))</f>
        <v>0</v>
      </c>
      <c r="N117" s="81">
        <f t="shared" si="82"/>
        <v>0</v>
      </c>
      <c r="O117" s="99">
        <f t="shared" si="92"/>
        <v>0</v>
      </c>
      <c r="P117" s="71"/>
      <c r="Q117" s="99">
        <f t="shared" si="83"/>
        <v>4.09</v>
      </c>
      <c r="R117" s="99">
        <f t="shared" si="84"/>
        <v>4.09</v>
      </c>
      <c r="S117" s="99">
        <f t="shared" si="85"/>
        <v>4.09</v>
      </c>
      <c r="T117" s="82"/>
      <c r="U117" s="22">
        <f t="shared" si="54"/>
        <v>31</v>
      </c>
      <c r="V117" s="83">
        <f t="shared" si="55"/>
        <v>41238</v>
      </c>
      <c r="W117" s="22">
        <f t="shared" ca="1" si="56"/>
        <v>4189</v>
      </c>
      <c r="X117" s="80">
        <f>VLOOKUP($A117,[0]!Table,MATCH(X$4,[0]!Curves,0))</f>
        <v>6.2268341751209502E-2</v>
      </c>
      <c r="Y117" s="84">
        <f t="shared" ca="1" si="57"/>
        <v>0.4947724247977881</v>
      </c>
      <c r="Z117" s="22">
        <f t="shared" si="58"/>
        <v>1</v>
      </c>
      <c r="AA117" s="22">
        <f t="shared" si="59"/>
        <v>31</v>
      </c>
      <c r="AC117" s="72">
        <f t="shared" ca="1" si="60"/>
        <v>3343672.0467834524</v>
      </c>
      <c r="AD117" s="72">
        <f t="shared" ca="1" si="61"/>
        <v>3343672.0467834524</v>
      </c>
      <c r="AE117" s="72">
        <f t="shared" ca="1" si="62"/>
        <v>3343672.0467834524</v>
      </c>
      <c r="AF117" s="72">
        <f t="shared" ca="1" si="63"/>
        <v>-207062.25977787434</v>
      </c>
      <c r="AG117" s="72">
        <f t="shared" ca="1" si="64"/>
        <v>-207062.25977787434</v>
      </c>
      <c r="AH117" s="72">
        <f t="shared" ca="1" si="65"/>
        <v>-207062.25977787434</v>
      </c>
      <c r="AI117" s="72">
        <f t="shared" ca="1" si="66"/>
        <v>0</v>
      </c>
      <c r="AJ117" s="72">
        <f t="shared" ca="1" si="67"/>
        <v>0</v>
      </c>
      <c r="AK117" s="72">
        <f t="shared" ca="1" si="68"/>
        <v>0</v>
      </c>
      <c r="AL117" s="76"/>
      <c r="AM117" s="72">
        <f t="shared" ca="1" si="69"/>
        <v>0</v>
      </c>
      <c r="AN117" s="72">
        <f t="shared" ca="1" si="70"/>
        <v>0</v>
      </c>
      <c r="AO117" s="72">
        <f t="shared" ca="1" si="71"/>
        <v>0</v>
      </c>
      <c r="AP117" s="85">
        <f t="shared" ca="1" si="72"/>
        <v>0</v>
      </c>
      <c r="AR117" s="72">
        <f t="shared" ca="1" si="73"/>
        <v>0</v>
      </c>
      <c r="AS117" s="72">
        <f t="shared" ca="1" si="74"/>
        <v>0</v>
      </c>
      <c r="AT117" s="72">
        <f t="shared" ca="1" si="75"/>
        <v>0</v>
      </c>
      <c r="AU117" s="85">
        <f t="shared" ca="1" si="76"/>
        <v>0</v>
      </c>
      <c r="AV117" s="85"/>
      <c r="AW117" s="73">
        <f t="shared" ca="1" si="77"/>
        <v>0</v>
      </c>
      <c r="AY117" s="73">
        <f t="shared" ca="1" si="78"/>
        <v>3136609.7870055782</v>
      </c>
      <c r="AZ117" s="86"/>
    </row>
    <row r="118" spans="1:52">
      <c r="A118" s="77">
        <f t="shared" si="79"/>
        <v>41214</v>
      </c>
      <c r="B118" s="78">
        <f t="shared" si="80"/>
        <v>50000</v>
      </c>
      <c r="C118" s="87"/>
      <c r="D118" s="79">
        <f t="shared" si="51"/>
        <v>50000</v>
      </c>
      <c r="E118" s="67">
        <f t="shared" si="52"/>
        <v>1500000</v>
      </c>
      <c r="F118" s="67">
        <f t="shared" ca="1" si="53"/>
        <v>738138.54366288346</v>
      </c>
      <c r="G118" s="80">
        <f>VLOOKUP($A118,[0]!Table,MATCH(G$4,[0]!Curves,0))</f>
        <v>4.4950000000000001</v>
      </c>
      <c r="H118" s="81">
        <f t="shared" si="86"/>
        <v>4.4950000000000001</v>
      </c>
      <c r="I118" s="80">
        <f t="shared" si="90"/>
        <v>4.4950000000000001</v>
      </c>
      <c r="J118" s="80">
        <f>VLOOKUP($A118,[0]!Table,MATCH(J$4,[0]!Curves,0))</f>
        <v>-0.15</v>
      </c>
      <c r="K118" s="81">
        <f t="shared" si="81"/>
        <v>-0.15</v>
      </c>
      <c r="L118" s="99">
        <f t="shared" si="91"/>
        <v>-0.15</v>
      </c>
      <c r="M118" s="80">
        <f>VLOOKUP($A118,[0]!Table,MATCH(M$4,[0]!Curves,0))</f>
        <v>0</v>
      </c>
      <c r="N118" s="81">
        <f t="shared" si="82"/>
        <v>0</v>
      </c>
      <c r="O118" s="99">
        <f t="shared" si="92"/>
        <v>0</v>
      </c>
      <c r="P118" s="71"/>
      <c r="Q118" s="99">
        <f t="shared" si="83"/>
        <v>4.3449999999999998</v>
      </c>
      <c r="R118" s="99">
        <f t="shared" si="84"/>
        <v>4.3449999999999998</v>
      </c>
      <c r="S118" s="99">
        <f t="shared" si="85"/>
        <v>4.3449999999999998</v>
      </c>
      <c r="T118" s="82"/>
      <c r="U118" s="22">
        <f t="shared" si="54"/>
        <v>30</v>
      </c>
      <c r="V118" s="83">
        <f t="shared" si="55"/>
        <v>41268</v>
      </c>
      <c r="W118" s="22">
        <f t="shared" ca="1" si="56"/>
        <v>4219</v>
      </c>
      <c r="X118" s="80">
        <f>VLOOKUP($A118,[0]!Table,MATCH(X$4,[0]!Curves,0))</f>
        <v>6.23045168802734E-2</v>
      </c>
      <c r="Y118" s="84">
        <f t="shared" ca="1" si="57"/>
        <v>0.49209236244192234</v>
      </c>
      <c r="Z118" s="22">
        <f t="shared" si="58"/>
        <v>1</v>
      </c>
      <c r="AA118" s="22">
        <f t="shared" si="59"/>
        <v>30</v>
      </c>
      <c r="AC118" s="72">
        <f t="shared" ca="1" si="60"/>
        <v>3317932.753764661</v>
      </c>
      <c r="AD118" s="72">
        <f t="shared" ca="1" si="61"/>
        <v>3317932.753764661</v>
      </c>
      <c r="AE118" s="72">
        <f t="shared" ca="1" si="62"/>
        <v>3317932.753764661</v>
      </c>
      <c r="AF118" s="72">
        <f t="shared" ca="1" si="63"/>
        <v>-110720.78154943252</v>
      </c>
      <c r="AG118" s="72">
        <f t="shared" ca="1" si="64"/>
        <v>-110720.78154943252</v>
      </c>
      <c r="AH118" s="72">
        <f t="shared" ca="1" si="65"/>
        <v>-110720.78154943252</v>
      </c>
      <c r="AI118" s="72">
        <f t="shared" ca="1" si="66"/>
        <v>0</v>
      </c>
      <c r="AJ118" s="72">
        <f t="shared" ca="1" si="67"/>
        <v>0</v>
      </c>
      <c r="AK118" s="72">
        <f t="shared" ca="1" si="68"/>
        <v>0</v>
      </c>
      <c r="AL118" s="76"/>
      <c r="AM118" s="72">
        <f t="shared" ca="1" si="69"/>
        <v>0</v>
      </c>
      <c r="AN118" s="72">
        <f t="shared" ca="1" si="70"/>
        <v>0</v>
      </c>
      <c r="AO118" s="72">
        <f t="shared" ca="1" si="71"/>
        <v>0</v>
      </c>
      <c r="AP118" s="85">
        <f t="shared" ca="1" si="72"/>
        <v>0</v>
      </c>
      <c r="AR118" s="72">
        <f t="shared" ca="1" si="73"/>
        <v>0</v>
      </c>
      <c r="AS118" s="72">
        <f t="shared" ca="1" si="74"/>
        <v>0</v>
      </c>
      <c r="AT118" s="72">
        <f t="shared" ca="1" si="75"/>
        <v>0</v>
      </c>
      <c r="AU118" s="85">
        <f t="shared" ca="1" si="76"/>
        <v>0</v>
      </c>
      <c r="AV118" s="85"/>
      <c r="AW118" s="73">
        <f t="shared" ca="1" si="77"/>
        <v>0</v>
      </c>
      <c r="AY118" s="73">
        <f t="shared" ca="1" si="78"/>
        <v>3207211.9722152287</v>
      </c>
      <c r="AZ118" s="86"/>
    </row>
    <row r="119" spans="1:52">
      <c r="A119" s="77">
        <f t="shared" si="79"/>
        <v>41244</v>
      </c>
      <c r="B119" s="78">
        <f t="shared" si="80"/>
        <v>50000</v>
      </c>
      <c r="C119" s="87"/>
      <c r="D119" s="79">
        <f t="shared" si="51"/>
        <v>50000</v>
      </c>
      <c r="E119" s="67">
        <f t="shared" si="52"/>
        <v>1550000</v>
      </c>
      <c r="F119" s="67">
        <f t="shared" ca="1" si="53"/>
        <v>758469.79459813307</v>
      </c>
      <c r="G119" s="80">
        <f>VLOOKUP($A119,[0]!Table,MATCH(G$4,[0]!Curves,0))</f>
        <v>4.63</v>
      </c>
      <c r="H119" s="81">
        <f t="shared" si="86"/>
        <v>4.63</v>
      </c>
      <c r="I119" s="80">
        <f t="shared" si="90"/>
        <v>4.63</v>
      </c>
      <c r="J119" s="80">
        <f>VLOOKUP($A119,[0]!Table,MATCH(J$4,[0]!Curves,0))</f>
        <v>-0.15</v>
      </c>
      <c r="K119" s="81">
        <f t="shared" si="81"/>
        <v>-0.15</v>
      </c>
      <c r="L119" s="99">
        <f t="shared" si="91"/>
        <v>-0.15</v>
      </c>
      <c r="M119" s="80">
        <f>VLOOKUP($A119,[0]!Table,MATCH(M$4,[0]!Curves,0))</f>
        <v>0</v>
      </c>
      <c r="N119" s="81">
        <f t="shared" si="82"/>
        <v>0</v>
      </c>
      <c r="O119" s="99">
        <f t="shared" si="92"/>
        <v>0</v>
      </c>
      <c r="P119" s="71"/>
      <c r="Q119" s="99">
        <f t="shared" si="83"/>
        <v>4.4799999999999995</v>
      </c>
      <c r="R119" s="99">
        <f t="shared" si="84"/>
        <v>4.4799999999999995</v>
      </c>
      <c r="S119" s="99">
        <f t="shared" si="85"/>
        <v>4.4799999999999995</v>
      </c>
      <c r="T119" s="82"/>
      <c r="U119" s="22">
        <f t="shared" si="54"/>
        <v>31</v>
      </c>
      <c r="V119" s="83">
        <f t="shared" si="55"/>
        <v>41299</v>
      </c>
      <c r="W119" s="22">
        <f t="shared" ca="1" si="56"/>
        <v>4250</v>
      </c>
      <c r="X119" s="80">
        <f>VLOOKUP($A119,[0]!Table,MATCH(X$4,[0]!Curves,0))</f>
        <v>6.2339525070102604E-2</v>
      </c>
      <c r="Y119" s="84">
        <f t="shared" ca="1" si="57"/>
        <v>0.48933535135363426</v>
      </c>
      <c r="Z119" s="22">
        <f t="shared" si="58"/>
        <v>1</v>
      </c>
      <c r="AA119" s="22">
        <f t="shared" si="59"/>
        <v>31</v>
      </c>
      <c r="AC119" s="72">
        <f t="shared" ca="1" si="60"/>
        <v>3511715.1489893561</v>
      </c>
      <c r="AD119" s="72">
        <f t="shared" ca="1" si="61"/>
        <v>3511715.1489893561</v>
      </c>
      <c r="AE119" s="72">
        <f t="shared" ca="1" si="62"/>
        <v>3511715.1489893561</v>
      </c>
      <c r="AF119" s="72">
        <f t="shared" ca="1" si="63"/>
        <v>-113770.46918971995</v>
      </c>
      <c r="AG119" s="72">
        <f t="shared" ca="1" si="64"/>
        <v>-113770.46918971995</v>
      </c>
      <c r="AH119" s="72">
        <f t="shared" ca="1" si="65"/>
        <v>-113770.46918971995</v>
      </c>
      <c r="AI119" s="72">
        <f t="shared" ca="1" si="66"/>
        <v>0</v>
      </c>
      <c r="AJ119" s="72">
        <f t="shared" ca="1" si="67"/>
        <v>0</v>
      </c>
      <c r="AK119" s="72">
        <f t="shared" ca="1" si="68"/>
        <v>0</v>
      </c>
      <c r="AL119" s="76"/>
      <c r="AM119" s="72">
        <f t="shared" ca="1" si="69"/>
        <v>0</v>
      </c>
      <c r="AN119" s="72">
        <f t="shared" ca="1" si="70"/>
        <v>0</v>
      </c>
      <c r="AO119" s="72">
        <f t="shared" ca="1" si="71"/>
        <v>0</v>
      </c>
      <c r="AP119" s="85">
        <f t="shared" ca="1" si="72"/>
        <v>0</v>
      </c>
      <c r="AR119" s="72">
        <f t="shared" ca="1" si="73"/>
        <v>0</v>
      </c>
      <c r="AS119" s="72">
        <f t="shared" ca="1" si="74"/>
        <v>0</v>
      </c>
      <c r="AT119" s="72">
        <f t="shared" ca="1" si="75"/>
        <v>0</v>
      </c>
      <c r="AU119" s="85">
        <f t="shared" ca="1" si="76"/>
        <v>0</v>
      </c>
      <c r="AV119" s="85"/>
      <c r="AW119" s="73">
        <f t="shared" ca="1" si="77"/>
        <v>0</v>
      </c>
      <c r="AY119" s="73">
        <f t="shared" ca="1" si="78"/>
        <v>3397944.6797996364</v>
      </c>
      <c r="AZ119" s="86"/>
    </row>
    <row r="120" spans="1:52">
      <c r="A120" s="77">
        <f t="shared" si="79"/>
        <v>41275</v>
      </c>
      <c r="B120" s="78">
        <f t="shared" si="80"/>
        <v>50000</v>
      </c>
      <c r="C120" s="87"/>
      <c r="D120" s="79">
        <f t="shared" si="51"/>
        <v>50000</v>
      </c>
      <c r="E120" s="67">
        <f t="shared" si="52"/>
        <v>1550000</v>
      </c>
      <c r="F120" s="67">
        <f t="shared" ca="1" si="53"/>
        <v>754215.88361365395</v>
      </c>
      <c r="G120" s="80">
        <f>VLOOKUP($A120,[0]!Table,MATCH(G$4,[0]!Curves,0))</f>
        <v>4.726</v>
      </c>
      <c r="H120" s="81">
        <f t="shared" si="86"/>
        <v>4.726</v>
      </c>
      <c r="I120" s="80">
        <f t="shared" si="90"/>
        <v>4.726</v>
      </c>
      <c r="J120" s="80">
        <f>VLOOKUP($A120,[0]!Table,MATCH(J$4,[0]!Curves,0))</f>
        <v>-0.15</v>
      </c>
      <c r="K120" s="81">
        <f t="shared" si="81"/>
        <v>-0.15</v>
      </c>
      <c r="L120" s="99">
        <f t="shared" si="91"/>
        <v>-0.15</v>
      </c>
      <c r="M120" s="80">
        <f>VLOOKUP($A120,[0]!Table,MATCH(M$4,[0]!Curves,0))</f>
        <v>0</v>
      </c>
      <c r="N120" s="81">
        <f t="shared" si="82"/>
        <v>0</v>
      </c>
      <c r="O120" s="99">
        <f t="shared" si="92"/>
        <v>0</v>
      </c>
      <c r="P120" s="71"/>
      <c r="Q120" s="99">
        <f t="shared" si="83"/>
        <v>4.5759999999999996</v>
      </c>
      <c r="R120" s="99">
        <f t="shared" si="84"/>
        <v>4.5759999999999996</v>
      </c>
      <c r="S120" s="99">
        <f t="shared" si="85"/>
        <v>4.5759999999999996</v>
      </c>
      <c r="T120" s="82"/>
      <c r="U120" s="22">
        <f t="shared" si="54"/>
        <v>31</v>
      </c>
      <c r="V120" s="83">
        <f t="shared" si="55"/>
        <v>41330</v>
      </c>
      <c r="W120" s="22">
        <f t="shared" ca="1" si="56"/>
        <v>4281</v>
      </c>
      <c r="X120" s="80">
        <f>VLOOKUP($A120,[0]!Table,MATCH(X$4,[0]!Curves,0))</f>
        <v>6.2375700200020902E-2</v>
      </c>
      <c r="Y120" s="84">
        <f t="shared" ca="1" si="57"/>
        <v>0.48659089265397026</v>
      </c>
      <c r="Z120" s="22">
        <f t="shared" si="58"/>
        <v>1</v>
      </c>
      <c r="AA120" s="22">
        <f t="shared" si="59"/>
        <v>31</v>
      </c>
      <c r="AC120" s="72">
        <f t="shared" ca="1" si="60"/>
        <v>3564424.2659581285</v>
      </c>
      <c r="AD120" s="72">
        <f t="shared" ca="1" si="61"/>
        <v>3564424.2659581285</v>
      </c>
      <c r="AE120" s="72">
        <f t="shared" ca="1" si="62"/>
        <v>3564424.2659581285</v>
      </c>
      <c r="AF120" s="72">
        <f t="shared" ca="1" si="63"/>
        <v>-113132.38254204809</v>
      </c>
      <c r="AG120" s="72">
        <f t="shared" ca="1" si="64"/>
        <v>-113132.38254204809</v>
      </c>
      <c r="AH120" s="72">
        <f t="shared" ca="1" si="65"/>
        <v>-113132.38254204809</v>
      </c>
      <c r="AI120" s="72">
        <f t="shared" ca="1" si="66"/>
        <v>0</v>
      </c>
      <c r="AJ120" s="72">
        <f t="shared" ca="1" si="67"/>
        <v>0</v>
      </c>
      <c r="AK120" s="72">
        <f t="shared" ca="1" si="68"/>
        <v>0</v>
      </c>
      <c r="AL120" s="76"/>
      <c r="AM120" s="72">
        <f t="shared" ca="1" si="69"/>
        <v>0</v>
      </c>
      <c r="AN120" s="72">
        <f t="shared" ca="1" si="70"/>
        <v>0</v>
      </c>
      <c r="AO120" s="72">
        <f t="shared" ca="1" si="71"/>
        <v>0</v>
      </c>
      <c r="AP120" s="85">
        <f t="shared" ca="1" si="72"/>
        <v>0</v>
      </c>
      <c r="AR120" s="72">
        <f t="shared" ca="1" si="73"/>
        <v>0</v>
      </c>
      <c r="AS120" s="72">
        <f t="shared" ca="1" si="74"/>
        <v>0</v>
      </c>
      <c r="AT120" s="72">
        <f t="shared" ca="1" si="75"/>
        <v>0</v>
      </c>
      <c r="AU120" s="85">
        <f t="shared" ca="1" si="76"/>
        <v>0</v>
      </c>
      <c r="AV120" s="85"/>
      <c r="AW120" s="73">
        <f t="shared" ca="1" si="77"/>
        <v>0</v>
      </c>
      <c r="AY120" s="73">
        <f t="shared" ca="1" si="78"/>
        <v>3451291.8834160804</v>
      </c>
      <c r="AZ120" s="86"/>
    </row>
    <row r="121" spans="1:52">
      <c r="A121" s="77">
        <f t="shared" si="79"/>
        <v>41306</v>
      </c>
      <c r="B121" s="78">
        <f t="shared" si="80"/>
        <v>50000</v>
      </c>
      <c r="C121" s="87"/>
      <c r="D121" s="79">
        <f t="shared" si="51"/>
        <v>50000</v>
      </c>
      <c r="E121" s="67">
        <f t="shared" si="52"/>
        <v>1400000</v>
      </c>
      <c r="F121" s="67">
        <f t="shared" ca="1" si="53"/>
        <v>677771.89810516872</v>
      </c>
      <c r="G121" s="80">
        <f>VLOOKUP($A121,[0]!Table,MATCH(G$4,[0]!Curves,0))</f>
        <v>4.6080000000000005</v>
      </c>
      <c r="H121" s="81">
        <f t="shared" si="86"/>
        <v>4.6080000000000005</v>
      </c>
      <c r="I121" s="80">
        <f t="shared" si="90"/>
        <v>4.6080000000000005</v>
      </c>
      <c r="J121" s="80">
        <f>VLOOKUP($A121,[0]!Table,MATCH(J$4,[0]!Curves,0))</f>
        <v>-0.15</v>
      </c>
      <c r="K121" s="81">
        <f t="shared" si="81"/>
        <v>-0.15</v>
      </c>
      <c r="L121" s="99">
        <f t="shared" si="91"/>
        <v>-0.15</v>
      </c>
      <c r="M121" s="80">
        <f>VLOOKUP($A121,[0]!Table,MATCH(M$4,[0]!Curves,0))</f>
        <v>0</v>
      </c>
      <c r="N121" s="81">
        <f t="shared" si="82"/>
        <v>0</v>
      </c>
      <c r="O121" s="99">
        <f t="shared" si="92"/>
        <v>0</v>
      </c>
      <c r="P121" s="71"/>
      <c r="Q121" s="99">
        <f t="shared" si="83"/>
        <v>4.4580000000000002</v>
      </c>
      <c r="R121" s="99">
        <f t="shared" si="84"/>
        <v>4.4580000000000002</v>
      </c>
      <c r="S121" s="99">
        <f t="shared" si="85"/>
        <v>4.4580000000000002</v>
      </c>
      <c r="T121" s="82"/>
      <c r="U121" s="22">
        <f t="shared" si="54"/>
        <v>28</v>
      </c>
      <c r="V121" s="83">
        <f t="shared" si="55"/>
        <v>41358</v>
      </c>
      <c r="W121" s="22">
        <f t="shared" ca="1" si="56"/>
        <v>4309</v>
      </c>
      <c r="X121" s="80">
        <f>VLOOKUP($A121,[0]!Table,MATCH(X$4,[0]!Curves,0))</f>
        <v>6.2411875330373498E-2</v>
      </c>
      <c r="Y121" s="84">
        <f t="shared" ca="1" si="57"/>
        <v>0.48412278436083478</v>
      </c>
      <c r="Z121" s="22">
        <f t="shared" si="58"/>
        <v>1</v>
      </c>
      <c r="AA121" s="22">
        <f t="shared" si="59"/>
        <v>28</v>
      </c>
      <c r="AC121" s="72">
        <f t="shared" ca="1" si="60"/>
        <v>3123172.9064686177</v>
      </c>
      <c r="AD121" s="72">
        <f t="shared" ca="1" si="61"/>
        <v>3123172.9064686177</v>
      </c>
      <c r="AE121" s="72">
        <f t="shared" ca="1" si="62"/>
        <v>3123172.9064686177</v>
      </c>
      <c r="AF121" s="72">
        <f t="shared" ca="1" si="63"/>
        <v>-101665.7847157753</v>
      </c>
      <c r="AG121" s="72">
        <f t="shared" ca="1" si="64"/>
        <v>-101665.7847157753</v>
      </c>
      <c r="AH121" s="72">
        <f t="shared" ca="1" si="65"/>
        <v>-101665.7847157753</v>
      </c>
      <c r="AI121" s="72">
        <f t="shared" ca="1" si="66"/>
        <v>0</v>
      </c>
      <c r="AJ121" s="72">
        <f t="shared" ca="1" si="67"/>
        <v>0</v>
      </c>
      <c r="AK121" s="72">
        <f t="shared" ca="1" si="68"/>
        <v>0</v>
      </c>
      <c r="AL121" s="76"/>
      <c r="AM121" s="72">
        <f t="shared" ca="1" si="69"/>
        <v>0</v>
      </c>
      <c r="AN121" s="72">
        <f t="shared" ca="1" si="70"/>
        <v>0</v>
      </c>
      <c r="AO121" s="72">
        <f t="shared" ca="1" si="71"/>
        <v>0</v>
      </c>
      <c r="AP121" s="85">
        <f t="shared" ca="1" si="72"/>
        <v>0</v>
      </c>
      <c r="AR121" s="72">
        <f t="shared" ca="1" si="73"/>
        <v>0</v>
      </c>
      <c r="AS121" s="72">
        <f t="shared" ca="1" si="74"/>
        <v>0</v>
      </c>
      <c r="AT121" s="72">
        <f t="shared" ca="1" si="75"/>
        <v>0</v>
      </c>
      <c r="AU121" s="85">
        <f t="shared" ca="1" si="76"/>
        <v>0</v>
      </c>
      <c r="AV121" s="85"/>
      <c r="AW121" s="73">
        <f t="shared" ca="1" si="77"/>
        <v>0</v>
      </c>
      <c r="AY121" s="73">
        <f t="shared" ca="1" si="78"/>
        <v>3021507.1217528423</v>
      </c>
      <c r="AZ121" s="86"/>
    </row>
    <row r="122" spans="1:52">
      <c r="A122" s="77">
        <f t="shared" si="79"/>
        <v>41334</v>
      </c>
      <c r="B122" s="78">
        <f t="shared" si="80"/>
        <v>50000</v>
      </c>
      <c r="C122" s="87"/>
      <c r="D122" s="79">
        <f t="shared" si="51"/>
        <v>50000</v>
      </c>
      <c r="E122" s="67">
        <f t="shared" si="52"/>
        <v>1550000</v>
      </c>
      <c r="F122" s="67">
        <f t="shared" ca="1" si="53"/>
        <v>746173.27256484958</v>
      </c>
      <c r="G122" s="80">
        <f>VLOOKUP($A122,[0]!Table,MATCH(G$4,[0]!Curves,0))</f>
        <v>4.4749999999999996</v>
      </c>
      <c r="H122" s="81">
        <f t="shared" si="86"/>
        <v>4.4749999999999996</v>
      </c>
      <c r="I122" s="80">
        <f t="shared" si="90"/>
        <v>4.4749999999999996</v>
      </c>
      <c r="J122" s="80">
        <f>VLOOKUP($A122,[0]!Table,MATCH(J$4,[0]!Curves,0))</f>
        <v>-0.15</v>
      </c>
      <c r="K122" s="81">
        <f t="shared" si="81"/>
        <v>-0.15</v>
      </c>
      <c r="L122" s="99">
        <f t="shared" si="91"/>
        <v>-0.15</v>
      </c>
      <c r="M122" s="80">
        <f>VLOOKUP($A122,[0]!Table,MATCH(M$4,[0]!Curves,0))</f>
        <v>0</v>
      </c>
      <c r="N122" s="81">
        <f t="shared" si="82"/>
        <v>0</v>
      </c>
      <c r="O122" s="99">
        <f t="shared" si="92"/>
        <v>0</v>
      </c>
      <c r="P122" s="71"/>
      <c r="Q122" s="99">
        <f t="shared" si="83"/>
        <v>4.3249999999999993</v>
      </c>
      <c r="R122" s="99">
        <f t="shared" si="84"/>
        <v>4.3249999999999993</v>
      </c>
      <c r="S122" s="99">
        <f t="shared" si="85"/>
        <v>4.3249999999999993</v>
      </c>
      <c r="T122" s="82"/>
      <c r="U122" s="22">
        <f t="shared" si="54"/>
        <v>31</v>
      </c>
      <c r="V122" s="83">
        <f t="shared" si="55"/>
        <v>41389</v>
      </c>
      <c r="W122" s="22">
        <f t="shared" ca="1" si="56"/>
        <v>4340</v>
      </c>
      <c r="X122" s="80">
        <f>VLOOKUP($A122,[0]!Table,MATCH(X$4,[0]!Curves,0))</f>
        <v>6.2444549642032901E-2</v>
      </c>
      <c r="Y122" s="84">
        <f t="shared" ca="1" si="57"/>
        <v>0.48140211133216104</v>
      </c>
      <c r="Z122" s="22">
        <f t="shared" si="58"/>
        <v>1</v>
      </c>
      <c r="AA122" s="22">
        <f t="shared" si="59"/>
        <v>31</v>
      </c>
      <c r="AC122" s="72">
        <f t="shared" ca="1" si="60"/>
        <v>3339125.3947277018</v>
      </c>
      <c r="AD122" s="72">
        <f t="shared" ca="1" si="61"/>
        <v>3339125.3947277018</v>
      </c>
      <c r="AE122" s="72">
        <f t="shared" ca="1" si="62"/>
        <v>3339125.3947277018</v>
      </c>
      <c r="AF122" s="72">
        <f t="shared" ca="1" si="63"/>
        <v>-111925.99088472743</v>
      </c>
      <c r="AG122" s="72">
        <f t="shared" ca="1" si="64"/>
        <v>-111925.99088472743</v>
      </c>
      <c r="AH122" s="72">
        <f t="shared" ca="1" si="65"/>
        <v>-111925.99088472743</v>
      </c>
      <c r="AI122" s="72">
        <f t="shared" ca="1" si="66"/>
        <v>0</v>
      </c>
      <c r="AJ122" s="72">
        <f t="shared" ca="1" si="67"/>
        <v>0</v>
      </c>
      <c r="AK122" s="72">
        <f t="shared" ca="1" si="68"/>
        <v>0</v>
      </c>
      <c r="AL122" s="76"/>
      <c r="AM122" s="72">
        <f t="shared" ca="1" si="69"/>
        <v>0</v>
      </c>
      <c r="AN122" s="72">
        <f t="shared" ca="1" si="70"/>
        <v>0</v>
      </c>
      <c r="AO122" s="72">
        <f t="shared" ca="1" si="71"/>
        <v>0</v>
      </c>
      <c r="AP122" s="85">
        <f t="shared" ca="1" si="72"/>
        <v>0</v>
      </c>
      <c r="AR122" s="72">
        <f t="shared" ca="1" si="73"/>
        <v>0</v>
      </c>
      <c r="AS122" s="72">
        <f t="shared" ca="1" si="74"/>
        <v>0</v>
      </c>
      <c r="AT122" s="72">
        <f t="shared" ca="1" si="75"/>
        <v>0</v>
      </c>
      <c r="AU122" s="85">
        <f t="shared" ca="1" si="76"/>
        <v>0</v>
      </c>
      <c r="AV122" s="85"/>
      <c r="AW122" s="73">
        <f t="shared" ca="1" si="77"/>
        <v>0</v>
      </c>
      <c r="AY122" s="73">
        <f t="shared" ca="1" si="78"/>
        <v>3227199.4038429745</v>
      </c>
      <c r="AZ122" s="86"/>
    </row>
    <row r="123" spans="1:52">
      <c r="A123" s="77">
        <f t="shared" si="79"/>
        <v>41365</v>
      </c>
      <c r="B123" s="78">
        <f t="shared" si="80"/>
        <v>50000</v>
      </c>
      <c r="C123" s="87"/>
      <c r="D123" s="79">
        <f t="shared" si="51"/>
        <v>50000</v>
      </c>
      <c r="E123" s="67">
        <f t="shared" si="52"/>
        <v>1500000</v>
      </c>
      <c r="F123" s="67">
        <f t="shared" ca="1" si="53"/>
        <v>718171.57416842121</v>
      </c>
      <c r="G123" s="80">
        <f>VLOOKUP($A123,[0]!Table,MATCH(G$4,[0]!Curves,0))</f>
        <v>4.29</v>
      </c>
      <c r="H123" s="81">
        <f t="shared" si="86"/>
        <v>4.29</v>
      </c>
      <c r="I123" s="80">
        <f t="shared" si="90"/>
        <v>4.29</v>
      </c>
      <c r="J123" s="80">
        <f>VLOOKUP($A123,[0]!Table,MATCH(J$4,[0]!Curves,0))</f>
        <v>-0.22</v>
      </c>
      <c r="K123" s="81">
        <f t="shared" si="81"/>
        <v>-0.22</v>
      </c>
      <c r="L123" s="99">
        <f t="shared" si="91"/>
        <v>-0.22</v>
      </c>
      <c r="M123" s="80">
        <f>VLOOKUP($A123,[0]!Table,MATCH(M$4,[0]!Curves,0))</f>
        <v>0</v>
      </c>
      <c r="N123" s="81">
        <f t="shared" si="82"/>
        <v>0</v>
      </c>
      <c r="O123" s="99">
        <f t="shared" si="92"/>
        <v>0</v>
      </c>
      <c r="P123" s="71"/>
      <c r="Q123" s="99">
        <f t="shared" si="83"/>
        <v>4.07</v>
      </c>
      <c r="R123" s="99">
        <f t="shared" si="84"/>
        <v>4.07</v>
      </c>
      <c r="S123" s="99">
        <f t="shared" si="85"/>
        <v>4.07</v>
      </c>
      <c r="T123" s="82"/>
      <c r="U123" s="22">
        <f t="shared" si="54"/>
        <v>30</v>
      </c>
      <c r="V123" s="83">
        <f t="shared" si="55"/>
        <v>41419</v>
      </c>
      <c r="W123" s="22">
        <f t="shared" ca="1" si="56"/>
        <v>4370</v>
      </c>
      <c r="X123" s="80">
        <f>VLOOKUP($A123,[0]!Table,MATCH(X$4,[0]!Curves,0))</f>
        <v>6.2480724773211503E-2</v>
      </c>
      <c r="Y123" s="84">
        <f t="shared" ca="1" si="57"/>
        <v>0.47878104944561417</v>
      </c>
      <c r="Z123" s="22">
        <f t="shared" si="58"/>
        <v>1</v>
      </c>
      <c r="AA123" s="22">
        <f t="shared" si="59"/>
        <v>30</v>
      </c>
      <c r="AC123" s="72">
        <f t="shared" ca="1" si="60"/>
        <v>3080956.053182527</v>
      </c>
      <c r="AD123" s="72">
        <f t="shared" ca="1" si="61"/>
        <v>3080956.053182527</v>
      </c>
      <c r="AE123" s="72">
        <f t="shared" ca="1" si="62"/>
        <v>3080956.053182527</v>
      </c>
      <c r="AF123" s="72">
        <f t="shared" ca="1" si="63"/>
        <v>-157997.74631705266</v>
      </c>
      <c r="AG123" s="72">
        <f t="shared" ca="1" si="64"/>
        <v>-157997.74631705266</v>
      </c>
      <c r="AH123" s="72">
        <f t="shared" ca="1" si="65"/>
        <v>-157997.74631705266</v>
      </c>
      <c r="AI123" s="72">
        <f t="shared" ca="1" si="66"/>
        <v>0</v>
      </c>
      <c r="AJ123" s="72">
        <f t="shared" ca="1" si="67"/>
        <v>0</v>
      </c>
      <c r="AK123" s="72">
        <f t="shared" ca="1" si="68"/>
        <v>0</v>
      </c>
      <c r="AL123" s="76"/>
      <c r="AM123" s="72">
        <f t="shared" ca="1" si="69"/>
        <v>0</v>
      </c>
      <c r="AN123" s="72">
        <f t="shared" ca="1" si="70"/>
        <v>0</v>
      </c>
      <c r="AO123" s="72">
        <f t="shared" ca="1" si="71"/>
        <v>0</v>
      </c>
      <c r="AP123" s="85">
        <f t="shared" ca="1" si="72"/>
        <v>0</v>
      </c>
      <c r="AR123" s="72">
        <f t="shared" ca="1" si="73"/>
        <v>0</v>
      </c>
      <c r="AS123" s="72">
        <f t="shared" ca="1" si="74"/>
        <v>0</v>
      </c>
      <c r="AT123" s="72">
        <f t="shared" ca="1" si="75"/>
        <v>0</v>
      </c>
      <c r="AU123" s="85">
        <f t="shared" ca="1" si="76"/>
        <v>0</v>
      </c>
      <c r="AV123" s="85"/>
      <c r="AW123" s="73">
        <f t="shared" ca="1" si="77"/>
        <v>0</v>
      </c>
      <c r="AY123" s="73">
        <f t="shared" ca="1" si="78"/>
        <v>2922958.3068654742</v>
      </c>
      <c r="AZ123" s="86"/>
    </row>
    <row r="124" spans="1:52">
      <c r="A124" s="77">
        <f t="shared" si="79"/>
        <v>41395</v>
      </c>
      <c r="B124" s="78">
        <f t="shared" si="80"/>
        <v>50000</v>
      </c>
      <c r="C124" s="87"/>
      <c r="D124" s="79">
        <f t="shared" si="51"/>
        <v>50000</v>
      </c>
      <c r="E124" s="67">
        <f t="shared" si="52"/>
        <v>1550000</v>
      </c>
      <c r="F124" s="67">
        <f t="shared" ca="1" si="53"/>
        <v>737931.4778970523</v>
      </c>
      <c r="G124" s="80">
        <f>VLOOKUP($A124,[0]!Table,MATCH(G$4,[0]!Curves,0))</f>
        <v>4.28</v>
      </c>
      <c r="H124" s="81">
        <f t="shared" si="86"/>
        <v>4.28</v>
      </c>
      <c r="I124" s="80">
        <f t="shared" si="90"/>
        <v>4.28</v>
      </c>
      <c r="J124" s="80">
        <f>VLOOKUP($A124,[0]!Table,MATCH(J$4,[0]!Curves,0))</f>
        <v>-0.27</v>
      </c>
      <c r="K124" s="81">
        <f t="shared" si="81"/>
        <v>-0.27</v>
      </c>
      <c r="L124" s="99">
        <f t="shared" si="91"/>
        <v>-0.27</v>
      </c>
      <c r="M124" s="80">
        <f>VLOOKUP($A124,[0]!Table,MATCH(M$4,[0]!Curves,0))</f>
        <v>0</v>
      </c>
      <c r="N124" s="81">
        <f t="shared" si="82"/>
        <v>0</v>
      </c>
      <c r="O124" s="99">
        <f t="shared" si="92"/>
        <v>0</v>
      </c>
      <c r="P124" s="71"/>
      <c r="Q124" s="99">
        <f t="shared" si="83"/>
        <v>4.01</v>
      </c>
      <c r="R124" s="99">
        <f t="shared" si="84"/>
        <v>4.01</v>
      </c>
      <c r="S124" s="99">
        <f t="shared" si="85"/>
        <v>4.01</v>
      </c>
      <c r="T124" s="82"/>
      <c r="U124" s="22">
        <f t="shared" si="54"/>
        <v>31</v>
      </c>
      <c r="V124" s="83">
        <f t="shared" si="55"/>
        <v>41450</v>
      </c>
      <c r="W124" s="22">
        <f t="shared" ca="1" si="56"/>
        <v>4401</v>
      </c>
      <c r="X124" s="80">
        <f>VLOOKUP($A124,[0]!Table,MATCH(X$4,[0]!Curves,0))</f>
        <v>6.2515732965088902E-2</v>
      </c>
      <c r="Y124" s="84">
        <f t="shared" ca="1" si="57"/>
        <v>0.47608482444971117</v>
      </c>
      <c r="Z124" s="22">
        <f t="shared" si="58"/>
        <v>1</v>
      </c>
      <c r="AA124" s="22">
        <f t="shared" si="59"/>
        <v>31</v>
      </c>
      <c r="AC124" s="72">
        <f t="shared" ca="1" si="60"/>
        <v>3158346.7253993843</v>
      </c>
      <c r="AD124" s="72">
        <f t="shared" ca="1" si="61"/>
        <v>3158346.7253993843</v>
      </c>
      <c r="AE124" s="72">
        <f t="shared" ca="1" si="62"/>
        <v>3158346.7253993843</v>
      </c>
      <c r="AF124" s="72">
        <f t="shared" ca="1" si="63"/>
        <v>-199241.49903220413</v>
      </c>
      <c r="AG124" s="72">
        <f t="shared" ca="1" si="64"/>
        <v>-199241.49903220413</v>
      </c>
      <c r="AH124" s="72">
        <f t="shared" ca="1" si="65"/>
        <v>-199241.49903220413</v>
      </c>
      <c r="AI124" s="72">
        <f t="shared" ca="1" si="66"/>
        <v>0</v>
      </c>
      <c r="AJ124" s="72">
        <f t="shared" ca="1" si="67"/>
        <v>0</v>
      </c>
      <c r="AK124" s="72">
        <f t="shared" ca="1" si="68"/>
        <v>0</v>
      </c>
      <c r="AL124" s="76"/>
      <c r="AM124" s="72">
        <f t="shared" ca="1" si="69"/>
        <v>0</v>
      </c>
      <c r="AN124" s="72">
        <f t="shared" ca="1" si="70"/>
        <v>0</v>
      </c>
      <c r="AO124" s="72">
        <f t="shared" ca="1" si="71"/>
        <v>0</v>
      </c>
      <c r="AP124" s="85">
        <f t="shared" ca="1" si="72"/>
        <v>0</v>
      </c>
      <c r="AR124" s="72">
        <f t="shared" ca="1" si="73"/>
        <v>0</v>
      </c>
      <c r="AS124" s="72">
        <f t="shared" ca="1" si="74"/>
        <v>0</v>
      </c>
      <c r="AT124" s="72">
        <f t="shared" ca="1" si="75"/>
        <v>0</v>
      </c>
      <c r="AU124" s="85">
        <f t="shared" ca="1" si="76"/>
        <v>0</v>
      </c>
      <c r="AV124" s="85"/>
      <c r="AW124" s="73">
        <f t="shared" ca="1" si="77"/>
        <v>0</v>
      </c>
      <c r="AY124" s="73">
        <f t="shared" ca="1" si="78"/>
        <v>2959105.2263671802</v>
      </c>
      <c r="AZ124" s="86"/>
    </row>
    <row r="125" spans="1:52">
      <c r="A125" s="77">
        <f t="shared" si="79"/>
        <v>41426</v>
      </c>
      <c r="B125" s="78">
        <f t="shared" si="80"/>
        <v>50000</v>
      </c>
      <c r="C125" s="87"/>
      <c r="D125" s="79">
        <f t="shared" si="51"/>
        <v>50000</v>
      </c>
      <c r="E125" s="67">
        <f t="shared" si="52"/>
        <v>1500000</v>
      </c>
      <c r="F125" s="67">
        <f t="shared" ca="1" si="53"/>
        <v>710231.02667583455</v>
      </c>
      <c r="G125" s="80">
        <f>VLOOKUP($A125,[0]!Table,MATCH(G$4,[0]!Curves,0))</f>
        <v>4.3159999999999998</v>
      </c>
      <c r="H125" s="81">
        <f t="shared" si="86"/>
        <v>4.3159999999999998</v>
      </c>
      <c r="I125" s="80">
        <f t="shared" si="90"/>
        <v>4.3159999999999998</v>
      </c>
      <c r="J125" s="80">
        <f>VLOOKUP($A125,[0]!Table,MATCH(J$4,[0]!Curves,0))</f>
        <v>-0.27</v>
      </c>
      <c r="K125" s="81">
        <f t="shared" si="81"/>
        <v>-0.27</v>
      </c>
      <c r="L125" s="99">
        <f t="shared" si="91"/>
        <v>-0.27</v>
      </c>
      <c r="M125" s="80">
        <f>VLOOKUP($A125,[0]!Table,MATCH(M$4,[0]!Curves,0))</f>
        <v>0</v>
      </c>
      <c r="N125" s="81">
        <f t="shared" si="82"/>
        <v>0</v>
      </c>
      <c r="O125" s="99">
        <f t="shared" si="92"/>
        <v>0</v>
      </c>
      <c r="P125" s="71"/>
      <c r="Q125" s="99">
        <f t="shared" si="83"/>
        <v>4.0459999999999994</v>
      </c>
      <c r="R125" s="99">
        <f t="shared" si="84"/>
        <v>4.0459999999999994</v>
      </c>
      <c r="S125" s="99">
        <f t="shared" si="85"/>
        <v>4.0459999999999994</v>
      </c>
      <c r="T125" s="82"/>
      <c r="U125" s="22">
        <f t="shared" si="54"/>
        <v>30</v>
      </c>
      <c r="V125" s="83">
        <f t="shared" si="55"/>
        <v>41480</v>
      </c>
      <c r="W125" s="22">
        <f t="shared" ca="1" si="56"/>
        <v>4431</v>
      </c>
      <c r="X125" s="80">
        <f>VLOOKUP($A125,[0]!Table,MATCH(X$4,[0]!Curves,0))</f>
        <v>6.2551908097122397E-2</v>
      </c>
      <c r="Y125" s="84">
        <f t="shared" ca="1" si="57"/>
        <v>0.47348735111722301</v>
      </c>
      <c r="Z125" s="22">
        <f t="shared" si="58"/>
        <v>1</v>
      </c>
      <c r="AA125" s="22">
        <f t="shared" si="59"/>
        <v>30</v>
      </c>
      <c r="AC125" s="72">
        <f t="shared" ca="1" si="60"/>
        <v>3065357.1111329016</v>
      </c>
      <c r="AD125" s="72">
        <f t="shared" ca="1" si="61"/>
        <v>3065357.1111329016</v>
      </c>
      <c r="AE125" s="72">
        <f t="shared" ca="1" si="62"/>
        <v>3065357.1111329016</v>
      </c>
      <c r="AF125" s="72">
        <f t="shared" ca="1" si="63"/>
        <v>-191762.37720247536</v>
      </c>
      <c r="AG125" s="72">
        <f t="shared" ca="1" si="64"/>
        <v>-191762.37720247536</v>
      </c>
      <c r="AH125" s="72">
        <f t="shared" ca="1" si="65"/>
        <v>-191762.37720247536</v>
      </c>
      <c r="AI125" s="72">
        <f t="shared" ca="1" si="66"/>
        <v>0</v>
      </c>
      <c r="AJ125" s="72">
        <f t="shared" ca="1" si="67"/>
        <v>0</v>
      </c>
      <c r="AK125" s="72">
        <f t="shared" ca="1" si="68"/>
        <v>0</v>
      </c>
      <c r="AL125" s="76"/>
      <c r="AM125" s="72">
        <f t="shared" ca="1" si="69"/>
        <v>0</v>
      </c>
      <c r="AN125" s="72">
        <f t="shared" ca="1" si="70"/>
        <v>0</v>
      </c>
      <c r="AO125" s="72">
        <f t="shared" ca="1" si="71"/>
        <v>0</v>
      </c>
      <c r="AP125" s="85">
        <f t="shared" ca="1" si="72"/>
        <v>0</v>
      </c>
      <c r="AR125" s="72">
        <f t="shared" ca="1" si="73"/>
        <v>0</v>
      </c>
      <c r="AS125" s="72">
        <f t="shared" ca="1" si="74"/>
        <v>0</v>
      </c>
      <c r="AT125" s="72">
        <f t="shared" ca="1" si="75"/>
        <v>0</v>
      </c>
      <c r="AU125" s="85">
        <f t="shared" ca="1" si="76"/>
        <v>0</v>
      </c>
      <c r="AV125" s="85"/>
      <c r="AW125" s="73">
        <f t="shared" ca="1" si="77"/>
        <v>0</v>
      </c>
      <c r="AY125" s="73">
        <f t="shared" ca="1" si="78"/>
        <v>2873594.7339304262</v>
      </c>
      <c r="AZ125" s="86"/>
    </row>
    <row r="126" spans="1:52">
      <c r="A126" s="77">
        <f t="shared" si="79"/>
        <v>41456</v>
      </c>
      <c r="B126" s="78">
        <f t="shared" si="80"/>
        <v>50000</v>
      </c>
      <c r="C126" s="87"/>
      <c r="D126" s="79">
        <f t="shared" si="51"/>
        <v>50000</v>
      </c>
      <c r="E126" s="67">
        <f t="shared" si="52"/>
        <v>1550000</v>
      </c>
      <c r="F126" s="67">
        <f t="shared" ca="1" si="53"/>
        <v>729763.91301279864</v>
      </c>
      <c r="G126" s="80">
        <f>VLOOKUP($A126,[0]!Table,MATCH(G$4,[0]!Curves,0))</f>
        <v>4.3650000000000002</v>
      </c>
      <c r="H126" s="81">
        <f t="shared" si="86"/>
        <v>4.3650000000000002</v>
      </c>
      <c r="I126" s="80">
        <f t="shared" si="90"/>
        <v>4.3650000000000002</v>
      </c>
      <c r="J126" s="80">
        <f>VLOOKUP($A126,[0]!Table,MATCH(J$4,[0]!Curves,0))</f>
        <v>-0.27</v>
      </c>
      <c r="K126" s="81">
        <f t="shared" si="81"/>
        <v>-0.27</v>
      </c>
      <c r="L126" s="99">
        <f t="shared" si="91"/>
        <v>-0.27</v>
      </c>
      <c r="M126" s="80">
        <f>VLOOKUP($A126,[0]!Table,MATCH(M$4,[0]!Curves,0))</f>
        <v>0</v>
      </c>
      <c r="N126" s="81">
        <f t="shared" si="82"/>
        <v>0</v>
      </c>
      <c r="O126" s="99">
        <f t="shared" si="92"/>
        <v>0</v>
      </c>
      <c r="P126" s="71"/>
      <c r="Q126" s="99">
        <f t="shared" si="83"/>
        <v>4.0950000000000006</v>
      </c>
      <c r="R126" s="99">
        <f t="shared" si="84"/>
        <v>4.0950000000000006</v>
      </c>
      <c r="S126" s="99">
        <f t="shared" si="85"/>
        <v>4.0950000000000006</v>
      </c>
      <c r="T126" s="82"/>
      <c r="U126" s="22">
        <f t="shared" si="54"/>
        <v>31</v>
      </c>
      <c r="V126" s="83">
        <f t="shared" si="55"/>
        <v>41511</v>
      </c>
      <c r="W126" s="22">
        <f t="shared" ca="1" si="56"/>
        <v>4462</v>
      </c>
      <c r="X126" s="80">
        <f>VLOOKUP($A126,[0]!Table,MATCH(X$4,[0]!Curves,0))</f>
        <v>6.2586916289826308E-2</v>
      </c>
      <c r="Y126" s="84">
        <f t="shared" ca="1" si="57"/>
        <v>0.47081542775019264</v>
      </c>
      <c r="Z126" s="22">
        <f t="shared" si="58"/>
        <v>1</v>
      </c>
      <c r="AA126" s="22">
        <f t="shared" si="59"/>
        <v>31</v>
      </c>
      <c r="AC126" s="72">
        <f t="shared" ca="1" si="60"/>
        <v>3185419.4803008661</v>
      </c>
      <c r="AD126" s="72">
        <f t="shared" ca="1" si="61"/>
        <v>3185419.4803008661</v>
      </c>
      <c r="AE126" s="72">
        <f t="shared" ca="1" si="62"/>
        <v>3185419.4803008661</v>
      </c>
      <c r="AF126" s="72">
        <f t="shared" ca="1" si="63"/>
        <v>-197036.25651345565</v>
      </c>
      <c r="AG126" s="72">
        <f t="shared" ca="1" si="64"/>
        <v>-197036.25651345565</v>
      </c>
      <c r="AH126" s="72">
        <f t="shared" ca="1" si="65"/>
        <v>-197036.25651345565</v>
      </c>
      <c r="AI126" s="72">
        <f t="shared" ca="1" si="66"/>
        <v>0</v>
      </c>
      <c r="AJ126" s="72">
        <f t="shared" ca="1" si="67"/>
        <v>0</v>
      </c>
      <c r="AK126" s="72">
        <f t="shared" ca="1" si="68"/>
        <v>0</v>
      </c>
      <c r="AL126" s="76"/>
      <c r="AM126" s="72">
        <f t="shared" ca="1" si="69"/>
        <v>0</v>
      </c>
      <c r="AN126" s="72">
        <f t="shared" ca="1" si="70"/>
        <v>0</v>
      </c>
      <c r="AO126" s="72">
        <f t="shared" ca="1" si="71"/>
        <v>0</v>
      </c>
      <c r="AP126" s="85">
        <f t="shared" ca="1" si="72"/>
        <v>0</v>
      </c>
      <c r="AR126" s="72">
        <f t="shared" ca="1" si="73"/>
        <v>0</v>
      </c>
      <c r="AS126" s="72">
        <f t="shared" ca="1" si="74"/>
        <v>0</v>
      </c>
      <c r="AT126" s="72">
        <f t="shared" ca="1" si="75"/>
        <v>0</v>
      </c>
      <c r="AU126" s="85">
        <f t="shared" ca="1" si="76"/>
        <v>0</v>
      </c>
      <c r="AV126" s="85"/>
      <c r="AW126" s="73">
        <f t="shared" ca="1" si="77"/>
        <v>0</v>
      </c>
      <c r="AY126" s="73">
        <f t="shared" ca="1" si="78"/>
        <v>2988383.2237874102</v>
      </c>
      <c r="AZ126" s="86"/>
    </row>
    <row r="127" spans="1:52">
      <c r="A127" s="77">
        <f t="shared" si="79"/>
        <v>41487</v>
      </c>
      <c r="B127" s="78">
        <f t="shared" si="80"/>
        <v>50000</v>
      </c>
      <c r="C127" s="87"/>
      <c r="D127" s="79">
        <f t="shared" si="51"/>
        <v>50000</v>
      </c>
      <c r="E127" s="67">
        <f t="shared" si="52"/>
        <v>1550000</v>
      </c>
      <c r="F127" s="67">
        <f t="shared" ca="1" si="53"/>
        <v>725641.48731117172</v>
      </c>
      <c r="G127" s="80">
        <f>VLOOKUP($A127,[0]!Table,MATCH(G$4,[0]!Curves,0))</f>
        <v>4.41</v>
      </c>
      <c r="H127" s="81">
        <f t="shared" si="86"/>
        <v>4.41</v>
      </c>
      <c r="I127" s="80">
        <f t="shared" si="90"/>
        <v>4.41</v>
      </c>
      <c r="J127" s="80">
        <f>VLOOKUP($A127,[0]!Table,MATCH(J$4,[0]!Curves,0))</f>
        <v>-0.27</v>
      </c>
      <c r="K127" s="81">
        <f t="shared" si="81"/>
        <v>-0.27</v>
      </c>
      <c r="L127" s="99">
        <f t="shared" si="91"/>
        <v>-0.27</v>
      </c>
      <c r="M127" s="80">
        <f>VLOOKUP($A127,[0]!Table,MATCH(M$4,[0]!Curves,0))</f>
        <v>0</v>
      </c>
      <c r="N127" s="81">
        <f t="shared" si="82"/>
        <v>0</v>
      </c>
      <c r="O127" s="99">
        <f t="shared" si="92"/>
        <v>0</v>
      </c>
      <c r="P127" s="71"/>
      <c r="Q127" s="99">
        <f t="shared" si="83"/>
        <v>4.1400000000000006</v>
      </c>
      <c r="R127" s="99">
        <f t="shared" si="84"/>
        <v>4.1400000000000006</v>
      </c>
      <c r="S127" s="99">
        <f t="shared" si="85"/>
        <v>4.1400000000000006</v>
      </c>
      <c r="T127" s="82"/>
      <c r="U127" s="22">
        <f t="shared" si="54"/>
        <v>31</v>
      </c>
      <c r="V127" s="83">
        <f t="shared" si="55"/>
        <v>41542</v>
      </c>
      <c r="W127" s="22">
        <f t="shared" ca="1" si="56"/>
        <v>4493</v>
      </c>
      <c r="X127" s="80">
        <f>VLOOKUP($A127,[0]!Table,MATCH(X$4,[0]!Curves,0))</f>
        <v>6.2623091422714605E-2</v>
      </c>
      <c r="Y127" s="84">
        <f t="shared" ca="1" si="57"/>
        <v>0.46815579826527209</v>
      </c>
      <c r="Z127" s="22">
        <f t="shared" si="58"/>
        <v>1</v>
      </c>
      <c r="AA127" s="22">
        <f t="shared" si="59"/>
        <v>31</v>
      </c>
      <c r="AC127" s="72">
        <f t="shared" ca="1" si="60"/>
        <v>3200078.9590422674</v>
      </c>
      <c r="AD127" s="72">
        <f t="shared" ca="1" si="61"/>
        <v>3200078.9590422674</v>
      </c>
      <c r="AE127" s="72">
        <f t="shared" ca="1" si="62"/>
        <v>3200078.9590422674</v>
      </c>
      <c r="AF127" s="72">
        <f t="shared" ca="1" si="63"/>
        <v>-195923.20157401636</v>
      </c>
      <c r="AG127" s="72">
        <f t="shared" ca="1" si="64"/>
        <v>-195923.20157401636</v>
      </c>
      <c r="AH127" s="72">
        <f t="shared" ca="1" si="65"/>
        <v>-195923.20157401636</v>
      </c>
      <c r="AI127" s="72">
        <f t="shared" ca="1" si="66"/>
        <v>0</v>
      </c>
      <c r="AJ127" s="72">
        <f t="shared" ca="1" si="67"/>
        <v>0</v>
      </c>
      <c r="AK127" s="72">
        <f t="shared" ca="1" si="68"/>
        <v>0</v>
      </c>
      <c r="AL127" s="76"/>
      <c r="AM127" s="72">
        <f t="shared" ca="1" si="69"/>
        <v>0</v>
      </c>
      <c r="AN127" s="72">
        <f t="shared" ca="1" si="70"/>
        <v>0</v>
      </c>
      <c r="AO127" s="72">
        <f t="shared" ca="1" si="71"/>
        <v>0</v>
      </c>
      <c r="AP127" s="85">
        <f t="shared" ca="1" si="72"/>
        <v>0</v>
      </c>
      <c r="AR127" s="72">
        <f t="shared" ca="1" si="73"/>
        <v>0</v>
      </c>
      <c r="AS127" s="72">
        <f t="shared" ca="1" si="74"/>
        <v>0</v>
      </c>
      <c r="AT127" s="72">
        <f t="shared" ca="1" si="75"/>
        <v>0</v>
      </c>
      <c r="AU127" s="85">
        <f t="shared" ca="1" si="76"/>
        <v>0</v>
      </c>
      <c r="AV127" s="85"/>
      <c r="AW127" s="73">
        <f t="shared" ca="1" si="77"/>
        <v>0</v>
      </c>
      <c r="AY127" s="73">
        <f t="shared" ca="1" si="78"/>
        <v>3004155.757468251</v>
      </c>
      <c r="AZ127" s="86"/>
    </row>
    <row r="128" spans="1:52">
      <c r="A128" s="77">
        <f t="shared" si="79"/>
        <v>41518</v>
      </c>
      <c r="B128" s="78">
        <f t="shared" si="80"/>
        <v>50000</v>
      </c>
      <c r="C128" s="87"/>
      <c r="D128" s="79">
        <f t="shared" si="51"/>
        <v>50000</v>
      </c>
      <c r="E128" s="67">
        <f t="shared" si="52"/>
        <v>1500000</v>
      </c>
      <c r="F128" s="67">
        <f t="shared" ca="1" si="53"/>
        <v>698390.44958793395</v>
      </c>
      <c r="G128" s="80">
        <f>VLOOKUP($A128,[0]!Table,MATCH(G$4,[0]!Curves,0))</f>
        <v>4.4169999999999998</v>
      </c>
      <c r="H128" s="81">
        <f t="shared" si="86"/>
        <v>4.4169999999999998</v>
      </c>
      <c r="I128" s="80">
        <f t="shared" si="90"/>
        <v>4.4169999999999998</v>
      </c>
      <c r="J128" s="80">
        <f>VLOOKUP($A128,[0]!Table,MATCH(J$4,[0]!Curves,0))</f>
        <v>-0.27</v>
      </c>
      <c r="K128" s="81">
        <f t="shared" si="81"/>
        <v>-0.27</v>
      </c>
      <c r="L128" s="99">
        <f t="shared" si="91"/>
        <v>-0.27</v>
      </c>
      <c r="M128" s="80">
        <f>VLOOKUP($A128,[0]!Table,MATCH(M$4,[0]!Curves,0))</f>
        <v>0</v>
      </c>
      <c r="N128" s="81">
        <f t="shared" si="82"/>
        <v>0</v>
      </c>
      <c r="O128" s="99">
        <f t="shared" si="92"/>
        <v>0</v>
      </c>
      <c r="P128" s="71"/>
      <c r="Q128" s="99">
        <f t="shared" si="83"/>
        <v>4.1470000000000002</v>
      </c>
      <c r="R128" s="99">
        <f t="shared" si="84"/>
        <v>4.1470000000000002</v>
      </c>
      <c r="S128" s="99">
        <f t="shared" si="85"/>
        <v>4.1470000000000002</v>
      </c>
      <c r="T128" s="82"/>
      <c r="U128" s="22">
        <f t="shared" si="54"/>
        <v>30</v>
      </c>
      <c r="V128" s="83">
        <f t="shared" si="55"/>
        <v>41572</v>
      </c>
      <c r="W128" s="22">
        <f t="shared" ca="1" si="56"/>
        <v>4523</v>
      </c>
      <c r="X128" s="80">
        <f>VLOOKUP($A128,[0]!Table,MATCH(X$4,[0]!Curves,0))</f>
        <v>6.2659266556036805E-2</v>
      </c>
      <c r="Y128" s="84">
        <f t="shared" ca="1" si="57"/>
        <v>0.46559363305862267</v>
      </c>
      <c r="Z128" s="22">
        <f t="shared" si="58"/>
        <v>1</v>
      </c>
      <c r="AA128" s="22">
        <f t="shared" si="59"/>
        <v>30</v>
      </c>
      <c r="AC128" s="72">
        <f t="shared" ca="1" si="60"/>
        <v>3084790.6158299041</v>
      </c>
      <c r="AD128" s="72">
        <f t="shared" ca="1" si="61"/>
        <v>3084790.6158299041</v>
      </c>
      <c r="AE128" s="72">
        <f t="shared" ca="1" si="62"/>
        <v>3084790.6158299041</v>
      </c>
      <c r="AF128" s="72">
        <f t="shared" ca="1" si="63"/>
        <v>-188565.42138874219</v>
      </c>
      <c r="AG128" s="72">
        <f t="shared" ca="1" si="64"/>
        <v>-188565.42138874219</v>
      </c>
      <c r="AH128" s="72">
        <f t="shared" ca="1" si="65"/>
        <v>-188565.42138874219</v>
      </c>
      <c r="AI128" s="72">
        <f t="shared" ca="1" si="66"/>
        <v>0</v>
      </c>
      <c r="AJ128" s="72">
        <f t="shared" ca="1" si="67"/>
        <v>0</v>
      </c>
      <c r="AK128" s="72">
        <f t="shared" ca="1" si="68"/>
        <v>0</v>
      </c>
      <c r="AL128" s="76"/>
      <c r="AM128" s="72">
        <f t="shared" ca="1" si="69"/>
        <v>0</v>
      </c>
      <c r="AN128" s="72">
        <f t="shared" ca="1" si="70"/>
        <v>0</v>
      </c>
      <c r="AO128" s="72">
        <f t="shared" ca="1" si="71"/>
        <v>0</v>
      </c>
      <c r="AP128" s="85">
        <f t="shared" ca="1" si="72"/>
        <v>0</v>
      </c>
      <c r="AR128" s="72">
        <f t="shared" ca="1" si="73"/>
        <v>0</v>
      </c>
      <c r="AS128" s="72">
        <f t="shared" ca="1" si="74"/>
        <v>0</v>
      </c>
      <c r="AT128" s="72">
        <f t="shared" ca="1" si="75"/>
        <v>0</v>
      </c>
      <c r="AU128" s="85">
        <f t="shared" ca="1" si="76"/>
        <v>0</v>
      </c>
      <c r="AV128" s="85"/>
      <c r="AW128" s="73">
        <f t="shared" ca="1" si="77"/>
        <v>0</v>
      </c>
      <c r="AY128" s="73">
        <f t="shared" ca="1" si="78"/>
        <v>2896225.194441162</v>
      </c>
      <c r="AZ128" s="86"/>
    </row>
    <row r="129" spans="1:52">
      <c r="A129" s="77">
        <f t="shared" si="79"/>
        <v>41548</v>
      </c>
      <c r="B129" s="78">
        <f t="shared" si="80"/>
        <v>50000</v>
      </c>
      <c r="C129" s="87"/>
      <c r="D129" s="79">
        <f t="shared" si="51"/>
        <v>50000</v>
      </c>
      <c r="E129" s="67">
        <f t="shared" si="52"/>
        <v>1550000</v>
      </c>
      <c r="F129" s="67">
        <f t="shared" ca="1" si="53"/>
        <v>717585.03064780426</v>
      </c>
      <c r="G129" s="80">
        <f>VLOOKUP($A129,[0]!Table,MATCH(G$4,[0]!Curves,0))</f>
        <v>4.4450000000000003</v>
      </c>
      <c r="H129" s="81">
        <f t="shared" si="86"/>
        <v>4.4450000000000003</v>
      </c>
      <c r="I129" s="80">
        <f t="shared" si="90"/>
        <v>4.4450000000000003</v>
      </c>
      <c r="J129" s="80">
        <f>VLOOKUP($A129,[0]!Table,MATCH(J$4,[0]!Curves,0))</f>
        <v>-0.27</v>
      </c>
      <c r="K129" s="81">
        <f t="shared" si="81"/>
        <v>-0.27</v>
      </c>
      <c r="L129" s="99">
        <f t="shared" si="91"/>
        <v>-0.27</v>
      </c>
      <c r="M129" s="80">
        <f>VLOOKUP($A129,[0]!Table,MATCH(M$4,[0]!Curves,0))</f>
        <v>0</v>
      </c>
      <c r="N129" s="81">
        <f t="shared" si="82"/>
        <v>0</v>
      </c>
      <c r="O129" s="99">
        <f t="shared" si="92"/>
        <v>0</v>
      </c>
      <c r="P129" s="71"/>
      <c r="Q129" s="99">
        <f t="shared" si="83"/>
        <v>4.1750000000000007</v>
      </c>
      <c r="R129" s="99">
        <f t="shared" si="84"/>
        <v>4.1750000000000007</v>
      </c>
      <c r="S129" s="99">
        <f t="shared" si="85"/>
        <v>4.1750000000000007</v>
      </c>
      <c r="T129" s="82"/>
      <c r="U129" s="22">
        <f t="shared" si="54"/>
        <v>31</v>
      </c>
      <c r="V129" s="83">
        <f t="shared" si="55"/>
        <v>41603</v>
      </c>
      <c r="W129" s="22">
        <f t="shared" ca="1" si="56"/>
        <v>4554</v>
      </c>
      <c r="X129" s="80">
        <f>VLOOKUP($A129,[0]!Table,MATCH(X$4,[0]!Curves,0))</f>
        <v>6.2694274749988108E-2</v>
      </c>
      <c r="Y129" s="84">
        <f t="shared" ca="1" si="57"/>
        <v>0.46295808428890595</v>
      </c>
      <c r="Z129" s="22">
        <f t="shared" si="58"/>
        <v>1</v>
      </c>
      <c r="AA129" s="22">
        <f t="shared" si="59"/>
        <v>31</v>
      </c>
      <c r="AC129" s="72">
        <f t="shared" ca="1" si="60"/>
        <v>3189665.4612294901</v>
      </c>
      <c r="AD129" s="72">
        <f t="shared" ca="1" si="61"/>
        <v>3189665.4612294901</v>
      </c>
      <c r="AE129" s="72">
        <f t="shared" ca="1" si="62"/>
        <v>3189665.4612294901</v>
      </c>
      <c r="AF129" s="72">
        <f t="shared" ca="1" si="63"/>
        <v>-193747.95827490717</v>
      </c>
      <c r="AG129" s="72">
        <f t="shared" ca="1" si="64"/>
        <v>-193747.95827490717</v>
      </c>
      <c r="AH129" s="72">
        <f t="shared" ca="1" si="65"/>
        <v>-193747.95827490717</v>
      </c>
      <c r="AI129" s="72">
        <f t="shared" ca="1" si="66"/>
        <v>0</v>
      </c>
      <c r="AJ129" s="72">
        <f t="shared" ca="1" si="67"/>
        <v>0</v>
      </c>
      <c r="AK129" s="72">
        <f t="shared" ca="1" si="68"/>
        <v>0</v>
      </c>
      <c r="AL129" s="76"/>
      <c r="AM129" s="72">
        <f t="shared" ca="1" si="69"/>
        <v>0</v>
      </c>
      <c r="AN129" s="72">
        <f t="shared" ca="1" si="70"/>
        <v>0</v>
      </c>
      <c r="AO129" s="72">
        <f t="shared" ca="1" si="71"/>
        <v>0</v>
      </c>
      <c r="AP129" s="85">
        <f t="shared" ca="1" si="72"/>
        <v>0</v>
      </c>
      <c r="AR129" s="72">
        <f t="shared" ca="1" si="73"/>
        <v>0</v>
      </c>
      <c r="AS129" s="72">
        <f t="shared" ca="1" si="74"/>
        <v>0</v>
      </c>
      <c r="AT129" s="72">
        <f t="shared" ca="1" si="75"/>
        <v>0</v>
      </c>
      <c r="AU129" s="85">
        <f t="shared" ca="1" si="76"/>
        <v>0</v>
      </c>
      <c r="AV129" s="85"/>
      <c r="AW129" s="73">
        <f t="shared" ca="1" si="77"/>
        <v>0</v>
      </c>
      <c r="AY129" s="73">
        <f t="shared" ca="1" si="78"/>
        <v>2995917.5029545831</v>
      </c>
      <c r="AZ129" s="86"/>
    </row>
    <row r="130" spans="1:52">
      <c r="A130" s="77">
        <f t="shared" si="79"/>
        <v>41579</v>
      </c>
      <c r="B130" s="78">
        <f t="shared" si="80"/>
        <v>50000</v>
      </c>
      <c r="C130" s="87"/>
      <c r="D130" s="79">
        <f t="shared" si="51"/>
        <v>50000</v>
      </c>
      <c r="E130" s="67">
        <f t="shared" si="52"/>
        <v>1500000</v>
      </c>
      <c r="F130" s="67">
        <f t="shared" ca="1" si="53"/>
        <v>690628.72815641901</v>
      </c>
      <c r="G130" s="80">
        <f>VLOOKUP($A130,[0]!Table,MATCH(G$4,[0]!Curves,0))</f>
        <v>4.58</v>
      </c>
      <c r="H130" s="81">
        <f t="shared" si="86"/>
        <v>4.58</v>
      </c>
      <c r="I130" s="80">
        <f t="shared" ref="I130:I149" si="93">H130</f>
        <v>4.58</v>
      </c>
      <c r="J130" s="80">
        <f>VLOOKUP($A130,[0]!Table,MATCH(J$4,[0]!Curves,0))</f>
        <v>-0.15</v>
      </c>
      <c r="K130" s="81">
        <f t="shared" si="81"/>
        <v>-0.15</v>
      </c>
      <c r="L130" s="99">
        <f t="shared" ref="L130:L149" si="94">K130</f>
        <v>-0.15</v>
      </c>
      <c r="M130" s="80">
        <f>VLOOKUP($A130,[0]!Table,MATCH(M$4,[0]!Curves,0))</f>
        <v>0</v>
      </c>
      <c r="N130" s="81">
        <f t="shared" si="82"/>
        <v>0</v>
      </c>
      <c r="O130" s="99">
        <f t="shared" ref="O130:O149" si="95">N130</f>
        <v>0</v>
      </c>
      <c r="P130" s="71"/>
      <c r="Q130" s="99">
        <f t="shared" si="83"/>
        <v>4.43</v>
      </c>
      <c r="R130" s="99">
        <f t="shared" si="84"/>
        <v>4.43</v>
      </c>
      <c r="S130" s="99">
        <f t="shared" si="85"/>
        <v>4.43</v>
      </c>
      <c r="T130" s="82"/>
      <c r="U130" s="22">
        <f t="shared" si="54"/>
        <v>30</v>
      </c>
      <c r="V130" s="83">
        <f t="shared" si="55"/>
        <v>41633</v>
      </c>
      <c r="W130" s="22">
        <f t="shared" ca="1" si="56"/>
        <v>4584</v>
      </c>
      <c r="X130" s="80">
        <f>VLOOKUP($A130,[0]!Table,MATCH(X$4,[0]!Curves,0))</f>
        <v>6.2730449884164804E-2</v>
      </c>
      <c r="Y130" s="84">
        <f t="shared" ca="1" si="57"/>
        <v>0.46041915210427931</v>
      </c>
      <c r="Z130" s="22">
        <f t="shared" si="58"/>
        <v>1</v>
      </c>
      <c r="AA130" s="22">
        <f t="shared" si="59"/>
        <v>30</v>
      </c>
      <c r="AC130" s="72">
        <f t="shared" ca="1" si="60"/>
        <v>3163079.5749563989</v>
      </c>
      <c r="AD130" s="72">
        <f t="shared" ca="1" si="61"/>
        <v>3163079.5749563989</v>
      </c>
      <c r="AE130" s="72">
        <f t="shared" ca="1" si="62"/>
        <v>3163079.5749563989</v>
      </c>
      <c r="AF130" s="72">
        <f t="shared" ca="1" si="63"/>
        <v>-103594.30922346284</v>
      </c>
      <c r="AG130" s="72">
        <f t="shared" ca="1" si="64"/>
        <v>-103594.30922346284</v>
      </c>
      <c r="AH130" s="72">
        <f t="shared" ca="1" si="65"/>
        <v>-103594.30922346284</v>
      </c>
      <c r="AI130" s="72">
        <f t="shared" ca="1" si="66"/>
        <v>0</v>
      </c>
      <c r="AJ130" s="72">
        <f t="shared" ca="1" si="67"/>
        <v>0</v>
      </c>
      <c r="AK130" s="72">
        <f t="shared" ca="1" si="68"/>
        <v>0</v>
      </c>
      <c r="AL130" s="76"/>
      <c r="AM130" s="72">
        <f t="shared" ca="1" si="69"/>
        <v>0</v>
      </c>
      <c r="AN130" s="72">
        <f t="shared" ca="1" si="70"/>
        <v>0</v>
      </c>
      <c r="AO130" s="72">
        <f t="shared" ca="1" si="71"/>
        <v>0</v>
      </c>
      <c r="AP130" s="85">
        <f t="shared" ca="1" si="72"/>
        <v>0</v>
      </c>
      <c r="AR130" s="72">
        <f t="shared" ca="1" si="73"/>
        <v>0</v>
      </c>
      <c r="AS130" s="72">
        <f t="shared" ca="1" si="74"/>
        <v>0</v>
      </c>
      <c r="AT130" s="72">
        <f t="shared" ca="1" si="75"/>
        <v>0</v>
      </c>
      <c r="AU130" s="85">
        <f t="shared" ca="1" si="76"/>
        <v>0</v>
      </c>
      <c r="AV130" s="85"/>
      <c r="AW130" s="73">
        <f t="shared" ca="1" si="77"/>
        <v>0</v>
      </c>
      <c r="AY130" s="73">
        <f t="shared" ca="1" si="78"/>
        <v>3059485.2657329361</v>
      </c>
      <c r="AZ130" s="86"/>
    </row>
    <row r="131" spans="1:52">
      <c r="A131" s="77">
        <f t="shared" si="79"/>
        <v>41609</v>
      </c>
      <c r="B131" s="78">
        <f t="shared" si="80"/>
        <v>50000</v>
      </c>
      <c r="C131" s="87"/>
      <c r="D131" s="79">
        <f t="shared" si="51"/>
        <v>50000</v>
      </c>
      <c r="E131" s="67">
        <f t="shared" si="52"/>
        <v>1550000</v>
      </c>
      <c r="F131" s="67">
        <f t="shared" ca="1" si="53"/>
        <v>709601.68316182576</v>
      </c>
      <c r="G131" s="80">
        <f>VLOOKUP($A131,[0]!Table,MATCH(G$4,[0]!Curves,0))</f>
        <v>4.7149999999999999</v>
      </c>
      <c r="H131" s="81">
        <f t="shared" si="86"/>
        <v>4.7149999999999999</v>
      </c>
      <c r="I131" s="80">
        <f t="shared" si="93"/>
        <v>4.7149999999999999</v>
      </c>
      <c r="J131" s="80">
        <f>VLOOKUP($A131,[0]!Table,MATCH(J$4,[0]!Curves,0))</f>
        <v>-0.15</v>
      </c>
      <c r="K131" s="81">
        <f t="shared" si="81"/>
        <v>-0.15</v>
      </c>
      <c r="L131" s="99">
        <f t="shared" si="94"/>
        <v>-0.15</v>
      </c>
      <c r="M131" s="80">
        <f>VLOOKUP($A131,[0]!Table,MATCH(M$4,[0]!Curves,0))</f>
        <v>0</v>
      </c>
      <c r="N131" s="81">
        <f t="shared" si="82"/>
        <v>0</v>
      </c>
      <c r="O131" s="99">
        <f t="shared" si="95"/>
        <v>0</v>
      </c>
      <c r="P131" s="71"/>
      <c r="Q131" s="99">
        <f t="shared" si="83"/>
        <v>4.5649999999999995</v>
      </c>
      <c r="R131" s="99">
        <f t="shared" si="84"/>
        <v>4.5649999999999995</v>
      </c>
      <c r="S131" s="99">
        <f t="shared" si="85"/>
        <v>4.5649999999999995</v>
      </c>
      <c r="T131" s="82"/>
      <c r="U131" s="22">
        <f t="shared" si="54"/>
        <v>31</v>
      </c>
      <c r="V131" s="83">
        <f t="shared" si="55"/>
        <v>41664</v>
      </c>
      <c r="W131" s="22">
        <f t="shared" ca="1" si="56"/>
        <v>4615</v>
      </c>
      <c r="X131" s="80">
        <f>VLOOKUP($A131,[0]!Table,MATCH(X$4,[0]!Curves,0))</f>
        <v>6.2765458078943001E-2</v>
      </c>
      <c r="Y131" s="84">
        <f t="shared" ca="1" si="57"/>
        <v>0.45780753752375858</v>
      </c>
      <c r="Z131" s="22">
        <f t="shared" si="58"/>
        <v>1</v>
      </c>
      <c r="AA131" s="22">
        <f t="shared" si="59"/>
        <v>31</v>
      </c>
      <c r="AC131" s="72">
        <f t="shared" ca="1" si="60"/>
        <v>3345771.9361080085</v>
      </c>
      <c r="AD131" s="72">
        <f t="shared" ca="1" si="61"/>
        <v>3345771.9361080085</v>
      </c>
      <c r="AE131" s="72">
        <f t="shared" ca="1" si="62"/>
        <v>3345771.9361080085</v>
      </c>
      <c r="AF131" s="72">
        <f t="shared" ca="1" si="63"/>
        <v>-106440.25247427386</v>
      </c>
      <c r="AG131" s="72">
        <f t="shared" ca="1" si="64"/>
        <v>-106440.25247427386</v>
      </c>
      <c r="AH131" s="72">
        <f t="shared" ca="1" si="65"/>
        <v>-106440.25247427386</v>
      </c>
      <c r="AI131" s="72">
        <f t="shared" ca="1" si="66"/>
        <v>0</v>
      </c>
      <c r="AJ131" s="72">
        <f t="shared" ca="1" si="67"/>
        <v>0</v>
      </c>
      <c r="AK131" s="72">
        <f t="shared" ca="1" si="68"/>
        <v>0</v>
      </c>
      <c r="AL131" s="76"/>
      <c r="AM131" s="72">
        <f t="shared" ca="1" si="69"/>
        <v>0</v>
      </c>
      <c r="AN131" s="72">
        <f t="shared" ca="1" si="70"/>
        <v>0</v>
      </c>
      <c r="AO131" s="72">
        <f t="shared" ca="1" si="71"/>
        <v>0</v>
      </c>
      <c r="AP131" s="85">
        <f t="shared" ca="1" si="72"/>
        <v>0</v>
      </c>
      <c r="AR131" s="72">
        <f t="shared" ca="1" si="73"/>
        <v>0</v>
      </c>
      <c r="AS131" s="72">
        <f t="shared" ca="1" si="74"/>
        <v>0</v>
      </c>
      <c r="AT131" s="72">
        <f t="shared" ca="1" si="75"/>
        <v>0</v>
      </c>
      <c r="AU131" s="85">
        <f t="shared" ca="1" si="76"/>
        <v>0</v>
      </c>
      <c r="AV131" s="85"/>
      <c r="AW131" s="73">
        <f t="shared" ca="1" si="77"/>
        <v>0</v>
      </c>
      <c r="AY131" s="73">
        <f t="shared" ca="1" si="78"/>
        <v>3239331.6836337345</v>
      </c>
      <c r="AZ131" s="86"/>
    </row>
    <row r="132" spans="1:52">
      <c r="A132" s="77">
        <f t="shared" si="79"/>
        <v>41640</v>
      </c>
      <c r="B132" s="78">
        <f t="shared" si="80"/>
        <v>50000</v>
      </c>
      <c r="C132" s="87"/>
      <c r="D132" s="79">
        <f t="shared" si="51"/>
        <v>50000</v>
      </c>
      <c r="E132" s="67">
        <f t="shared" si="52"/>
        <v>1550000</v>
      </c>
      <c r="F132" s="67">
        <f t="shared" ca="1" si="53"/>
        <v>705572.44659033942</v>
      </c>
      <c r="G132" s="80">
        <f>VLOOKUP($A132,[0]!Table,MATCH(G$4,[0]!Curves,0))</f>
        <v>4.8109999999999999</v>
      </c>
      <c r="H132" s="81">
        <f t="shared" si="86"/>
        <v>4.8109999999999999</v>
      </c>
      <c r="I132" s="80">
        <f t="shared" si="93"/>
        <v>4.8109999999999999</v>
      </c>
      <c r="J132" s="80">
        <f>VLOOKUP($A132,[0]!Table,MATCH(J$4,[0]!Curves,0))</f>
        <v>-0.15</v>
      </c>
      <c r="K132" s="81">
        <f t="shared" si="81"/>
        <v>-0.15</v>
      </c>
      <c r="L132" s="99">
        <f t="shared" si="94"/>
        <v>-0.15</v>
      </c>
      <c r="M132" s="80">
        <f>VLOOKUP($A132,[0]!Table,MATCH(M$4,[0]!Curves,0))</f>
        <v>0</v>
      </c>
      <c r="N132" s="81">
        <f t="shared" si="82"/>
        <v>0</v>
      </c>
      <c r="O132" s="99">
        <f t="shared" si="95"/>
        <v>0</v>
      </c>
      <c r="P132" s="71"/>
      <c r="Q132" s="99">
        <f t="shared" si="83"/>
        <v>4.6609999999999996</v>
      </c>
      <c r="R132" s="99">
        <f t="shared" si="84"/>
        <v>4.6609999999999996</v>
      </c>
      <c r="S132" s="99">
        <f t="shared" si="85"/>
        <v>4.6609999999999996</v>
      </c>
      <c r="T132" s="82"/>
      <c r="U132" s="22">
        <f t="shared" si="54"/>
        <v>31</v>
      </c>
      <c r="V132" s="83">
        <f t="shared" si="55"/>
        <v>41695</v>
      </c>
      <c r="W132" s="22">
        <f t="shared" ca="1" si="56"/>
        <v>4646</v>
      </c>
      <c r="X132" s="80">
        <f>VLOOKUP($A132,[0]!Table,MATCH(X$4,[0]!Curves,0))</f>
        <v>6.28016332139745E-2</v>
      </c>
      <c r="Y132" s="84">
        <f t="shared" ca="1" si="57"/>
        <v>0.45520803005828347</v>
      </c>
      <c r="Z132" s="22">
        <f t="shared" si="58"/>
        <v>1</v>
      </c>
      <c r="AA132" s="22">
        <f t="shared" si="59"/>
        <v>31</v>
      </c>
      <c r="AC132" s="72">
        <f t="shared" ca="1" si="60"/>
        <v>3394509.0405461229</v>
      </c>
      <c r="AD132" s="72">
        <f t="shared" ca="1" si="61"/>
        <v>3394509.0405461229</v>
      </c>
      <c r="AE132" s="72">
        <f t="shared" ca="1" si="62"/>
        <v>3394509.0405461229</v>
      </c>
      <c r="AF132" s="72">
        <f t="shared" ca="1" si="63"/>
        <v>-105835.86698855092</v>
      </c>
      <c r="AG132" s="72">
        <f t="shared" ca="1" si="64"/>
        <v>-105835.86698855092</v>
      </c>
      <c r="AH132" s="72">
        <f t="shared" ca="1" si="65"/>
        <v>-105835.86698855092</v>
      </c>
      <c r="AI132" s="72">
        <f t="shared" ca="1" si="66"/>
        <v>0</v>
      </c>
      <c r="AJ132" s="72">
        <f t="shared" ca="1" si="67"/>
        <v>0</v>
      </c>
      <c r="AK132" s="72">
        <f t="shared" ca="1" si="68"/>
        <v>0</v>
      </c>
      <c r="AL132" s="76"/>
      <c r="AM132" s="72">
        <f t="shared" ca="1" si="69"/>
        <v>0</v>
      </c>
      <c r="AN132" s="72">
        <f t="shared" ca="1" si="70"/>
        <v>0</v>
      </c>
      <c r="AO132" s="72">
        <f t="shared" ca="1" si="71"/>
        <v>0</v>
      </c>
      <c r="AP132" s="85">
        <f t="shared" ca="1" si="72"/>
        <v>0</v>
      </c>
      <c r="AR132" s="72">
        <f t="shared" ca="1" si="73"/>
        <v>0</v>
      </c>
      <c r="AS132" s="72">
        <f t="shared" ca="1" si="74"/>
        <v>0</v>
      </c>
      <c r="AT132" s="72">
        <f t="shared" ca="1" si="75"/>
        <v>0</v>
      </c>
      <c r="AU132" s="85">
        <f t="shared" ca="1" si="76"/>
        <v>0</v>
      </c>
      <c r="AV132" s="85"/>
      <c r="AW132" s="73">
        <f t="shared" ca="1" si="77"/>
        <v>0</v>
      </c>
      <c r="AY132" s="73">
        <f t="shared" ca="1" si="78"/>
        <v>3288673.1735575721</v>
      </c>
      <c r="AZ132" s="86"/>
    </row>
    <row r="133" spans="1:52">
      <c r="A133" s="77">
        <f t="shared" si="79"/>
        <v>41671</v>
      </c>
      <c r="B133" s="78">
        <f t="shared" si="80"/>
        <v>50000</v>
      </c>
      <c r="C133" s="87"/>
      <c r="D133" s="79">
        <f t="shared" si="51"/>
        <v>50000</v>
      </c>
      <c r="E133" s="67">
        <f t="shared" si="52"/>
        <v>1400000</v>
      </c>
      <c r="F133" s="67">
        <f t="shared" ca="1" si="53"/>
        <v>634018.64773964323</v>
      </c>
      <c r="G133" s="80">
        <f>VLOOKUP($A133,[0]!Table,MATCH(G$4,[0]!Curves,0))</f>
        <v>4.6930000000000005</v>
      </c>
      <c r="H133" s="81">
        <f t="shared" si="86"/>
        <v>4.6930000000000005</v>
      </c>
      <c r="I133" s="80">
        <f t="shared" si="93"/>
        <v>4.6930000000000005</v>
      </c>
      <c r="J133" s="80">
        <f>VLOOKUP($A133,[0]!Table,MATCH(J$4,[0]!Curves,0))</f>
        <v>-0.15</v>
      </c>
      <c r="K133" s="81">
        <f t="shared" si="81"/>
        <v>-0.15</v>
      </c>
      <c r="L133" s="99">
        <f t="shared" si="94"/>
        <v>-0.15</v>
      </c>
      <c r="M133" s="80">
        <f>VLOOKUP($A133,[0]!Table,MATCH(M$4,[0]!Curves,0))</f>
        <v>0</v>
      </c>
      <c r="N133" s="81">
        <f t="shared" si="82"/>
        <v>0</v>
      </c>
      <c r="O133" s="99">
        <f t="shared" si="95"/>
        <v>0</v>
      </c>
      <c r="P133" s="71"/>
      <c r="Q133" s="99">
        <f t="shared" si="83"/>
        <v>4.5430000000000001</v>
      </c>
      <c r="R133" s="99">
        <f t="shared" si="84"/>
        <v>4.5430000000000001</v>
      </c>
      <c r="S133" s="99">
        <f t="shared" si="85"/>
        <v>4.5430000000000001</v>
      </c>
      <c r="T133" s="82"/>
      <c r="U133" s="22">
        <f t="shared" si="54"/>
        <v>28</v>
      </c>
      <c r="V133" s="83">
        <f t="shared" si="55"/>
        <v>41723</v>
      </c>
      <c r="W133" s="22">
        <f t="shared" ca="1" si="56"/>
        <v>4674</v>
      </c>
      <c r="X133" s="80">
        <f>VLOOKUP($A133,[0]!Table,MATCH(X$4,[0]!Curves,0))</f>
        <v>6.2837808349439903E-2</v>
      </c>
      <c r="Y133" s="84">
        <f t="shared" ca="1" si="57"/>
        <v>0.4528704626711737</v>
      </c>
      <c r="Z133" s="22">
        <f t="shared" si="58"/>
        <v>1</v>
      </c>
      <c r="AA133" s="22">
        <f t="shared" si="59"/>
        <v>28</v>
      </c>
      <c r="AC133" s="72">
        <f t="shared" ca="1" si="60"/>
        <v>2975449.5138421459</v>
      </c>
      <c r="AD133" s="72">
        <f t="shared" ca="1" si="61"/>
        <v>2975449.5138421459</v>
      </c>
      <c r="AE133" s="72">
        <f t="shared" ca="1" si="62"/>
        <v>2975449.5138421459</v>
      </c>
      <c r="AF133" s="72">
        <f t="shared" ca="1" si="63"/>
        <v>-95102.797160946488</v>
      </c>
      <c r="AG133" s="72">
        <f t="shared" ca="1" si="64"/>
        <v>-95102.797160946488</v>
      </c>
      <c r="AH133" s="72">
        <f t="shared" ca="1" si="65"/>
        <v>-95102.797160946488</v>
      </c>
      <c r="AI133" s="72">
        <f t="shared" ca="1" si="66"/>
        <v>0</v>
      </c>
      <c r="AJ133" s="72">
        <f t="shared" ca="1" si="67"/>
        <v>0</v>
      </c>
      <c r="AK133" s="72">
        <f t="shared" ca="1" si="68"/>
        <v>0</v>
      </c>
      <c r="AL133" s="76"/>
      <c r="AM133" s="72">
        <f t="shared" ca="1" si="69"/>
        <v>0</v>
      </c>
      <c r="AN133" s="72">
        <f t="shared" ca="1" si="70"/>
        <v>0</v>
      </c>
      <c r="AO133" s="72">
        <f t="shared" ca="1" si="71"/>
        <v>0</v>
      </c>
      <c r="AP133" s="85">
        <f t="shared" ca="1" si="72"/>
        <v>0</v>
      </c>
      <c r="AR133" s="72">
        <f t="shared" ca="1" si="73"/>
        <v>0</v>
      </c>
      <c r="AS133" s="72">
        <f t="shared" ca="1" si="74"/>
        <v>0</v>
      </c>
      <c r="AT133" s="72">
        <f t="shared" ca="1" si="75"/>
        <v>0</v>
      </c>
      <c r="AU133" s="85">
        <f t="shared" ca="1" si="76"/>
        <v>0</v>
      </c>
      <c r="AV133" s="85"/>
      <c r="AW133" s="73">
        <f t="shared" ca="1" si="77"/>
        <v>0</v>
      </c>
      <c r="AY133" s="73">
        <f t="shared" ca="1" si="78"/>
        <v>2880346.7166811996</v>
      </c>
      <c r="AZ133" s="86"/>
    </row>
    <row r="134" spans="1:52">
      <c r="A134" s="77">
        <f t="shared" si="79"/>
        <v>41699</v>
      </c>
      <c r="B134" s="78">
        <f t="shared" si="80"/>
        <v>50000</v>
      </c>
      <c r="C134" s="87"/>
      <c r="D134" s="79">
        <f t="shared" si="51"/>
        <v>50000</v>
      </c>
      <c r="E134" s="67">
        <f t="shared" si="52"/>
        <v>1550000</v>
      </c>
      <c r="F134" s="67">
        <f t="shared" ca="1" si="53"/>
        <v>697955.53447121498</v>
      </c>
      <c r="G134" s="80">
        <f>VLOOKUP($A134,[0]!Table,MATCH(G$4,[0]!Curves,0))</f>
        <v>4.5599999999999996</v>
      </c>
      <c r="H134" s="81">
        <f t="shared" si="86"/>
        <v>4.5599999999999996</v>
      </c>
      <c r="I134" s="80">
        <f t="shared" si="93"/>
        <v>4.5599999999999996</v>
      </c>
      <c r="J134" s="80">
        <f>VLOOKUP($A134,[0]!Table,MATCH(J$4,[0]!Curves,0))</f>
        <v>-0.15</v>
      </c>
      <c r="K134" s="81">
        <f t="shared" si="81"/>
        <v>-0.15</v>
      </c>
      <c r="L134" s="99">
        <f t="shared" si="94"/>
        <v>-0.15</v>
      </c>
      <c r="M134" s="80">
        <f>VLOOKUP($A134,[0]!Table,MATCH(M$4,[0]!Curves,0))</f>
        <v>0</v>
      </c>
      <c r="N134" s="81">
        <f t="shared" si="82"/>
        <v>0</v>
      </c>
      <c r="O134" s="99">
        <f t="shared" si="95"/>
        <v>0</v>
      </c>
      <c r="P134" s="71"/>
      <c r="Q134" s="99">
        <f t="shared" si="83"/>
        <v>4.4099999999999993</v>
      </c>
      <c r="R134" s="99">
        <f t="shared" si="84"/>
        <v>4.4099999999999993</v>
      </c>
      <c r="S134" s="99">
        <f t="shared" si="85"/>
        <v>4.4099999999999993</v>
      </c>
      <c r="T134" s="82"/>
      <c r="U134" s="22">
        <f t="shared" si="54"/>
        <v>31</v>
      </c>
      <c r="V134" s="83">
        <f t="shared" si="55"/>
        <v>41754</v>
      </c>
      <c r="W134" s="22">
        <f t="shared" ca="1" si="56"/>
        <v>4705</v>
      </c>
      <c r="X134" s="80">
        <f>VLOOKUP($A134,[0]!Table,MATCH(X$4,[0]!Curves,0))</f>
        <v>6.2870482665716904E-2</v>
      </c>
      <c r="Y134" s="84">
        <f t="shared" ca="1" si="57"/>
        <v>0.45029389320723551</v>
      </c>
      <c r="Z134" s="22">
        <f t="shared" si="58"/>
        <v>1</v>
      </c>
      <c r="AA134" s="22">
        <f t="shared" si="59"/>
        <v>31</v>
      </c>
      <c r="AC134" s="72">
        <f t="shared" ca="1" si="60"/>
        <v>3182677.2371887402</v>
      </c>
      <c r="AD134" s="72">
        <f t="shared" ca="1" si="61"/>
        <v>3182677.2371887402</v>
      </c>
      <c r="AE134" s="72">
        <f t="shared" ca="1" si="62"/>
        <v>3182677.2371887402</v>
      </c>
      <c r="AF134" s="72">
        <f t="shared" ca="1" si="63"/>
        <v>-104693.33017068224</v>
      </c>
      <c r="AG134" s="72">
        <f t="shared" ca="1" si="64"/>
        <v>-104693.33017068224</v>
      </c>
      <c r="AH134" s="72">
        <f t="shared" ca="1" si="65"/>
        <v>-104693.33017068224</v>
      </c>
      <c r="AI134" s="72">
        <f t="shared" ca="1" si="66"/>
        <v>0</v>
      </c>
      <c r="AJ134" s="72">
        <f t="shared" ca="1" si="67"/>
        <v>0</v>
      </c>
      <c r="AK134" s="72">
        <f t="shared" ca="1" si="68"/>
        <v>0</v>
      </c>
      <c r="AL134" s="76"/>
      <c r="AM134" s="72">
        <f t="shared" ca="1" si="69"/>
        <v>0</v>
      </c>
      <c r="AN134" s="72">
        <f t="shared" ca="1" si="70"/>
        <v>0</v>
      </c>
      <c r="AO134" s="72">
        <f t="shared" ca="1" si="71"/>
        <v>0</v>
      </c>
      <c r="AP134" s="85">
        <f t="shared" ca="1" si="72"/>
        <v>0</v>
      </c>
      <c r="AR134" s="72">
        <f t="shared" ca="1" si="73"/>
        <v>0</v>
      </c>
      <c r="AS134" s="72">
        <f t="shared" ca="1" si="74"/>
        <v>0</v>
      </c>
      <c r="AT134" s="72">
        <f t="shared" ca="1" si="75"/>
        <v>0</v>
      </c>
      <c r="AU134" s="85">
        <f t="shared" ca="1" si="76"/>
        <v>0</v>
      </c>
      <c r="AV134" s="85"/>
      <c r="AW134" s="73">
        <f t="shared" ca="1" si="77"/>
        <v>0</v>
      </c>
      <c r="AY134" s="73">
        <f t="shared" ca="1" si="78"/>
        <v>3077983.907018058</v>
      </c>
      <c r="AZ134" s="86"/>
    </row>
    <row r="135" spans="1:52">
      <c r="A135" s="77">
        <f t="shared" si="79"/>
        <v>41730</v>
      </c>
      <c r="B135" s="78">
        <f t="shared" si="80"/>
        <v>50000</v>
      </c>
      <c r="C135" s="87"/>
      <c r="D135" s="79">
        <f t="shared" si="51"/>
        <v>50000</v>
      </c>
      <c r="E135" s="67">
        <f t="shared" si="52"/>
        <v>1500000</v>
      </c>
      <c r="F135" s="67">
        <f t="shared" ca="1" si="53"/>
        <v>671717.79334608221</v>
      </c>
      <c r="G135" s="80">
        <f>VLOOKUP($A135,[0]!Table,MATCH(G$4,[0]!Curves,0))</f>
        <v>4.375</v>
      </c>
      <c r="H135" s="81">
        <f t="shared" si="86"/>
        <v>4.375</v>
      </c>
      <c r="I135" s="80">
        <f t="shared" si="93"/>
        <v>4.375</v>
      </c>
      <c r="J135" s="80">
        <f>VLOOKUP($A135,[0]!Table,MATCH(J$4,[0]!Curves,0))</f>
        <v>-0.22</v>
      </c>
      <c r="K135" s="81">
        <f t="shared" si="81"/>
        <v>-0.22</v>
      </c>
      <c r="L135" s="99">
        <f t="shared" si="94"/>
        <v>-0.22</v>
      </c>
      <c r="M135" s="80">
        <f>VLOOKUP($A135,[0]!Table,MATCH(M$4,[0]!Curves,0))</f>
        <v>0</v>
      </c>
      <c r="N135" s="81">
        <f t="shared" si="82"/>
        <v>0</v>
      </c>
      <c r="O135" s="99">
        <f t="shared" si="95"/>
        <v>0</v>
      </c>
      <c r="P135" s="71"/>
      <c r="Q135" s="99">
        <f t="shared" si="83"/>
        <v>4.1550000000000002</v>
      </c>
      <c r="R135" s="99">
        <f t="shared" si="84"/>
        <v>4.1550000000000002</v>
      </c>
      <c r="S135" s="99">
        <f t="shared" si="85"/>
        <v>4.1550000000000002</v>
      </c>
      <c r="T135" s="82"/>
      <c r="U135" s="22">
        <f t="shared" si="54"/>
        <v>30</v>
      </c>
      <c r="V135" s="83">
        <f t="shared" si="55"/>
        <v>41784</v>
      </c>
      <c r="W135" s="22">
        <f t="shared" ca="1" si="56"/>
        <v>4735</v>
      </c>
      <c r="X135" s="80">
        <f>VLOOKUP($A135,[0]!Table,MATCH(X$4,[0]!Curves,0))</f>
        <v>6.29066578020092E-2</v>
      </c>
      <c r="Y135" s="84">
        <f t="shared" ca="1" si="57"/>
        <v>0.44781186223072145</v>
      </c>
      <c r="Z135" s="22">
        <f t="shared" si="58"/>
        <v>1</v>
      </c>
      <c r="AA135" s="22">
        <f t="shared" si="59"/>
        <v>30</v>
      </c>
      <c r="AC135" s="72">
        <f t="shared" ca="1" si="60"/>
        <v>2938765.3458891097</v>
      </c>
      <c r="AD135" s="72">
        <f t="shared" ca="1" si="61"/>
        <v>2938765.3458891097</v>
      </c>
      <c r="AE135" s="72">
        <f t="shared" ca="1" si="62"/>
        <v>2938765.3458891097</v>
      </c>
      <c r="AF135" s="72">
        <f t="shared" ca="1" si="63"/>
        <v>-147777.91453613809</v>
      </c>
      <c r="AG135" s="72">
        <f t="shared" ca="1" si="64"/>
        <v>-147777.91453613809</v>
      </c>
      <c r="AH135" s="72">
        <f t="shared" ca="1" si="65"/>
        <v>-147777.91453613809</v>
      </c>
      <c r="AI135" s="72">
        <f t="shared" ca="1" si="66"/>
        <v>0</v>
      </c>
      <c r="AJ135" s="72">
        <f t="shared" ca="1" si="67"/>
        <v>0</v>
      </c>
      <c r="AK135" s="72">
        <f t="shared" ca="1" si="68"/>
        <v>0</v>
      </c>
      <c r="AL135" s="76"/>
      <c r="AM135" s="72">
        <f t="shared" ca="1" si="69"/>
        <v>0</v>
      </c>
      <c r="AN135" s="72">
        <f t="shared" ca="1" si="70"/>
        <v>0</v>
      </c>
      <c r="AO135" s="72">
        <f t="shared" ca="1" si="71"/>
        <v>0</v>
      </c>
      <c r="AP135" s="85">
        <f t="shared" ca="1" si="72"/>
        <v>0</v>
      </c>
      <c r="AR135" s="72">
        <f t="shared" ca="1" si="73"/>
        <v>0</v>
      </c>
      <c r="AS135" s="72">
        <f t="shared" ca="1" si="74"/>
        <v>0</v>
      </c>
      <c r="AT135" s="72">
        <f t="shared" ca="1" si="75"/>
        <v>0</v>
      </c>
      <c r="AU135" s="85">
        <f t="shared" ca="1" si="76"/>
        <v>0</v>
      </c>
      <c r="AV135" s="85"/>
      <c r="AW135" s="73">
        <f t="shared" ca="1" si="77"/>
        <v>0</v>
      </c>
      <c r="AY135" s="73">
        <f t="shared" ca="1" si="78"/>
        <v>2790987.4313529716</v>
      </c>
      <c r="AZ135" s="86"/>
    </row>
    <row r="136" spans="1:52">
      <c r="A136" s="77">
        <f t="shared" si="79"/>
        <v>41760</v>
      </c>
      <c r="B136" s="78">
        <f t="shared" si="80"/>
        <v>50000</v>
      </c>
      <c r="C136" s="87"/>
      <c r="D136" s="79">
        <f t="shared" si="51"/>
        <v>50000</v>
      </c>
      <c r="E136" s="67">
        <f t="shared" si="52"/>
        <v>1550000</v>
      </c>
      <c r="F136" s="67">
        <f t="shared" ca="1" si="53"/>
        <v>690151.23946388799</v>
      </c>
      <c r="G136" s="80">
        <f>VLOOKUP($A136,[0]!Table,MATCH(G$4,[0]!Curves,0))</f>
        <v>4.3650000000000002</v>
      </c>
      <c r="H136" s="81">
        <f t="shared" si="86"/>
        <v>4.3650000000000002</v>
      </c>
      <c r="I136" s="80">
        <f t="shared" si="93"/>
        <v>4.3650000000000002</v>
      </c>
      <c r="J136" s="80">
        <f>VLOOKUP($A136,[0]!Table,MATCH(J$4,[0]!Curves,0))</f>
        <v>-0.27</v>
      </c>
      <c r="K136" s="81">
        <f t="shared" si="81"/>
        <v>-0.27</v>
      </c>
      <c r="L136" s="99">
        <f t="shared" si="94"/>
        <v>-0.27</v>
      </c>
      <c r="M136" s="80">
        <f>VLOOKUP($A136,[0]!Table,MATCH(M$4,[0]!Curves,0))</f>
        <v>0</v>
      </c>
      <c r="N136" s="81">
        <f t="shared" si="82"/>
        <v>0</v>
      </c>
      <c r="O136" s="99">
        <f t="shared" si="95"/>
        <v>0</v>
      </c>
      <c r="P136" s="71"/>
      <c r="Q136" s="99">
        <f t="shared" si="83"/>
        <v>4.0950000000000006</v>
      </c>
      <c r="R136" s="99">
        <f t="shared" si="84"/>
        <v>4.0950000000000006</v>
      </c>
      <c r="S136" s="99">
        <f t="shared" si="85"/>
        <v>4.0950000000000006</v>
      </c>
      <c r="T136" s="82"/>
      <c r="U136" s="22">
        <f t="shared" si="54"/>
        <v>31</v>
      </c>
      <c r="V136" s="83">
        <f t="shared" si="55"/>
        <v>41815</v>
      </c>
      <c r="W136" s="22">
        <f t="shared" ca="1" si="56"/>
        <v>4766</v>
      </c>
      <c r="X136" s="80">
        <f>VLOOKUP($A136,[0]!Table,MATCH(X$4,[0]!Curves,0))</f>
        <v>6.2941665998834204E-2</v>
      </c>
      <c r="Y136" s="84">
        <f t="shared" ca="1" si="57"/>
        <v>0.44525886417025035</v>
      </c>
      <c r="Z136" s="22">
        <f t="shared" si="58"/>
        <v>1</v>
      </c>
      <c r="AA136" s="22">
        <f t="shared" si="59"/>
        <v>31</v>
      </c>
      <c r="AC136" s="72">
        <f t="shared" ca="1" si="60"/>
        <v>3012510.1602598713</v>
      </c>
      <c r="AD136" s="72">
        <f t="shared" ca="1" si="61"/>
        <v>3012510.1602598713</v>
      </c>
      <c r="AE136" s="72">
        <f t="shared" ca="1" si="62"/>
        <v>3012510.1602598713</v>
      </c>
      <c r="AF136" s="72">
        <f t="shared" ca="1" si="63"/>
        <v>-186340.83465524978</v>
      </c>
      <c r="AG136" s="72">
        <f t="shared" ca="1" si="64"/>
        <v>-186340.83465524978</v>
      </c>
      <c r="AH136" s="72">
        <f t="shared" ca="1" si="65"/>
        <v>-186340.83465524978</v>
      </c>
      <c r="AI136" s="72">
        <f t="shared" ca="1" si="66"/>
        <v>0</v>
      </c>
      <c r="AJ136" s="72">
        <f t="shared" ca="1" si="67"/>
        <v>0</v>
      </c>
      <c r="AK136" s="72">
        <f t="shared" ca="1" si="68"/>
        <v>0</v>
      </c>
      <c r="AL136" s="76"/>
      <c r="AM136" s="72">
        <f t="shared" ca="1" si="69"/>
        <v>0</v>
      </c>
      <c r="AN136" s="72">
        <f t="shared" ca="1" si="70"/>
        <v>0</v>
      </c>
      <c r="AO136" s="72">
        <f t="shared" ca="1" si="71"/>
        <v>0</v>
      </c>
      <c r="AP136" s="85">
        <f t="shared" ca="1" si="72"/>
        <v>0</v>
      </c>
      <c r="AR136" s="72">
        <f t="shared" ca="1" si="73"/>
        <v>0</v>
      </c>
      <c r="AS136" s="72">
        <f t="shared" ca="1" si="74"/>
        <v>0</v>
      </c>
      <c r="AT136" s="72">
        <f t="shared" ca="1" si="75"/>
        <v>0</v>
      </c>
      <c r="AU136" s="85">
        <f t="shared" ca="1" si="76"/>
        <v>0</v>
      </c>
      <c r="AV136" s="85"/>
      <c r="AW136" s="73">
        <f t="shared" ca="1" si="77"/>
        <v>0</v>
      </c>
      <c r="AY136" s="73">
        <f t="shared" ca="1" si="78"/>
        <v>2826169.3256046213</v>
      </c>
      <c r="AZ136" s="86"/>
    </row>
    <row r="137" spans="1:52">
      <c r="A137" s="77">
        <f t="shared" si="79"/>
        <v>41791</v>
      </c>
      <c r="B137" s="78">
        <f t="shared" si="80"/>
        <v>50000</v>
      </c>
      <c r="C137" s="87"/>
      <c r="D137" s="79">
        <f t="shared" si="51"/>
        <v>50000</v>
      </c>
      <c r="E137" s="67">
        <f t="shared" si="52"/>
        <v>1500000</v>
      </c>
      <c r="F137" s="67">
        <f t="shared" ca="1" si="53"/>
        <v>664199.35997400247</v>
      </c>
      <c r="G137" s="80">
        <f>VLOOKUP($A137,[0]!Table,MATCH(G$4,[0]!Curves,0))</f>
        <v>4.4009999999999998</v>
      </c>
      <c r="H137" s="81">
        <f t="shared" si="86"/>
        <v>4.4009999999999998</v>
      </c>
      <c r="I137" s="80">
        <f t="shared" si="93"/>
        <v>4.4009999999999998</v>
      </c>
      <c r="J137" s="80">
        <f>VLOOKUP($A137,[0]!Table,MATCH(J$4,[0]!Curves,0))</f>
        <v>-0.27</v>
      </c>
      <c r="K137" s="81">
        <f t="shared" si="81"/>
        <v>-0.27</v>
      </c>
      <c r="L137" s="99">
        <f t="shared" si="94"/>
        <v>-0.27</v>
      </c>
      <c r="M137" s="80">
        <f>VLOOKUP($A137,[0]!Table,MATCH(M$4,[0]!Curves,0))</f>
        <v>0</v>
      </c>
      <c r="N137" s="81">
        <f t="shared" si="82"/>
        <v>0</v>
      </c>
      <c r="O137" s="99">
        <f t="shared" si="95"/>
        <v>0</v>
      </c>
      <c r="P137" s="71"/>
      <c r="Q137" s="99">
        <f t="shared" si="83"/>
        <v>4.1310000000000002</v>
      </c>
      <c r="R137" s="99">
        <f t="shared" si="84"/>
        <v>4.1310000000000002</v>
      </c>
      <c r="S137" s="99">
        <f t="shared" si="85"/>
        <v>4.1310000000000002</v>
      </c>
      <c r="T137" s="82"/>
      <c r="U137" s="22">
        <f t="shared" si="54"/>
        <v>30</v>
      </c>
      <c r="V137" s="83">
        <f t="shared" si="55"/>
        <v>41845</v>
      </c>
      <c r="W137" s="22">
        <f t="shared" ca="1" si="56"/>
        <v>4796</v>
      </c>
      <c r="X137" s="80">
        <f>VLOOKUP($A137,[0]!Table,MATCH(X$4,[0]!Curves,0))</f>
        <v>6.2977841135980497E-2</v>
      </c>
      <c r="Y137" s="84">
        <f t="shared" ca="1" si="57"/>
        <v>0.44279957331600162</v>
      </c>
      <c r="Z137" s="22">
        <f t="shared" si="58"/>
        <v>1</v>
      </c>
      <c r="AA137" s="22">
        <f t="shared" si="59"/>
        <v>30</v>
      </c>
      <c r="AC137" s="72">
        <f t="shared" ca="1" si="60"/>
        <v>2923141.3832455846</v>
      </c>
      <c r="AD137" s="72">
        <f t="shared" ca="1" si="61"/>
        <v>2923141.3832455846</v>
      </c>
      <c r="AE137" s="72">
        <f t="shared" ca="1" si="62"/>
        <v>2923141.3832455846</v>
      </c>
      <c r="AF137" s="72">
        <f t="shared" ca="1" si="63"/>
        <v>-179333.82719298068</v>
      </c>
      <c r="AG137" s="72">
        <f t="shared" ca="1" si="64"/>
        <v>-179333.82719298068</v>
      </c>
      <c r="AH137" s="72">
        <f t="shared" ca="1" si="65"/>
        <v>-179333.82719298068</v>
      </c>
      <c r="AI137" s="72">
        <f t="shared" ca="1" si="66"/>
        <v>0</v>
      </c>
      <c r="AJ137" s="72">
        <f t="shared" ca="1" si="67"/>
        <v>0</v>
      </c>
      <c r="AK137" s="72">
        <f t="shared" ca="1" si="68"/>
        <v>0</v>
      </c>
      <c r="AL137" s="76"/>
      <c r="AM137" s="72">
        <f t="shared" ca="1" si="69"/>
        <v>0</v>
      </c>
      <c r="AN137" s="72">
        <f t="shared" ca="1" si="70"/>
        <v>0</v>
      </c>
      <c r="AO137" s="72">
        <f t="shared" ca="1" si="71"/>
        <v>0</v>
      </c>
      <c r="AP137" s="85">
        <f t="shared" ca="1" si="72"/>
        <v>0</v>
      </c>
      <c r="AR137" s="72">
        <f t="shared" ca="1" si="73"/>
        <v>0</v>
      </c>
      <c r="AS137" s="72">
        <f t="shared" ca="1" si="74"/>
        <v>0</v>
      </c>
      <c r="AT137" s="72">
        <f t="shared" ca="1" si="75"/>
        <v>0</v>
      </c>
      <c r="AU137" s="85">
        <f t="shared" ca="1" si="76"/>
        <v>0</v>
      </c>
      <c r="AV137" s="85"/>
      <c r="AW137" s="73">
        <f t="shared" ca="1" si="77"/>
        <v>0</v>
      </c>
      <c r="AY137" s="73">
        <f t="shared" ca="1" si="78"/>
        <v>2743807.5560526038</v>
      </c>
      <c r="AZ137" s="86"/>
    </row>
    <row r="138" spans="1:52">
      <c r="A138" s="77">
        <f t="shared" si="79"/>
        <v>41821</v>
      </c>
      <c r="B138" s="78">
        <f t="shared" si="80"/>
        <v>50000</v>
      </c>
      <c r="C138" s="87"/>
      <c r="D138" s="79">
        <f t="shared" ref="D138:D201" si="96">B138+C138</f>
        <v>50000</v>
      </c>
      <c r="E138" s="67">
        <f t="shared" ref="E138:E201" si="97">IF(Z138=0,0,IF(AND(Z138=1,$H$3=1),D138*U138,IF($H$3=2,D138,"N/A")))</f>
        <v>1550000</v>
      </c>
      <c r="F138" s="67">
        <f t="shared" ref="F138:F201" ca="1" si="98">E138*Y138</f>
        <v>682418.50016891619</v>
      </c>
      <c r="G138" s="80">
        <f>VLOOKUP($A138,[0]!Table,MATCH(G$4,[0]!Curves,0))</f>
        <v>4.45</v>
      </c>
      <c r="H138" s="81">
        <f t="shared" si="86"/>
        <v>4.45</v>
      </c>
      <c r="I138" s="80">
        <f t="shared" si="93"/>
        <v>4.45</v>
      </c>
      <c r="J138" s="80">
        <f>VLOOKUP($A138,[0]!Table,MATCH(J$4,[0]!Curves,0))</f>
        <v>-0.27</v>
      </c>
      <c r="K138" s="81">
        <f t="shared" si="81"/>
        <v>-0.27</v>
      </c>
      <c r="L138" s="99">
        <f t="shared" si="94"/>
        <v>-0.27</v>
      </c>
      <c r="M138" s="80">
        <f>VLOOKUP($A138,[0]!Table,MATCH(M$4,[0]!Curves,0))</f>
        <v>0</v>
      </c>
      <c r="N138" s="81">
        <f t="shared" si="82"/>
        <v>0</v>
      </c>
      <c r="O138" s="99">
        <f t="shared" si="95"/>
        <v>0</v>
      </c>
      <c r="P138" s="71"/>
      <c r="Q138" s="99">
        <f t="shared" si="83"/>
        <v>4.18</v>
      </c>
      <c r="R138" s="99">
        <f t="shared" si="84"/>
        <v>4.18</v>
      </c>
      <c r="S138" s="99">
        <f t="shared" si="85"/>
        <v>4.18</v>
      </c>
      <c r="T138" s="82"/>
      <c r="U138" s="22">
        <f t="shared" ref="U138:U201" si="99">A139-A138</f>
        <v>31</v>
      </c>
      <c r="V138" s="83">
        <f t="shared" ref="V138:V201" si="100">CHOOSE(F$3,A139+24,A138)</f>
        <v>41876</v>
      </c>
      <c r="W138" s="22">
        <f t="shared" ref="W138:W201" ca="1" si="101">V138-C$3</f>
        <v>4827</v>
      </c>
      <c r="X138" s="80">
        <f>VLOOKUP($A138,[0]!Table,MATCH(X$4,[0]!Curves,0))</f>
        <v>6.3012849333632395E-2</v>
      </c>
      <c r="Y138" s="84">
        <f t="shared" ref="Y138:Y201" ca="1" si="102">1/(1+CHOOSE(F$3,(X139+($K$3/10000))/2,(X138+($K$3/10000))/2))^(2*W138/365.25)</f>
        <v>0.44027000010897821</v>
      </c>
      <c r="Z138" s="22">
        <f t="shared" ref="Z138:Z201" si="103">IF(AND(mthbeg&lt;=A138,mthend&gt;=A138),1,0)</f>
        <v>1</v>
      </c>
      <c r="AA138" s="22">
        <f t="shared" ref="AA138:AA201" si="104">U138*Z138</f>
        <v>31</v>
      </c>
      <c r="AC138" s="72">
        <f t="shared" ref="AC138:AC201" ca="1" si="105">F138*G138</f>
        <v>3036762.3257516772</v>
      </c>
      <c r="AD138" s="72">
        <f t="shared" ref="AD138:AD201" ca="1" si="106">$F138*H138</f>
        <v>3036762.3257516772</v>
      </c>
      <c r="AE138" s="72">
        <f t="shared" ref="AE138:AE201" ca="1" si="107">$F138*I138</f>
        <v>3036762.3257516772</v>
      </c>
      <c r="AF138" s="72">
        <f t="shared" ref="AF138:AF201" ca="1" si="108">$F138*J138</f>
        <v>-184252.99504560739</v>
      </c>
      <c r="AG138" s="72">
        <f t="shared" ref="AG138:AG201" ca="1" si="109">$F138*K138</f>
        <v>-184252.99504560739</v>
      </c>
      <c r="AH138" s="72">
        <f t="shared" ref="AH138:AH201" ca="1" si="110">$F138*L138</f>
        <v>-184252.99504560739</v>
      </c>
      <c r="AI138" s="72">
        <f t="shared" ref="AI138:AI201" ca="1" si="111">$F138*M138</f>
        <v>0</v>
      </c>
      <c r="AJ138" s="72">
        <f t="shared" ref="AJ138:AJ201" ca="1" si="112">$F138*N138</f>
        <v>0</v>
      </c>
      <c r="AK138" s="72">
        <f t="shared" ref="AK138:AK201" ca="1" si="113">F138*O138</f>
        <v>0</v>
      </c>
      <c r="AL138" s="76"/>
      <c r="AM138" s="72">
        <f t="shared" ref="AM138:AM201" ca="1" si="114">CHOOSE($G$3,AD138-AE138,AE138-AD138)</f>
        <v>0</v>
      </c>
      <c r="AN138" s="72">
        <f t="shared" ref="AN138:AN201" ca="1" si="115">CHOOSE($G$3,AG138-AH138,AH138-AG138)</f>
        <v>0</v>
      </c>
      <c r="AO138" s="72">
        <f t="shared" ref="AO138:AO201" ca="1" si="116">CHOOSE($G$3,AJ138-AK138,AK138-AJ138)</f>
        <v>0</v>
      </c>
      <c r="AP138" s="85">
        <f t="shared" ref="AP138:AP201" ca="1" si="117">SUM(AM138:AO138)</f>
        <v>0</v>
      </c>
      <c r="AR138" s="72">
        <f t="shared" ref="AR138:AR201" ca="1" si="118">CHOOSE($G$3,AC138-AD138,AD138-AC138)</f>
        <v>0</v>
      </c>
      <c r="AS138" s="72">
        <f t="shared" ref="AS138:AS201" ca="1" si="119">CHOOSE($G$3,AF138-AG138,AG138-AF138)</f>
        <v>0</v>
      </c>
      <c r="AT138" s="72">
        <f t="shared" ref="AT138:AT201" ca="1" si="120">CHOOSE($G$3,AI138-AJ138,AJ138-AI138)</f>
        <v>0</v>
      </c>
      <c r="AU138" s="85">
        <f t="shared" ref="AU138:AU201" ca="1" si="121">AR138+AS138+AT138</f>
        <v>0</v>
      </c>
      <c r="AV138" s="85"/>
      <c r="AW138" s="73">
        <f t="shared" ref="AW138:AW201" ca="1" si="122">AU138+AP138</f>
        <v>0</v>
      </c>
      <c r="AY138" s="73">
        <f t="shared" ref="AY138:AY201" ca="1" si="123">AK138+AH138+AE138</f>
        <v>2852509.3307060697</v>
      </c>
      <c r="AZ138" s="86"/>
    </row>
    <row r="139" spans="1:52">
      <c r="A139" s="77">
        <f t="shared" ref="A139:A202" si="124">EDATE(A138,1)</f>
        <v>41852</v>
      </c>
      <c r="B139" s="78">
        <f t="shared" ref="B139:B202" si="125">B138</f>
        <v>50000</v>
      </c>
      <c r="C139" s="87"/>
      <c r="D139" s="79">
        <f t="shared" si="96"/>
        <v>50000</v>
      </c>
      <c r="E139" s="67">
        <f t="shared" si="97"/>
        <v>1550000</v>
      </c>
      <c r="F139" s="67">
        <f t="shared" ca="1" si="98"/>
        <v>678516.02652942098</v>
      </c>
      <c r="G139" s="80">
        <f>VLOOKUP($A139,[0]!Table,MATCH(G$4,[0]!Curves,0))</f>
        <v>4.4950000000000001</v>
      </c>
      <c r="H139" s="81">
        <f t="shared" si="86"/>
        <v>4.4950000000000001</v>
      </c>
      <c r="I139" s="80">
        <f t="shared" si="93"/>
        <v>4.4950000000000001</v>
      </c>
      <c r="J139" s="80">
        <f>VLOOKUP($A139,[0]!Table,MATCH(J$4,[0]!Curves,0))</f>
        <v>-0.27</v>
      </c>
      <c r="K139" s="81">
        <f t="shared" ref="K139:K202" si="126">J139+$K$7</f>
        <v>-0.27</v>
      </c>
      <c r="L139" s="99">
        <f t="shared" si="94"/>
        <v>-0.27</v>
      </c>
      <c r="M139" s="80">
        <f>VLOOKUP($A139,[0]!Table,MATCH(M$4,[0]!Curves,0))</f>
        <v>0</v>
      </c>
      <c r="N139" s="81">
        <f t="shared" ref="N139:N202" si="127">M139+$N$7</f>
        <v>0</v>
      </c>
      <c r="O139" s="99">
        <f t="shared" si="95"/>
        <v>0</v>
      </c>
      <c r="P139" s="71"/>
      <c r="Q139" s="99">
        <f t="shared" ref="Q139:Q202" si="128">IF($F$3=1,M139+J139+G139,J139+G139)</f>
        <v>4.2249999999999996</v>
      </c>
      <c r="R139" s="99">
        <f t="shared" ref="R139:R202" si="129">IF($F$3=1,N139+K139+H139,K139+H139)</f>
        <v>4.2249999999999996</v>
      </c>
      <c r="S139" s="99">
        <f t="shared" ref="S139:S202" si="130">IF($F$3=1,O139+L139+I139,L139+I139)</f>
        <v>4.2249999999999996</v>
      </c>
      <c r="T139" s="82"/>
      <c r="U139" s="22">
        <f t="shared" si="99"/>
        <v>31</v>
      </c>
      <c r="V139" s="83">
        <f t="shared" si="100"/>
        <v>41907</v>
      </c>
      <c r="W139" s="22">
        <f t="shared" ca="1" si="101"/>
        <v>4858</v>
      </c>
      <c r="X139" s="80">
        <f>VLOOKUP($A139,[0]!Table,MATCH(X$4,[0]!Curves,0))</f>
        <v>6.3049024471632603E-2</v>
      </c>
      <c r="Y139" s="84">
        <f t="shared" ca="1" si="102"/>
        <v>0.4377522751802716</v>
      </c>
      <c r="Z139" s="22">
        <f t="shared" si="103"/>
        <v>1</v>
      </c>
      <c r="AA139" s="22">
        <f t="shared" si="104"/>
        <v>31</v>
      </c>
      <c r="AC139" s="72">
        <f t="shared" ca="1" si="105"/>
        <v>3049929.5392497475</v>
      </c>
      <c r="AD139" s="72">
        <f t="shared" ca="1" si="106"/>
        <v>3049929.5392497475</v>
      </c>
      <c r="AE139" s="72">
        <f t="shared" ca="1" si="107"/>
        <v>3049929.5392497475</v>
      </c>
      <c r="AF139" s="72">
        <f t="shared" ca="1" si="108"/>
        <v>-183199.32716294366</v>
      </c>
      <c r="AG139" s="72">
        <f t="shared" ca="1" si="109"/>
        <v>-183199.32716294366</v>
      </c>
      <c r="AH139" s="72">
        <f t="shared" ca="1" si="110"/>
        <v>-183199.32716294366</v>
      </c>
      <c r="AI139" s="72">
        <f t="shared" ca="1" si="111"/>
        <v>0</v>
      </c>
      <c r="AJ139" s="72">
        <f t="shared" ca="1" si="112"/>
        <v>0</v>
      </c>
      <c r="AK139" s="72">
        <f t="shared" ca="1" si="113"/>
        <v>0</v>
      </c>
      <c r="AL139" s="76"/>
      <c r="AM139" s="72">
        <f t="shared" ca="1" si="114"/>
        <v>0</v>
      </c>
      <c r="AN139" s="72">
        <f t="shared" ca="1" si="115"/>
        <v>0</v>
      </c>
      <c r="AO139" s="72">
        <f t="shared" ca="1" si="116"/>
        <v>0</v>
      </c>
      <c r="AP139" s="85">
        <f t="shared" ca="1" si="117"/>
        <v>0</v>
      </c>
      <c r="AR139" s="72">
        <f t="shared" ca="1" si="118"/>
        <v>0</v>
      </c>
      <c r="AS139" s="72">
        <f t="shared" ca="1" si="119"/>
        <v>0</v>
      </c>
      <c r="AT139" s="72">
        <f t="shared" ca="1" si="120"/>
        <v>0</v>
      </c>
      <c r="AU139" s="85">
        <f t="shared" ca="1" si="121"/>
        <v>0</v>
      </c>
      <c r="AV139" s="85"/>
      <c r="AW139" s="73">
        <f t="shared" ca="1" si="122"/>
        <v>0</v>
      </c>
      <c r="AY139" s="73">
        <f t="shared" ca="1" si="123"/>
        <v>2866730.2120868037</v>
      </c>
      <c r="AZ139" s="86"/>
    </row>
    <row r="140" spans="1:52">
      <c r="A140" s="77">
        <f t="shared" si="124"/>
        <v>41883</v>
      </c>
      <c r="B140" s="78">
        <f t="shared" si="125"/>
        <v>50000</v>
      </c>
      <c r="C140" s="87"/>
      <c r="D140" s="79">
        <f t="shared" si="96"/>
        <v>50000</v>
      </c>
      <c r="E140" s="67">
        <f t="shared" si="97"/>
        <v>1500000</v>
      </c>
      <c r="F140" s="67">
        <f t="shared" ca="1" si="98"/>
        <v>652990.51902612019</v>
      </c>
      <c r="G140" s="80">
        <f>VLOOKUP($A140,[0]!Table,MATCH(G$4,[0]!Curves,0))</f>
        <v>4.5019999999999998</v>
      </c>
      <c r="H140" s="81">
        <f t="shared" ref="H140:H203" si="131">G140+$H$7</f>
        <v>4.5019999999999998</v>
      </c>
      <c r="I140" s="80">
        <f t="shared" si="93"/>
        <v>4.5019999999999998</v>
      </c>
      <c r="J140" s="80">
        <f>VLOOKUP($A140,[0]!Table,MATCH(J$4,[0]!Curves,0))</f>
        <v>-0.27</v>
      </c>
      <c r="K140" s="81">
        <f t="shared" si="126"/>
        <v>-0.27</v>
      </c>
      <c r="L140" s="99">
        <f t="shared" si="94"/>
        <v>-0.27</v>
      </c>
      <c r="M140" s="80">
        <f>VLOOKUP($A140,[0]!Table,MATCH(M$4,[0]!Curves,0))</f>
        <v>0</v>
      </c>
      <c r="N140" s="81">
        <f t="shared" si="127"/>
        <v>0</v>
      </c>
      <c r="O140" s="99">
        <f t="shared" si="95"/>
        <v>0</v>
      </c>
      <c r="P140" s="71"/>
      <c r="Q140" s="99">
        <f t="shared" si="128"/>
        <v>4.2319999999999993</v>
      </c>
      <c r="R140" s="99">
        <f t="shared" si="129"/>
        <v>4.2319999999999993</v>
      </c>
      <c r="S140" s="99">
        <f t="shared" si="130"/>
        <v>4.2319999999999993</v>
      </c>
      <c r="T140" s="82"/>
      <c r="U140" s="22">
        <f t="shared" si="99"/>
        <v>30</v>
      </c>
      <c r="V140" s="83">
        <f t="shared" si="100"/>
        <v>41937</v>
      </c>
      <c r="W140" s="22">
        <f t="shared" ca="1" si="101"/>
        <v>4888</v>
      </c>
      <c r="X140" s="80">
        <f>VLOOKUP($A140,[0]!Table,MATCH(X$4,[0]!Curves,0))</f>
        <v>6.3085199610067602E-2</v>
      </c>
      <c r="Y140" s="84">
        <f t="shared" ca="1" si="102"/>
        <v>0.43532701268408014</v>
      </c>
      <c r="Z140" s="22">
        <f t="shared" si="103"/>
        <v>1</v>
      </c>
      <c r="AA140" s="22">
        <f t="shared" si="104"/>
        <v>30</v>
      </c>
      <c r="AC140" s="72">
        <f t="shared" ca="1" si="105"/>
        <v>2939763.316655593</v>
      </c>
      <c r="AD140" s="72">
        <f t="shared" ca="1" si="106"/>
        <v>2939763.316655593</v>
      </c>
      <c r="AE140" s="72">
        <f t="shared" ca="1" si="107"/>
        <v>2939763.316655593</v>
      </c>
      <c r="AF140" s="72">
        <f t="shared" ca="1" si="108"/>
        <v>-176307.44013705247</v>
      </c>
      <c r="AG140" s="72">
        <f t="shared" ca="1" si="109"/>
        <v>-176307.44013705247</v>
      </c>
      <c r="AH140" s="72">
        <f t="shared" ca="1" si="110"/>
        <v>-176307.44013705247</v>
      </c>
      <c r="AI140" s="72">
        <f t="shared" ca="1" si="111"/>
        <v>0</v>
      </c>
      <c r="AJ140" s="72">
        <f t="shared" ca="1" si="112"/>
        <v>0</v>
      </c>
      <c r="AK140" s="72">
        <f t="shared" ca="1" si="113"/>
        <v>0</v>
      </c>
      <c r="AL140" s="76"/>
      <c r="AM140" s="72">
        <f t="shared" ca="1" si="114"/>
        <v>0</v>
      </c>
      <c r="AN140" s="72">
        <f t="shared" ca="1" si="115"/>
        <v>0</v>
      </c>
      <c r="AO140" s="72">
        <f t="shared" ca="1" si="116"/>
        <v>0</v>
      </c>
      <c r="AP140" s="85">
        <f t="shared" ca="1" si="117"/>
        <v>0</v>
      </c>
      <c r="AR140" s="72">
        <f t="shared" ca="1" si="118"/>
        <v>0</v>
      </c>
      <c r="AS140" s="72">
        <f t="shared" ca="1" si="119"/>
        <v>0</v>
      </c>
      <c r="AT140" s="72">
        <f t="shared" ca="1" si="120"/>
        <v>0</v>
      </c>
      <c r="AU140" s="85">
        <f t="shared" ca="1" si="121"/>
        <v>0</v>
      </c>
      <c r="AV140" s="85"/>
      <c r="AW140" s="73">
        <f t="shared" ca="1" si="122"/>
        <v>0</v>
      </c>
      <c r="AY140" s="73">
        <f t="shared" ca="1" si="123"/>
        <v>2763455.8765185406</v>
      </c>
      <c r="AZ140" s="86"/>
    </row>
    <row r="141" spans="1:52">
      <c r="A141" s="77">
        <f t="shared" si="124"/>
        <v>41913</v>
      </c>
      <c r="B141" s="78">
        <f t="shared" si="125"/>
        <v>50000</v>
      </c>
      <c r="C141" s="87"/>
      <c r="D141" s="79">
        <f t="shared" si="96"/>
        <v>50000</v>
      </c>
      <c r="E141" s="67">
        <f t="shared" si="97"/>
        <v>1550000</v>
      </c>
      <c r="F141" s="67">
        <f t="shared" ca="1" si="98"/>
        <v>670890.36202856782</v>
      </c>
      <c r="G141" s="80">
        <f>VLOOKUP($A141,[0]!Table,MATCH(G$4,[0]!Curves,0))</f>
        <v>4.53</v>
      </c>
      <c r="H141" s="81">
        <f t="shared" si="131"/>
        <v>4.53</v>
      </c>
      <c r="I141" s="80">
        <f t="shared" si="93"/>
        <v>4.53</v>
      </c>
      <c r="J141" s="80">
        <f>VLOOKUP($A141,[0]!Table,MATCH(J$4,[0]!Curves,0))</f>
        <v>-0.27</v>
      </c>
      <c r="K141" s="81">
        <f t="shared" si="126"/>
        <v>-0.27</v>
      </c>
      <c r="L141" s="99">
        <f t="shared" si="94"/>
        <v>-0.27</v>
      </c>
      <c r="M141" s="80">
        <f>VLOOKUP($A141,[0]!Table,MATCH(M$4,[0]!Curves,0))</f>
        <v>0</v>
      </c>
      <c r="N141" s="81">
        <f t="shared" si="127"/>
        <v>0</v>
      </c>
      <c r="O141" s="99">
        <f t="shared" si="95"/>
        <v>0</v>
      </c>
      <c r="P141" s="71"/>
      <c r="Q141" s="99">
        <f t="shared" si="128"/>
        <v>4.26</v>
      </c>
      <c r="R141" s="99">
        <f t="shared" si="129"/>
        <v>4.26</v>
      </c>
      <c r="S141" s="99">
        <f t="shared" si="130"/>
        <v>4.26</v>
      </c>
      <c r="T141" s="82"/>
      <c r="U141" s="22">
        <f t="shared" si="99"/>
        <v>31</v>
      </c>
      <c r="V141" s="83">
        <f t="shared" si="100"/>
        <v>41968</v>
      </c>
      <c r="W141" s="22">
        <f t="shared" ca="1" si="101"/>
        <v>4919</v>
      </c>
      <c r="X141" s="80">
        <f>VLOOKUP($A141,[0]!Table,MATCH(X$4,[0]!Curves,0))</f>
        <v>6.31202078089661E-2</v>
      </c>
      <c r="Y141" s="84">
        <f t="shared" ca="1" si="102"/>
        <v>0.43283249163133408</v>
      </c>
      <c r="Z141" s="22">
        <f t="shared" si="103"/>
        <v>1</v>
      </c>
      <c r="AA141" s="22">
        <f t="shared" si="104"/>
        <v>31</v>
      </c>
      <c r="AC141" s="72">
        <f t="shared" ca="1" si="105"/>
        <v>3039133.3399894126</v>
      </c>
      <c r="AD141" s="72">
        <f t="shared" ca="1" si="106"/>
        <v>3039133.3399894126</v>
      </c>
      <c r="AE141" s="72">
        <f t="shared" ca="1" si="107"/>
        <v>3039133.3399894126</v>
      </c>
      <c r="AF141" s="72">
        <f t="shared" ca="1" si="108"/>
        <v>-181140.39774771332</v>
      </c>
      <c r="AG141" s="72">
        <f t="shared" ca="1" si="109"/>
        <v>-181140.39774771332</v>
      </c>
      <c r="AH141" s="72">
        <f t="shared" ca="1" si="110"/>
        <v>-181140.39774771332</v>
      </c>
      <c r="AI141" s="72">
        <f t="shared" ca="1" si="111"/>
        <v>0</v>
      </c>
      <c r="AJ141" s="72">
        <f t="shared" ca="1" si="112"/>
        <v>0</v>
      </c>
      <c r="AK141" s="72">
        <f t="shared" ca="1" si="113"/>
        <v>0</v>
      </c>
      <c r="AL141" s="76"/>
      <c r="AM141" s="72">
        <f t="shared" ca="1" si="114"/>
        <v>0</v>
      </c>
      <c r="AN141" s="72">
        <f t="shared" ca="1" si="115"/>
        <v>0</v>
      </c>
      <c r="AO141" s="72">
        <f t="shared" ca="1" si="116"/>
        <v>0</v>
      </c>
      <c r="AP141" s="85">
        <f t="shared" ca="1" si="117"/>
        <v>0</v>
      </c>
      <c r="AR141" s="72">
        <f t="shared" ca="1" si="118"/>
        <v>0</v>
      </c>
      <c r="AS141" s="72">
        <f t="shared" ca="1" si="119"/>
        <v>0</v>
      </c>
      <c r="AT141" s="72">
        <f t="shared" ca="1" si="120"/>
        <v>0</v>
      </c>
      <c r="AU141" s="85">
        <f t="shared" ca="1" si="121"/>
        <v>0</v>
      </c>
      <c r="AV141" s="85"/>
      <c r="AW141" s="73">
        <f t="shared" ca="1" si="122"/>
        <v>0</v>
      </c>
      <c r="AY141" s="73">
        <f t="shared" ca="1" si="123"/>
        <v>2857992.9422416994</v>
      </c>
      <c r="AZ141" s="86"/>
    </row>
    <row r="142" spans="1:52">
      <c r="A142" s="77">
        <f t="shared" si="124"/>
        <v>41944</v>
      </c>
      <c r="B142" s="78">
        <f t="shared" si="125"/>
        <v>50000</v>
      </c>
      <c r="C142" s="87"/>
      <c r="D142" s="79">
        <f t="shared" si="96"/>
        <v>50000</v>
      </c>
      <c r="E142" s="67">
        <f t="shared" si="97"/>
        <v>1500000</v>
      </c>
      <c r="F142" s="67">
        <f t="shared" ca="1" si="98"/>
        <v>645644.42043344304</v>
      </c>
      <c r="G142" s="80">
        <f>VLOOKUP($A142,[0]!Table,MATCH(G$4,[0]!Curves,0))</f>
        <v>4.665</v>
      </c>
      <c r="H142" s="81">
        <f t="shared" si="131"/>
        <v>4.665</v>
      </c>
      <c r="I142" s="80">
        <f t="shared" si="93"/>
        <v>4.665</v>
      </c>
      <c r="J142" s="80">
        <f>VLOOKUP($A142,[0]!Table,MATCH(J$4,[0]!Curves,0))</f>
        <v>-0.15</v>
      </c>
      <c r="K142" s="81">
        <f t="shared" si="126"/>
        <v>-0.15</v>
      </c>
      <c r="L142" s="99">
        <f t="shared" si="94"/>
        <v>-0.15</v>
      </c>
      <c r="M142" s="80">
        <f>VLOOKUP($A142,[0]!Table,MATCH(M$4,[0]!Curves,0))</f>
        <v>0</v>
      </c>
      <c r="N142" s="81">
        <f t="shared" si="127"/>
        <v>0</v>
      </c>
      <c r="O142" s="99">
        <f t="shared" si="95"/>
        <v>0</v>
      </c>
      <c r="P142" s="71"/>
      <c r="Q142" s="99">
        <f t="shared" si="128"/>
        <v>4.5149999999999997</v>
      </c>
      <c r="R142" s="99">
        <f t="shared" si="129"/>
        <v>4.5149999999999997</v>
      </c>
      <c r="S142" s="99">
        <f t="shared" si="130"/>
        <v>4.5149999999999997</v>
      </c>
      <c r="T142" s="82"/>
      <c r="U142" s="22">
        <f t="shared" si="99"/>
        <v>30</v>
      </c>
      <c r="V142" s="83">
        <f t="shared" si="100"/>
        <v>41998</v>
      </c>
      <c r="W142" s="22">
        <f t="shared" ca="1" si="101"/>
        <v>4949</v>
      </c>
      <c r="X142" s="80">
        <f>VLOOKUP($A142,[0]!Table,MATCH(X$4,[0]!Curves,0))</f>
        <v>6.3156382948255499E-2</v>
      </c>
      <c r="Y142" s="84">
        <f t="shared" ca="1" si="102"/>
        <v>0.43042961362229537</v>
      </c>
      <c r="Z142" s="22">
        <f t="shared" si="103"/>
        <v>1</v>
      </c>
      <c r="AA142" s="22">
        <f t="shared" si="104"/>
        <v>30</v>
      </c>
      <c r="AC142" s="72">
        <f t="shared" ca="1" si="105"/>
        <v>3011931.2213220117</v>
      </c>
      <c r="AD142" s="72">
        <f t="shared" ca="1" si="106"/>
        <v>3011931.2213220117</v>
      </c>
      <c r="AE142" s="72">
        <f t="shared" ca="1" si="107"/>
        <v>3011931.2213220117</v>
      </c>
      <c r="AF142" s="72">
        <f t="shared" ca="1" si="108"/>
        <v>-96846.663065016459</v>
      </c>
      <c r="AG142" s="72">
        <f t="shared" ca="1" si="109"/>
        <v>-96846.663065016459</v>
      </c>
      <c r="AH142" s="72">
        <f t="shared" ca="1" si="110"/>
        <v>-96846.663065016459</v>
      </c>
      <c r="AI142" s="72">
        <f t="shared" ca="1" si="111"/>
        <v>0</v>
      </c>
      <c r="AJ142" s="72">
        <f t="shared" ca="1" si="112"/>
        <v>0</v>
      </c>
      <c r="AK142" s="72">
        <f t="shared" ca="1" si="113"/>
        <v>0</v>
      </c>
      <c r="AL142" s="76"/>
      <c r="AM142" s="72">
        <f t="shared" ca="1" si="114"/>
        <v>0</v>
      </c>
      <c r="AN142" s="72">
        <f t="shared" ca="1" si="115"/>
        <v>0</v>
      </c>
      <c r="AO142" s="72">
        <f t="shared" ca="1" si="116"/>
        <v>0</v>
      </c>
      <c r="AP142" s="85">
        <f t="shared" ca="1" si="117"/>
        <v>0</v>
      </c>
      <c r="AR142" s="72">
        <f t="shared" ca="1" si="118"/>
        <v>0</v>
      </c>
      <c r="AS142" s="72">
        <f t="shared" ca="1" si="119"/>
        <v>0</v>
      </c>
      <c r="AT142" s="72">
        <f t="shared" ca="1" si="120"/>
        <v>0</v>
      </c>
      <c r="AU142" s="85">
        <f t="shared" ca="1" si="121"/>
        <v>0</v>
      </c>
      <c r="AV142" s="85"/>
      <c r="AW142" s="73">
        <f t="shared" ca="1" si="122"/>
        <v>0</v>
      </c>
      <c r="AY142" s="73">
        <f t="shared" ca="1" si="123"/>
        <v>2915084.5582569954</v>
      </c>
      <c r="AZ142" s="86"/>
    </row>
    <row r="143" spans="1:52">
      <c r="A143" s="77">
        <f t="shared" si="124"/>
        <v>41974</v>
      </c>
      <c r="B143" s="78">
        <f t="shared" si="125"/>
        <v>50000</v>
      </c>
      <c r="C143" s="87"/>
      <c r="D143" s="79">
        <f t="shared" si="96"/>
        <v>50000</v>
      </c>
      <c r="E143" s="67">
        <f t="shared" si="97"/>
        <v>1550000</v>
      </c>
      <c r="F143" s="67">
        <f t="shared" ca="1" si="98"/>
        <v>663335.13246845512</v>
      </c>
      <c r="G143" s="80">
        <f>VLOOKUP($A143,[0]!Table,MATCH(G$4,[0]!Curves,0))</f>
        <v>4.8</v>
      </c>
      <c r="H143" s="81">
        <f t="shared" si="131"/>
        <v>4.8</v>
      </c>
      <c r="I143" s="80">
        <f t="shared" si="93"/>
        <v>4.8</v>
      </c>
      <c r="J143" s="80">
        <f>VLOOKUP($A143,[0]!Table,MATCH(J$4,[0]!Curves,0))</f>
        <v>-0.15</v>
      </c>
      <c r="K143" s="81">
        <f t="shared" si="126"/>
        <v>-0.15</v>
      </c>
      <c r="L143" s="99">
        <f t="shared" si="94"/>
        <v>-0.15</v>
      </c>
      <c r="M143" s="80">
        <f>VLOOKUP($A143,[0]!Table,MATCH(M$4,[0]!Curves,0))</f>
        <v>0</v>
      </c>
      <c r="N143" s="81">
        <f t="shared" si="127"/>
        <v>0</v>
      </c>
      <c r="O143" s="99">
        <f t="shared" si="95"/>
        <v>0</v>
      </c>
      <c r="P143" s="71"/>
      <c r="Q143" s="99">
        <f t="shared" si="128"/>
        <v>4.6499999999999995</v>
      </c>
      <c r="R143" s="99">
        <f t="shared" si="129"/>
        <v>4.6499999999999995</v>
      </c>
      <c r="S143" s="99">
        <f t="shared" si="130"/>
        <v>4.6499999999999995</v>
      </c>
      <c r="T143" s="82"/>
      <c r="U143" s="22">
        <f t="shared" si="99"/>
        <v>31</v>
      </c>
      <c r="V143" s="83">
        <f t="shared" si="100"/>
        <v>42029</v>
      </c>
      <c r="W143" s="22">
        <f t="shared" ca="1" si="101"/>
        <v>4980</v>
      </c>
      <c r="X143" s="80">
        <f>VLOOKUP($A143,[0]!Table,MATCH(X$4,[0]!Curves,0))</f>
        <v>6.3191391147981307E-2</v>
      </c>
      <c r="Y143" s="84">
        <f t="shared" ca="1" si="102"/>
        <v>0.42795814997964848</v>
      </c>
      <c r="Z143" s="22">
        <f t="shared" si="103"/>
        <v>1</v>
      </c>
      <c r="AA143" s="22">
        <f t="shared" si="104"/>
        <v>31</v>
      </c>
      <c r="AC143" s="72">
        <f t="shared" ca="1" si="105"/>
        <v>3184008.6358485846</v>
      </c>
      <c r="AD143" s="72">
        <f t="shared" ca="1" si="106"/>
        <v>3184008.6358485846</v>
      </c>
      <c r="AE143" s="72">
        <f t="shared" ca="1" si="107"/>
        <v>3184008.6358485846</v>
      </c>
      <c r="AF143" s="72">
        <f t="shared" ca="1" si="108"/>
        <v>-99500.269870268268</v>
      </c>
      <c r="AG143" s="72">
        <f t="shared" ca="1" si="109"/>
        <v>-99500.269870268268</v>
      </c>
      <c r="AH143" s="72">
        <f t="shared" ca="1" si="110"/>
        <v>-99500.269870268268</v>
      </c>
      <c r="AI143" s="72">
        <f t="shared" ca="1" si="111"/>
        <v>0</v>
      </c>
      <c r="AJ143" s="72">
        <f t="shared" ca="1" si="112"/>
        <v>0</v>
      </c>
      <c r="AK143" s="72">
        <f t="shared" ca="1" si="113"/>
        <v>0</v>
      </c>
      <c r="AL143" s="76"/>
      <c r="AM143" s="72">
        <f t="shared" ca="1" si="114"/>
        <v>0</v>
      </c>
      <c r="AN143" s="72">
        <f t="shared" ca="1" si="115"/>
        <v>0</v>
      </c>
      <c r="AO143" s="72">
        <f t="shared" ca="1" si="116"/>
        <v>0</v>
      </c>
      <c r="AP143" s="85">
        <f t="shared" ca="1" si="117"/>
        <v>0</v>
      </c>
      <c r="AR143" s="72">
        <f t="shared" ca="1" si="118"/>
        <v>0</v>
      </c>
      <c r="AS143" s="72">
        <f t="shared" ca="1" si="119"/>
        <v>0</v>
      </c>
      <c r="AT143" s="72">
        <f t="shared" ca="1" si="120"/>
        <v>0</v>
      </c>
      <c r="AU143" s="85">
        <f t="shared" ca="1" si="121"/>
        <v>0</v>
      </c>
      <c r="AV143" s="85"/>
      <c r="AW143" s="73">
        <f t="shared" ca="1" si="122"/>
        <v>0</v>
      </c>
      <c r="AY143" s="73">
        <f t="shared" ca="1" si="123"/>
        <v>3084508.3659783164</v>
      </c>
      <c r="AZ143" s="86"/>
    </row>
    <row r="144" spans="1:52">
      <c r="A144" s="77">
        <f t="shared" si="124"/>
        <v>42005</v>
      </c>
      <c r="B144" s="78">
        <f t="shared" si="125"/>
        <v>50000</v>
      </c>
      <c r="C144" s="87"/>
      <c r="D144" s="79">
        <f t="shared" si="96"/>
        <v>50000</v>
      </c>
      <c r="E144" s="67">
        <f t="shared" si="97"/>
        <v>1550000</v>
      </c>
      <c r="F144" s="67">
        <f t="shared" ca="1" si="98"/>
        <v>659522.43928326422</v>
      </c>
      <c r="G144" s="80">
        <f>VLOOKUP($A144,[0]!Table,MATCH(G$4,[0]!Curves,0))</f>
        <v>4.8959999999999999</v>
      </c>
      <c r="H144" s="81">
        <f t="shared" si="131"/>
        <v>4.8959999999999999</v>
      </c>
      <c r="I144" s="80">
        <f t="shared" si="93"/>
        <v>4.8959999999999999</v>
      </c>
      <c r="J144" s="80">
        <f>VLOOKUP($A144,[0]!Table,MATCH(J$4,[0]!Curves,0))</f>
        <v>-0.15</v>
      </c>
      <c r="K144" s="81">
        <f t="shared" si="126"/>
        <v>-0.15</v>
      </c>
      <c r="L144" s="99">
        <f t="shared" si="94"/>
        <v>-0.15</v>
      </c>
      <c r="M144" s="80">
        <f>VLOOKUP($A144,[0]!Table,MATCH(M$4,[0]!Curves,0))</f>
        <v>0</v>
      </c>
      <c r="N144" s="81">
        <f t="shared" si="127"/>
        <v>0</v>
      </c>
      <c r="O144" s="99">
        <f t="shared" si="95"/>
        <v>0</v>
      </c>
      <c r="P144" s="71"/>
      <c r="Q144" s="99">
        <f t="shared" si="128"/>
        <v>4.7459999999999996</v>
      </c>
      <c r="R144" s="99">
        <f t="shared" si="129"/>
        <v>4.7459999999999996</v>
      </c>
      <c r="S144" s="99">
        <f t="shared" si="130"/>
        <v>4.7459999999999996</v>
      </c>
      <c r="T144" s="82"/>
      <c r="U144" s="22">
        <f t="shared" si="99"/>
        <v>31</v>
      </c>
      <c r="V144" s="83">
        <f t="shared" si="100"/>
        <v>42060</v>
      </c>
      <c r="W144" s="22">
        <f t="shared" ca="1" si="101"/>
        <v>5011</v>
      </c>
      <c r="X144" s="80">
        <f>VLOOKUP($A144,[0]!Table,MATCH(X$4,[0]!Curves,0))</f>
        <v>6.3227566288124301E-2</v>
      </c>
      <c r="Y144" s="84">
        <f t="shared" ca="1" si="102"/>
        <v>0.4254983479246866</v>
      </c>
      <c r="Z144" s="22">
        <f t="shared" si="103"/>
        <v>1</v>
      </c>
      <c r="AA144" s="22">
        <f t="shared" si="104"/>
        <v>31</v>
      </c>
      <c r="AC144" s="72">
        <f t="shared" ca="1" si="105"/>
        <v>3229021.8627308616</v>
      </c>
      <c r="AD144" s="72">
        <f t="shared" ca="1" si="106"/>
        <v>3229021.8627308616</v>
      </c>
      <c r="AE144" s="72">
        <f t="shared" ca="1" si="107"/>
        <v>3229021.8627308616</v>
      </c>
      <c r="AF144" s="72">
        <f t="shared" ca="1" si="108"/>
        <v>-98928.36589248963</v>
      </c>
      <c r="AG144" s="72">
        <f t="shared" ca="1" si="109"/>
        <v>-98928.36589248963</v>
      </c>
      <c r="AH144" s="72">
        <f t="shared" ca="1" si="110"/>
        <v>-98928.36589248963</v>
      </c>
      <c r="AI144" s="72">
        <f t="shared" ca="1" si="111"/>
        <v>0</v>
      </c>
      <c r="AJ144" s="72">
        <f t="shared" ca="1" si="112"/>
        <v>0</v>
      </c>
      <c r="AK144" s="72">
        <f t="shared" ca="1" si="113"/>
        <v>0</v>
      </c>
      <c r="AL144" s="76"/>
      <c r="AM144" s="72">
        <f t="shared" ca="1" si="114"/>
        <v>0</v>
      </c>
      <c r="AN144" s="72">
        <f t="shared" ca="1" si="115"/>
        <v>0</v>
      </c>
      <c r="AO144" s="72">
        <f t="shared" ca="1" si="116"/>
        <v>0</v>
      </c>
      <c r="AP144" s="85">
        <f t="shared" ca="1" si="117"/>
        <v>0</v>
      </c>
      <c r="AR144" s="72">
        <f t="shared" ca="1" si="118"/>
        <v>0</v>
      </c>
      <c r="AS144" s="72">
        <f t="shared" ca="1" si="119"/>
        <v>0</v>
      </c>
      <c r="AT144" s="72">
        <f t="shared" ca="1" si="120"/>
        <v>0</v>
      </c>
      <c r="AU144" s="85">
        <f t="shared" ca="1" si="121"/>
        <v>0</v>
      </c>
      <c r="AV144" s="85"/>
      <c r="AW144" s="73">
        <f t="shared" ca="1" si="122"/>
        <v>0</v>
      </c>
      <c r="AY144" s="73">
        <f t="shared" ca="1" si="123"/>
        <v>3130093.4968383722</v>
      </c>
      <c r="AZ144" s="86"/>
    </row>
    <row r="145" spans="1:52">
      <c r="A145" s="77">
        <f t="shared" si="124"/>
        <v>42036</v>
      </c>
      <c r="B145" s="78">
        <f t="shared" si="125"/>
        <v>50000</v>
      </c>
      <c r="C145" s="87"/>
      <c r="D145" s="79">
        <f t="shared" si="96"/>
        <v>50000</v>
      </c>
      <c r="E145" s="67">
        <f t="shared" si="97"/>
        <v>1400000</v>
      </c>
      <c r="F145" s="67">
        <f t="shared" ca="1" si="98"/>
        <v>592601.2164354074</v>
      </c>
      <c r="G145" s="80">
        <f>VLOOKUP($A145,[0]!Table,MATCH(G$4,[0]!Curves,0))</f>
        <v>4.7780000000000005</v>
      </c>
      <c r="H145" s="81">
        <f t="shared" si="131"/>
        <v>4.7780000000000005</v>
      </c>
      <c r="I145" s="80">
        <f t="shared" si="93"/>
        <v>4.7780000000000005</v>
      </c>
      <c r="J145" s="80">
        <f>VLOOKUP($A145,[0]!Table,MATCH(J$4,[0]!Curves,0))</f>
        <v>-0.15</v>
      </c>
      <c r="K145" s="81">
        <f t="shared" si="126"/>
        <v>-0.15</v>
      </c>
      <c r="L145" s="99">
        <f t="shared" si="94"/>
        <v>-0.15</v>
      </c>
      <c r="M145" s="80">
        <f>VLOOKUP($A145,[0]!Table,MATCH(M$4,[0]!Curves,0))</f>
        <v>0</v>
      </c>
      <c r="N145" s="81">
        <f t="shared" si="127"/>
        <v>0</v>
      </c>
      <c r="O145" s="99">
        <f t="shared" si="95"/>
        <v>0</v>
      </c>
      <c r="P145" s="71"/>
      <c r="Q145" s="99">
        <f t="shared" si="128"/>
        <v>4.6280000000000001</v>
      </c>
      <c r="R145" s="99">
        <f t="shared" si="129"/>
        <v>4.6280000000000001</v>
      </c>
      <c r="S145" s="99">
        <f t="shared" si="130"/>
        <v>4.6280000000000001</v>
      </c>
      <c r="T145" s="82"/>
      <c r="U145" s="22">
        <f t="shared" si="99"/>
        <v>28</v>
      </c>
      <c r="V145" s="83">
        <f t="shared" si="100"/>
        <v>42088</v>
      </c>
      <c r="W145" s="22">
        <f t="shared" ca="1" si="101"/>
        <v>5039</v>
      </c>
      <c r="X145" s="80">
        <f>VLOOKUP($A145,[0]!Table,MATCH(X$4,[0]!Curves,0))</f>
        <v>6.32637414287021E-2</v>
      </c>
      <c r="Y145" s="84">
        <f t="shared" ca="1" si="102"/>
        <v>0.42328658316814816</v>
      </c>
      <c r="Z145" s="22">
        <f t="shared" si="103"/>
        <v>1</v>
      </c>
      <c r="AA145" s="22">
        <f t="shared" si="104"/>
        <v>28</v>
      </c>
      <c r="AC145" s="72">
        <f t="shared" ca="1" si="105"/>
        <v>2831448.612128377</v>
      </c>
      <c r="AD145" s="72">
        <f t="shared" ca="1" si="106"/>
        <v>2831448.612128377</v>
      </c>
      <c r="AE145" s="72">
        <f t="shared" ca="1" si="107"/>
        <v>2831448.612128377</v>
      </c>
      <c r="AF145" s="72">
        <f t="shared" ca="1" si="108"/>
        <v>-88890.182465311111</v>
      </c>
      <c r="AG145" s="72">
        <f t="shared" ca="1" si="109"/>
        <v>-88890.182465311111</v>
      </c>
      <c r="AH145" s="72">
        <f t="shared" ca="1" si="110"/>
        <v>-88890.182465311111</v>
      </c>
      <c r="AI145" s="72">
        <f t="shared" ca="1" si="111"/>
        <v>0</v>
      </c>
      <c r="AJ145" s="72">
        <f t="shared" ca="1" si="112"/>
        <v>0</v>
      </c>
      <c r="AK145" s="72">
        <f t="shared" ca="1" si="113"/>
        <v>0</v>
      </c>
      <c r="AL145" s="76"/>
      <c r="AM145" s="72">
        <f t="shared" ca="1" si="114"/>
        <v>0</v>
      </c>
      <c r="AN145" s="72">
        <f t="shared" ca="1" si="115"/>
        <v>0</v>
      </c>
      <c r="AO145" s="72">
        <f t="shared" ca="1" si="116"/>
        <v>0</v>
      </c>
      <c r="AP145" s="85">
        <f t="shared" ca="1" si="117"/>
        <v>0</v>
      </c>
      <c r="AR145" s="72">
        <f t="shared" ca="1" si="118"/>
        <v>0</v>
      </c>
      <c r="AS145" s="72">
        <f t="shared" ca="1" si="119"/>
        <v>0</v>
      </c>
      <c r="AT145" s="72">
        <f t="shared" ca="1" si="120"/>
        <v>0</v>
      </c>
      <c r="AU145" s="85">
        <f t="shared" ca="1" si="121"/>
        <v>0</v>
      </c>
      <c r="AV145" s="85"/>
      <c r="AW145" s="73">
        <f t="shared" ca="1" si="122"/>
        <v>0</v>
      </c>
      <c r="AY145" s="73">
        <f t="shared" ca="1" si="123"/>
        <v>2742558.4296630658</v>
      </c>
      <c r="AZ145" s="86"/>
    </row>
    <row r="146" spans="1:52">
      <c r="A146" s="77">
        <f t="shared" si="124"/>
        <v>42064</v>
      </c>
      <c r="B146" s="78">
        <f t="shared" si="125"/>
        <v>50000</v>
      </c>
      <c r="C146" s="87"/>
      <c r="D146" s="79">
        <f t="shared" si="96"/>
        <v>50000</v>
      </c>
      <c r="E146" s="67">
        <f t="shared" si="97"/>
        <v>1550000</v>
      </c>
      <c r="F146" s="67">
        <f t="shared" ca="1" si="98"/>
        <v>652315.75053620117</v>
      </c>
      <c r="G146" s="80">
        <f>VLOOKUP($A146,[0]!Table,MATCH(G$4,[0]!Curves,0))</f>
        <v>4.6449999999999996</v>
      </c>
      <c r="H146" s="81">
        <f t="shared" si="131"/>
        <v>4.6449999999999996</v>
      </c>
      <c r="I146" s="80">
        <f t="shared" si="93"/>
        <v>4.6449999999999996</v>
      </c>
      <c r="J146" s="80">
        <f>VLOOKUP($A146,[0]!Table,MATCH(J$4,[0]!Curves,0))</f>
        <v>-0.15</v>
      </c>
      <c r="K146" s="81">
        <f t="shared" si="126"/>
        <v>-0.15</v>
      </c>
      <c r="L146" s="99">
        <f t="shared" si="94"/>
        <v>-0.15</v>
      </c>
      <c r="M146" s="80">
        <f>VLOOKUP($A146,[0]!Table,MATCH(M$4,[0]!Curves,0))</f>
        <v>0</v>
      </c>
      <c r="N146" s="81">
        <f t="shared" si="127"/>
        <v>0</v>
      </c>
      <c r="O146" s="99">
        <f t="shared" si="95"/>
        <v>0</v>
      </c>
      <c r="P146" s="71"/>
      <c r="Q146" s="99">
        <f t="shared" si="128"/>
        <v>4.4949999999999992</v>
      </c>
      <c r="R146" s="99">
        <f t="shared" si="129"/>
        <v>4.4949999999999992</v>
      </c>
      <c r="S146" s="99">
        <f t="shared" si="130"/>
        <v>4.4949999999999992</v>
      </c>
      <c r="T146" s="82"/>
      <c r="U146" s="22">
        <f t="shared" si="99"/>
        <v>31</v>
      </c>
      <c r="V146" s="83">
        <f t="shared" si="100"/>
        <v>42119</v>
      </c>
      <c r="W146" s="22">
        <f t="shared" ca="1" si="101"/>
        <v>5070</v>
      </c>
      <c r="X146" s="80">
        <f>VLOOKUP($A146,[0]!Table,MATCH(X$4,[0]!Curves,0))</f>
        <v>6.3296415749596796E-2</v>
      </c>
      <c r="Y146" s="84">
        <f t="shared" ca="1" si="102"/>
        <v>0.42084887131367815</v>
      </c>
      <c r="Z146" s="22">
        <f t="shared" si="103"/>
        <v>1</v>
      </c>
      <c r="AA146" s="22">
        <f t="shared" si="104"/>
        <v>31</v>
      </c>
      <c r="AC146" s="72">
        <f t="shared" ca="1" si="105"/>
        <v>3030006.6612406541</v>
      </c>
      <c r="AD146" s="72">
        <f t="shared" ca="1" si="106"/>
        <v>3030006.6612406541</v>
      </c>
      <c r="AE146" s="72">
        <f t="shared" ca="1" si="107"/>
        <v>3030006.6612406541</v>
      </c>
      <c r="AF146" s="72">
        <f t="shared" ca="1" si="108"/>
        <v>-97847.36258043017</v>
      </c>
      <c r="AG146" s="72">
        <f t="shared" ca="1" si="109"/>
        <v>-97847.36258043017</v>
      </c>
      <c r="AH146" s="72">
        <f t="shared" ca="1" si="110"/>
        <v>-97847.36258043017</v>
      </c>
      <c r="AI146" s="72">
        <f t="shared" ca="1" si="111"/>
        <v>0</v>
      </c>
      <c r="AJ146" s="72">
        <f t="shared" ca="1" si="112"/>
        <v>0</v>
      </c>
      <c r="AK146" s="72">
        <f t="shared" ca="1" si="113"/>
        <v>0</v>
      </c>
      <c r="AL146" s="76"/>
      <c r="AM146" s="72">
        <f t="shared" ca="1" si="114"/>
        <v>0</v>
      </c>
      <c r="AN146" s="72">
        <f t="shared" ca="1" si="115"/>
        <v>0</v>
      </c>
      <c r="AO146" s="72">
        <f t="shared" ca="1" si="116"/>
        <v>0</v>
      </c>
      <c r="AP146" s="85">
        <f t="shared" ca="1" si="117"/>
        <v>0</v>
      </c>
      <c r="AR146" s="72">
        <f t="shared" ca="1" si="118"/>
        <v>0</v>
      </c>
      <c r="AS146" s="72">
        <f t="shared" ca="1" si="119"/>
        <v>0</v>
      </c>
      <c r="AT146" s="72">
        <f t="shared" ca="1" si="120"/>
        <v>0</v>
      </c>
      <c r="AU146" s="85">
        <f t="shared" ca="1" si="121"/>
        <v>0</v>
      </c>
      <c r="AV146" s="85"/>
      <c r="AW146" s="73">
        <f t="shared" ca="1" si="122"/>
        <v>0</v>
      </c>
      <c r="AY146" s="73">
        <f t="shared" ca="1" si="123"/>
        <v>2932159.2986602238</v>
      </c>
      <c r="AZ146" s="86"/>
    </row>
    <row r="147" spans="1:52">
      <c r="A147" s="77">
        <f t="shared" si="124"/>
        <v>42095</v>
      </c>
      <c r="B147" s="78">
        <f t="shared" si="125"/>
        <v>50000</v>
      </c>
      <c r="C147" s="87"/>
      <c r="D147" s="79">
        <f t="shared" si="96"/>
        <v>50000</v>
      </c>
      <c r="E147" s="67">
        <f t="shared" si="97"/>
        <v>1500000</v>
      </c>
      <c r="F147" s="67">
        <f t="shared" ca="1" si="98"/>
        <v>627751.1919354751</v>
      </c>
      <c r="G147" s="80">
        <f>VLOOKUP($A147,[0]!Table,MATCH(G$4,[0]!Curves,0))</f>
        <v>4.46</v>
      </c>
      <c r="H147" s="81">
        <f t="shared" si="131"/>
        <v>4.46</v>
      </c>
      <c r="I147" s="80">
        <f t="shared" si="93"/>
        <v>4.46</v>
      </c>
      <c r="J147" s="80">
        <f>VLOOKUP($A147,[0]!Table,MATCH(J$4,[0]!Curves,0))</f>
        <v>-0.22</v>
      </c>
      <c r="K147" s="81">
        <f t="shared" si="126"/>
        <v>-0.22</v>
      </c>
      <c r="L147" s="99">
        <f t="shared" si="94"/>
        <v>-0.22</v>
      </c>
      <c r="M147" s="80">
        <f>VLOOKUP($A147,[0]!Table,MATCH(M$4,[0]!Curves,0))</f>
        <v>0</v>
      </c>
      <c r="N147" s="81">
        <f t="shared" si="127"/>
        <v>0</v>
      </c>
      <c r="O147" s="99">
        <f t="shared" si="95"/>
        <v>0</v>
      </c>
      <c r="P147" s="71"/>
      <c r="Q147" s="99">
        <f t="shared" si="128"/>
        <v>4.24</v>
      </c>
      <c r="R147" s="99">
        <f t="shared" si="129"/>
        <v>4.24</v>
      </c>
      <c r="S147" s="99">
        <f t="shared" si="130"/>
        <v>4.24</v>
      </c>
      <c r="T147" s="82"/>
      <c r="U147" s="22">
        <f t="shared" si="99"/>
        <v>30</v>
      </c>
      <c r="V147" s="83">
        <f t="shared" si="100"/>
        <v>42149</v>
      </c>
      <c r="W147" s="22">
        <f t="shared" ca="1" si="101"/>
        <v>5100</v>
      </c>
      <c r="X147" s="80">
        <f>VLOOKUP($A147,[0]!Table,MATCH(X$4,[0]!Curves,0))</f>
        <v>6.3332590891001003E-2</v>
      </c>
      <c r="Y147" s="84">
        <f t="shared" ca="1" si="102"/>
        <v>0.41850079462365009</v>
      </c>
      <c r="Z147" s="22">
        <f t="shared" si="103"/>
        <v>1</v>
      </c>
      <c r="AA147" s="22">
        <f t="shared" si="104"/>
        <v>30</v>
      </c>
      <c r="AC147" s="72">
        <f t="shared" ca="1" si="105"/>
        <v>2799770.3160322187</v>
      </c>
      <c r="AD147" s="72">
        <f t="shared" ca="1" si="106"/>
        <v>2799770.3160322187</v>
      </c>
      <c r="AE147" s="72">
        <f t="shared" ca="1" si="107"/>
        <v>2799770.3160322187</v>
      </c>
      <c r="AF147" s="72">
        <f t="shared" ca="1" si="108"/>
        <v>-138105.26222580453</v>
      </c>
      <c r="AG147" s="72">
        <f t="shared" ca="1" si="109"/>
        <v>-138105.26222580453</v>
      </c>
      <c r="AH147" s="72">
        <f t="shared" ca="1" si="110"/>
        <v>-138105.26222580453</v>
      </c>
      <c r="AI147" s="72">
        <f t="shared" ca="1" si="111"/>
        <v>0</v>
      </c>
      <c r="AJ147" s="72">
        <f t="shared" ca="1" si="112"/>
        <v>0</v>
      </c>
      <c r="AK147" s="72">
        <f t="shared" ca="1" si="113"/>
        <v>0</v>
      </c>
      <c r="AL147" s="76"/>
      <c r="AM147" s="72">
        <f t="shared" ca="1" si="114"/>
        <v>0</v>
      </c>
      <c r="AN147" s="72">
        <f t="shared" ca="1" si="115"/>
        <v>0</v>
      </c>
      <c r="AO147" s="72">
        <f t="shared" ca="1" si="116"/>
        <v>0</v>
      </c>
      <c r="AP147" s="85">
        <f t="shared" ca="1" si="117"/>
        <v>0</v>
      </c>
      <c r="AR147" s="72">
        <f t="shared" ca="1" si="118"/>
        <v>0</v>
      </c>
      <c r="AS147" s="72">
        <f t="shared" ca="1" si="119"/>
        <v>0</v>
      </c>
      <c r="AT147" s="72">
        <f t="shared" ca="1" si="120"/>
        <v>0</v>
      </c>
      <c r="AU147" s="85">
        <f t="shared" ca="1" si="121"/>
        <v>0</v>
      </c>
      <c r="AV147" s="85"/>
      <c r="AW147" s="73">
        <f t="shared" ca="1" si="122"/>
        <v>0</v>
      </c>
      <c r="AY147" s="73">
        <f t="shared" ca="1" si="123"/>
        <v>2661665.0538064144</v>
      </c>
      <c r="AZ147" s="86"/>
    </row>
    <row r="148" spans="1:52">
      <c r="A148" s="77">
        <f t="shared" si="124"/>
        <v>42125</v>
      </c>
      <c r="B148" s="78">
        <f t="shared" si="125"/>
        <v>50000</v>
      </c>
      <c r="C148" s="87"/>
      <c r="D148" s="79">
        <f t="shared" si="96"/>
        <v>50000</v>
      </c>
      <c r="E148" s="67">
        <f t="shared" si="97"/>
        <v>1550000</v>
      </c>
      <c r="F148" s="67">
        <f t="shared" ca="1" si="98"/>
        <v>644932.95572512434</v>
      </c>
      <c r="G148" s="80">
        <f>VLOOKUP($A148,[0]!Table,MATCH(G$4,[0]!Curves,0))</f>
        <v>4.45</v>
      </c>
      <c r="H148" s="81">
        <f t="shared" si="131"/>
        <v>4.45</v>
      </c>
      <c r="I148" s="80">
        <f t="shared" si="93"/>
        <v>4.45</v>
      </c>
      <c r="J148" s="80">
        <f>VLOOKUP($A148,[0]!Table,MATCH(J$4,[0]!Curves,0))</f>
        <v>-0.27</v>
      </c>
      <c r="K148" s="81">
        <f t="shared" si="126"/>
        <v>-0.27</v>
      </c>
      <c r="L148" s="99">
        <f t="shared" si="94"/>
        <v>-0.27</v>
      </c>
      <c r="M148" s="80">
        <f>VLOOKUP($A148,[0]!Table,MATCH(M$4,[0]!Curves,0))</f>
        <v>0</v>
      </c>
      <c r="N148" s="81">
        <f t="shared" si="127"/>
        <v>0</v>
      </c>
      <c r="O148" s="99">
        <f t="shared" si="95"/>
        <v>0</v>
      </c>
      <c r="P148" s="71"/>
      <c r="Q148" s="99">
        <f t="shared" si="128"/>
        <v>4.18</v>
      </c>
      <c r="R148" s="99">
        <f t="shared" si="129"/>
        <v>4.18</v>
      </c>
      <c r="S148" s="99">
        <f t="shared" si="130"/>
        <v>4.18</v>
      </c>
      <c r="T148" s="82"/>
      <c r="U148" s="22">
        <f t="shared" si="99"/>
        <v>31</v>
      </c>
      <c r="V148" s="83">
        <f t="shared" si="100"/>
        <v>42180</v>
      </c>
      <c r="W148" s="22">
        <f t="shared" ca="1" si="101"/>
        <v>5131</v>
      </c>
      <c r="X148" s="80">
        <f>VLOOKUP($A148,[0]!Table,MATCH(X$4,[0]!Curves,0))</f>
        <v>6.3367599092772703E-2</v>
      </c>
      <c r="Y148" s="84">
        <f t="shared" ca="1" si="102"/>
        <v>0.41608577788717699</v>
      </c>
      <c r="Z148" s="22">
        <f t="shared" si="103"/>
        <v>1</v>
      </c>
      <c r="AA148" s="22">
        <f t="shared" si="104"/>
        <v>31</v>
      </c>
      <c r="AC148" s="72">
        <f t="shared" ca="1" si="105"/>
        <v>2869951.6529768035</v>
      </c>
      <c r="AD148" s="72">
        <f t="shared" ca="1" si="106"/>
        <v>2869951.6529768035</v>
      </c>
      <c r="AE148" s="72">
        <f t="shared" ca="1" si="107"/>
        <v>2869951.6529768035</v>
      </c>
      <c r="AF148" s="72">
        <f t="shared" ca="1" si="108"/>
        <v>-174131.89804578357</v>
      </c>
      <c r="AG148" s="72">
        <f t="shared" ca="1" si="109"/>
        <v>-174131.89804578357</v>
      </c>
      <c r="AH148" s="72">
        <f t="shared" ca="1" si="110"/>
        <v>-174131.89804578357</v>
      </c>
      <c r="AI148" s="72">
        <f t="shared" ca="1" si="111"/>
        <v>0</v>
      </c>
      <c r="AJ148" s="72">
        <f t="shared" ca="1" si="112"/>
        <v>0</v>
      </c>
      <c r="AK148" s="72">
        <f t="shared" ca="1" si="113"/>
        <v>0</v>
      </c>
      <c r="AL148" s="76"/>
      <c r="AM148" s="72">
        <f t="shared" ca="1" si="114"/>
        <v>0</v>
      </c>
      <c r="AN148" s="72">
        <f t="shared" ca="1" si="115"/>
        <v>0</v>
      </c>
      <c r="AO148" s="72">
        <f t="shared" ca="1" si="116"/>
        <v>0</v>
      </c>
      <c r="AP148" s="85">
        <f t="shared" ca="1" si="117"/>
        <v>0</v>
      </c>
      <c r="AR148" s="72">
        <f t="shared" ca="1" si="118"/>
        <v>0</v>
      </c>
      <c r="AS148" s="72">
        <f t="shared" ca="1" si="119"/>
        <v>0</v>
      </c>
      <c r="AT148" s="72">
        <f t="shared" ca="1" si="120"/>
        <v>0</v>
      </c>
      <c r="AU148" s="85">
        <f t="shared" ca="1" si="121"/>
        <v>0</v>
      </c>
      <c r="AV148" s="85"/>
      <c r="AW148" s="73">
        <f t="shared" ca="1" si="122"/>
        <v>0</v>
      </c>
      <c r="AY148" s="73">
        <f t="shared" ca="1" si="123"/>
        <v>2695819.7549310201</v>
      </c>
      <c r="AZ148" s="86"/>
    </row>
    <row r="149" spans="1:52">
      <c r="A149" s="77">
        <f t="shared" si="124"/>
        <v>42156</v>
      </c>
      <c r="B149" s="78">
        <f t="shared" si="125"/>
        <v>50000</v>
      </c>
      <c r="C149" s="87"/>
      <c r="D149" s="79">
        <f t="shared" si="96"/>
        <v>50000</v>
      </c>
      <c r="E149" s="67">
        <f t="shared" si="97"/>
        <v>1500000</v>
      </c>
      <c r="F149" s="67">
        <f t="shared" ca="1" si="98"/>
        <v>620639.39018170361</v>
      </c>
      <c r="G149" s="80">
        <f>VLOOKUP($A149,[0]!Table,MATCH(G$4,[0]!Curves,0))</f>
        <v>4.4860000000000007</v>
      </c>
      <c r="H149" s="81">
        <f t="shared" si="131"/>
        <v>4.4860000000000007</v>
      </c>
      <c r="I149" s="80">
        <f t="shared" si="93"/>
        <v>4.4860000000000007</v>
      </c>
      <c r="J149" s="80">
        <f>VLOOKUP($A149,[0]!Table,MATCH(J$4,[0]!Curves,0))</f>
        <v>-0.27</v>
      </c>
      <c r="K149" s="81">
        <f t="shared" si="126"/>
        <v>-0.27</v>
      </c>
      <c r="L149" s="99">
        <f t="shared" si="94"/>
        <v>-0.27</v>
      </c>
      <c r="M149" s="80">
        <f>VLOOKUP($A149,[0]!Table,MATCH(M$4,[0]!Curves,0))</f>
        <v>0</v>
      </c>
      <c r="N149" s="81">
        <f t="shared" si="127"/>
        <v>0</v>
      </c>
      <c r="O149" s="99">
        <f t="shared" si="95"/>
        <v>0</v>
      </c>
      <c r="P149" s="71"/>
      <c r="Q149" s="99">
        <f t="shared" si="128"/>
        <v>4.2160000000000011</v>
      </c>
      <c r="R149" s="99">
        <f t="shared" si="129"/>
        <v>4.2160000000000011</v>
      </c>
      <c r="S149" s="99">
        <f t="shared" si="130"/>
        <v>4.2160000000000011</v>
      </c>
      <c r="T149" s="82"/>
      <c r="U149" s="22">
        <f t="shared" si="99"/>
        <v>30</v>
      </c>
      <c r="V149" s="83">
        <f t="shared" si="100"/>
        <v>42210</v>
      </c>
      <c r="W149" s="22">
        <f t="shared" ca="1" si="101"/>
        <v>5161</v>
      </c>
      <c r="X149" s="80">
        <f>VLOOKUP($A149,[0]!Table,MATCH(X$4,[0]!Curves,0))</f>
        <v>6.3403774235030796E-2</v>
      </c>
      <c r="Y149" s="84">
        <f t="shared" ca="1" si="102"/>
        <v>0.41375959345446905</v>
      </c>
      <c r="Z149" s="22">
        <f t="shared" si="103"/>
        <v>1</v>
      </c>
      <c r="AA149" s="22">
        <f t="shared" si="104"/>
        <v>30</v>
      </c>
      <c r="AC149" s="72">
        <f t="shared" ca="1" si="105"/>
        <v>2784188.3043551226</v>
      </c>
      <c r="AD149" s="72">
        <f t="shared" ca="1" si="106"/>
        <v>2784188.3043551226</v>
      </c>
      <c r="AE149" s="72">
        <f t="shared" ca="1" si="107"/>
        <v>2784188.3043551226</v>
      </c>
      <c r="AF149" s="72">
        <f t="shared" ca="1" si="108"/>
        <v>-167572.63534905997</v>
      </c>
      <c r="AG149" s="72">
        <f t="shared" ca="1" si="109"/>
        <v>-167572.63534905997</v>
      </c>
      <c r="AH149" s="72">
        <f t="shared" ca="1" si="110"/>
        <v>-167572.63534905997</v>
      </c>
      <c r="AI149" s="72">
        <f t="shared" ca="1" si="111"/>
        <v>0</v>
      </c>
      <c r="AJ149" s="72">
        <f t="shared" ca="1" si="112"/>
        <v>0</v>
      </c>
      <c r="AK149" s="72">
        <f t="shared" ca="1" si="113"/>
        <v>0</v>
      </c>
      <c r="AL149" s="76"/>
      <c r="AM149" s="72">
        <f t="shared" ca="1" si="114"/>
        <v>0</v>
      </c>
      <c r="AN149" s="72">
        <f t="shared" ca="1" si="115"/>
        <v>0</v>
      </c>
      <c r="AO149" s="72">
        <f t="shared" ca="1" si="116"/>
        <v>0</v>
      </c>
      <c r="AP149" s="85">
        <f t="shared" ca="1" si="117"/>
        <v>0</v>
      </c>
      <c r="AR149" s="72">
        <f t="shared" ca="1" si="118"/>
        <v>0</v>
      </c>
      <c r="AS149" s="72">
        <f t="shared" ca="1" si="119"/>
        <v>0</v>
      </c>
      <c r="AT149" s="72">
        <f t="shared" ca="1" si="120"/>
        <v>0</v>
      </c>
      <c r="AU149" s="85">
        <f t="shared" ca="1" si="121"/>
        <v>0</v>
      </c>
      <c r="AV149" s="85"/>
      <c r="AW149" s="73">
        <f t="shared" ca="1" si="122"/>
        <v>0</v>
      </c>
      <c r="AY149" s="73">
        <f t="shared" ca="1" si="123"/>
        <v>2616615.6690060627</v>
      </c>
      <c r="AZ149" s="86"/>
    </row>
    <row r="150" spans="1:52">
      <c r="A150" s="77">
        <f t="shared" si="124"/>
        <v>42186</v>
      </c>
      <c r="B150" s="78">
        <f t="shared" si="125"/>
        <v>50000</v>
      </c>
      <c r="C150" s="87"/>
      <c r="D150" s="79">
        <f t="shared" si="96"/>
        <v>50000</v>
      </c>
      <c r="E150" s="67">
        <f t="shared" si="97"/>
        <v>1550000</v>
      </c>
      <c r="F150" s="67">
        <f t="shared" ca="1" si="98"/>
        <v>637619.04471449519</v>
      </c>
      <c r="G150" s="80">
        <f>VLOOKUP($A150,[0]!Table,MATCH(G$4,[0]!Curves,0))</f>
        <v>4.5350000000000001</v>
      </c>
      <c r="H150" s="81">
        <f t="shared" si="131"/>
        <v>4.5350000000000001</v>
      </c>
      <c r="I150" s="80">
        <f t="shared" ref="I150:I169" si="132">H150</f>
        <v>4.5350000000000001</v>
      </c>
      <c r="J150" s="80">
        <f>VLOOKUP($A150,[0]!Table,MATCH(J$4,[0]!Curves,0))</f>
        <v>-0.27</v>
      </c>
      <c r="K150" s="81">
        <f t="shared" si="126"/>
        <v>-0.27</v>
      </c>
      <c r="L150" s="99">
        <f t="shared" ref="L150:L169" si="133">K150</f>
        <v>-0.27</v>
      </c>
      <c r="M150" s="80">
        <f>VLOOKUP($A150,[0]!Table,MATCH(M$4,[0]!Curves,0))</f>
        <v>0</v>
      </c>
      <c r="N150" s="81">
        <f t="shared" si="127"/>
        <v>0</v>
      </c>
      <c r="O150" s="99">
        <f t="shared" ref="O150:O169" si="134">N150</f>
        <v>0</v>
      </c>
      <c r="P150" s="71"/>
      <c r="Q150" s="99">
        <f t="shared" si="128"/>
        <v>4.2650000000000006</v>
      </c>
      <c r="R150" s="99">
        <f t="shared" si="129"/>
        <v>4.2650000000000006</v>
      </c>
      <c r="S150" s="99">
        <f t="shared" si="130"/>
        <v>4.2650000000000006</v>
      </c>
      <c r="T150" s="82"/>
      <c r="U150" s="22">
        <f t="shared" si="99"/>
        <v>31</v>
      </c>
      <c r="V150" s="83">
        <f t="shared" si="100"/>
        <v>42241</v>
      </c>
      <c r="W150" s="22">
        <f t="shared" ca="1" si="101"/>
        <v>5192</v>
      </c>
      <c r="X150" s="80">
        <f>VLOOKUP($A150,[0]!Table,MATCH(X$4,[0]!Curves,0))</f>
        <v>6.3438782437629002E-2</v>
      </c>
      <c r="Y150" s="84">
        <f t="shared" ca="1" si="102"/>
        <v>0.41136712562225497</v>
      </c>
      <c r="Z150" s="22">
        <f t="shared" si="103"/>
        <v>1</v>
      </c>
      <c r="AA150" s="22">
        <f t="shared" si="104"/>
        <v>31</v>
      </c>
      <c r="AC150" s="72">
        <f t="shared" ca="1" si="105"/>
        <v>2891602.3677802356</v>
      </c>
      <c r="AD150" s="72">
        <f t="shared" ca="1" si="106"/>
        <v>2891602.3677802356</v>
      </c>
      <c r="AE150" s="72">
        <f t="shared" ca="1" si="107"/>
        <v>2891602.3677802356</v>
      </c>
      <c r="AF150" s="72">
        <f t="shared" ca="1" si="108"/>
        <v>-172157.1420729137</v>
      </c>
      <c r="AG150" s="72">
        <f t="shared" ca="1" si="109"/>
        <v>-172157.1420729137</v>
      </c>
      <c r="AH150" s="72">
        <f t="shared" ca="1" si="110"/>
        <v>-172157.1420729137</v>
      </c>
      <c r="AI150" s="72">
        <f t="shared" ca="1" si="111"/>
        <v>0</v>
      </c>
      <c r="AJ150" s="72">
        <f t="shared" ca="1" si="112"/>
        <v>0</v>
      </c>
      <c r="AK150" s="72">
        <f t="shared" ca="1" si="113"/>
        <v>0</v>
      </c>
      <c r="AL150" s="76"/>
      <c r="AM150" s="72">
        <f t="shared" ca="1" si="114"/>
        <v>0</v>
      </c>
      <c r="AN150" s="72">
        <f t="shared" ca="1" si="115"/>
        <v>0</v>
      </c>
      <c r="AO150" s="72">
        <f t="shared" ca="1" si="116"/>
        <v>0</v>
      </c>
      <c r="AP150" s="85">
        <f t="shared" ca="1" si="117"/>
        <v>0</v>
      </c>
      <c r="AR150" s="72">
        <f t="shared" ca="1" si="118"/>
        <v>0</v>
      </c>
      <c r="AS150" s="72">
        <f t="shared" ca="1" si="119"/>
        <v>0</v>
      </c>
      <c r="AT150" s="72">
        <f t="shared" ca="1" si="120"/>
        <v>0</v>
      </c>
      <c r="AU150" s="85">
        <f t="shared" ca="1" si="121"/>
        <v>0</v>
      </c>
      <c r="AV150" s="85"/>
      <c r="AW150" s="73">
        <f t="shared" ca="1" si="122"/>
        <v>0</v>
      </c>
      <c r="AY150" s="73">
        <f t="shared" ca="1" si="123"/>
        <v>2719445.2257073219</v>
      </c>
      <c r="AZ150" s="86"/>
    </row>
    <row r="151" spans="1:52">
      <c r="A151" s="77">
        <f t="shared" si="124"/>
        <v>42217</v>
      </c>
      <c r="B151" s="78">
        <f t="shared" si="125"/>
        <v>50000</v>
      </c>
      <c r="C151" s="87"/>
      <c r="D151" s="79">
        <f t="shared" si="96"/>
        <v>50000</v>
      </c>
      <c r="E151" s="67">
        <f t="shared" si="97"/>
        <v>1550000</v>
      </c>
      <c r="F151" s="67">
        <f t="shared" ca="1" si="98"/>
        <v>633928.39465471113</v>
      </c>
      <c r="G151" s="80">
        <f>VLOOKUP($A151,[0]!Table,MATCH(G$4,[0]!Curves,0))</f>
        <v>4.58</v>
      </c>
      <c r="H151" s="81">
        <f t="shared" si="131"/>
        <v>4.58</v>
      </c>
      <c r="I151" s="80">
        <f t="shared" si="132"/>
        <v>4.58</v>
      </c>
      <c r="J151" s="80">
        <f>VLOOKUP($A151,[0]!Table,MATCH(J$4,[0]!Curves,0))</f>
        <v>-0.27</v>
      </c>
      <c r="K151" s="81">
        <f t="shared" si="126"/>
        <v>-0.27</v>
      </c>
      <c r="L151" s="99">
        <f t="shared" si="133"/>
        <v>-0.27</v>
      </c>
      <c r="M151" s="80">
        <f>VLOOKUP($A151,[0]!Table,MATCH(M$4,[0]!Curves,0))</f>
        <v>0</v>
      </c>
      <c r="N151" s="81">
        <f t="shared" si="127"/>
        <v>0</v>
      </c>
      <c r="O151" s="99">
        <f t="shared" si="134"/>
        <v>0</v>
      </c>
      <c r="P151" s="71"/>
      <c r="Q151" s="99">
        <f t="shared" si="128"/>
        <v>4.3100000000000005</v>
      </c>
      <c r="R151" s="99">
        <f t="shared" si="129"/>
        <v>4.3100000000000005</v>
      </c>
      <c r="S151" s="99">
        <f t="shared" si="130"/>
        <v>4.3100000000000005</v>
      </c>
      <c r="T151" s="82"/>
      <c r="U151" s="22">
        <f t="shared" si="99"/>
        <v>31</v>
      </c>
      <c r="V151" s="83">
        <f t="shared" si="100"/>
        <v>42272</v>
      </c>
      <c r="W151" s="22">
        <f t="shared" ca="1" si="101"/>
        <v>5223</v>
      </c>
      <c r="X151" s="80">
        <f>VLOOKUP($A151,[0]!Table,MATCH(X$4,[0]!Curves,0))</f>
        <v>6.3474957580741204E-2</v>
      </c>
      <c r="Y151" s="84">
        <f t="shared" ca="1" si="102"/>
        <v>0.40898606106755553</v>
      </c>
      <c r="Z151" s="22">
        <f t="shared" si="103"/>
        <v>1</v>
      </c>
      <c r="AA151" s="22">
        <f t="shared" si="104"/>
        <v>31</v>
      </c>
      <c r="AC151" s="72">
        <f t="shared" ca="1" si="105"/>
        <v>2903392.047518577</v>
      </c>
      <c r="AD151" s="72">
        <f t="shared" ca="1" si="106"/>
        <v>2903392.047518577</v>
      </c>
      <c r="AE151" s="72">
        <f t="shared" ca="1" si="107"/>
        <v>2903392.047518577</v>
      </c>
      <c r="AF151" s="72">
        <f t="shared" ca="1" si="108"/>
        <v>-171160.66655677202</v>
      </c>
      <c r="AG151" s="72">
        <f t="shared" ca="1" si="109"/>
        <v>-171160.66655677202</v>
      </c>
      <c r="AH151" s="72">
        <f t="shared" ca="1" si="110"/>
        <v>-171160.66655677202</v>
      </c>
      <c r="AI151" s="72">
        <f t="shared" ca="1" si="111"/>
        <v>0</v>
      </c>
      <c r="AJ151" s="72">
        <f t="shared" ca="1" si="112"/>
        <v>0</v>
      </c>
      <c r="AK151" s="72">
        <f t="shared" ca="1" si="113"/>
        <v>0</v>
      </c>
      <c r="AL151" s="76"/>
      <c r="AM151" s="72">
        <f t="shared" ca="1" si="114"/>
        <v>0</v>
      </c>
      <c r="AN151" s="72">
        <f t="shared" ca="1" si="115"/>
        <v>0</v>
      </c>
      <c r="AO151" s="72">
        <f t="shared" ca="1" si="116"/>
        <v>0</v>
      </c>
      <c r="AP151" s="85">
        <f t="shared" ca="1" si="117"/>
        <v>0</v>
      </c>
      <c r="AR151" s="72">
        <f t="shared" ca="1" si="118"/>
        <v>0</v>
      </c>
      <c r="AS151" s="72">
        <f t="shared" ca="1" si="119"/>
        <v>0</v>
      </c>
      <c r="AT151" s="72">
        <f t="shared" ca="1" si="120"/>
        <v>0</v>
      </c>
      <c r="AU151" s="85">
        <f t="shared" ca="1" si="121"/>
        <v>0</v>
      </c>
      <c r="AV151" s="85"/>
      <c r="AW151" s="73">
        <f t="shared" ca="1" si="122"/>
        <v>0</v>
      </c>
      <c r="AY151" s="73">
        <f t="shared" ca="1" si="123"/>
        <v>2732231.3809618051</v>
      </c>
      <c r="AZ151" s="86"/>
    </row>
    <row r="152" spans="1:52">
      <c r="A152" s="77">
        <f t="shared" si="124"/>
        <v>42248</v>
      </c>
      <c r="B152" s="78">
        <f t="shared" si="125"/>
        <v>50000</v>
      </c>
      <c r="C152" s="87"/>
      <c r="D152" s="79">
        <f t="shared" si="96"/>
        <v>50000</v>
      </c>
      <c r="E152" s="67">
        <f t="shared" si="97"/>
        <v>1500000</v>
      </c>
      <c r="F152" s="67">
        <f t="shared" ca="1" si="98"/>
        <v>610038.94043431932</v>
      </c>
      <c r="G152" s="80">
        <f>VLOOKUP($A152,[0]!Table,MATCH(G$4,[0]!Curves,0))</f>
        <v>4.5870000000000006</v>
      </c>
      <c r="H152" s="81">
        <f t="shared" si="131"/>
        <v>4.5870000000000006</v>
      </c>
      <c r="I152" s="80">
        <f t="shared" si="132"/>
        <v>4.5870000000000006</v>
      </c>
      <c r="J152" s="80">
        <f>VLOOKUP($A152,[0]!Table,MATCH(J$4,[0]!Curves,0))</f>
        <v>-0.27</v>
      </c>
      <c r="K152" s="81">
        <f t="shared" si="126"/>
        <v>-0.27</v>
      </c>
      <c r="L152" s="99">
        <f t="shared" si="133"/>
        <v>-0.27</v>
      </c>
      <c r="M152" s="80">
        <f>VLOOKUP($A152,[0]!Table,MATCH(M$4,[0]!Curves,0))</f>
        <v>0</v>
      </c>
      <c r="N152" s="81">
        <f t="shared" si="127"/>
        <v>0</v>
      </c>
      <c r="O152" s="99">
        <f t="shared" si="134"/>
        <v>0</v>
      </c>
      <c r="P152" s="71"/>
      <c r="Q152" s="99">
        <f t="shared" si="128"/>
        <v>4.3170000000000002</v>
      </c>
      <c r="R152" s="99">
        <f t="shared" si="129"/>
        <v>4.3170000000000002</v>
      </c>
      <c r="S152" s="99">
        <f t="shared" si="130"/>
        <v>4.3170000000000002</v>
      </c>
      <c r="T152" s="82"/>
      <c r="U152" s="22">
        <f t="shared" si="99"/>
        <v>30</v>
      </c>
      <c r="V152" s="83">
        <f t="shared" si="100"/>
        <v>42302</v>
      </c>
      <c r="W152" s="22">
        <f t="shared" ca="1" si="101"/>
        <v>5253</v>
      </c>
      <c r="X152" s="80">
        <f>VLOOKUP($A152,[0]!Table,MATCH(X$4,[0]!Curves,0))</f>
        <v>6.3511132724287697E-2</v>
      </c>
      <c r="Y152" s="84">
        <f t="shared" ca="1" si="102"/>
        <v>0.40669262695621289</v>
      </c>
      <c r="Z152" s="22">
        <f t="shared" si="103"/>
        <v>1</v>
      </c>
      <c r="AA152" s="22">
        <f t="shared" si="104"/>
        <v>30</v>
      </c>
      <c r="AC152" s="72">
        <f t="shared" ca="1" si="105"/>
        <v>2798248.6197722233</v>
      </c>
      <c r="AD152" s="72">
        <f t="shared" ca="1" si="106"/>
        <v>2798248.6197722233</v>
      </c>
      <c r="AE152" s="72">
        <f t="shared" ca="1" si="107"/>
        <v>2798248.6197722233</v>
      </c>
      <c r="AF152" s="72">
        <f t="shared" ca="1" si="108"/>
        <v>-164710.51391726622</v>
      </c>
      <c r="AG152" s="72">
        <f t="shared" ca="1" si="109"/>
        <v>-164710.51391726622</v>
      </c>
      <c r="AH152" s="72">
        <f t="shared" ca="1" si="110"/>
        <v>-164710.51391726622</v>
      </c>
      <c r="AI152" s="72">
        <f t="shared" ca="1" si="111"/>
        <v>0</v>
      </c>
      <c r="AJ152" s="72">
        <f t="shared" ca="1" si="112"/>
        <v>0</v>
      </c>
      <c r="AK152" s="72">
        <f t="shared" ca="1" si="113"/>
        <v>0</v>
      </c>
      <c r="AL152" s="76"/>
      <c r="AM152" s="72">
        <f t="shared" ca="1" si="114"/>
        <v>0</v>
      </c>
      <c r="AN152" s="72">
        <f t="shared" ca="1" si="115"/>
        <v>0</v>
      </c>
      <c r="AO152" s="72">
        <f t="shared" ca="1" si="116"/>
        <v>0</v>
      </c>
      <c r="AP152" s="85">
        <f t="shared" ca="1" si="117"/>
        <v>0</v>
      </c>
      <c r="AR152" s="72">
        <f t="shared" ca="1" si="118"/>
        <v>0</v>
      </c>
      <c r="AS152" s="72">
        <f t="shared" ca="1" si="119"/>
        <v>0</v>
      </c>
      <c r="AT152" s="72">
        <f t="shared" ca="1" si="120"/>
        <v>0</v>
      </c>
      <c r="AU152" s="85">
        <f t="shared" ca="1" si="121"/>
        <v>0</v>
      </c>
      <c r="AV152" s="85"/>
      <c r="AW152" s="73">
        <f t="shared" ca="1" si="122"/>
        <v>0</v>
      </c>
      <c r="AY152" s="73">
        <f t="shared" ca="1" si="123"/>
        <v>2633538.1058549569</v>
      </c>
      <c r="AZ152" s="86"/>
    </row>
    <row r="153" spans="1:52">
      <c r="A153" s="77">
        <f t="shared" si="124"/>
        <v>42278</v>
      </c>
      <c r="B153" s="78">
        <f t="shared" si="125"/>
        <v>50000</v>
      </c>
      <c r="C153" s="87"/>
      <c r="D153" s="79">
        <f t="shared" si="96"/>
        <v>50000</v>
      </c>
      <c r="E153" s="67">
        <f t="shared" si="97"/>
        <v>1550000</v>
      </c>
      <c r="F153" s="67">
        <f t="shared" ca="1" si="98"/>
        <v>626717.53102135146</v>
      </c>
      <c r="G153" s="80">
        <f>VLOOKUP($A153,[0]!Table,MATCH(G$4,[0]!Curves,0))</f>
        <v>4.6150000000000002</v>
      </c>
      <c r="H153" s="81">
        <f t="shared" si="131"/>
        <v>4.6150000000000002</v>
      </c>
      <c r="I153" s="80">
        <f t="shared" si="132"/>
        <v>4.6150000000000002</v>
      </c>
      <c r="J153" s="80">
        <f>VLOOKUP($A153,[0]!Table,MATCH(J$4,[0]!Curves,0))</f>
        <v>-0.27</v>
      </c>
      <c r="K153" s="81">
        <f t="shared" si="126"/>
        <v>-0.27</v>
      </c>
      <c r="L153" s="99">
        <f t="shared" si="133"/>
        <v>-0.27</v>
      </c>
      <c r="M153" s="80">
        <f>VLOOKUP($A153,[0]!Table,MATCH(M$4,[0]!Curves,0))</f>
        <v>0</v>
      </c>
      <c r="N153" s="81">
        <f t="shared" si="127"/>
        <v>0</v>
      </c>
      <c r="O153" s="99">
        <f t="shared" si="134"/>
        <v>0</v>
      </c>
      <c r="P153" s="71"/>
      <c r="Q153" s="99">
        <f t="shared" si="128"/>
        <v>4.3450000000000006</v>
      </c>
      <c r="R153" s="99">
        <f t="shared" si="129"/>
        <v>4.3450000000000006</v>
      </c>
      <c r="S153" s="99">
        <f t="shared" si="130"/>
        <v>4.3450000000000006</v>
      </c>
      <c r="T153" s="82"/>
      <c r="U153" s="22">
        <f t="shared" si="99"/>
        <v>31</v>
      </c>
      <c r="V153" s="83">
        <f t="shared" si="100"/>
        <v>42333</v>
      </c>
      <c r="W153" s="22">
        <f t="shared" ca="1" si="101"/>
        <v>5284</v>
      </c>
      <c r="X153" s="80">
        <f>VLOOKUP($A153,[0]!Table,MATCH(X$4,[0]!Curves,0))</f>
        <v>6.3546140928132808E-2</v>
      </c>
      <c r="Y153" s="84">
        <f t="shared" ca="1" si="102"/>
        <v>0.40433389098151706</v>
      </c>
      <c r="Z153" s="22">
        <f t="shared" si="103"/>
        <v>1</v>
      </c>
      <c r="AA153" s="22">
        <f t="shared" si="104"/>
        <v>31</v>
      </c>
      <c r="AC153" s="72">
        <f t="shared" ca="1" si="105"/>
        <v>2892301.4056635373</v>
      </c>
      <c r="AD153" s="72">
        <f t="shared" ca="1" si="106"/>
        <v>2892301.4056635373</v>
      </c>
      <c r="AE153" s="72">
        <f t="shared" ca="1" si="107"/>
        <v>2892301.4056635373</v>
      </c>
      <c r="AF153" s="72">
        <f t="shared" ca="1" si="108"/>
        <v>-169213.73337576492</v>
      </c>
      <c r="AG153" s="72">
        <f t="shared" ca="1" si="109"/>
        <v>-169213.73337576492</v>
      </c>
      <c r="AH153" s="72">
        <f t="shared" ca="1" si="110"/>
        <v>-169213.73337576492</v>
      </c>
      <c r="AI153" s="72">
        <f t="shared" ca="1" si="111"/>
        <v>0</v>
      </c>
      <c r="AJ153" s="72">
        <f t="shared" ca="1" si="112"/>
        <v>0</v>
      </c>
      <c r="AK153" s="72">
        <f t="shared" ca="1" si="113"/>
        <v>0</v>
      </c>
      <c r="AL153" s="76"/>
      <c r="AM153" s="72">
        <f t="shared" ca="1" si="114"/>
        <v>0</v>
      </c>
      <c r="AN153" s="72">
        <f t="shared" ca="1" si="115"/>
        <v>0</v>
      </c>
      <c r="AO153" s="72">
        <f t="shared" ca="1" si="116"/>
        <v>0</v>
      </c>
      <c r="AP153" s="85">
        <f t="shared" ca="1" si="117"/>
        <v>0</v>
      </c>
      <c r="AR153" s="72">
        <f t="shared" ca="1" si="118"/>
        <v>0</v>
      </c>
      <c r="AS153" s="72">
        <f t="shared" ca="1" si="119"/>
        <v>0</v>
      </c>
      <c r="AT153" s="72">
        <f t="shared" ca="1" si="120"/>
        <v>0</v>
      </c>
      <c r="AU153" s="85">
        <f t="shared" ca="1" si="121"/>
        <v>0</v>
      </c>
      <c r="AV153" s="85"/>
      <c r="AW153" s="73">
        <f t="shared" ca="1" si="122"/>
        <v>0</v>
      </c>
      <c r="AY153" s="73">
        <f t="shared" ca="1" si="123"/>
        <v>2723087.6722877724</v>
      </c>
      <c r="AZ153" s="86"/>
    </row>
    <row r="154" spans="1:52">
      <c r="A154" s="77">
        <f t="shared" si="124"/>
        <v>42309</v>
      </c>
      <c r="B154" s="78">
        <f t="shared" si="125"/>
        <v>50000</v>
      </c>
      <c r="C154" s="87"/>
      <c r="D154" s="79">
        <f t="shared" si="96"/>
        <v>50000</v>
      </c>
      <c r="E154" s="67">
        <f t="shared" si="97"/>
        <v>1500000</v>
      </c>
      <c r="F154" s="67">
        <f t="shared" ca="1" si="98"/>
        <v>603092.99181496992</v>
      </c>
      <c r="G154" s="80">
        <f>VLOOKUP($A154,[0]!Table,MATCH(G$4,[0]!Curves,0))</f>
        <v>4.75</v>
      </c>
      <c r="H154" s="81">
        <f t="shared" si="131"/>
        <v>4.75</v>
      </c>
      <c r="I154" s="80">
        <f t="shared" si="132"/>
        <v>4.75</v>
      </c>
      <c r="J154" s="80">
        <f>VLOOKUP($A154,[0]!Table,MATCH(J$4,[0]!Curves,0))</f>
        <v>-0.15</v>
      </c>
      <c r="K154" s="81">
        <f t="shared" si="126"/>
        <v>-0.15</v>
      </c>
      <c r="L154" s="99">
        <f t="shared" si="133"/>
        <v>-0.15</v>
      </c>
      <c r="M154" s="80">
        <f>VLOOKUP($A154,[0]!Table,MATCH(M$4,[0]!Curves,0))</f>
        <v>0</v>
      </c>
      <c r="N154" s="81">
        <f t="shared" si="127"/>
        <v>0</v>
      </c>
      <c r="O154" s="99">
        <f t="shared" si="134"/>
        <v>0</v>
      </c>
      <c r="P154" s="71"/>
      <c r="Q154" s="99">
        <f t="shared" si="128"/>
        <v>4.5999999999999996</v>
      </c>
      <c r="R154" s="99">
        <f t="shared" si="129"/>
        <v>4.5999999999999996</v>
      </c>
      <c r="S154" s="99">
        <f t="shared" si="130"/>
        <v>4.5999999999999996</v>
      </c>
      <c r="T154" s="82"/>
      <c r="U154" s="22">
        <f t="shared" si="99"/>
        <v>30</v>
      </c>
      <c r="V154" s="83">
        <f t="shared" si="100"/>
        <v>42363</v>
      </c>
      <c r="W154" s="22">
        <f t="shared" ca="1" si="101"/>
        <v>5314</v>
      </c>
      <c r="X154" s="80">
        <f>VLOOKUP($A154,[0]!Table,MATCH(X$4,[0]!Curves,0))</f>
        <v>6.3582316072533299E-2</v>
      </c>
      <c r="Y154" s="84">
        <f t="shared" ca="1" si="102"/>
        <v>0.40206199454331332</v>
      </c>
      <c r="Z154" s="22">
        <f t="shared" si="103"/>
        <v>1</v>
      </c>
      <c r="AA154" s="22">
        <f t="shared" si="104"/>
        <v>30</v>
      </c>
      <c r="AC154" s="72">
        <f t="shared" ca="1" si="105"/>
        <v>2864691.711121107</v>
      </c>
      <c r="AD154" s="72">
        <f t="shared" ca="1" si="106"/>
        <v>2864691.711121107</v>
      </c>
      <c r="AE154" s="72">
        <f t="shared" ca="1" si="107"/>
        <v>2864691.711121107</v>
      </c>
      <c r="AF154" s="72">
        <f t="shared" ca="1" si="108"/>
        <v>-90463.94877224548</v>
      </c>
      <c r="AG154" s="72">
        <f t="shared" ca="1" si="109"/>
        <v>-90463.94877224548</v>
      </c>
      <c r="AH154" s="72">
        <f t="shared" ca="1" si="110"/>
        <v>-90463.94877224548</v>
      </c>
      <c r="AI154" s="72">
        <f t="shared" ca="1" si="111"/>
        <v>0</v>
      </c>
      <c r="AJ154" s="72">
        <f t="shared" ca="1" si="112"/>
        <v>0</v>
      </c>
      <c r="AK154" s="72">
        <f t="shared" ca="1" si="113"/>
        <v>0</v>
      </c>
      <c r="AL154" s="76"/>
      <c r="AM154" s="72">
        <f t="shared" ca="1" si="114"/>
        <v>0</v>
      </c>
      <c r="AN154" s="72">
        <f t="shared" ca="1" si="115"/>
        <v>0</v>
      </c>
      <c r="AO154" s="72">
        <f t="shared" ca="1" si="116"/>
        <v>0</v>
      </c>
      <c r="AP154" s="85">
        <f t="shared" ca="1" si="117"/>
        <v>0</v>
      </c>
      <c r="AR154" s="72">
        <f t="shared" ca="1" si="118"/>
        <v>0</v>
      </c>
      <c r="AS154" s="72">
        <f t="shared" ca="1" si="119"/>
        <v>0</v>
      </c>
      <c r="AT154" s="72">
        <f t="shared" ca="1" si="120"/>
        <v>0</v>
      </c>
      <c r="AU154" s="85">
        <f t="shared" ca="1" si="121"/>
        <v>0</v>
      </c>
      <c r="AV154" s="85"/>
      <c r="AW154" s="73">
        <f t="shared" ca="1" si="122"/>
        <v>0</v>
      </c>
      <c r="AY154" s="73">
        <f t="shared" ca="1" si="123"/>
        <v>2774227.7623488614</v>
      </c>
      <c r="AZ154" s="86"/>
    </row>
    <row r="155" spans="1:52">
      <c r="A155" s="77">
        <f t="shared" si="124"/>
        <v>42339</v>
      </c>
      <c r="B155" s="78">
        <f t="shared" si="125"/>
        <v>50000</v>
      </c>
      <c r="C155" s="87"/>
      <c r="D155" s="79">
        <f t="shared" si="96"/>
        <v>50000</v>
      </c>
      <c r="E155" s="67">
        <f t="shared" si="97"/>
        <v>1550000</v>
      </c>
      <c r="F155" s="67">
        <f t="shared" ca="1" si="98"/>
        <v>619574.43387758895</v>
      </c>
      <c r="G155" s="80">
        <f>VLOOKUP($A155,[0]!Table,MATCH(G$4,[0]!Curves,0))</f>
        <v>4.8849999999999998</v>
      </c>
      <c r="H155" s="81">
        <f t="shared" si="131"/>
        <v>4.8849999999999998</v>
      </c>
      <c r="I155" s="80">
        <f t="shared" si="132"/>
        <v>4.8849999999999998</v>
      </c>
      <c r="J155" s="80">
        <f>VLOOKUP($A155,[0]!Table,MATCH(J$4,[0]!Curves,0))</f>
        <v>-0.15</v>
      </c>
      <c r="K155" s="81">
        <f t="shared" si="126"/>
        <v>-0.15</v>
      </c>
      <c r="L155" s="99">
        <f t="shared" si="133"/>
        <v>-0.15</v>
      </c>
      <c r="M155" s="80">
        <f>VLOOKUP($A155,[0]!Table,MATCH(M$4,[0]!Curves,0))</f>
        <v>0</v>
      </c>
      <c r="N155" s="81">
        <f t="shared" si="127"/>
        <v>0</v>
      </c>
      <c r="O155" s="99">
        <f t="shared" si="134"/>
        <v>0</v>
      </c>
      <c r="P155" s="71"/>
      <c r="Q155" s="99">
        <f t="shared" si="128"/>
        <v>4.7349999999999994</v>
      </c>
      <c r="R155" s="99">
        <f t="shared" si="129"/>
        <v>4.7349999999999994</v>
      </c>
      <c r="S155" s="99">
        <f t="shared" si="130"/>
        <v>4.7349999999999994</v>
      </c>
      <c r="T155" s="82"/>
      <c r="U155" s="22">
        <f t="shared" si="99"/>
        <v>31</v>
      </c>
      <c r="V155" s="83">
        <f t="shared" si="100"/>
        <v>42394</v>
      </c>
      <c r="W155" s="22">
        <f t="shared" ca="1" si="101"/>
        <v>5345</v>
      </c>
      <c r="X155" s="80">
        <f>VLOOKUP($A155,[0]!Table,MATCH(X$4,[0]!Curves,0))</f>
        <v>6.3617324277204901E-2</v>
      </c>
      <c r="Y155" s="84">
        <f t="shared" ca="1" si="102"/>
        <v>0.39972544121134768</v>
      </c>
      <c r="Z155" s="22">
        <f t="shared" si="103"/>
        <v>1</v>
      </c>
      <c r="AA155" s="22">
        <f t="shared" si="104"/>
        <v>31</v>
      </c>
      <c r="AC155" s="72">
        <f t="shared" ca="1" si="105"/>
        <v>3026621.1094920221</v>
      </c>
      <c r="AD155" s="72">
        <f t="shared" ca="1" si="106"/>
        <v>3026621.1094920221</v>
      </c>
      <c r="AE155" s="72">
        <f t="shared" ca="1" si="107"/>
        <v>3026621.1094920221</v>
      </c>
      <c r="AF155" s="72">
        <f t="shared" ca="1" si="108"/>
        <v>-92936.165081638334</v>
      </c>
      <c r="AG155" s="72">
        <f t="shared" ca="1" si="109"/>
        <v>-92936.165081638334</v>
      </c>
      <c r="AH155" s="72">
        <f t="shared" ca="1" si="110"/>
        <v>-92936.165081638334</v>
      </c>
      <c r="AI155" s="72">
        <f t="shared" ca="1" si="111"/>
        <v>0</v>
      </c>
      <c r="AJ155" s="72">
        <f t="shared" ca="1" si="112"/>
        <v>0</v>
      </c>
      <c r="AK155" s="72">
        <f t="shared" ca="1" si="113"/>
        <v>0</v>
      </c>
      <c r="AL155" s="76"/>
      <c r="AM155" s="72">
        <f t="shared" ca="1" si="114"/>
        <v>0</v>
      </c>
      <c r="AN155" s="72">
        <f t="shared" ca="1" si="115"/>
        <v>0</v>
      </c>
      <c r="AO155" s="72">
        <f t="shared" ca="1" si="116"/>
        <v>0</v>
      </c>
      <c r="AP155" s="85">
        <f t="shared" ca="1" si="117"/>
        <v>0</v>
      </c>
      <c r="AR155" s="72">
        <f t="shared" ca="1" si="118"/>
        <v>0</v>
      </c>
      <c r="AS155" s="72">
        <f t="shared" ca="1" si="119"/>
        <v>0</v>
      </c>
      <c r="AT155" s="72">
        <f t="shared" ca="1" si="120"/>
        <v>0</v>
      </c>
      <c r="AU155" s="85">
        <f t="shared" ca="1" si="121"/>
        <v>0</v>
      </c>
      <c r="AV155" s="85"/>
      <c r="AW155" s="73">
        <f t="shared" ca="1" si="122"/>
        <v>0</v>
      </c>
      <c r="AY155" s="73">
        <f t="shared" ca="1" si="123"/>
        <v>2933684.9444103837</v>
      </c>
      <c r="AZ155" s="86"/>
    </row>
    <row r="156" spans="1:52">
      <c r="A156" s="77">
        <f t="shared" si="124"/>
        <v>42370</v>
      </c>
      <c r="B156" s="78">
        <f t="shared" si="125"/>
        <v>50000</v>
      </c>
      <c r="C156" s="87"/>
      <c r="D156" s="79">
        <f t="shared" si="96"/>
        <v>50000</v>
      </c>
      <c r="E156" s="67">
        <f t="shared" si="97"/>
        <v>1550000</v>
      </c>
      <c r="F156" s="67">
        <f t="shared" ca="1" si="98"/>
        <v>615970.16296671389</v>
      </c>
      <c r="G156" s="80">
        <f>VLOOKUP($A156,[0]!Table,MATCH(G$4,[0]!Curves,0))</f>
        <v>4.9809999999999999</v>
      </c>
      <c r="H156" s="81">
        <f t="shared" si="131"/>
        <v>4.9809999999999999</v>
      </c>
      <c r="I156" s="80">
        <f t="shared" si="132"/>
        <v>4.9809999999999999</v>
      </c>
      <c r="J156" s="80">
        <f>VLOOKUP($A156,[0]!Table,MATCH(J$4,[0]!Curves,0))</f>
        <v>-0.15</v>
      </c>
      <c r="K156" s="81">
        <f t="shared" si="126"/>
        <v>-0.15</v>
      </c>
      <c r="L156" s="99">
        <f t="shared" si="133"/>
        <v>-0.15</v>
      </c>
      <c r="M156" s="80">
        <f>VLOOKUP($A156,[0]!Table,MATCH(M$4,[0]!Curves,0))</f>
        <v>0</v>
      </c>
      <c r="N156" s="81">
        <f t="shared" si="127"/>
        <v>0</v>
      </c>
      <c r="O156" s="99">
        <f t="shared" si="134"/>
        <v>0</v>
      </c>
      <c r="P156" s="71"/>
      <c r="Q156" s="99">
        <f t="shared" si="128"/>
        <v>4.8309999999999995</v>
      </c>
      <c r="R156" s="99">
        <f t="shared" si="129"/>
        <v>4.8309999999999995</v>
      </c>
      <c r="S156" s="99">
        <f t="shared" si="130"/>
        <v>4.8309999999999995</v>
      </c>
      <c r="T156" s="82"/>
      <c r="U156" s="22">
        <f t="shared" si="99"/>
        <v>31</v>
      </c>
      <c r="V156" s="83">
        <f t="shared" si="100"/>
        <v>42425</v>
      </c>
      <c r="W156" s="22">
        <f t="shared" ca="1" si="101"/>
        <v>5376</v>
      </c>
      <c r="X156" s="80">
        <f>VLOOKUP($A156,[0]!Table,MATCH(X$4,[0]!Curves,0))</f>
        <v>6.3653499422459403E-2</v>
      </c>
      <c r="Y156" s="84">
        <f t="shared" ca="1" si="102"/>
        <v>0.39740010513981538</v>
      </c>
      <c r="Z156" s="22">
        <f t="shared" si="103"/>
        <v>1</v>
      </c>
      <c r="AA156" s="22">
        <f t="shared" si="104"/>
        <v>31</v>
      </c>
      <c r="AC156" s="72">
        <f t="shared" ca="1" si="105"/>
        <v>3068147.3817372019</v>
      </c>
      <c r="AD156" s="72">
        <f t="shared" ca="1" si="106"/>
        <v>3068147.3817372019</v>
      </c>
      <c r="AE156" s="72">
        <f t="shared" ca="1" si="107"/>
        <v>3068147.3817372019</v>
      </c>
      <c r="AF156" s="72">
        <f t="shared" ca="1" si="108"/>
        <v>-92395.524445007075</v>
      </c>
      <c r="AG156" s="72">
        <f t="shared" ca="1" si="109"/>
        <v>-92395.524445007075</v>
      </c>
      <c r="AH156" s="72">
        <f t="shared" ca="1" si="110"/>
        <v>-92395.524445007075</v>
      </c>
      <c r="AI156" s="72">
        <f t="shared" ca="1" si="111"/>
        <v>0</v>
      </c>
      <c r="AJ156" s="72">
        <f t="shared" ca="1" si="112"/>
        <v>0</v>
      </c>
      <c r="AK156" s="72">
        <f t="shared" ca="1" si="113"/>
        <v>0</v>
      </c>
      <c r="AL156" s="76"/>
      <c r="AM156" s="72">
        <f t="shared" ca="1" si="114"/>
        <v>0</v>
      </c>
      <c r="AN156" s="72">
        <f t="shared" ca="1" si="115"/>
        <v>0</v>
      </c>
      <c r="AO156" s="72">
        <f t="shared" ca="1" si="116"/>
        <v>0</v>
      </c>
      <c r="AP156" s="85">
        <f t="shared" ca="1" si="117"/>
        <v>0</v>
      </c>
      <c r="AR156" s="72">
        <f t="shared" ca="1" si="118"/>
        <v>0</v>
      </c>
      <c r="AS156" s="72">
        <f t="shared" ca="1" si="119"/>
        <v>0</v>
      </c>
      <c r="AT156" s="72">
        <f t="shared" ca="1" si="120"/>
        <v>0</v>
      </c>
      <c r="AU156" s="85">
        <f t="shared" ca="1" si="121"/>
        <v>0</v>
      </c>
      <c r="AV156" s="85"/>
      <c r="AW156" s="73">
        <f t="shared" ca="1" si="122"/>
        <v>0</v>
      </c>
      <c r="AY156" s="73">
        <f t="shared" ca="1" si="123"/>
        <v>2975751.8572921949</v>
      </c>
      <c r="AZ156" s="86"/>
    </row>
    <row r="157" spans="1:52">
      <c r="A157" s="77">
        <f t="shared" si="124"/>
        <v>42401</v>
      </c>
      <c r="B157" s="78">
        <f t="shared" si="125"/>
        <v>50000</v>
      </c>
      <c r="C157" s="87"/>
      <c r="D157" s="79">
        <f t="shared" si="96"/>
        <v>50000</v>
      </c>
      <c r="E157" s="67">
        <f t="shared" si="97"/>
        <v>1450000</v>
      </c>
      <c r="F157" s="67">
        <f t="shared" ca="1" si="98"/>
        <v>573090.62308572896</v>
      </c>
      <c r="G157" s="80">
        <f>VLOOKUP($A157,[0]!Table,MATCH(G$4,[0]!Curves,0))</f>
        <v>4.8630000000000004</v>
      </c>
      <c r="H157" s="81">
        <f t="shared" si="131"/>
        <v>4.8630000000000004</v>
      </c>
      <c r="I157" s="80">
        <f t="shared" si="132"/>
        <v>4.8630000000000004</v>
      </c>
      <c r="J157" s="80">
        <f>VLOOKUP($A157,[0]!Table,MATCH(J$4,[0]!Curves,0))</f>
        <v>-0.15</v>
      </c>
      <c r="K157" s="81">
        <f t="shared" si="126"/>
        <v>-0.15</v>
      </c>
      <c r="L157" s="99">
        <f t="shared" si="133"/>
        <v>-0.15</v>
      </c>
      <c r="M157" s="80">
        <f>VLOOKUP($A157,[0]!Table,MATCH(M$4,[0]!Curves,0))</f>
        <v>0</v>
      </c>
      <c r="N157" s="81">
        <f t="shared" si="127"/>
        <v>0</v>
      </c>
      <c r="O157" s="99">
        <f t="shared" si="134"/>
        <v>0</v>
      </c>
      <c r="P157" s="71"/>
      <c r="Q157" s="99">
        <f t="shared" si="128"/>
        <v>4.7130000000000001</v>
      </c>
      <c r="R157" s="99">
        <f t="shared" si="129"/>
        <v>4.7130000000000001</v>
      </c>
      <c r="S157" s="99">
        <f t="shared" si="130"/>
        <v>4.7130000000000001</v>
      </c>
      <c r="T157" s="82"/>
      <c r="U157" s="22">
        <f t="shared" si="99"/>
        <v>29</v>
      </c>
      <c r="V157" s="83">
        <f t="shared" si="100"/>
        <v>42454</v>
      </c>
      <c r="W157" s="22">
        <f t="shared" ca="1" si="101"/>
        <v>5405</v>
      </c>
      <c r="X157" s="80">
        <f>VLOOKUP($A157,[0]!Table,MATCH(X$4,[0]!Curves,0))</f>
        <v>6.36896745681481E-2</v>
      </c>
      <c r="Y157" s="84">
        <f t="shared" ca="1" si="102"/>
        <v>0.39523491247291653</v>
      </c>
      <c r="Z157" s="22">
        <f t="shared" si="103"/>
        <v>1</v>
      </c>
      <c r="AA157" s="22">
        <f t="shared" si="104"/>
        <v>29</v>
      </c>
      <c r="AC157" s="72">
        <f t="shared" ca="1" si="105"/>
        <v>2786939.7000659001</v>
      </c>
      <c r="AD157" s="72">
        <f t="shared" ca="1" si="106"/>
        <v>2786939.7000659001</v>
      </c>
      <c r="AE157" s="72">
        <f t="shared" ca="1" si="107"/>
        <v>2786939.7000659001</v>
      </c>
      <c r="AF157" s="72">
        <f t="shared" ca="1" si="108"/>
        <v>-85963.593462859339</v>
      </c>
      <c r="AG157" s="72">
        <f t="shared" ca="1" si="109"/>
        <v>-85963.593462859339</v>
      </c>
      <c r="AH157" s="72">
        <f t="shared" ca="1" si="110"/>
        <v>-85963.593462859339</v>
      </c>
      <c r="AI157" s="72">
        <f t="shared" ca="1" si="111"/>
        <v>0</v>
      </c>
      <c r="AJ157" s="72">
        <f t="shared" ca="1" si="112"/>
        <v>0</v>
      </c>
      <c r="AK157" s="72">
        <f t="shared" ca="1" si="113"/>
        <v>0</v>
      </c>
      <c r="AL157" s="76"/>
      <c r="AM157" s="72">
        <f t="shared" ca="1" si="114"/>
        <v>0</v>
      </c>
      <c r="AN157" s="72">
        <f t="shared" ca="1" si="115"/>
        <v>0</v>
      </c>
      <c r="AO157" s="72">
        <f t="shared" ca="1" si="116"/>
        <v>0</v>
      </c>
      <c r="AP157" s="85">
        <f t="shared" ca="1" si="117"/>
        <v>0</v>
      </c>
      <c r="AR157" s="72">
        <f t="shared" ca="1" si="118"/>
        <v>0</v>
      </c>
      <c r="AS157" s="72">
        <f t="shared" ca="1" si="119"/>
        <v>0</v>
      </c>
      <c r="AT157" s="72">
        <f t="shared" ca="1" si="120"/>
        <v>0</v>
      </c>
      <c r="AU157" s="85">
        <f t="shared" ca="1" si="121"/>
        <v>0</v>
      </c>
      <c r="AV157" s="85"/>
      <c r="AW157" s="73">
        <f t="shared" ca="1" si="122"/>
        <v>0</v>
      </c>
      <c r="AY157" s="73">
        <f t="shared" ca="1" si="123"/>
        <v>2700976.1066030408</v>
      </c>
      <c r="AZ157" s="86"/>
    </row>
    <row r="158" spans="1:52">
      <c r="A158" s="77">
        <f t="shared" si="124"/>
        <v>42430</v>
      </c>
      <c r="B158" s="78">
        <f t="shared" si="125"/>
        <v>50000</v>
      </c>
      <c r="C158" s="87"/>
      <c r="D158" s="79">
        <f t="shared" si="96"/>
        <v>50000</v>
      </c>
      <c r="E158" s="67">
        <f t="shared" si="97"/>
        <v>1550000</v>
      </c>
      <c r="F158" s="67">
        <f t="shared" ca="1" si="98"/>
        <v>609043.32950110652</v>
      </c>
      <c r="G158" s="80">
        <f>VLOOKUP($A158,[0]!Table,MATCH(G$4,[0]!Curves,0))</f>
        <v>4.7300000000000004</v>
      </c>
      <c r="H158" s="81">
        <f t="shared" si="131"/>
        <v>4.7300000000000004</v>
      </c>
      <c r="I158" s="80">
        <f t="shared" si="132"/>
        <v>4.7300000000000004</v>
      </c>
      <c r="J158" s="80">
        <f>VLOOKUP($A158,[0]!Table,MATCH(J$4,[0]!Curves,0))</f>
        <v>-0.15</v>
      </c>
      <c r="K158" s="81">
        <f t="shared" si="126"/>
        <v>-0.15</v>
      </c>
      <c r="L158" s="99">
        <f t="shared" si="133"/>
        <v>-0.15</v>
      </c>
      <c r="M158" s="80">
        <f>VLOOKUP($A158,[0]!Table,MATCH(M$4,[0]!Curves,0))</f>
        <v>0</v>
      </c>
      <c r="N158" s="81">
        <f t="shared" si="127"/>
        <v>0</v>
      </c>
      <c r="O158" s="99">
        <f t="shared" si="134"/>
        <v>0</v>
      </c>
      <c r="P158" s="71"/>
      <c r="Q158" s="99">
        <f t="shared" si="128"/>
        <v>4.58</v>
      </c>
      <c r="R158" s="99">
        <f t="shared" si="129"/>
        <v>4.58</v>
      </c>
      <c r="S158" s="99">
        <f t="shared" si="130"/>
        <v>4.58</v>
      </c>
      <c r="T158" s="82"/>
      <c r="U158" s="22">
        <f t="shared" si="99"/>
        <v>31</v>
      </c>
      <c r="V158" s="83">
        <f t="shared" si="100"/>
        <v>42485</v>
      </c>
      <c r="W158" s="22">
        <f t="shared" ca="1" si="101"/>
        <v>5436</v>
      </c>
      <c r="X158" s="80">
        <f>VLOOKUP($A158,[0]!Table,MATCH(X$4,[0]!Curves,0))</f>
        <v>6.3723515833862696E-2</v>
      </c>
      <c r="Y158" s="84">
        <f t="shared" ca="1" si="102"/>
        <v>0.39293118032329449</v>
      </c>
      <c r="Z158" s="22">
        <f t="shared" si="103"/>
        <v>1</v>
      </c>
      <c r="AA158" s="22">
        <f t="shared" si="104"/>
        <v>31</v>
      </c>
      <c r="AC158" s="72">
        <f t="shared" ca="1" si="105"/>
        <v>2880774.948540234</v>
      </c>
      <c r="AD158" s="72">
        <f t="shared" ca="1" si="106"/>
        <v>2880774.948540234</v>
      </c>
      <c r="AE158" s="72">
        <f t="shared" ca="1" si="107"/>
        <v>2880774.948540234</v>
      </c>
      <c r="AF158" s="72">
        <f t="shared" ca="1" si="108"/>
        <v>-91356.499425165981</v>
      </c>
      <c r="AG158" s="72">
        <f t="shared" ca="1" si="109"/>
        <v>-91356.499425165981</v>
      </c>
      <c r="AH158" s="72">
        <f t="shared" ca="1" si="110"/>
        <v>-91356.499425165981</v>
      </c>
      <c r="AI158" s="72">
        <f t="shared" ca="1" si="111"/>
        <v>0</v>
      </c>
      <c r="AJ158" s="72">
        <f t="shared" ca="1" si="112"/>
        <v>0</v>
      </c>
      <c r="AK158" s="72">
        <f t="shared" ca="1" si="113"/>
        <v>0</v>
      </c>
      <c r="AL158" s="76"/>
      <c r="AM158" s="72">
        <f t="shared" ca="1" si="114"/>
        <v>0</v>
      </c>
      <c r="AN158" s="72">
        <f t="shared" ca="1" si="115"/>
        <v>0</v>
      </c>
      <c r="AO158" s="72">
        <f t="shared" ca="1" si="116"/>
        <v>0</v>
      </c>
      <c r="AP158" s="85">
        <f t="shared" ca="1" si="117"/>
        <v>0</v>
      </c>
      <c r="AR158" s="72">
        <f t="shared" ca="1" si="118"/>
        <v>0</v>
      </c>
      <c r="AS158" s="72">
        <f t="shared" ca="1" si="119"/>
        <v>0</v>
      </c>
      <c r="AT158" s="72">
        <f t="shared" ca="1" si="120"/>
        <v>0</v>
      </c>
      <c r="AU158" s="85">
        <f t="shared" ca="1" si="121"/>
        <v>0</v>
      </c>
      <c r="AV158" s="85"/>
      <c r="AW158" s="73">
        <f t="shared" ca="1" si="122"/>
        <v>0</v>
      </c>
      <c r="AY158" s="73">
        <f t="shared" ca="1" si="123"/>
        <v>2789418.4491150682</v>
      </c>
      <c r="AZ158" s="86"/>
    </row>
    <row r="159" spans="1:52">
      <c r="A159" s="77">
        <f t="shared" si="124"/>
        <v>42461</v>
      </c>
      <c r="B159" s="78">
        <f t="shared" si="125"/>
        <v>50000</v>
      </c>
      <c r="C159" s="87"/>
      <c r="D159" s="79">
        <f t="shared" si="96"/>
        <v>50000</v>
      </c>
      <c r="E159" s="67">
        <f t="shared" si="97"/>
        <v>1500000</v>
      </c>
      <c r="F159" s="67">
        <f t="shared" ca="1" si="98"/>
        <v>586068.50652048003</v>
      </c>
      <c r="G159" s="80">
        <f>VLOOKUP($A159,[0]!Table,MATCH(G$4,[0]!Curves,0))</f>
        <v>4.5449999999999999</v>
      </c>
      <c r="H159" s="81">
        <f t="shared" si="131"/>
        <v>4.5449999999999999</v>
      </c>
      <c r="I159" s="80">
        <f t="shared" si="132"/>
        <v>4.5449999999999999</v>
      </c>
      <c r="J159" s="80">
        <f>VLOOKUP($A159,[0]!Table,MATCH(J$4,[0]!Curves,0))</f>
        <v>-0.22</v>
      </c>
      <c r="K159" s="81">
        <f t="shared" si="126"/>
        <v>-0.22</v>
      </c>
      <c r="L159" s="99">
        <f t="shared" si="133"/>
        <v>-0.22</v>
      </c>
      <c r="M159" s="80">
        <f>VLOOKUP($A159,[0]!Table,MATCH(M$4,[0]!Curves,0))</f>
        <v>0</v>
      </c>
      <c r="N159" s="81">
        <f t="shared" si="127"/>
        <v>0</v>
      </c>
      <c r="O159" s="99">
        <f t="shared" si="134"/>
        <v>0</v>
      </c>
      <c r="P159" s="71"/>
      <c r="Q159" s="99">
        <f t="shared" si="128"/>
        <v>4.3250000000000002</v>
      </c>
      <c r="R159" s="99">
        <f t="shared" si="129"/>
        <v>4.3250000000000002</v>
      </c>
      <c r="S159" s="99">
        <f t="shared" si="130"/>
        <v>4.3250000000000002</v>
      </c>
      <c r="T159" s="82"/>
      <c r="U159" s="22">
        <f t="shared" si="99"/>
        <v>30</v>
      </c>
      <c r="V159" s="83">
        <f t="shared" si="100"/>
        <v>42515</v>
      </c>
      <c r="W159" s="22">
        <f t="shared" ca="1" si="101"/>
        <v>5466</v>
      </c>
      <c r="X159" s="80">
        <f>VLOOKUP($A159,[0]!Table,MATCH(X$4,[0]!Curves,0))</f>
        <v>6.3759690980391207E-2</v>
      </c>
      <c r="Y159" s="84">
        <f t="shared" ca="1" si="102"/>
        <v>0.39071233768032004</v>
      </c>
      <c r="Z159" s="22">
        <f t="shared" si="103"/>
        <v>1</v>
      </c>
      <c r="AA159" s="22">
        <f t="shared" si="104"/>
        <v>30</v>
      </c>
      <c r="AC159" s="72">
        <f t="shared" ca="1" si="105"/>
        <v>2663681.3621355817</v>
      </c>
      <c r="AD159" s="72">
        <f t="shared" ca="1" si="106"/>
        <v>2663681.3621355817</v>
      </c>
      <c r="AE159" s="72">
        <f t="shared" ca="1" si="107"/>
        <v>2663681.3621355817</v>
      </c>
      <c r="AF159" s="72">
        <f t="shared" ca="1" si="108"/>
        <v>-128935.0714345056</v>
      </c>
      <c r="AG159" s="72">
        <f t="shared" ca="1" si="109"/>
        <v>-128935.0714345056</v>
      </c>
      <c r="AH159" s="72">
        <f t="shared" ca="1" si="110"/>
        <v>-128935.0714345056</v>
      </c>
      <c r="AI159" s="72">
        <f t="shared" ca="1" si="111"/>
        <v>0</v>
      </c>
      <c r="AJ159" s="72">
        <f t="shared" ca="1" si="112"/>
        <v>0</v>
      </c>
      <c r="AK159" s="72">
        <f t="shared" ca="1" si="113"/>
        <v>0</v>
      </c>
      <c r="AL159" s="76"/>
      <c r="AM159" s="72">
        <f t="shared" ca="1" si="114"/>
        <v>0</v>
      </c>
      <c r="AN159" s="72">
        <f t="shared" ca="1" si="115"/>
        <v>0</v>
      </c>
      <c r="AO159" s="72">
        <f t="shared" ca="1" si="116"/>
        <v>0</v>
      </c>
      <c r="AP159" s="85">
        <f t="shared" ca="1" si="117"/>
        <v>0</v>
      </c>
      <c r="AR159" s="72">
        <f t="shared" ca="1" si="118"/>
        <v>0</v>
      </c>
      <c r="AS159" s="72">
        <f t="shared" ca="1" si="119"/>
        <v>0</v>
      </c>
      <c r="AT159" s="72">
        <f t="shared" ca="1" si="120"/>
        <v>0</v>
      </c>
      <c r="AU159" s="85">
        <f t="shared" ca="1" si="121"/>
        <v>0</v>
      </c>
      <c r="AV159" s="85"/>
      <c r="AW159" s="73">
        <f t="shared" ca="1" si="122"/>
        <v>0</v>
      </c>
      <c r="AY159" s="73">
        <f t="shared" ca="1" si="123"/>
        <v>2534746.2907010759</v>
      </c>
      <c r="AZ159" s="86"/>
    </row>
    <row r="160" spans="1:52">
      <c r="A160" s="77">
        <f t="shared" si="124"/>
        <v>42491</v>
      </c>
      <c r="B160" s="78">
        <f t="shared" si="125"/>
        <v>50000</v>
      </c>
      <c r="C160" s="87"/>
      <c r="D160" s="79">
        <f t="shared" si="96"/>
        <v>50000</v>
      </c>
      <c r="E160" s="67">
        <f t="shared" si="97"/>
        <v>1550000</v>
      </c>
      <c r="F160" s="67">
        <f t="shared" ca="1" si="98"/>
        <v>602067.15894411667</v>
      </c>
      <c r="G160" s="80">
        <f>VLOOKUP($A160,[0]!Table,MATCH(G$4,[0]!Curves,0))</f>
        <v>4.5350000000000001</v>
      </c>
      <c r="H160" s="81">
        <f t="shared" si="131"/>
        <v>4.5350000000000001</v>
      </c>
      <c r="I160" s="80">
        <f t="shared" si="132"/>
        <v>4.5350000000000001</v>
      </c>
      <c r="J160" s="80">
        <f>VLOOKUP($A160,[0]!Table,MATCH(J$4,[0]!Curves,0))</f>
        <v>-0.27</v>
      </c>
      <c r="K160" s="81">
        <f t="shared" si="126"/>
        <v>-0.27</v>
      </c>
      <c r="L160" s="99">
        <f t="shared" si="133"/>
        <v>-0.27</v>
      </c>
      <c r="M160" s="80">
        <f>VLOOKUP($A160,[0]!Table,MATCH(M$4,[0]!Curves,0))</f>
        <v>0</v>
      </c>
      <c r="N160" s="81">
        <f t="shared" si="127"/>
        <v>0</v>
      </c>
      <c r="O160" s="99">
        <f t="shared" si="134"/>
        <v>0</v>
      </c>
      <c r="P160" s="71"/>
      <c r="Q160" s="99">
        <f t="shared" si="128"/>
        <v>4.2650000000000006</v>
      </c>
      <c r="R160" s="99">
        <f t="shared" si="129"/>
        <v>4.2650000000000006</v>
      </c>
      <c r="S160" s="99">
        <f t="shared" si="130"/>
        <v>4.2650000000000006</v>
      </c>
      <c r="T160" s="82"/>
      <c r="U160" s="22">
        <f t="shared" si="99"/>
        <v>31</v>
      </c>
      <c r="V160" s="83">
        <f t="shared" si="100"/>
        <v>42546</v>
      </c>
      <c r="W160" s="22">
        <f t="shared" ca="1" si="101"/>
        <v>5497</v>
      </c>
      <c r="X160" s="80">
        <f>VLOOKUP($A160,[0]!Table,MATCH(X$4,[0]!Curves,0))</f>
        <v>6.3794699187122605E-2</v>
      </c>
      <c r="Y160" s="84">
        <f t="shared" ca="1" si="102"/>
        <v>0.38843042512523657</v>
      </c>
      <c r="Z160" s="22">
        <f t="shared" si="103"/>
        <v>1</v>
      </c>
      <c r="AA160" s="22">
        <f t="shared" si="104"/>
        <v>31</v>
      </c>
      <c r="AC160" s="72">
        <f t="shared" ca="1" si="105"/>
        <v>2730374.5658115693</v>
      </c>
      <c r="AD160" s="72">
        <f t="shared" ca="1" si="106"/>
        <v>2730374.5658115693</v>
      </c>
      <c r="AE160" s="72">
        <f t="shared" ca="1" si="107"/>
        <v>2730374.5658115693</v>
      </c>
      <c r="AF160" s="72">
        <f t="shared" ca="1" si="108"/>
        <v>-162558.13291491152</v>
      </c>
      <c r="AG160" s="72">
        <f t="shared" ca="1" si="109"/>
        <v>-162558.13291491152</v>
      </c>
      <c r="AH160" s="72">
        <f t="shared" ca="1" si="110"/>
        <v>-162558.13291491152</v>
      </c>
      <c r="AI160" s="72">
        <f t="shared" ca="1" si="111"/>
        <v>0</v>
      </c>
      <c r="AJ160" s="72">
        <f t="shared" ca="1" si="112"/>
        <v>0</v>
      </c>
      <c r="AK160" s="72">
        <f t="shared" ca="1" si="113"/>
        <v>0</v>
      </c>
      <c r="AL160" s="76"/>
      <c r="AM160" s="72">
        <f t="shared" ca="1" si="114"/>
        <v>0</v>
      </c>
      <c r="AN160" s="72">
        <f t="shared" ca="1" si="115"/>
        <v>0</v>
      </c>
      <c r="AO160" s="72">
        <f t="shared" ca="1" si="116"/>
        <v>0</v>
      </c>
      <c r="AP160" s="85">
        <f t="shared" ca="1" si="117"/>
        <v>0</v>
      </c>
      <c r="AR160" s="72">
        <f t="shared" ca="1" si="118"/>
        <v>0</v>
      </c>
      <c r="AS160" s="72">
        <f t="shared" ca="1" si="119"/>
        <v>0</v>
      </c>
      <c r="AT160" s="72">
        <f t="shared" ca="1" si="120"/>
        <v>0</v>
      </c>
      <c r="AU160" s="85">
        <f t="shared" ca="1" si="121"/>
        <v>0</v>
      </c>
      <c r="AV160" s="85"/>
      <c r="AW160" s="73">
        <f t="shared" ca="1" si="122"/>
        <v>0</v>
      </c>
      <c r="AY160" s="73">
        <f t="shared" ca="1" si="123"/>
        <v>2567816.4328966578</v>
      </c>
      <c r="AZ160" s="86"/>
    </row>
    <row r="161" spans="1:52">
      <c r="A161" s="77">
        <f t="shared" si="124"/>
        <v>42522</v>
      </c>
      <c r="B161" s="78">
        <f t="shared" si="125"/>
        <v>50000</v>
      </c>
      <c r="C161" s="87"/>
      <c r="D161" s="79">
        <f t="shared" si="96"/>
        <v>50000</v>
      </c>
      <c r="E161" s="67">
        <f t="shared" si="97"/>
        <v>1500000</v>
      </c>
      <c r="F161" s="67">
        <f t="shared" ca="1" si="98"/>
        <v>579348.94174703339</v>
      </c>
      <c r="G161" s="80">
        <f>VLOOKUP($A161,[0]!Table,MATCH(G$4,[0]!Curves,0))</f>
        <v>4.5710000000000006</v>
      </c>
      <c r="H161" s="81">
        <f t="shared" si="131"/>
        <v>4.5710000000000006</v>
      </c>
      <c r="I161" s="80">
        <f t="shared" si="132"/>
        <v>4.5710000000000006</v>
      </c>
      <c r="J161" s="80">
        <f>VLOOKUP($A161,[0]!Table,MATCH(J$4,[0]!Curves,0))</f>
        <v>-0.27</v>
      </c>
      <c r="K161" s="81">
        <f t="shared" si="126"/>
        <v>-0.27</v>
      </c>
      <c r="L161" s="99">
        <f t="shared" si="133"/>
        <v>-0.27</v>
      </c>
      <c r="M161" s="80">
        <f>VLOOKUP($A161,[0]!Table,MATCH(M$4,[0]!Curves,0))</f>
        <v>0</v>
      </c>
      <c r="N161" s="81">
        <f t="shared" si="127"/>
        <v>0</v>
      </c>
      <c r="O161" s="99">
        <f t="shared" si="134"/>
        <v>0</v>
      </c>
      <c r="P161" s="71"/>
      <c r="Q161" s="99">
        <f t="shared" si="128"/>
        <v>4.3010000000000002</v>
      </c>
      <c r="R161" s="99">
        <f t="shared" si="129"/>
        <v>4.3010000000000002</v>
      </c>
      <c r="S161" s="99">
        <f t="shared" si="130"/>
        <v>4.3010000000000002</v>
      </c>
      <c r="T161" s="82"/>
      <c r="U161" s="22">
        <f t="shared" si="99"/>
        <v>30</v>
      </c>
      <c r="V161" s="83">
        <f t="shared" si="100"/>
        <v>42576</v>
      </c>
      <c r="W161" s="22">
        <f t="shared" ca="1" si="101"/>
        <v>5527</v>
      </c>
      <c r="X161" s="80">
        <f>VLOOKUP($A161,[0]!Table,MATCH(X$4,[0]!Curves,0))</f>
        <v>6.38308743345051E-2</v>
      </c>
      <c r="Y161" s="84">
        <f t="shared" ca="1" si="102"/>
        <v>0.38623262783135559</v>
      </c>
      <c r="Z161" s="22">
        <f t="shared" si="103"/>
        <v>1</v>
      </c>
      <c r="AA161" s="22">
        <f t="shared" si="104"/>
        <v>30</v>
      </c>
      <c r="AC161" s="72">
        <f t="shared" ca="1" si="105"/>
        <v>2648204.0127256899</v>
      </c>
      <c r="AD161" s="72">
        <f t="shared" ca="1" si="106"/>
        <v>2648204.0127256899</v>
      </c>
      <c r="AE161" s="72">
        <f t="shared" ca="1" si="107"/>
        <v>2648204.0127256899</v>
      </c>
      <c r="AF161" s="72">
        <f t="shared" ca="1" si="108"/>
        <v>-156424.21427169902</v>
      </c>
      <c r="AG161" s="72">
        <f t="shared" ca="1" si="109"/>
        <v>-156424.21427169902</v>
      </c>
      <c r="AH161" s="72">
        <f t="shared" ca="1" si="110"/>
        <v>-156424.21427169902</v>
      </c>
      <c r="AI161" s="72">
        <f t="shared" ca="1" si="111"/>
        <v>0</v>
      </c>
      <c r="AJ161" s="72">
        <f t="shared" ca="1" si="112"/>
        <v>0</v>
      </c>
      <c r="AK161" s="72">
        <f t="shared" ca="1" si="113"/>
        <v>0</v>
      </c>
      <c r="AL161" s="76"/>
      <c r="AM161" s="72">
        <f t="shared" ca="1" si="114"/>
        <v>0</v>
      </c>
      <c r="AN161" s="72">
        <f t="shared" ca="1" si="115"/>
        <v>0</v>
      </c>
      <c r="AO161" s="72">
        <f t="shared" ca="1" si="116"/>
        <v>0</v>
      </c>
      <c r="AP161" s="85">
        <f t="shared" ca="1" si="117"/>
        <v>0</v>
      </c>
      <c r="AR161" s="72">
        <f t="shared" ca="1" si="118"/>
        <v>0</v>
      </c>
      <c r="AS161" s="72">
        <f t="shared" ca="1" si="119"/>
        <v>0</v>
      </c>
      <c r="AT161" s="72">
        <f t="shared" ca="1" si="120"/>
        <v>0</v>
      </c>
      <c r="AU161" s="85">
        <f t="shared" ca="1" si="121"/>
        <v>0</v>
      </c>
      <c r="AV161" s="85"/>
      <c r="AW161" s="73">
        <f t="shared" ca="1" si="122"/>
        <v>0</v>
      </c>
      <c r="AY161" s="73">
        <f t="shared" ca="1" si="123"/>
        <v>2491779.7984539908</v>
      </c>
      <c r="AZ161" s="86"/>
    </row>
    <row r="162" spans="1:52">
      <c r="A162" s="77">
        <f t="shared" si="124"/>
        <v>42552</v>
      </c>
      <c r="B162" s="78">
        <f t="shared" si="125"/>
        <v>50000</v>
      </c>
      <c r="C162" s="87"/>
      <c r="D162" s="79">
        <f t="shared" si="96"/>
        <v>50000</v>
      </c>
      <c r="E162" s="67">
        <f t="shared" si="97"/>
        <v>1550000</v>
      </c>
      <c r="F162" s="67">
        <f t="shared" ca="1" si="98"/>
        <v>595157.20364006143</v>
      </c>
      <c r="G162" s="80">
        <f>VLOOKUP($A162,[0]!Table,MATCH(G$4,[0]!Curves,0))</f>
        <v>4.62</v>
      </c>
      <c r="H162" s="81">
        <f t="shared" si="131"/>
        <v>4.62</v>
      </c>
      <c r="I162" s="80">
        <f t="shared" si="132"/>
        <v>4.62</v>
      </c>
      <c r="J162" s="80">
        <f>VLOOKUP($A162,[0]!Table,MATCH(J$4,[0]!Curves,0))</f>
        <v>-0.27</v>
      </c>
      <c r="K162" s="81">
        <f t="shared" si="126"/>
        <v>-0.27</v>
      </c>
      <c r="L162" s="99">
        <f t="shared" si="133"/>
        <v>-0.27</v>
      </c>
      <c r="M162" s="80">
        <f>VLOOKUP($A162,[0]!Table,MATCH(M$4,[0]!Curves,0))</f>
        <v>0</v>
      </c>
      <c r="N162" s="81">
        <f t="shared" si="127"/>
        <v>0</v>
      </c>
      <c r="O162" s="99">
        <f t="shared" si="134"/>
        <v>0</v>
      </c>
      <c r="P162" s="71"/>
      <c r="Q162" s="99">
        <f t="shared" si="128"/>
        <v>4.3499999999999996</v>
      </c>
      <c r="R162" s="99">
        <f t="shared" si="129"/>
        <v>4.3499999999999996</v>
      </c>
      <c r="S162" s="99">
        <f t="shared" si="130"/>
        <v>4.3499999999999996</v>
      </c>
      <c r="T162" s="82"/>
      <c r="U162" s="22">
        <f t="shared" si="99"/>
        <v>31</v>
      </c>
      <c r="V162" s="83">
        <f t="shared" si="100"/>
        <v>42607</v>
      </c>
      <c r="W162" s="22">
        <f t="shared" ca="1" si="101"/>
        <v>5558</v>
      </c>
      <c r="X162" s="80">
        <f>VLOOKUP($A162,[0]!Table,MATCH(X$4,[0]!Curves,0))</f>
        <v>6.3865882542062796E-2</v>
      </c>
      <c r="Y162" s="84">
        <f t="shared" ca="1" si="102"/>
        <v>0.3839723894452009</v>
      </c>
      <c r="Z162" s="22">
        <f t="shared" si="103"/>
        <v>1</v>
      </c>
      <c r="AA162" s="22">
        <f t="shared" si="104"/>
        <v>31</v>
      </c>
      <c r="AC162" s="72">
        <f t="shared" ca="1" si="105"/>
        <v>2749626.280817084</v>
      </c>
      <c r="AD162" s="72">
        <f t="shared" ca="1" si="106"/>
        <v>2749626.280817084</v>
      </c>
      <c r="AE162" s="72">
        <f t="shared" ca="1" si="107"/>
        <v>2749626.280817084</v>
      </c>
      <c r="AF162" s="72">
        <f t="shared" ca="1" si="108"/>
        <v>-160692.44498281661</v>
      </c>
      <c r="AG162" s="72">
        <f t="shared" ca="1" si="109"/>
        <v>-160692.44498281661</v>
      </c>
      <c r="AH162" s="72">
        <f t="shared" ca="1" si="110"/>
        <v>-160692.44498281661</v>
      </c>
      <c r="AI162" s="72">
        <f t="shared" ca="1" si="111"/>
        <v>0</v>
      </c>
      <c r="AJ162" s="72">
        <f t="shared" ca="1" si="112"/>
        <v>0</v>
      </c>
      <c r="AK162" s="72">
        <f t="shared" ca="1" si="113"/>
        <v>0</v>
      </c>
      <c r="AL162" s="76"/>
      <c r="AM162" s="72">
        <f t="shared" ca="1" si="114"/>
        <v>0</v>
      </c>
      <c r="AN162" s="72">
        <f t="shared" ca="1" si="115"/>
        <v>0</v>
      </c>
      <c r="AO162" s="72">
        <f t="shared" ca="1" si="116"/>
        <v>0</v>
      </c>
      <c r="AP162" s="85">
        <f t="shared" ca="1" si="117"/>
        <v>0</v>
      </c>
      <c r="AR162" s="72">
        <f t="shared" ca="1" si="118"/>
        <v>0</v>
      </c>
      <c r="AS162" s="72">
        <f t="shared" ca="1" si="119"/>
        <v>0</v>
      </c>
      <c r="AT162" s="72">
        <f t="shared" ca="1" si="120"/>
        <v>0</v>
      </c>
      <c r="AU162" s="85">
        <f t="shared" ca="1" si="121"/>
        <v>0</v>
      </c>
      <c r="AV162" s="85"/>
      <c r="AW162" s="73">
        <f t="shared" ca="1" si="122"/>
        <v>0</v>
      </c>
      <c r="AY162" s="73">
        <f t="shared" ca="1" si="123"/>
        <v>2588933.8358342675</v>
      </c>
      <c r="AZ162" s="86"/>
    </row>
    <row r="163" spans="1:52">
      <c r="A163" s="77">
        <f t="shared" si="124"/>
        <v>42583</v>
      </c>
      <c r="B163" s="78">
        <f t="shared" si="125"/>
        <v>50000</v>
      </c>
      <c r="C163" s="87"/>
      <c r="D163" s="79">
        <f t="shared" si="96"/>
        <v>50000</v>
      </c>
      <c r="E163" s="67">
        <f t="shared" si="97"/>
        <v>1550000</v>
      </c>
      <c r="F163" s="67">
        <f t="shared" ca="1" si="98"/>
        <v>591670.82069232722</v>
      </c>
      <c r="G163" s="80">
        <f>VLOOKUP($A163,[0]!Table,MATCH(G$4,[0]!Curves,0))</f>
        <v>4.665</v>
      </c>
      <c r="H163" s="81">
        <f t="shared" si="131"/>
        <v>4.665</v>
      </c>
      <c r="I163" s="80">
        <f t="shared" si="132"/>
        <v>4.665</v>
      </c>
      <c r="J163" s="80">
        <f>VLOOKUP($A163,[0]!Table,MATCH(J$4,[0]!Curves,0))</f>
        <v>-0.27</v>
      </c>
      <c r="K163" s="81">
        <f t="shared" si="126"/>
        <v>-0.27</v>
      </c>
      <c r="L163" s="99">
        <f t="shared" si="133"/>
        <v>-0.27</v>
      </c>
      <c r="M163" s="80">
        <f>VLOOKUP($A163,[0]!Table,MATCH(M$4,[0]!Curves,0))</f>
        <v>0</v>
      </c>
      <c r="N163" s="81">
        <f t="shared" si="127"/>
        <v>0</v>
      </c>
      <c r="O163" s="99">
        <f t="shared" si="134"/>
        <v>0</v>
      </c>
      <c r="P163" s="71"/>
      <c r="Q163" s="99">
        <f t="shared" si="128"/>
        <v>4.3949999999999996</v>
      </c>
      <c r="R163" s="99">
        <f t="shared" si="129"/>
        <v>4.3949999999999996</v>
      </c>
      <c r="S163" s="99">
        <f t="shared" si="130"/>
        <v>4.3949999999999996</v>
      </c>
      <c r="T163" s="82"/>
      <c r="U163" s="22">
        <f t="shared" si="99"/>
        <v>31</v>
      </c>
      <c r="V163" s="83">
        <f t="shared" si="100"/>
        <v>42638</v>
      </c>
      <c r="W163" s="22">
        <f t="shared" ca="1" si="101"/>
        <v>5589</v>
      </c>
      <c r="X163" s="80">
        <f>VLOOKUP($A163,[0]!Table,MATCH(X$4,[0]!Curves,0))</f>
        <v>6.3902057690299802E-2</v>
      </c>
      <c r="Y163" s="84">
        <f t="shared" ca="1" si="102"/>
        <v>0.38172311012408211</v>
      </c>
      <c r="Z163" s="22">
        <f t="shared" si="103"/>
        <v>1</v>
      </c>
      <c r="AA163" s="22">
        <f t="shared" si="104"/>
        <v>31</v>
      </c>
      <c r="AC163" s="72">
        <f t="shared" ca="1" si="105"/>
        <v>2760144.3785297065</v>
      </c>
      <c r="AD163" s="72">
        <f t="shared" ca="1" si="106"/>
        <v>2760144.3785297065</v>
      </c>
      <c r="AE163" s="72">
        <f t="shared" ca="1" si="107"/>
        <v>2760144.3785297065</v>
      </c>
      <c r="AF163" s="72">
        <f t="shared" ca="1" si="108"/>
        <v>-159751.12158692835</v>
      </c>
      <c r="AG163" s="72">
        <f t="shared" ca="1" si="109"/>
        <v>-159751.12158692835</v>
      </c>
      <c r="AH163" s="72">
        <f t="shared" ca="1" si="110"/>
        <v>-159751.12158692835</v>
      </c>
      <c r="AI163" s="72">
        <f t="shared" ca="1" si="111"/>
        <v>0</v>
      </c>
      <c r="AJ163" s="72">
        <f t="shared" ca="1" si="112"/>
        <v>0</v>
      </c>
      <c r="AK163" s="72">
        <f t="shared" ca="1" si="113"/>
        <v>0</v>
      </c>
      <c r="AL163" s="76"/>
      <c r="AM163" s="72">
        <f t="shared" ca="1" si="114"/>
        <v>0</v>
      </c>
      <c r="AN163" s="72">
        <f t="shared" ca="1" si="115"/>
        <v>0</v>
      </c>
      <c r="AO163" s="72">
        <f t="shared" ca="1" si="116"/>
        <v>0</v>
      </c>
      <c r="AP163" s="85">
        <f t="shared" ca="1" si="117"/>
        <v>0</v>
      </c>
      <c r="AR163" s="72">
        <f t="shared" ca="1" si="118"/>
        <v>0</v>
      </c>
      <c r="AS163" s="72">
        <f t="shared" ca="1" si="119"/>
        <v>0</v>
      </c>
      <c r="AT163" s="72">
        <f t="shared" ca="1" si="120"/>
        <v>0</v>
      </c>
      <c r="AU163" s="85">
        <f t="shared" ca="1" si="121"/>
        <v>0</v>
      </c>
      <c r="AV163" s="85"/>
      <c r="AW163" s="73">
        <f t="shared" ca="1" si="122"/>
        <v>0</v>
      </c>
      <c r="AY163" s="73">
        <f t="shared" ca="1" si="123"/>
        <v>2600393.2569427784</v>
      </c>
      <c r="AZ163" s="86"/>
    </row>
    <row r="164" spans="1:52">
      <c r="A164" s="77">
        <f t="shared" si="124"/>
        <v>42614</v>
      </c>
      <c r="B164" s="78">
        <f t="shared" si="125"/>
        <v>50000</v>
      </c>
      <c r="C164" s="87"/>
      <c r="D164" s="79">
        <f t="shared" si="96"/>
        <v>50000</v>
      </c>
      <c r="E164" s="67">
        <f t="shared" si="97"/>
        <v>1500000</v>
      </c>
      <c r="F164" s="67">
        <f t="shared" ca="1" si="98"/>
        <v>569335.18106743356</v>
      </c>
      <c r="G164" s="80">
        <f>VLOOKUP($A164,[0]!Table,MATCH(G$4,[0]!Curves,0))</f>
        <v>4.6720000000000006</v>
      </c>
      <c r="H164" s="81">
        <f t="shared" si="131"/>
        <v>4.6720000000000006</v>
      </c>
      <c r="I164" s="80">
        <f t="shared" si="132"/>
        <v>4.6720000000000006</v>
      </c>
      <c r="J164" s="80">
        <f>VLOOKUP($A164,[0]!Table,MATCH(J$4,[0]!Curves,0))</f>
        <v>-0.27</v>
      </c>
      <c r="K164" s="81">
        <f t="shared" si="126"/>
        <v>-0.27</v>
      </c>
      <c r="L164" s="99">
        <f t="shared" si="133"/>
        <v>-0.27</v>
      </c>
      <c r="M164" s="80">
        <f>VLOOKUP($A164,[0]!Table,MATCH(M$4,[0]!Curves,0))</f>
        <v>0</v>
      </c>
      <c r="N164" s="81">
        <f t="shared" si="127"/>
        <v>0</v>
      </c>
      <c r="O164" s="99">
        <f t="shared" si="134"/>
        <v>0</v>
      </c>
      <c r="P164" s="71"/>
      <c r="Q164" s="99">
        <f t="shared" si="128"/>
        <v>4.402000000000001</v>
      </c>
      <c r="R164" s="99">
        <f t="shared" si="129"/>
        <v>4.402000000000001</v>
      </c>
      <c r="S164" s="99">
        <f t="shared" si="130"/>
        <v>4.402000000000001</v>
      </c>
      <c r="T164" s="82"/>
      <c r="U164" s="22">
        <f t="shared" si="99"/>
        <v>30</v>
      </c>
      <c r="V164" s="83">
        <f t="shared" si="100"/>
        <v>42668</v>
      </c>
      <c r="W164" s="22">
        <f t="shared" ca="1" si="101"/>
        <v>5619</v>
      </c>
      <c r="X164" s="80">
        <f>VLOOKUP($A164,[0]!Table,MATCH(X$4,[0]!Curves,0))</f>
        <v>6.3938232838970196E-2</v>
      </c>
      <c r="Y164" s="84">
        <f t="shared" ca="1" si="102"/>
        <v>0.37955678737828902</v>
      </c>
      <c r="Z164" s="22">
        <f t="shared" si="103"/>
        <v>1</v>
      </c>
      <c r="AA164" s="22">
        <f t="shared" si="104"/>
        <v>30</v>
      </c>
      <c r="AC164" s="72">
        <f t="shared" ca="1" si="105"/>
        <v>2659933.9659470501</v>
      </c>
      <c r="AD164" s="72">
        <f t="shared" ca="1" si="106"/>
        <v>2659933.9659470501</v>
      </c>
      <c r="AE164" s="72">
        <f t="shared" ca="1" si="107"/>
        <v>2659933.9659470501</v>
      </c>
      <c r="AF164" s="72">
        <f t="shared" ca="1" si="108"/>
        <v>-153720.49888820708</v>
      </c>
      <c r="AG164" s="72">
        <f t="shared" ca="1" si="109"/>
        <v>-153720.49888820708</v>
      </c>
      <c r="AH164" s="72">
        <f t="shared" ca="1" si="110"/>
        <v>-153720.49888820708</v>
      </c>
      <c r="AI164" s="72">
        <f t="shared" ca="1" si="111"/>
        <v>0</v>
      </c>
      <c r="AJ164" s="72">
        <f t="shared" ca="1" si="112"/>
        <v>0</v>
      </c>
      <c r="AK164" s="72">
        <f t="shared" ca="1" si="113"/>
        <v>0</v>
      </c>
      <c r="AL164" s="76"/>
      <c r="AM164" s="72">
        <f t="shared" ca="1" si="114"/>
        <v>0</v>
      </c>
      <c r="AN164" s="72">
        <f t="shared" ca="1" si="115"/>
        <v>0</v>
      </c>
      <c r="AO164" s="72">
        <f t="shared" ca="1" si="116"/>
        <v>0</v>
      </c>
      <c r="AP164" s="85">
        <f t="shared" ca="1" si="117"/>
        <v>0</v>
      </c>
      <c r="AR164" s="72">
        <f t="shared" ca="1" si="118"/>
        <v>0</v>
      </c>
      <c r="AS164" s="72">
        <f t="shared" ca="1" si="119"/>
        <v>0</v>
      </c>
      <c r="AT164" s="72">
        <f t="shared" ca="1" si="120"/>
        <v>0</v>
      </c>
      <c r="AU164" s="85">
        <f t="shared" ca="1" si="121"/>
        <v>0</v>
      </c>
      <c r="AV164" s="85"/>
      <c r="AW164" s="73">
        <f t="shared" ca="1" si="122"/>
        <v>0</v>
      </c>
      <c r="AY164" s="73">
        <f t="shared" ca="1" si="123"/>
        <v>2506213.467058843</v>
      </c>
      <c r="AZ164" s="86"/>
    </row>
    <row r="165" spans="1:52">
      <c r="A165" s="77">
        <f t="shared" si="124"/>
        <v>42644</v>
      </c>
      <c r="B165" s="78">
        <f t="shared" si="125"/>
        <v>50000</v>
      </c>
      <c r="C165" s="87"/>
      <c r="D165" s="79">
        <f t="shared" si="96"/>
        <v>50000</v>
      </c>
      <c r="E165" s="67">
        <f t="shared" si="97"/>
        <v>1550000</v>
      </c>
      <c r="F165" s="67">
        <f t="shared" ca="1" si="98"/>
        <v>584859.89300089632</v>
      </c>
      <c r="G165" s="80">
        <f>VLOOKUP($A165,[0]!Table,MATCH(G$4,[0]!Curves,0))</f>
        <v>4.7</v>
      </c>
      <c r="H165" s="81">
        <f t="shared" si="131"/>
        <v>4.7</v>
      </c>
      <c r="I165" s="80">
        <f t="shared" si="132"/>
        <v>4.7</v>
      </c>
      <c r="J165" s="80">
        <f>VLOOKUP($A165,[0]!Table,MATCH(J$4,[0]!Curves,0))</f>
        <v>-0.27</v>
      </c>
      <c r="K165" s="81">
        <f t="shared" si="126"/>
        <v>-0.27</v>
      </c>
      <c r="L165" s="99">
        <f t="shared" si="133"/>
        <v>-0.27</v>
      </c>
      <c r="M165" s="80">
        <f>VLOOKUP($A165,[0]!Table,MATCH(M$4,[0]!Curves,0))</f>
        <v>0</v>
      </c>
      <c r="N165" s="81">
        <f t="shared" si="127"/>
        <v>0</v>
      </c>
      <c r="O165" s="99">
        <f t="shared" si="134"/>
        <v>0</v>
      </c>
      <c r="P165" s="71"/>
      <c r="Q165" s="99">
        <f t="shared" si="128"/>
        <v>4.43</v>
      </c>
      <c r="R165" s="99">
        <f t="shared" si="129"/>
        <v>4.43</v>
      </c>
      <c r="S165" s="99">
        <f t="shared" si="130"/>
        <v>4.43</v>
      </c>
      <c r="T165" s="82"/>
      <c r="U165" s="22">
        <f t="shared" si="99"/>
        <v>31</v>
      </c>
      <c r="V165" s="83">
        <f t="shared" si="100"/>
        <v>42699</v>
      </c>
      <c r="W165" s="22">
        <f t="shared" ca="1" si="101"/>
        <v>5650</v>
      </c>
      <c r="X165" s="80">
        <f>VLOOKUP($A165,[0]!Table,MATCH(X$4,[0]!Curves,0))</f>
        <v>6.3973241047774507E-2</v>
      </c>
      <c r="Y165" s="84">
        <f t="shared" ca="1" si="102"/>
        <v>0.37732896322638471</v>
      </c>
      <c r="Z165" s="22">
        <f t="shared" si="103"/>
        <v>1</v>
      </c>
      <c r="AA165" s="22">
        <f t="shared" si="104"/>
        <v>31</v>
      </c>
      <c r="AC165" s="72">
        <f t="shared" ca="1" si="105"/>
        <v>2748841.4971042126</v>
      </c>
      <c r="AD165" s="72">
        <f t="shared" ca="1" si="106"/>
        <v>2748841.4971042126</v>
      </c>
      <c r="AE165" s="72">
        <f t="shared" ca="1" si="107"/>
        <v>2748841.4971042126</v>
      </c>
      <c r="AF165" s="72">
        <f t="shared" ca="1" si="108"/>
        <v>-157912.17111024202</v>
      </c>
      <c r="AG165" s="72">
        <f t="shared" ca="1" si="109"/>
        <v>-157912.17111024202</v>
      </c>
      <c r="AH165" s="72">
        <f t="shared" ca="1" si="110"/>
        <v>-157912.17111024202</v>
      </c>
      <c r="AI165" s="72">
        <f t="shared" ca="1" si="111"/>
        <v>0</v>
      </c>
      <c r="AJ165" s="72">
        <f t="shared" ca="1" si="112"/>
        <v>0</v>
      </c>
      <c r="AK165" s="72">
        <f t="shared" ca="1" si="113"/>
        <v>0</v>
      </c>
      <c r="AL165" s="76"/>
      <c r="AM165" s="72">
        <f t="shared" ca="1" si="114"/>
        <v>0</v>
      </c>
      <c r="AN165" s="72">
        <f t="shared" ca="1" si="115"/>
        <v>0</v>
      </c>
      <c r="AO165" s="72">
        <f t="shared" ca="1" si="116"/>
        <v>0</v>
      </c>
      <c r="AP165" s="85">
        <f t="shared" ca="1" si="117"/>
        <v>0</v>
      </c>
      <c r="AR165" s="72">
        <f t="shared" ca="1" si="118"/>
        <v>0</v>
      </c>
      <c r="AS165" s="72">
        <f t="shared" ca="1" si="119"/>
        <v>0</v>
      </c>
      <c r="AT165" s="72">
        <f t="shared" ca="1" si="120"/>
        <v>0</v>
      </c>
      <c r="AU165" s="85">
        <f t="shared" ca="1" si="121"/>
        <v>0</v>
      </c>
      <c r="AV165" s="85"/>
      <c r="AW165" s="73">
        <f t="shared" ca="1" si="122"/>
        <v>0</v>
      </c>
      <c r="AY165" s="73">
        <f t="shared" ca="1" si="123"/>
        <v>2590929.3259939705</v>
      </c>
      <c r="AZ165" s="86"/>
    </row>
    <row r="166" spans="1:52">
      <c r="A166" s="77">
        <f t="shared" si="124"/>
        <v>42675</v>
      </c>
      <c r="B166" s="78">
        <f t="shared" si="125"/>
        <v>50000</v>
      </c>
      <c r="C166" s="87"/>
      <c r="D166" s="79">
        <f t="shared" si="96"/>
        <v>50000</v>
      </c>
      <c r="E166" s="67">
        <f t="shared" si="97"/>
        <v>1500000</v>
      </c>
      <c r="F166" s="67">
        <f t="shared" ca="1" si="98"/>
        <v>562775.00006526359</v>
      </c>
      <c r="G166" s="80">
        <f>VLOOKUP($A166,[0]!Table,MATCH(G$4,[0]!Curves,0))</f>
        <v>4.835</v>
      </c>
      <c r="H166" s="81">
        <f t="shared" si="131"/>
        <v>4.835</v>
      </c>
      <c r="I166" s="80">
        <f t="shared" si="132"/>
        <v>4.835</v>
      </c>
      <c r="J166" s="80">
        <f>VLOOKUP($A166,[0]!Table,MATCH(J$4,[0]!Curves,0))</f>
        <v>-0.15</v>
      </c>
      <c r="K166" s="81">
        <f t="shared" si="126"/>
        <v>-0.15</v>
      </c>
      <c r="L166" s="99">
        <f t="shared" si="133"/>
        <v>-0.15</v>
      </c>
      <c r="M166" s="80">
        <f>VLOOKUP($A166,[0]!Table,MATCH(M$4,[0]!Curves,0))</f>
        <v>0</v>
      </c>
      <c r="N166" s="81">
        <f t="shared" si="127"/>
        <v>0</v>
      </c>
      <c r="O166" s="99">
        <f t="shared" si="134"/>
        <v>0</v>
      </c>
      <c r="P166" s="71"/>
      <c r="Q166" s="99">
        <f t="shared" si="128"/>
        <v>4.6849999999999996</v>
      </c>
      <c r="R166" s="99">
        <f t="shared" si="129"/>
        <v>4.6849999999999996</v>
      </c>
      <c r="S166" s="99">
        <f t="shared" si="130"/>
        <v>4.6849999999999996</v>
      </c>
      <c r="T166" s="82"/>
      <c r="U166" s="22">
        <f t="shared" si="99"/>
        <v>30</v>
      </c>
      <c r="V166" s="83">
        <f t="shared" si="100"/>
        <v>42729</v>
      </c>
      <c r="W166" s="22">
        <f t="shared" ca="1" si="101"/>
        <v>5680</v>
      </c>
      <c r="X166" s="80">
        <f>VLOOKUP($A166,[0]!Table,MATCH(X$4,[0]!Curves,0))</f>
        <v>6.4009416197299301E-2</v>
      </c>
      <c r="Y166" s="84">
        <f t="shared" ca="1" si="102"/>
        <v>0.3751833333768424</v>
      </c>
      <c r="Z166" s="22">
        <f t="shared" si="103"/>
        <v>1</v>
      </c>
      <c r="AA166" s="22">
        <f t="shared" si="104"/>
        <v>30</v>
      </c>
      <c r="AC166" s="72">
        <f t="shared" ca="1" si="105"/>
        <v>2721017.1253155493</v>
      </c>
      <c r="AD166" s="72">
        <f t="shared" ca="1" si="106"/>
        <v>2721017.1253155493</v>
      </c>
      <c r="AE166" s="72">
        <f t="shared" ca="1" si="107"/>
        <v>2721017.1253155493</v>
      </c>
      <c r="AF166" s="72">
        <f t="shared" ca="1" si="108"/>
        <v>-84416.250009789539</v>
      </c>
      <c r="AG166" s="72">
        <f t="shared" ca="1" si="109"/>
        <v>-84416.250009789539</v>
      </c>
      <c r="AH166" s="72">
        <f t="shared" ca="1" si="110"/>
        <v>-84416.250009789539</v>
      </c>
      <c r="AI166" s="72">
        <f t="shared" ca="1" si="111"/>
        <v>0</v>
      </c>
      <c r="AJ166" s="72">
        <f t="shared" ca="1" si="112"/>
        <v>0</v>
      </c>
      <c r="AK166" s="72">
        <f t="shared" ca="1" si="113"/>
        <v>0</v>
      </c>
      <c r="AL166" s="76"/>
      <c r="AM166" s="72">
        <f t="shared" ca="1" si="114"/>
        <v>0</v>
      </c>
      <c r="AN166" s="72">
        <f t="shared" ca="1" si="115"/>
        <v>0</v>
      </c>
      <c r="AO166" s="72">
        <f t="shared" ca="1" si="116"/>
        <v>0</v>
      </c>
      <c r="AP166" s="85">
        <f t="shared" ca="1" si="117"/>
        <v>0</v>
      </c>
      <c r="AR166" s="72">
        <f t="shared" ca="1" si="118"/>
        <v>0</v>
      </c>
      <c r="AS166" s="72">
        <f t="shared" ca="1" si="119"/>
        <v>0</v>
      </c>
      <c r="AT166" s="72">
        <f t="shared" ca="1" si="120"/>
        <v>0</v>
      </c>
      <c r="AU166" s="85">
        <f t="shared" ca="1" si="121"/>
        <v>0</v>
      </c>
      <c r="AV166" s="85"/>
      <c r="AW166" s="73">
        <f t="shared" ca="1" si="122"/>
        <v>0</v>
      </c>
      <c r="AY166" s="73">
        <f t="shared" ca="1" si="123"/>
        <v>2636600.8753057597</v>
      </c>
      <c r="AZ166" s="86"/>
    </row>
    <row r="167" spans="1:52">
      <c r="A167" s="77">
        <f t="shared" si="124"/>
        <v>42705</v>
      </c>
      <c r="B167" s="78">
        <f t="shared" si="125"/>
        <v>50000</v>
      </c>
      <c r="C167" s="87"/>
      <c r="D167" s="79">
        <f t="shared" si="96"/>
        <v>50000</v>
      </c>
      <c r="E167" s="67">
        <f t="shared" si="97"/>
        <v>1550000</v>
      </c>
      <c r="F167" s="67">
        <f t="shared" ca="1" si="98"/>
        <v>578114.07010695676</v>
      </c>
      <c r="G167" s="80">
        <f>VLOOKUP($A167,[0]!Table,MATCH(G$4,[0]!Curves,0))</f>
        <v>4.97</v>
      </c>
      <c r="H167" s="81">
        <f t="shared" si="131"/>
        <v>4.97</v>
      </c>
      <c r="I167" s="80">
        <f t="shared" si="132"/>
        <v>4.97</v>
      </c>
      <c r="J167" s="80">
        <f>VLOOKUP($A167,[0]!Table,MATCH(J$4,[0]!Curves,0))</f>
        <v>-0.15</v>
      </c>
      <c r="K167" s="81">
        <f t="shared" si="126"/>
        <v>-0.15</v>
      </c>
      <c r="L167" s="99">
        <f t="shared" si="133"/>
        <v>-0.15</v>
      </c>
      <c r="M167" s="80">
        <f>VLOOKUP($A167,[0]!Table,MATCH(M$4,[0]!Curves,0))</f>
        <v>0</v>
      </c>
      <c r="N167" s="81">
        <f t="shared" si="127"/>
        <v>0</v>
      </c>
      <c r="O167" s="99">
        <f t="shared" si="134"/>
        <v>0</v>
      </c>
      <c r="P167" s="71"/>
      <c r="Q167" s="99">
        <f t="shared" si="128"/>
        <v>4.8199999999999994</v>
      </c>
      <c r="R167" s="99">
        <f t="shared" si="129"/>
        <v>4.8199999999999994</v>
      </c>
      <c r="S167" s="99">
        <f t="shared" si="130"/>
        <v>4.8199999999999994</v>
      </c>
      <c r="T167" s="82"/>
      <c r="U167" s="22">
        <f t="shared" si="99"/>
        <v>31</v>
      </c>
      <c r="V167" s="83">
        <f t="shared" si="100"/>
        <v>42760</v>
      </c>
      <c r="W167" s="22">
        <f t="shared" ca="1" si="101"/>
        <v>5711</v>
      </c>
      <c r="X167" s="80">
        <f>VLOOKUP($A167,[0]!Table,MATCH(X$4,[0]!Curves,0))</f>
        <v>6.4044424406929604E-2</v>
      </c>
      <c r="Y167" s="84">
        <f t="shared" ca="1" si="102"/>
        <v>0.37297681942384309</v>
      </c>
      <c r="Z167" s="22">
        <f t="shared" si="103"/>
        <v>1</v>
      </c>
      <c r="AA167" s="22">
        <f t="shared" si="104"/>
        <v>31</v>
      </c>
      <c r="AC167" s="72">
        <f t="shared" ca="1" si="105"/>
        <v>2873226.9284315747</v>
      </c>
      <c r="AD167" s="72">
        <f t="shared" ca="1" si="106"/>
        <v>2873226.9284315747</v>
      </c>
      <c r="AE167" s="72">
        <f t="shared" ca="1" si="107"/>
        <v>2873226.9284315747</v>
      </c>
      <c r="AF167" s="72">
        <f t="shared" ca="1" si="108"/>
        <v>-86717.110516043511</v>
      </c>
      <c r="AG167" s="72">
        <f t="shared" ca="1" si="109"/>
        <v>-86717.110516043511</v>
      </c>
      <c r="AH167" s="72">
        <f t="shared" ca="1" si="110"/>
        <v>-86717.110516043511</v>
      </c>
      <c r="AI167" s="72">
        <f t="shared" ca="1" si="111"/>
        <v>0</v>
      </c>
      <c r="AJ167" s="72">
        <f t="shared" ca="1" si="112"/>
        <v>0</v>
      </c>
      <c r="AK167" s="72">
        <f t="shared" ca="1" si="113"/>
        <v>0</v>
      </c>
      <c r="AL167" s="76"/>
      <c r="AM167" s="72">
        <f t="shared" ca="1" si="114"/>
        <v>0</v>
      </c>
      <c r="AN167" s="72">
        <f t="shared" ca="1" si="115"/>
        <v>0</v>
      </c>
      <c r="AO167" s="72">
        <f t="shared" ca="1" si="116"/>
        <v>0</v>
      </c>
      <c r="AP167" s="85">
        <f t="shared" ca="1" si="117"/>
        <v>0</v>
      </c>
      <c r="AR167" s="72">
        <f t="shared" ca="1" si="118"/>
        <v>0</v>
      </c>
      <c r="AS167" s="72">
        <f t="shared" ca="1" si="119"/>
        <v>0</v>
      </c>
      <c r="AT167" s="72">
        <f t="shared" ca="1" si="120"/>
        <v>0</v>
      </c>
      <c r="AU167" s="85">
        <f t="shared" ca="1" si="121"/>
        <v>0</v>
      </c>
      <c r="AV167" s="85"/>
      <c r="AW167" s="73">
        <f t="shared" ca="1" si="122"/>
        <v>0</v>
      </c>
      <c r="AY167" s="73">
        <f t="shared" ca="1" si="123"/>
        <v>2786509.8179155313</v>
      </c>
      <c r="AZ167" s="86"/>
    </row>
    <row r="168" spans="1:52">
      <c r="A168" s="77">
        <f t="shared" si="124"/>
        <v>42736</v>
      </c>
      <c r="B168" s="78">
        <f t="shared" si="125"/>
        <v>50000</v>
      </c>
      <c r="C168" s="87"/>
      <c r="D168" s="79">
        <f t="shared" si="96"/>
        <v>50000</v>
      </c>
      <c r="E168" s="67">
        <f t="shared" si="97"/>
        <v>1550000</v>
      </c>
      <c r="F168" s="67">
        <f t="shared" ca="1" si="98"/>
        <v>574710.67361423257</v>
      </c>
      <c r="G168" s="80">
        <f>VLOOKUP($A168,[0]!Table,MATCH(G$4,[0]!Curves,0))</f>
        <v>5.0659999999999998</v>
      </c>
      <c r="H168" s="81">
        <f t="shared" si="131"/>
        <v>5.0659999999999998</v>
      </c>
      <c r="I168" s="80">
        <f t="shared" si="132"/>
        <v>5.0659999999999998</v>
      </c>
      <c r="J168" s="80">
        <f>VLOOKUP($A168,[0]!Table,MATCH(J$4,[0]!Curves,0))</f>
        <v>-0.15</v>
      </c>
      <c r="K168" s="81">
        <f t="shared" si="126"/>
        <v>-0.15</v>
      </c>
      <c r="L168" s="99">
        <f t="shared" si="133"/>
        <v>-0.15</v>
      </c>
      <c r="M168" s="80">
        <f>VLOOKUP($A168,[0]!Table,MATCH(M$4,[0]!Curves,0))</f>
        <v>0</v>
      </c>
      <c r="N168" s="81">
        <f t="shared" si="127"/>
        <v>0</v>
      </c>
      <c r="O168" s="99">
        <f t="shared" si="134"/>
        <v>0</v>
      </c>
      <c r="P168" s="71"/>
      <c r="Q168" s="99">
        <f t="shared" si="128"/>
        <v>4.9159999999999995</v>
      </c>
      <c r="R168" s="99">
        <f t="shared" si="129"/>
        <v>4.9159999999999995</v>
      </c>
      <c r="S168" s="99">
        <f t="shared" si="130"/>
        <v>4.9159999999999995</v>
      </c>
      <c r="T168" s="82"/>
      <c r="U168" s="22">
        <f t="shared" si="99"/>
        <v>31</v>
      </c>
      <c r="V168" s="83">
        <f t="shared" si="100"/>
        <v>42791</v>
      </c>
      <c r="W168" s="22">
        <f t="shared" ca="1" si="101"/>
        <v>5742</v>
      </c>
      <c r="X168" s="80">
        <f>VLOOKUP($A168,[0]!Table,MATCH(X$4,[0]!Curves,0))</f>
        <v>6.4080599557308396E-2</v>
      </c>
      <c r="Y168" s="84">
        <f t="shared" ca="1" si="102"/>
        <v>0.37078107975111779</v>
      </c>
      <c r="Z168" s="22">
        <f t="shared" si="103"/>
        <v>1</v>
      </c>
      <c r="AA168" s="22">
        <f t="shared" si="104"/>
        <v>31</v>
      </c>
      <c r="AC168" s="72">
        <f t="shared" ca="1" si="105"/>
        <v>2911484.2725297022</v>
      </c>
      <c r="AD168" s="72">
        <f t="shared" ca="1" si="106"/>
        <v>2911484.2725297022</v>
      </c>
      <c r="AE168" s="72">
        <f t="shared" ca="1" si="107"/>
        <v>2911484.2725297022</v>
      </c>
      <c r="AF168" s="72">
        <f t="shared" ca="1" si="108"/>
        <v>-86206.601042134876</v>
      </c>
      <c r="AG168" s="72">
        <f t="shared" ca="1" si="109"/>
        <v>-86206.601042134876</v>
      </c>
      <c r="AH168" s="72">
        <f t="shared" ca="1" si="110"/>
        <v>-86206.601042134876</v>
      </c>
      <c r="AI168" s="72">
        <f t="shared" ca="1" si="111"/>
        <v>0</v>
      </c>
      <c r="AJ168" s="72">
        <f t="shared" ca="1" si="112"/>
        <v>0</v>
      </c>
      <c r="AK168" s="72">
        <f t="shared" ca="1" si="113"/>
        <v>0</v>
      </c>
      <c r="AL168" s="76"/>
      <c r="AM168" s="72">
        <f t="shared" ca="1" si="114"/>
        <v>0</v>
      </c>
      <c r="AN168" s="72">
        <f t="shared" ca="1" si="115"/>
        <v>0</v>
      </c>
      <c r="AO168" s="72">
        <f t="shared" ca="1" si="116"/>
        <v>0</v>
      </c>
      <c r="AP168" s="85">
        <f t="shared" ca="1" si="117"/>
        <v>0</v>
      </c>
      <c r="AR168" s="72">
        <f t="shared" ca="1" si="118"/>
        <v>0</v>
      </c>
      <c r="AS168" s="72">
        <f t="shared" ca="1" si="119"/>
        <v>0</v>
      </c>
      <c r="AT168" s="72">
        <f t="shared" ca="1" si="120"/>
        <v>0</v>
      </c>
      <c r="AU168" s="85">
        <f t="shared" ca="1" si="121"/>
        <v>0</v>
      </c>
      <c r="AV168" s="85"/>
      <c r="AW168" s="73">
        <f t="shared" ca="1" si="122"/>
        <v>0</v>
      </c>
      <c r="AY168" s="73">
        <f t="shared" ca="1" si="123"/>
        <v>2825277.6714875675</v>
      </c>
      <c r="AZ168" s="86"/>
    </row>
    <row r="169" spans="1:52">
      <c r="A169" s="77">
        <f t="shared" si="124"/>
        <v>42767</v>
      </c>
      <c r="B169" s="78">
        <f t="shared" si="125"/>
        <v>50000</v>
      </c>
      <c r="C169" s="87"/>
      <c r="D169" s="79">
        <f t="shared" si="96"/>
        <v>50000</v>
      </c>
      <c r="E169" s="67">
        <f t="shared" si="97"/>
        <v>1400000</v>
      </c>
      <c r="F169" s="67">
        <f t="shared" ca="1" si="98"/>
        <v>516329.88492502214</v>
      </c>
      <c r="G169" s="80">
        <f>VLOOKUP($A169,[0]!Table,MATCH(G$4,[0]!Curves,0))</f>
        <v>4.9480000000000004</v>
      </c>
      <c r="H169" s="81">
        <f t="shared" si="131"/>
        <v>4.9480000000000004</v>
      </c>
      <c r="I169" s="80">
        <f t="shared" si="132"/>
        <v>4.9480000000000004</v>
      </c>
      <c r="J169" s="80">
        <f>VLOOKUP($A169,[0]!Table,MATCH(J$4,[0]!Curves,0))</f>
        <v>-0.15</v>
      </c>
      <c r="K169" s="81">
        <f t="shared" si="126"/>
        <v>-0.15</v>
      </c>
      <c r="L169" s="99">
        <f t="shared" si="133"/>
        <v>-0.15</v>
      </c>
      <c r="M169" s="80">
        <f>VLOOKUP($A169,[0]!Table,MATCH(M$4,[0]!Curves,0))</f>
        <v>0</v>
      </c>
      <c r="N169" s="81">
        <f t="shared" si="127"/>
        <v>0</v>
      </c>
      <c r="O169" s="99">
        <f t="shared" si="134"/>
        <v>0</v>
      </c>
      <c r="P169" s="71"/>
      <c r="Q169" s="99">
        <f t="shared" si="128"/>
        <v>4.798</v>
      </c>
      <c r="R169" s="99">
        <f t="shared" si="129"/>
        <v>4.798</v>
      </c>
      <c r="S169" s="99">
        <f t="shared" si="130"/>
        <v>4.798</v>
      </c>
      <c r="T169" s="82"/>
      <c r="U169" s="22">
        <f t="shared" si="99"/>
        <v>28</v>
      </c>
      <c r="V169" s="83">
        <f t="shared" si="100"/>
        <v>42819</v>
      </c>
      <c r="W169" s="22">
        <f t="shared" ca="1" si="101"/>
        <v>5770</v>
      </c>
      <c r="X169" s="80">
        <f>VLOOKUP($A169,[0]!Table,MATCH(X$4,[0]!Curves,0))</f>
        <v>6.4116774708120605E-2</v>
      </c>
      <c r="Y169" s="84">
        <f t="shared" ca="1" si="102"/>
        <v>0.3688070606607301</v>
      </c>
      <c r="Z169" s="22">
        <f t="shared" si="103"/>
        <v>1</v>
      </c>
      <c r="AA169" s="22">
        <f t="shared" si="104"/>
        <v>28</v>
      </c>
      <c r="AC169" s="72">
        <f t="shared" ca="1" si="105"/>
        <v>2554800.2706090095</v>
      </c>
      <c r="AD169" s="72">
        <f t="shared" ca="1" si="106"/>
        <v>2554800.2706090095</v>
      </c>
      <c r="AE169" s="72">
        <f t="shared" ca="1" si="107"/>
        <v>2554800.2706090095</v>
      </c>
      <c r="AF169" s="72">
        <f t="shared" ca="1" si="108"/>
        <v>-77449.482738753315</v>
      </c>
      <c r="AG169" s="72">
        <f t="shared" ca="1" si="109"/>
        <v>-77449.482738753315</v>
      </c>
      <c r="AH169" s="72">
        <f t="shared" ca="1" si="110"/>
        <v>-77449.482738753315</v>
      </c>
      <c r="AI169" s="72">
        <f t="shared" ca="1" si="111"/>
        <v>0</v>
      </c>
      <c r="AJ169" s="72">
        <f t="shared" ca="1" si="112"/>
        <v>0</v>
      </c>
      <c r="AK169" s="72">
        <f t="shared" ca="1" si="113"/>
        <v>0</v>
      </c>
      <c r="AL169" s="76"/>
      <c r="AM169" s="72">
        <f t="shared" ca="1" si="114"/>
        <v>0</v>
      </c>
      <c r="AN169" s="72">
        <f t="shared" ca="1" si="115"/>
        <v>0</v>
      </c>
      <c r="AO169" s="72">
        <f t="shared" ca="1" si="116"/>
        <v>0</v>
      </c>
      <c r="AP169" s="85">
        <f t="shared" ca="1" si="117"/>
        <v>0</v>
      </c>
      <c r="AR169" s="72">
        <f t="shared" ca="1" si="118"/>
        <v>0</v>
      </c>
      <c r="AS169" s="72">
        <f t="shared" ca="1" si="119"/>
        <v>0</v>
      </c>
      <c r="AT169" s="72">
        <f t="shared" ca="1" si="120"/>
        <v>0</v>
      </c>
      <c r="AU169" s="85">
        <f t="shared" ca="1" si="121"/>
        <v>0</v>
      </c>
      <c r="AV169" s="85"/>
      <c r="AW169" s="73">
        <f t="shared" ca="1" si="122"/>
        <v>0</v>
      </c>
      <c r="AY169" s="73">
        <f t="shared" ca="1" si="123"/>
        <v>2477350.7878702562</v>
      </c>
      <c r="AZ169" s="86"/>
    </row>
    <row r="170" spans="1:52" ht="12" customHeight="1">
      <c r="A170" s="77">
        <f t="shared" si="124"/>
        <v>42795</v>
      </c>
      <c r="B170" s="78">
        <f t="shared" si="125"/>
        <v>50000</v>
      </c>
      <c r="C170" s="87"/>
      <c r="D170" s="79">
        <f t="shared" si="96"/>
        <v>50000</v>
      </c>
      <c r="E170" s="67">
        <f t="shared" si="97"/>
        <v>1550000</v>
      </c>
      <c r="F170" s="67">
        <f t="shared" ca="1" si="98"/>
        <v>568279.17170410883</v>
      </c>
      <c r="G170" s="80">
        <f>VLOOKUP($A170,[0]!Table,MATCH(G$4,[0]!Curves,0))</f>
        <v>4.8150000000000004</v>
      </c>
      <c r="H170" s="81">
        <f t="shared" si="131"/>
        <v>4.8150000000000004</v>
      </c>
      <c r="I170" s="80">
        <f t="shared" ref="I170:I189" si="135">H170</f>
        <v>4.8150000000000004</v>
      </c>
      <c r="J170" s="80">
        <f>VLOOKUP($A170,[0]!Table,MATCH(J$4,[0]!Curves,0))</f>
        <v>-0.15</v>
      </c>
      <c r="K170" s="81">
        <f t="shared" si="126"/>
        <v>-0.15</v>
      </c>
      <c r="L170" s="99">
        <f t="shared" ref="L170:L189" si="136">K170</f>
        <v>-0.15</v>
      </c>
      <c r="M170" s="80">
        <f>VLOOKUP($A170,[0]!Table,MATCH(M$4,[0]!Curves,0))</f>
        <v>0</v>
      </c>
      <c r="N170" s="81">
        <f t="shared" si="127"/>
        <v>0</v>
      </c>
      <c r="O170" s="99">
        <f t="shared" ref="O170:O189" si="137">N170</f>
        <v>0</v>
      </c>
      <c r="P170" s="71"/>
      <c r="Q170" s="99">
        <f t="shared" si="128"/>
        <v>4.665</v>
      </c>
      <c r="R170" s="99">
        <f t="shared" si="129"/>
        <v>4.665</v>
      </c>
      <c r="S170" s="99">
        <f t="shared" si="130"/>
        <v>4.665</v>
      </c>
      <c r="T170" s="82"/>
      <c r="U170" s="22">
        <f t="shared" si="99"/>
        <v>31</v>
      </c>
      <c r="V170" s="83">
        <f t="shared" si="100"/>
        <v>42850</v>
      </c>
      <c r="W170" s="22">
        <f t="shared" ca="1" si="101"/>
        <v>5801</v>
      </c>
      <c r="X170" s="80">
        <f>VLOOKUP($A170,[0]!Table,MATCH(X$4,[0]!Curves,0))</f>
        <v>6.4149449038259906E-2</v>
      </c>
      <c r="Y170" s="84">
        <f t="shared" ca="1" si="102"/>
        <v>0.36663172368007019</v>
      </c>
      <c r="Z170" s="22">
        <f t="shared" si="103"/>
        <v>1</v>
      </c>
      <c r="AA170" s="22">
        <f t="shared" si="104"/>
        <v>31</v>
      </c>
      <c r="AC170" s="72">
        <f t="shared" ca="1" si="105"/>
        <v>2736264.2117552841</v>
      </c>
      <c r="AD170" s="72">
        <f t="shared" ca="1" si="106"/>
        <v>2736264.2117552841</v>
      </c>
      <c r="AE170" s="72">
        <f t="shared" ca="1" si="107"/>
        <v>2736264.2117552841</v>
      </c>
      <c r="AF170" s="72">
        <f t="shared" ca="1" si="108"/>
        <v>-85241.875755616318</v>
      </c>
      <c r="AG170" s="72">
        <f t="shared" ca="1" si="109"/>
        <v>-85241.875755616318</v>
      </c>
      <c r="AH170" s="72">
        <f t="shared" ca="1" si="110"/>
        <v>-85241.875755616318</v>
      </c>
      <c r="AI170" s="72">
        <f t="shared" ca="1" si="111"/>
        <v>0</v>
      </c>
      <c r="AJ170" s="72">
        <f t="shared" ca="1" si="112"/>
        <v>0</v>
      </c>
      <c r="AK170" s="72">
        <f t="shared" ca="1" si="113"/>
        <v>0</v>
      </c>
      <c r="AL170" s="76"/>
      <c r="AM170" s="72">
        <f t="shared" ca="1" si="114"/>
        <v>0</v>
      </c>
      <c r="AN170" s="72">
        <f t="shared" ca="1" si="115"/>
        <v>0</v>
      </c>
      <c r="AO170" s="72">
        <f t="shared" ca="1" si="116"/>
        <v>0</v>
      </c>
      <c r="AP170" s="85">
        <f t="shared" ca="1" si="117"/>
        <v>0</v>
      </c>
      <c r="AR170" s="72">
        <f t="shared" ca="1" si="118"/>
        <v>0</v>
      </c>
      <c r="AS170" s="72">
        <f t="shared" ca="1" si="119"/>
        <v>0</v>
      </c>
      <c r="AT170" s="72">
        <f t="shared" ca="1" si="120"/>
        <v>0</v>
      </c>
      <c r="AU170" s="85">
        <f t="shared" ca="1" si="121"/>
        <v>0</v>
      </c>
      <c r="AV170" s="85"/>
      <c r="AW170" s="73">
        <f t="shared" ca="1" si="122"/>
        <v>0</v>
      </c>
      <c r="AY170" s="73">
        <f t="shared" ca="1" si="123"/>
        <v>2651022.3359996676</v>
      </c>
      <c r="AZ170" s="86"/>
    </row>
    <row r="171" spans="1:52" ht="12" customHeight="1">
      <c r="A171" s="77">
        <f t="shared" si="124"/>
        <v>42826</v>
      </c>
      <c r="B171" s="78">
        <f t="shared" si="125"/>
        <v>50000</v>
      </c>
      <c r="C171" s="87"/>
      <c r="D171" s="79">
        <f t="shared" si="96"/>
        <v>50000</v>
      </c>
      <c r="E171" s="67">
        <f t="shared" si="97"/>
        <v>1500000</v>
      </c>
      <c r="F171" s="67">
        <f t="shared" ca="1" si="98"/>
        <v>546805.07188573026</v>
      </c>
      <c r="G171" s="80">
        <f>VLOOKUP($A171,[0]!Table,MATCH(G$4,[0]!Curves,0))</f>
        <v>4.63</v>
      </c>
      <c r="H171" s="81">
        <f t="shared" si="131"/>
        <v>4.63</v>
      </c>
      <c r="I171" s="80">
        <f t="shared" si="135"/>
        <v>4.63</v>
      </c>
      <c r="J171" s="80">
        <f>VLOOKUP($A171,[0]!Table,MATCH(J$4,[0]!Curves,0))</f>
        <v>-0.22</v>
      </c>
      <c r="K171" s="81">
        <f t="shared" si="126"/>
        <v>-0.22</v>
      </c>
      <c r="L171" s="99">
        <f t="shared" si="136"/>
        <v>-0.22</v>
      </c>
      <c r="M171" s="80">
        <f>VLOOKUP($A171,[0]!Table,MATCH(M$4,[0]!Curves,0))</f>
        <v>0</v>
      </c>
      <c r="N171" s="81">
        <f t="shared" si="127"/>
        <v>0</v>
      </c>
      <c r="O171" s="99">
        <f t="shared" si="137"/>
        <v>0</v>
      </c>
      <c r="P171" s="71"/>
      <c r="Q171" s="99">
        <f t="shared" si="128"/>
        <v>4.41</v>
      </c>
      <c r="R171" s="99">
        <f t="shared" si="129"/>
        <v>4.41</v>
      </c>
      <c r="S171" s="99">
        <f t="shared" si="130"/>
        <v>4.41</v>
      </c>
      <c r="T171" s="82"/>
      <c r="U171" s="22">
        <f t="shared" si="99"/>
        <v>30</v>
      </c>
      <c r="V171" s="83">
        <f t="shared" si="100"/>
        <v>42880</v>
      </c>
      <c r="W171" s="22">
        <f t="shared" ca="1" si="101"/>
        <v>5831</v>
      </c>
      <c r="X171" s="80">
        <f>VLOOKUP($A171,[0]!Table,MATCH(X$4,[0]!Curves,0))</f>
        <v>6.4185624189898205E-2</v>
      </c>
      <c r="Y171" s="84">
        <f t="shared" ca="1" si="102"/>
        <v>0.36453671459048681</v>
      </c>
      <c r="Z171" s="22">
        <f t="shared" si="103"/>
        <v>1</v>
      </c>
      <c r="AA171" s="22">
        <f t="shared" si="104"/>
        <v>30</v>
      </c>
      <c r="AC171" s="72">
        <f t="shared" ca="1" si="105"/>
        <v>2531707.482830931</v>
      </c>
      <c r="AD171" s="72">
        <f t="shared" ca="1" si="106"/>
        <v>2531707.482830931</v>
      </c>
      <c r="AE171" s="72">
        <f t="shared" ca="1" si="107"/>
        <v>2531707.482830931</v>
      </c>
      <c r="AF171" s="72">
        <f t="shared" ca="1" si="108"/>
        <v>-120297.11581486066</v>
      </c>
      <c r="AG171" s="72">
        <f t="shared" ca="1" si="109"/>
        <v>-120297.11581486066</v>
      </c>
      <c r="AH171" s="72">
        <f t="shared" ca="1" si="110"/>
        <v>-120297.11581486066</v>
      </c>
      <c r="AI171" s="72">
        <f t="shared" ca="1" si="111"/>
        <v>0</v>
      </c>
      <c r="AJ171" s="72">
        <f t="shared" ca="1" si="112"/>
        <v>0</v>
      </c>
      <c r="AK171" s="72">
        <f t="shared" ca="1" si="113"/>
        <v>0</v>
      </c>
      <c r="AL171" s="76"/>
      <c r="AM171" s="72">
        <f t="shared" ca="1" si="114"/>
        <v>0</v>
      </c>
      <c r="AN171" s="72">
        <f t="shared" ca="1" si="115"/>
        <v>0</v>
      </c>
      <c r="AO171" s="72">
        <f t="shared" ca="1" si="116"/>
        <v>0</v>
      </c>
      <c r="AP171" s="85">
        <f t="shared" ca="1" si="117"/>
        <v>0</v>
      </c>
      <c r="AR171" s="72">
        <f t="shared" ca="1" si="118"/>
        <v>0</v>
      </c>
      <c r="AS171" s="72">
        <f t="shared" ca="1" si="119"/>
        <v>0</v>
      </c>
      <c r="AT171" s="72">
        <f t="shared" ca="1" si="120"/>
        <v>0</v>
      </c>
      <c r="AU171" s="85">
        <f t="shared" ca="1" si="121"/>
        <v>0</v>
      </c>
      <c r="AV171" s="85"/>
      <c r="AW171" s="73">
        <f t="shared" ca="1" si="122"/>
        <v>0</v>
      </c>
      <c r="AY171" s="73">
        <f t="shared" ca="1" si="123"/>
        <v>2411410.3670160705</v>
      </c>
      <c r="AZ171" s="86"/>
    </row>
    <row r="172" spans="1:52" ht="12" customHeight="1">
      <c r="A172" s="77">
        <f t="shared" si="124"/>
        <v>42856</v>
      </c>
      <c r="B172" s="78">
        <f t="shared" si="125"/>
        <v>50000</v>
      </c>
      <c r="C172" s="87"/>
      <c r="D172" s="79">
        <f t="shared" si="96"/>
        <v>50000</v>
      </c>
      <c r="E172" s="67">
        <f t="shared" si="97"/>
        <v>1550000</v>
      </c>
      <c r="F172" s="67">
        <f t="shared" ca="1" si="98"/>
        <v>561692.6112477869</v>
      </c>
      <c r="G172" s="80">
        <f>VLOOKUP($A172,[0]!Table,MATCH(G$4,[0]!Curves,0))</f>
        <v>4.62</v>
      </c>
      <c r="H172" s="81">
        <f t="shared" si="131"/>
        <v>4.62</v>
      </c>
      <c r="I172" s="80">
        <f t="shared" si="135"/>
        <v>4.62</v>
      </c>
      <c r="J172" s="80">
        <f>VLOOKUP($A172,[0]!Table,MATCH(J$4,[0]!Curves,0))</f>
        <v>-0.27</v>
      </c>
      <c r="K172" s="81">
        <f t="shared" si="126"/>
        <v>-0.27</v>
      </c>
      <c r="L172" s="99">
        <f t="shared" si="136"/>
        <v>-0.27</v>
      </c>
      <c r="M172" s="80">
        <f>VLOOKUP($A172,[0]!Table,MATCH(M$4,[0]!Curves,0))</f>
        <v>0</v>
      </c>
      <c r="N172" s="81">
        <f t="shared" si="127"/>
        <v>0</v>
      </c>
      <c r="O172" s="99">
        <f t="shared" si="137"/>
        <v>0</v>
      </c>
      <c r="P172" s="71"/>
      <c r="Q172" s="99">
        <f t="shared" si="128"/>
        <v>4.3499999999999996</v>
      </c>
      <c r="R172" s="99">
        <f t="shared" si="129"/>
        <v>4.3499999999999996</v>
      </c>
      <c r="S172" s="99">
        <f t="shared" si="130"/>
        <v>4.3499999999999996</v>
      </c>
      <c r="T172" s="82"/>
      <c r="U172" s="22">
        <f t="shared" si="99"/>
        <v>31</v>
      </c>
      <c r="V172" s="83">
        <f t="shared" si="100"/>
        <v>42911</v>
      </c>
      <c r="W172" s="22">
        <f t="shared" ca="1" si="101"/>
        <v>5862</v>
      </c>
      <c r="X172" s="80">
        <f>VLOOKUP($A172,[0]!Table,MATCH(X$4,[0]!Curves,0))</f>
        <v>6.4220632401574398E-2</v>
      </c>
      <c r="Y172" s="84">
        <f t="shared" ca="1" si="102"/>
        <v>0.36238232983728186</v>
      </c>
      <c r="Z172" s="22">
        <f t="shared" si="103"/>
        <v>1</v>
      </c>
      <c r="AA172" s="22">
        <f t="shared" si="104"/>
        <v>31</v>
      </c>
      <c r="AC172" s="72">
        <f t="shared" ca="1" si="105"/>
        <v>2595019.8639647756</v>
      </c>
      <c r="AD172" s="72">
        <f t="shared" ca="1" si="106"/>
        <v>2595019.8639647756</v>
      </c>
      <c r="AE172" s="72">
        <f t="shared" ca="1" si="107"/>
        <v>2595019.8639647756</v>
      </c>
      <c r="AF172" s="72">
        <f t="shared" ca="1" si="108"/>
        <v>-151657.00503690247</v>
      </c>
      <c r="AG172" s="72">
        <f t="shared" ca="1" si="109"/>
        <v>-151657.00503690247</v>
      </c>
      <c r="AH172" s="72">
        <f t="shared" ca="1" si="110"/>
        <v>-151657.00503690247</v>
      </c>
      <c r="AI172" s="72">
        <f t="shared" ca="1" si="111"/>
        <v>0</v>
      </c>
      <c r="AJ172" s="72">
        <f t="shared" ca="1" si="112"/>
        <v>0</v>
      </c>
      <c r="AK172" s="72">
        <f t="shared" ca="1" si="113"/>
        <v>0</v>
      </c>
      <c r="AL172" s="76"/>
      <c r="AM172" s="72">
        <f t="shared" ca="1" si="114"/>
        <v>0</v>
      </c>
      <c r="AN172" s="72">
        <f t="shared" ca="1" si="115"/>
        <v>0</v>
      </c>
      <c r="AO172" s="72">
        <f t="shared" ca="1" si="116"/>
        <v>0</v>
      </c>
      <c r="AP172" s="85">
        <f t="shared" ca="1" si="117"/>
        <v>0</v>
      </c>
      <c r="AR172" s="72">
        <f t="shared" ca="1" si="118"/>
        <v>0</v>
      </c>
      <c r="AS172" s="72">
        <f t="shared" ca="1" si="119"/>
        <v>0</v>
      </c>
      <c r="AT172" s="72">
        <f t="shared" ca="1" si="120"/>
        <v>0</v>
      </c>
      <c r="AU172" s="85">
        <f t="shared" ca="1" si="121"/>
        <v>0</v>
      </c>
      <c r="AV172" s="85"/>
      <c r="AW172" s="73">
        <f t="shared" ca="1" si="122"/>
        <v>0</v>
      </c>
      <c r="AY172" s="73">
        <f t="shared" ca="1" si="123"/>
        <v>2443362.858927873</v>
      </c>
      <c r="AZ172" s="86"/>
    </row>
    <row r="173" spans="1:52" ht="12" customHeight="1">
      <c r="A173" s="77">
        <f t="shared" si="124"/>
        <v>42887</v>
      </c>
      <c r="B173" s="78">
        <f t="shared" si="125"/>
        <v>50000</v>
      </c>
      <c r="C173" s="87"/>
      <c r="D173" s="79">
        <f t="shared" si="96"/>
        <v>50000</v>
      </c>
      <c r="E173" s="67">
        <f t="shared" si="97"/>
        <v>1500000</v>
      </c>
      <c r="F173" s="67">
        <f t="shared" ca="1" si="98"/>
        <v>540461.29092444771</v>
      </c>
      <c r="G173" s="80">
        <f>VLOOKUP($A173,[0]!Table,MATCH(G$4,[0]!Curves,0))</f>
        <v>4.6560000000000006</v>
      </c>
      <c r="H173" s="81">
        <f t="shared" si="131"/>
        <v>4.6560000000000006</v>
      </c>
      <c r="I173" s="80">
        <f t="shared" si="135"/>
        <v>4.6560000000000006</v>
      </c>
      <c r="J173" s="80">
        <f>VLOOKUP($A173,[0]!Table,MATCH(J$4,[0]!Curves,0))</f>
        <v>-0.27</v>
      </c>
      <c r="K173" s="81">
        <f t="shared" si="126"/>
        <v>-0.27</v>
      </c>
      <c r="L173" s="99">
        <f t="shared" si="136"/>
        <v>-0.27</v>
      </c>
      <c r="M173" s="80">
        <f>VLOOKUP($A173,[0]!Table,MATCH(M$4,[0]!Curves,0))</f>
        <v>0</v>
      </c>
      <c r="N173" s="81">
        <f t="shared" si="127"/>
        <v>0</v>
      </c>
      <c r="O173" s="99">
        <f t="shared" si="137"/>
        <v>0</v>
      </c>
      <c r="P173" s="71"/>
      <c r="Q173" s="99">
        <f t="shared" si="128"/>
        <v>4.386000000000001</v>
      </c>
      <c r="R173" s="99">
        <f t="shared" si="129"/>
        <v>4.386000000000001</v>
      </c>
      <c r="S173" s="99">
        <f t="shared" si="130"/>
        <v>4.386000000000001</v>
      </c>
      <c r="T173" s="82"/>
      <c r="U173" s="22">
        <f t="shared" si="99"/>
        <v>30</v>
      </c>
      <c r="V173" s="83">
        <f t="shared" si="100"/>
        <v>42941</v>
      </c>
      <c r="W173" s="22">
        <f t="shared" ca="1" si="101"/>
        <v>5892</v>
      </c>
      <c r="X173" s="80">
        <f>VLOOKUP($A173,[0]!Table,MATCH(X$4,[0]!Curves,0))</f>
        <v>6.4256807554066597E-2</v>
      </c>
      <c r="Y173" s="84">
        <f t="shared" ca="1" si="102"/>
        <v>0.36030752728296511</v>
      </c>
      <c r="Z173" s="22">
        <f t="shared" si="103"/>
        <v>1</v>
      </c>
      <c r="AA173" s="22">
        <f t="shared" si="104"/>
        <v>30</v>
      </c>
      <c r="AC173" s="72">
        <f t="shared" ca="1" si="105"/>
        <v>2516387.7705442286</v>
      </c>
      <c r="AD173" s="72">
        <f t="shared" ca="1" si="106"/>
        <v>2516387.7705442286</v>
      </c>
      <c r="AE173" s="72">
        <f t="shared" ca="1" si="107"/>
        <v>2516387.7705442286</v>
      </c>
      <c r="AF173" s="72">
        <f t="shared" ca="1" si="108"/>
        <v>-145924.54854960088</v>
      </c>
      <c r="AG173" s="72">
        <f t="shared" ca="1" si="109"/>
        <v>-145924.54854960088</v>
      </c>
      <c r="AH173" s="72">
        <f t="shared" ca="1" si="110"/>
        <v>-145924.54854960088</v>
      </c>
      <c r="AI173" s="72">
        <f t="shared" ca="1" si="111"/>
        <v>0</v>
      </c>
      <c r="AJ173" s="72">
        <f t="shared" ca="1" si="112"/>
        <v>0</v>
      </c>
      <c r="AK173" s="72">
        <f t="shared" ca="1" si="113"/>
        <v>0</v>
      </c>
      <c r="AL173" s="76"/>
      <c r="AM173" s="72">
        <f t="shared" ca="1" si="114"/>
        <v>0</v>
      </c>
      <c r="AN173" s="72">
        <f t="shared" ca="1" si="115"/>
        <v>0</v>
      </c>
      <c r="AO173" s="72">
        <f t="shared" ca="1" si="116"/>
        <v>0</v>
      </c>
      <c r="AP173" s="85">
        <f t="shared" ca="1" si="117"/>
        <v>0</v>
      </c>
      <c r="AR173" s="72">
        <f t="shared" ca="1" si="118"/>
        <v>0</v>
      </c>
      <c r="AS173" s="72">
        <f t="shared" ca="1" si="119"/>
        <v>0</v>
      </c>
      <c r="AT173" s="72">
        <f t="shared" ca="1" si="120"/>
        <v>0</v>
      </c>
      <c r="AU173" s="85">
        <f t="shared" ca="1" si="121"/>
        <v>0</v>
      </c>
      <c r="AV173" s="85"/>
      <c r="AW173" s="73">
        <f t="shared" ca="1" si="122"/>
        <v>0</v>
      </c>
      <c r="AY173" s="73">
        <f t="shared" ca="1" si="123"/>
        <v>2370463.2219946277</v>
      </c>
      <c r="AZ173" s="86"/>
    </row>
    <row r="174" spans="1:52" ht="12" customHeight="1">
      <c r="A174" s="77">
        <f t="shared" si="124"/>
        <v>42917</v>
      </c>
      <c r="B174" s="78">
        <f t="shared" si="125"/>
        <v>50000</v>
      </c>
      <c r="C174" s="87"/>
      <c r="D174" s="79">
        <f t="shared" si="96"/>
        <v>50000</v>
      </c>
      <c r="E174" s="67">
        <f t="shared" si="97"/>
        <v>1550000</v>
      </c>
      <c r="F174" s="67">
        <f t="shared" ca="1" si="98"/>
        <v>555169.62332764571</v>
      </c>
      <c r="G174" s="80">
        <f>VLOOKUP($A174,[0]!Table,MATCH(G$4,[0]!Curves,0))</f>
        <v>4.7050000000000001</v>
      </c>
      <c r="H174" s="81">
        <f t="shared" si="131"/>
        <v>4.7050000000000001</v>
      </c>
      <c r="I174" s="80">
        <f t="shared" si="135"/>
        <v>4.7050000000000001</v>
      </c>
      <c r="J174" s="80">
        <f>VLOOKUP($A174,[0]!Table,MATCH(J$4,[0]!Curves,0))</f>
        <v>-0.27</v>
      </c>
      <c r="K174" s="81">
        <f t="shared" si="126"/>
        <v>-0.27</v>
      </c>
      <c r="L174" s="99">
        <f t="shared" si="136"/>
        <v>-0.27</v>
      </c>
      <c r="M174" s="80">
        <f>VLOOKUP($A174,[0]!Table,MATCH(M$4,[0]!Curves,0))</f>
        <v>0</v>
      </c>
      <c r="N174" s="81">
        <f t="shared" si="127"/>
        <v>0</v>
      </c>
      <c r="O174" s="99">
        <f t="shared" si="137"/>
        <v>0</v>
      </c>
      <c r="P174" s="71"/>
      <c r="Q174" s="99">
        <f t="shared" si="128"/>
        <v>4.4350000000000005</v>
      </c>
      <c r="R174" s="99">
        <f t="shared" si="129"/>
        <v>4.4350000000000005</v>
      </c>
      <c r="S174" s="99">
        <f t="shared" si="130"/>
        <v>4.4350000000000005</v>
      </c>
      <c r="T174" s="82"/>
      <c r="U174" s="22">
        <f t="shared" si="99"/>
        <v>31</v>
      </c>
      <c r="V174" s="83">
        <f t="shared" si="100"/>
        <v>42972</v>
      </c>
      <c r="W174" s="22">
        <f t="shared" ca="1" si="101"/>
        <v>5923</v>
      </c>
      <c r="X174" s="80">
        <f>VLOOKUP($A174,[0]!Table,MATCH(X$4,[0]!Curves,0))</f>
        <v>6.4291815766568797E-2</v>
      </c>
      <c r="Y174" s="84">
        <f t="shared" ca="1" si="102"/>
        <v>0.358173950533965</v>
      </c>
      <c r="Z174" s="22">
        <f t="shared" si="103"/>
        <v>1</v>
      </c>
      <c r="AA174" s="22">
        <f t="shared" si="104"/>
        <v>31</v>
      </c>
      <c r="AC174" s="72">
        <f t="shared" ca="1" si="105"/>
        <v>2612073.077756573</v>
      </c>
      <c r="AD174" s="72">
        <f t="shared" ca="1" si="106"/>
        <v>2612073.077756573</v>
      </c>
      <c r="AE174" s="72">
        <f t="shared" ca="1" si="107"/>
        <v>2612073.077756573</v>
      </c>
      <c r="AF174" s="72">
        <f t="shared" ca="1" si="108"/>
        <v>-149895.79829846436</v>
      </c>
      <c r="AG174" s="72">
        <f t="shared" ca="1" si="109"/>
        <v>-149895.79829846436</v>
      </c>
      <c r="AH174" s="72">
        <f t="shared" ca="1" si="110"/>
        <v>-149895.79829846436</v>
      </c>
      <c r="AI174" s="72">
        <f t="shared" ca="1" si="111"/>
        <v>0</v>
      </c>
      <c r="AJ174" s="72">
        <f t="shared" ca="1" si="112"/>
        <v>0</v>
      </c>
      <c r="AK174" s="72">
        <f t="shared" ca="1" si="113"/>
        <v>0</v>
      </c>
      <c r="AL174" s="76"/>
      <c r="AM174" s="72">
        <f t="shared" ca="1" si="114"/>
        <v>0</v>
      </c>
      <c r="AN174" s="72">
        <f t="shared" ca="1" si="115"/>
        <v>0</v>
      </c>
      <c r="AO174" s="72">
        <f t="shared" ca="1" si="116"/>
        <v>0</v>
      </c>
      <c r="AP174" s="85">
        <f t="shared" ca="1" si="117"/>
        <v>0</v>
      </c>
      <c r="AR174" s="72">
        <f t="shared" ca="1" si="118"/>
        <v>0</v>
      </c>
      <c r="AS174" s="72">
        <f t="shared" ca="1" si="119"/>
        <v>0</v>
      </c>
      <c r="AT174" s="72">
        <f t="shared" ca="1" si="120"/>
        <v>0</v>
      </c>
      <c r="AU174" s="85">
        <f t="shared" ca="1" si="121"/>
        <v>0</v>
      </c>
      <c r="AV174" s="85"/>
      <c r="AW174" s="73">
        <f t="shared" ca="1" si="122"/>
        <v>0</v>
      </c>
      <c r="AY174" s="73">
        <f t="shared" ca="1" si="123"/>
        <v>2462177.2794581088</v>
      </c>
      <c r="AZ174" s="86"/>
    </row>
    <row r="175" spans="1:52" ht="12" customHeight="1">
      <c r="A175" s="77">
        <f t="shared" si="124"/>
        <v>42948</v>
      </c>
      <c r="B175" s="78">
        <f t="shared" si="125"/>
        <v>50000</v>
      </c>
      <c r="C175" s="87"/>
      <c r="D175" s="79">
        <f t="shared" si="96"/>
        <v>50000</v>
      </c>
      <c r="E175" s="67">
        <f t="shared" si="97"/>
        <v>1550000</v>
      </c>
      <c r="F175" s="67">
        <f t="shared" ca="1" si="98"/>
        <v>551878.88438245282</v>
      </c>
      <c r="G175" s="80">
        <f>VLOOKUP($A175,[0]!Table,MATCH(G$4,[0]!Curves,0))</f>
        <v>4.75</v>
      </c>
      <c r="H175" s="81">
        <f t="shared" si="131"/>
        <v>4.75</v>
      </c>
      <c r="I175" s="80">
        <f t="shared" si="135"/>
        <v>4.75</v>
      </c>
      <c r="J175" s="80">
        <f>VLOOKUP($A175,[0]!Table,MATCH(J$4,[0]!Curves,0))</f>
        <v>-0.27</v>
      </c>
      <c r="K175" s="81">
        <f t="shared" si="126"/>
        <v>-0.27</v>
      </c>
      <c r="L175" s="99">
        <f t="shared" si="136"/>
        <v>-0.27</v>
      </c>
      <c r="M175" s="80">
        <f>VLOOKUP($A175,[0]!Table,MATCH(M$4,[0]!Curves,0))</f>
        <v>0</v>
      </c>
      <c r="N175" s="81">
        <f t="shared" si="127"/>
        <v>0</v>
      </c>
      <c r="O175" s="99">
        <f t="shared" si="137"/>
        <v>0</v>
      </c>
      <c r="P175" s="71"/>
      <c r="Q175" s="99">
        <f t="shared" si="128"/>
        <v>4.4800000000000004</v>
      </c>
      <c r="R175" s="99">
        <f t="shared" si="129"/>
        <v>4.4800000000000004</v>
      </c>
      <c r="S175" s="99">
        <f t="shared" si="130"/>
        <v>4.4800000000000004</v>
      </c>
      <c r="T175" s="82"/>
      <c r="U175" s="22">
        <f t="shared" si="99"/>
        <v>31</v>
      </c>
      <c r="V175" s="83">
        <f t="shared" si="100"/>
        <v>43003</v>
      </c>
      <c r="W175" s="22">
        <f t="shared" ca="1" si="101"/>
        <v>5954</v>
      </c>
      <c r="X175" s="80">
        <f>VLOOKUP($A175,[0]!Table,MATCH(X$4,[0]!Curves,0))</f>
        <v>6.4327990919915007E-2</v>
      </c>
      <c r="Y175" s="84">
        <f t="shared" ca="1" si="102"/>
        <v>0.35605089314996957</v>
      </c>
      <c r="Z175" s="22">
        <f t="shared" si="103"/>
        <v>1</v>
      </c>
      <c r="AA175" s="22">
        <f t="shared" si="104"/>
        <v>31</v>
      </c>
      <c r="AC175" s="72">
        <f t="shared" ca="1" si="105"/>
        <v>2621424.7008166509</v>
      </c>
      <c r="AD175" s="72">
        <f t="shared" ca="1" si="106"/>
        <v>2621424.7008166509</v>
      </c>
      <c r="AE175" s="72">
        <f t="shared" ca="1" si="107"/>
        <v>2621424.7008166509</v>
      </c>
      <c r="AF175" s="72">
        <f t="shared" ca="1" si="108"/>
        <v>-149007.29878326226</v>
      </c>
      <c r="AG175" s="72">
        <f t="shared" ca="1" si="109"/>
        <v>-149007.29878326226</v>
      </c>
      <c r="AH175" s="72">
        <f t="shared" ca="1" si="110"/>
        <v>-149007.29878326226</v>
      </c>
      <c r="AI175" s="72">
        <f t="shared" ca="1" si="111"/>
        <v>0</v>
      </c>
      <c r="AJ175" s="72">
        <f t="shared" ca="1" si="112"/>
        <v>0</v>
      </c>
      <c r="AK175" s="72">
        <f t="shared" ca="1" si="113"/>
        <v>0</v>
      </c>
      <c r="AL175" s="76"/>
      <c r="AM175" s="72">
        <f t="shared" ca="1" si="114"/>
        <v>0</v>
      </c>
      <c r="AN175" s="72">
        <f t="shared" ca="1" si="115"/>
        <v>0</v>
      </c>
      <c r="AO175" s="72">
        <f t="shared" ca="1" si="116"/>
        <v>0</v>
      </c>
      <c r="AP175" s="85">
        <f t="shared" ca="1" si="117"/>
        <v>0</v>
      </c>
      <c r="AR175" s="72">
        <f t="shared" ca="1" si="118"/>
        <v>0</v>
      </c>
      <c r="AS175" s="72">
        <f t="shared" ca="1" si="119"/>
        <v>0</v>
      </c>
      <c r="AT175" s="72">
        <f t="shared" ca="1" si="120"/>
        <v>0</v>
      </c>
      <c r="AU175" s="85">
        <f t="shared" ca="1" si="121"/>
        <v>0</v>
      </c>
      <c r="AV175" s="85"/>
      <c r="AW175" s="73">
        <f t="shared" ca="1" si="122"/>
        <v>0</v>
      </c>
      <c r="AY175" s="73">
        <f t="shared" ca="1" si="123"/>
        <v>2472417.4020333886</v>
      </c>
      <c r="AZ175" s="86"/>
    </row>
    <row r="176" spans="1:52" ht="12" customHeight="1">
      <c r="A176" s="77">
        <f t="shared" si="124"/>
        <v>42979</v>
      </c>
      <c r="B176" s="78">
        <f t="shared" si="125"/>
        <v>50000</v>
      </c>
      <c r="C176" s="87"/>
      <c r="D176" s="79">
        <f t="shared" si="96"/>
        <v>50000</v>
      </c>
      <c r="E176" s="67">
        <f t="shared" si="97"/>
        <v>1500000</v>
      </c>
      <c r="F176" s="67">
        <f t="shared" ca="1" si="98"/>
        <v>531009.45349435869</v>
      </c>
      <c r="G176" s="80">
        <f>VLOOKUP($A176,[0]!Table,MATCH(G$4,[0]!Curves,0))</f>
        <v>4.7570000000000006</v>
      </c>
      <c r="H176" s="81">
        <f t="shared" si="131"/>
        <v>4.7570000000000006</v>
      </c>
      <c r="I176" s="80">
        <f t="shared" si="135"/>
        <v>4.7570000000000006</v>
      </c>
      <c r="J176" s="80">
        <f>VLOOKUP($A176,[0]!Table,MATCH(J$4,[0]!Curves,0))</f>
        <v>-0.27</v>
      </c>
      <c r="K176" s="81">
        <f t="shared" si="126"/>
        <v>-0.27</v>
      </c>
      <c r="L176" s="99">
        <f t="shared" si="136"/>
        <v>-0.27</v>
      </c>
      <c r="M176" s="80">
        <f>VLOOKUP($A176,[0]!Table,MATCH(M$4,[0]!Curves,0))</f>
        <v>0</v>
      </c>
      <c r="N176" s="81">
        <f t="shared" si="127"/>
        <v>0</v>
      </c>
      <c r="O176" s="99">
        <f t="shared" si="137"/>
        <v>0</v>
      </c>
      <c r="P176" s="71"/>
      <c r="Q176" s="99">
        <f t="shared" si="128"/>
        <v>4.4870000000000001</v>
      </c>
      <c r="R176" s="99">
        <f t="shared" si="129"/>
        <v>4.4870000000000001</v>
      </c>
      <c r="S176" s="99">
        <f t="shared" si="130"/>
        <v>4.4870000000000001</v>
      </c>
      <c r="T176" s="82"/>
      <c r="U176" s="22">
        <f t="shared" si="99"/>
        <v>30</v>
      </c>
      <c r="V176" s="83">
        <f t="shared" si="100"/>
        <v>43033</v>
      </c>
      <c r="W176" s="22">
        <f t="shared" ca="1" si="101"/>
        <v>5984</v>
      </c>
      <c r="X176" s="80">
        <f>VLOOKUP($A176,[0]!Table,MATCH(X$4,[0]!Curves,0))</f>
        <v>6.4364166073695106E-2</v>
      </c>
      <c r="Y176" s="84">
        <f t="shared" ca="1" si="102"/>
        <v>0.35400630232957248</v>
      </c>
      <c r="Z176" s="22">
        <f t="shared" si="103"/>
        <v>1</v>
      </c>
      <c r="AA176" s="22">
        <f t="shared" si="104"/>
        <v>30</v>
      </c>
      <c r="AC176" s="72">
        <f t="shared" ca="1" si="105"/>
        <v>2526011.9702726644</v>
      </c>
      <c r="AD176" s="72">
        <f t="shared" ca="1" si="106"/>
        <v>2526011.9702726644</v>
      </c>
      <c r="AE176" s="72">
        <f t="shared" ca="1" si="107"/>
        <v>2526011.9702726644</v>
      </c>
      <c r="AF176" s="72">
        <f t="shared" ca="1" si="108"/>
        <v>-143372.55244347686</v>
      </c>
      <c r="AG176" s="72">
        <f t="shared" ca="1" si="109"/>
        <v>-143372.55244347686</v>
      </c>
      <c r="AH176" s="72">
        <f t="shared" ca="1" si="110"/>
        <v>-143372.55244347686</v>
      </c>
      <c r="AI176" s="72">
        <f t="shared" ca="1" si="111"/>
        <v>0</v>
      </c>
      <c r="AJ176" s="72">
        <f t="shared" ca="1" si="112"/>
        <v>0</v>
      </c>
      <c r="AK176" s="72">
        <f t="shared" ca="1" si="113"/>
        <v>0</v>
      </c>
      <c r="AL176" s="76"/>
      <c r="AM176" s="72">
        <f t="shared" ca="1" si="114"/>
        <v>0</v>
      </c>
      <c r="AN176" s="72">
        <f t="shared" ca="1" si="115"/>
        <v>0</v>
      </c>
      <c r="AO176" s="72">
        <f t="shared" ca="1" si="116"/>
        <v>0</v>
      </c>
      <c r="AP176" s="85">
        <f t="shared" ca="1" si="117"/>
        <v>0</v>
      </c>
      <c r="AR176" s="72">
        <f t="shared" ca="1" si="118"/>
        <v>0</v>
      </c>
      <c r="AS176" s="72">
        <f t="shared" ca="1" si="119"/>
        <v>0</v>
      </c>
      <c r="AT176" s="72">
        <f t="shared" ca="1" si="120"/>
        <v>0</v>
      </c>
      <c r="AU176" s="85">
        <f t="shared" ca="1" si="121"/>
        <v>0</v>
      </c>
      <c r="AV176" s="85"/>
      <c r="AW176" s="73">
        <f t="shared" ca="1" si="122"/>
        <v>0</v>
      </c>
      <c r="AY176" s="73">
        <f t="shared" ca="1" si="123"/>
        <v>2382639.4178291876</v>
      </c>
      <c r="AZ176" s="86"/>
    </row>
    <row r="177" spans="1:52" ht="12" customHeight="1">
      <c r="A177" s="77">
        <f t="shared" si="124"/>
        <v>43009</v>
      </c>
      <c r="B177" s="78">
        <f t="shared" si="125"/>
        <v>50000</v>
      </c>
      <c r="C177" s="87"/>
      <c r="D177" s="79">
        <f t="shared" si="96"/>
        <v>50000</v>
      </c>
      <c r="E177" s="67">
        <f t="shared" si="97"/>
        <v>1550000</v>
      </c>
      <c r="F177" s="67">
        <f t="shared" ca="1" si="98"/>
        <v>545450.94562715804</v>
      </c>
      <c r="G177" s="80">
        <f>VLOOKUP($A177,[0]!Table,MATCH(G$4,[0]!Curves,0))</f>
        <v>4.7850000000000001</v>
      </c>
      <c r="H177" s="81">
        <f t="shared" si="131"/>
        <v>4.7850000000000001</v>
      </c>
      <c r="I177" s="80">
        <f t="shared" si="135"/>
        <v>4.7850000000000001</v>
      </c>
      <c r="J177" s="80">
        <f>VLOOKUP($A177,[0]!Table,MATCH(J$4,[0]!Curves,0))</f>
        <v>-0.27</v>
      </c>
      <c r="K177" s="81">
        <f t="shared" si="126"/>
        <v>-0.27</v>
      </c>
      <c r="L177" s="99">
        <f t="shared" si="136"/>
        <v>-0.27</v>
      </c>
      <c r="M177" s="80">
        <f>VLOOKUP($A177,[0]!Table,MATCH(M$4,[0]!Curves,0))</f>
        <v>0</v>
      </c>
      <c r="N177" s="81">
        <f t="shared" si="127"/>
        <v>0</v>
      </c>
      <c r="O177" s="99">
        <f t="shared" si="137"/>
        <v>0</v>
      </c>
      <c r="P177" s="71"/>
      <c r="Q177" s="99">
        <f t="shared" si="128"/>
        <v>4.5150000000000006</v>
      </c>
      <c r="R177" s="99">
        <f t="shared" si="129"/>
        <v>4.5150000000000006</v>
      </c>
      <c r="S177" s="99">
        <f t="shared" si="130"/>
        <v>4.5150000000000006</v>
      </c>
      <c r="T177" s="82"/>
      <c r="U177" s="22">
        <f t="shared" si="99"/>
        <v>31</v>
      </c>
      <c r="V177" s="83">
        <f t="shared" si="100"/>
        <v>43064</v>
      </c>
      <c r="W177" s="22">
        <f t="shared" ca="1" si="101"/>
        <v>6015</v>
      </c>
      <c r="X177" s="80">
        <f>VLOOKUP($A177,[0]!Table,MATCH(X$4,[0]!Curves,0))</f>
        <v>6.4399174287443905E-2</v>
      </c>
      <c r="Y177" s="84">
        <f t="shared" ca="1" si="102"/>
        <v>0.35190383588848906</v>
      </c>
      <c r="Z177" s="22">
        <f t="shared" si="103"/>
        <v>1</v>
      </c>
      <c r="AA177" s="22">
        <f t="shared" si="104"/>
        <v>31</v>
      </c>
      <c r="AC177" s="72">
        <f t="shared" ca="1" si="105"/>
        <v>2609982.7748259511</v>
      </c>
      <c r="AD177" s="72">
        <f t="shared" ca="1" si="106"/>
        <v>2609982.7748259511</v>
      </c>
      <c r="AE177" s="72">
        <f t="shared" ca="1" si="107"/>
        <v>2609982.7748259511</v>
      </c>
      <c r="AF177" s="72">
        <f t="shared" ca="1" si="108"/>
        <v>-147271.75531933267</v>
      </c>
      <c r="AG177" s="72">
        <f t="shared" ca="1" si="109"/>
        <v>-147271.75531933267</v>
      </c>
      <c r="AH177" s="72">
        <f t="shared" ca="1" si="110"/>
        <v>-147271.75531933267</v>
      </c>
      <c r="AI177" s="72">
        <f t="shared" ca="1" si="111"/>
        <v>0</v>
      </c>
      <c r="AJ177" s="72">
        <f t="shared" ca="1" si="112"/>
        <v>0</v>
      </c>
      <c r="AK177" s="72">
        <f t="shared" ca="1" si="113"/>
        <v>0</v>
      </c>
      <c r="AL177" s="76"/>
      <c r="AM177" s="72">
        <f t="shared" ca="1" si="114"/>
        <v>0</v>
      </c>
      <c r="AN177" s="72">
        <f t="shared" ca="1" si="115"/>
        <v>0</v>
      </c>
      <c r="AO177" s="72">
        <f t="shared" ca="1" si="116"/>
        <v>0</v>
      </c>
      <c r="AP177" s="85">
        <f t="shared" ca="1" si="117"/>
        <v>0</v>
      </c>
      <c r="AR177" s="72">
        <f t="shared" ca="1" si="118"/>
        <v>0</v>
      </c>
      <c r="AS177" s="72">
        <f t="shared" ca="1" si="119"/>
        <v>0</v>
      </c>
      <c r="AT177" s="72">
        <f t="shared" ca="1" si="120"/>
        <v>0</v>
      </c>
      <c r="AU177" s="85">
        <f t="shared" ca="1" si="121"/>
        <v>0</v>
      </c>
      <c r="AV177" s="85"/>
      <c r="AW177" s="73">
        <f t="shared" ca="1" si="122"/>
        <v>0</v>
      </c>
      <c r="AY177" s="73">
        <f t="shared" ca="1" si="123"/>
        <v>2462711.0195066184</v>
      </c>
      <c r="AZ177" s="86"/>
    </row>
    <row r="178" spans="1:52" ht="12" customHeight="1">
      <c r="A178" s="77">
        <f t="shared" si="124"/>
        <v>43040</v>
      </c>
      <c r="B178" s="78">
        <f t="shared" si="125"/>
        <v>50000</v>
      </c>
      <c r="C178" s="87"/>
      <c r="D178" s="79">
        <f t="shared" si="96"/>
        <v>50000</v>
      </c>
      <c r="E178" s="67">
        <f t="shared" si="97"/>
        <v>1500000</v>
      </c>
      <c r="F178" s="67">
        <f t="shared" ca="1" si="98"/>
        <v>524818.6534047398</v>
      </c>
      <c r="G178" s="80">
        <f>VLOOKUP($A178,[0]!Table,MATCH(G$4,[0]!Curves,0))</f>
        <v>4.92</v>
      </c>
      <c r="H178" s="81">
        <f t="shared" si="131"/>
        <v>4.92</v>
      </c>
      <c r="I178" s="80">
        <f t="shared" si="135"/>
        <v>4.92</v>
      </c>
      <c r="J178" s="80">
        <f>VLOOKUP($A178,[0]!Table,MATCH(J$4,[0]!Curves,0))</f>
        <v>-0.15</v>
      </c>
      <c r="K178" s="81">
        <f t="shared" si="126"/>
        <v>-0.15</v>
      </c>
      <c r="L178" s="99">
        <f t="shared" si="136"/>
        <v>-0.15</v>
      </c>
      <c r="M178" s="80">
        <f>VLOOKUP($A178,[0]!Table,MATCH(M$4,[0]!Curves,0))</f>
        <v>0</v>
      </c>
      <c r="N178" s="81">
        <f t="shared" si="127"/>
        <v>0</v>
      </c>
      <c r="O178" s="99">
        <f t="shared" si="137"/>
        <v>0</v>
      </c>
      <c r="P178" s="71"/>
      <c r="Q178" s="99">
        <f t="shared" si="128"/>
        <v>4.7699999999999996</v>
      </c>
      <c r="R178" s="99">
        <f t="shared" si="129"/>
        <v>4.7699999999999996</v>
      </c>
      <c r="S178" s="99">
        <f t="shared" si="130"/>
        <v>4.7699999999999996</v>
      </c>
      <c r="T178" s="82"/>
      <c r="U178" s="22">
        <f t="shared" si="99"/>
        <v>30</v>
      </c>
      <c r="V178" s="83">
        <f t="shared" si="100"/>
        <v>43094</v>
      </c>
      <c r="W178" s="22">
        <f t="shared" ca="1" si="101"/>
        <v>6045</v>
      </c>
      <c r="X178" s="80">
        <f>VLOOKUP($A178,[0]!Table,MATCH(X$4,[0]!Curves,0))</f>
        <v>6.4435349442077502E-2</v>
      </c>
      <c r="Y178" s="84">
        <f t="shared" ca="1" si="102"/>
        <v>0.34987910226982655</v>
      </c>
      <c r="Z178" s="22">
        <f t="shared" si="103"/>
        <v>1</v>
      </c>
      <c r="AA178" s="22">
        <f t="shared" si="104"/>
        <v>30</v>
      </c>
      <c r="AC178" s="72">
        <f t="shared" ca="1" si="105"/>
        <v>2582107.77475132</v>
      </c>
      <c r="AD178" s="72">
        <f t="shared" ca="1" si="106"/>
        <v>2582107.77475132</v>
      </c>
      <c r="AE178" s="72">
        <f t="shared" ca="1" si="107"/>
        <v>2582107.77475132</v>
      </c>
      <c r="AF178" s="72">
        <f t="shared" ca="1" si="108"/>
        <v>-78722.798010710962</v>
      </c>
      <c r="AG178" s="72">
        <f t="shared" ca="1" si="109"/>
        <v>-78722.798010710962</v>
      </c>
      <c r="AH178" s="72">
        <f t="shared" ca="1" si="110"/>
        <v>-78722.798010710962</v>
      </c>
      <c r="AI178" s="72">
        <f t="shared" ca="1" si="111"/>
        <v>0</v>
      </c>
      <c r="AJ178" s="72">
        <f t="shared" ca="1" si="112"/>
        <v>0</v>
      </c>
      <c r="AK178" s="72">
        <f t="shared" ca="1" si="113"/>
        <v>0</v>
      </c>
      <c r="AL178" s="76"/>
      <c r="AM178" s="72">
        <f t="shared" ca="1" si="114"/>
        <v>0</v>
      </c>
      <c r="AN178" s="72">
        <f t="shared" ca="1" si="115"/>
        <v>0</v>
      </c>
      <c r="AO178" s="72">
        <f t="shared" ca="1" si="116"/>
        <v>0</v>
      </c>
      <c r="AP178" s="85">
        <f t="shared" ca="1" si="117"/>
        <v>0</v>
      </c>
      <c r="AR178" s="72">
        <f t="shared" ca="1" si="118"/>
        <v>0</v>
      </c>
      <c r="AS178" s="72">
        <f t="shared" ca="1" si="119"/>
        <v>0</v>
      </c>
      <c r="AT178" s="72">
        <f t="shared" ca="1" si="120"/>
        <v>0</v>
      </c>
      <c r="AU178" s="85">
        <f t="shared" ca="1" si="121"/>
        <v>0</v>
      </c>
      <c r="AV178" s="85"/>
      <c r="AW178" s="73">
        <f t="shared" ca="1" si="122"/>
        <v>0</v>
      </c>
      <c r="AY178" s="73">
        <f t="shared" ca="1" si="123"/>
        <v>2503384.9767406089</v>
      </c>
      <c r="AZ178" s="86"/>
    </row>
    <row r="179" spans="1:52" ht="12" customHeight="1">
      <c r="A179" s="77">
        <f t="shared" si="124"/>
        <v>43070</v>
      </c>
      <c r="B179" s="78">
        <f t="shared" si="125"/>
        <v>50000</v>
      </c>
      <c r="C179" s="87"/>
      <c r="D179" s="79">
        <f t="shared" si="96"/>
        <v>50000</v>
      </c>
      <c r="E179" s="67">
        <f t="shared" si="97"/>
        <v>1550000</v>
      </c>
      <c r="F179" s="67">
        <f t="shared" ca="1" si="98"/>
        <v>539085.47891062999</v>
      </c>
      <c r="G179" s="80">
        <f>VLOOKUP($A179,[0]!Table,MATCH(G$4,[0]!Curves,0))</f>
        <v>5.0549999999999997</v>
      </c>
      <c r="H179" s="81">
        <f t="shared" si="131"/>
        <v>5.0549999999999997</v>
      </c>
      <c r="I179" s="80">
        <f t="shared" si="135"/>
        <v>5.0549999999999997</v>
      </c>
      <c r="J179" s="80">
        <f>VLOOKUP($A179,[0]!Table,MATCH(J$4,[0]!Curves,0))</f>
        <v>-0.15</v>
      </c>
      <c r="K179" s="81">
        <f t="shared" si="126"/>
        <v>-0.15</v>
      </c>
      <c r="L179" s="99">
        <f t="shared" si="136"/>
        <v>-0.15</v>
      </c>
      <c r="M179" s="80">
        <f>VLOOKUP($A179,[0]!Table,MATCH(M$4,[0]!Curves,0))</f>
        <v>0</v>
      </c>
      <c r="N179" s="81">
        <f t="shared" si="127"/>
        <v>0</v>
      </c>
      <c r="O179" s="99">
        <f t="shared" si="137"/>
        <v>0</v>
      </c>
      <c r="P179" s="71"/>
      <c r="Q179" s="99">
        <f t="shared" si="128"/>
        <v>4.9049999999999994</v>
      </c>
      <c r="R179" s="99">
        <f t="shared" si="129"/>
        <v>4.9049999999999994</v>
      </c>
      <c r="S179" s="99">
        <f t="shared" si="130"/>
        <v>4.9049999999999994</v>
      </c>
      <c r="T179" s="82"/>
      <c r="U179" s="22">
        <f t="shared" si="99"/>
        <v>31</v>
      </c>
      <c r="V179" s="83">
        <f t="shared" si="100"/>
        <v>43125</v>
      </c>
      <c r="W179" s="22">
        <f t="shared" ca="1" si="101"/>
        <v>6076</v>
      </c>
      <c r="X179" s="80">
        <f>VLOOKUP($A179,[0]!Table,MATCH(X$4,[0]!Curves,0))</f>
        <v>6.4470357656652308E-2</v>
      </c>
      <c r="Y179" s="84">
        <f t="shared" ca="1" si="102"/>
        <v>0.34779708316814839</v>
      </c>
      <c r="Z179" s="22">
        <f t="shared" si="103"/>
        <v>1</v>
      </c>
      <c r="AA179" s="22">
        <f t="shared" si="104"/>
        <v>31</v>
      </c>
      <c r="AC179" s="72">
        <f t="shared" ca="1" si="105"/>
        <v>2725077.0958932345</v>
      </c>
      <c r="AD179" s="72">
        <f t="shared" ca="1" si="106"/>
        <v>2725077.0958932345</v>
      </c>
      <c r="AE179" s="72">
        <f t="shared" ca="1" si="107"/>
        <v>2725077.0958932345</v>
      </c>
      <c r="AF179" s="72">
        <f t="shared" ca="1" si="108"/>
        <v>-80862.821836594492</v>
      </c>
      <c r="AG179" s="72">
        <f t="shared" ca="1" si="109"/>
        <v>-80862.821836594492</v>
      </c>
      <c r="AH179" s="72">
        <f t="shared" ca="1" si="110"/>
        <v>-80862.821836594492</v>
      </c>
      <c r="AI179" s="72">
        <f t="shared" ca="1" si="111"/>
        <v>0</v>
      </c>
      <c r="AJ179" s="72">
        <f t="shared" ca="1" si="112"/>
        <v>0</v>
      </c>
      <c r="AK179" s="72">
        <f t="shared" ca="1" si="113"/>
        <v>0</v>
      </c>
      <c r="AL179" s="76"/>
      <c r="AM179" s="72">
        <f t="shared" ca="1" si="114"/>
        <v>0</v>
      </c>
      <c r="AN179" s="72">
        <f t="shared" ca="1" si="115"/>
        <v>0</v>
      </c>
      <c r="AO179" s="72">
        <f t="shared" ca="1" si="116"/>
        <v>0</v>
      </c>
      <c r="AP179" s="85">
        <f t="shared" ca="1" si="117"/>
        <v>0</v>
      </c>
      <c r="AR179" s="72">
        <f t="shared" ca="1" si="118"/>
        <v>0</v>
      </c>
      <c r="AS179" s="72">
        <f t="shared" ca="1" si="119"/>
        <v>0</v>
      </c>
      <c r="AT179" s="72">
        <f t="shared" ca="1" si="120"/>
        <v>0</v>
      </c>
      <c r="AU179" s="85">
        <f t="shared" ca="1" si="121"/>
        <v>0</v>
      </c>
      <c r="AV179" s="85"/>
      <c r="AW179" s="73">
        <f t="shared" ca="1" si="122"/>
        <v>0</v>
      </c>
      <c r="AY179" s="73">
        <f t="shared" ca="1" si="123"/>
        <v>2644214.27405664</v>
      </c>
      <c r="AZ179" s="86"/>
    </row>
    <row r="180" spans="1:52" ht="12" customHeight="1">
      <c r="A180" s="77">
        <f t="shared" si="124"/>
        <v>43101</v>
      </c>
      <c r="B180" s="78">
        <f t="shared" si="125"/>
        <v>50000</v>
      </c>
      <c r="C180" s="87"/>
      <c r="D180" s="79">
        <f t="shared" si="96"/>
        <v>50000</v>
      </c>
      <c r="E180" s="67">
        <f t="shared" si="97"/>
        <v>1550000</v>
      </c>
      <c r="F180" s="67">
        <f t="shared" ca="1" si="98"/>
        <v>535874.37060247769</v>
      </c>
      <c r="G180" s="80">
        <f>VLOOKUP($A180,[0]!Table,MATCH(G$4,[0]!Curves,0))</f>
        <v>5.1510000000000007</v>
      </c>
      <c r="H180" s="81">
        <f t="shared" si="131"/>
        <v>5.1510000000000007</v>
      </c>
      <c r="I180" s="80">
        <f t="shared" si="135"/>
        <v>5.1510000000000007</v>
      </c>
      <c r="J180" s="80">
        <f>VLOOKUP($A180,[0]!Table,MATCH(J$4,[0]!Curves,0))</f>
        <v>-0.15</v>
      </c>
      <c r="K180" s="81">
        <f t="shared" si="126"/>
        <v>-0.15</v>
      </c>
      <c r="L180" s="99">
        <f t="shared" si="136"/>
        <v>-0.15</v>
      </c>
      <c r="M180" s="80">
        <f>VLOOKUP($A180,[0]!Table,MATCH(M$4,[0]!Curves,0))</f>
        <v>0</v>
      </c>
      <c r="N180" s="81">
        <f t="shared" si="127"/>
        <v>0</v>
      </c>
      <c r="O180" s="99">
        <f t="shared" si="137"/>
        <v>0</v>
      </c>
      <c r="P180" s="71"/>
      <c r="Q180" s="99">
        <f t="shared" si="128"/>
        <v>5.0010000000000003</v>
      </c>
      <c r="R180" s="99">
        <f t="shared" si="129"/>
        <v>5.0010000000000003</v>
      </c>
      <c r="S180" s="99">
        <f t="shared" si="130"/>
        <v>5.0010000000000003</v>
      </c>
      <c r="T180" s="82"/>
      <c r="U180" s="22">
        <f t="shared" si="99"/>
        <v>31</v>
      </c>
      <c r="V180" s="83">
        <f t="shared" si="100"/>
        <v>43156</v>
      </c>
      <c r="W180" s="22">
        <f t="shared" ca="1" si="101"/>
        <v>6107</v>
      </c>
      <c r="X180" s="80">
        <f>VLOOKUP($A180,[0]!Table,MATCH(X$4,[0]!Curves,0))</f>
        <v>6.45065328121395E-2</v>
      </c>
      <c r="Y180" s="84">
        <f t="shared" ca="1" si="102"/>
        <v>0.34572540038869531</v>
      </c>
      <c r="Z180" s="22">
        <f t="shared" si="103"/>
        <v>1</v>
      </c>
      <c r="AA180" s="22">
        <f t="shared" si="104"/>
        <v>31</v>
      </c>
      <c r="AC180" s="72">
        <f t="shared" ca="1" si="105"/>
        <v>2760288.8829733632</v>
      </c>
      <c r="AD180" s="72">
        <f t="shared" ca="1" si="106"/>
        <v>2760288.8829733632</v>
      </c>
      <c r="AE180" s="72">
        <f t="shared" ca="1" si="107"/>
        <v>2760288.8829733632</v>
      </c>
      <c r="AF180" s="72">
        <f t="shared" ca="1" si="108"/>
        <v>-80381.155590371651</v>
      </c>
      <c r="AG180" s="72">
        <f t="shared" ca="1" si="109"/>
        <v>-80381.155590371651</v>
      </c>
      <c r="AH180" s="72">
        <f t="shared" ca="1" si="110"/>
        <v>-80381.155590371651</v>
      </c>
      <c r="AI180" s="72">
        <f t="shared" ca="1" si="111"/>
        <v>0</v>
      </c>
      <c r="AJ180" s="72">
        <f t="shared" ca="1" si="112"/>
        <v>0</v>
      </c>
      <c r="AK180" s="72">
        <f t="shared" ca="1" si="113"/>
        <v>0</v>
      </c>
      <c r="AL180" s="76"/>
      <c r="AM180" s="72">
        <f t="shared" ca="1" si="114"/>
        <v>0</v>
      </c>
      <c r="AN180" s="72">
        <f t="shared" ca="1" si="115"/>
        <v>0</v>
      </c>
      <c r="AO180" s="72">
        <f t="shared" ca="1" si="116"/>
        <v>0</v>
      </c>
      <c r="AP180" s="85">
        <f t="shared" ca="1" si="117"/>
        <v>0</v>
      </c>
      <c r="AR180" s="72">
        <f t="shared" ca="1" si="118"/>
        <v>0</v>
      </c>
      <c r="AS180" s="72">
        <f t="shared" ca="1" si="119"/>
        <v>0</v>
      </c>
      <c r="AT180" s="72">
        <f t="shared" ca="1" si="120"/>
        <v>0</v>
      </c>
      <c r="AU180" s="85">
        <f t="shared" ca="1" si="121"/>
        <v>0</v>
      </c>
      <c r="AV180" s="85"/>
      <c r="AW180" s="73">
        <f t="shared" ca="1" si="122"/>
        <v>0</v>
      </c>
      <c r="AY180" s="73">
        <f t="shared" ca="1" si="123"/>
        <v>2679907.7273829915</v>
      </c>
      <c r="AZ180" s="86"/>
    </row>
    <row r="181" spans="1:52" ht="12" customHeight="1">
      <c r="A181" s="77">
        <f t="shared" si="124"/>
        <v>43132</v>
      </c>
      <c r="B181" s="78">
        <f t="shared" si="125"/>
        <v>50000</v>
      </c>
      <c r="C181" s="87"/>
      <c r="D181" s="79">
        <f t="shared" si="96"/>
        <v>50000</v>
      </c>
      <c r="E181" s="67">
        <f t="shared" si="97"/>
        <v>1400000</v>
      </c>
      <c r="F181" s="67">
        <f t="shared" ca="1" si="98"/>
        <v>481408.27919186518</v>
      </c>
      <c r="G181" s="80">
        <f>VLOOKUP($A181,[0]!Table,MATCH(G$4,[0]!Curves,0))</f>
        <v>5.0330000000000004</v>
      </c>
      <c r="H181" s="81">
        <f t="shared" si="131"/>
        <v>5.0330000000000004</v>
      </c>
      <c r="I181" s="80">
        <f t="shared" si="135"/>
        <v>5.0330000000000004</v>
      </c>
      <c r="J181" s="80">
        <f>VLOOKUP($A181,[0]!Table,MATCH(J$4,[0]!Curves,0))</f>
        <v>-0.15</v>
      </c>
      <c r="K181" s="81">
        <f t="shared" si="126"/>
        <v>-0.15</v>
      </c>
      <c r="L181" s="99">
        <f t="shared" si="136"/>
        <v>-0.15</v>
      </c>
      <c r="M181" s="80">
        <f>VLOOKUP($A181,[0]!Table,MATCH(M$4,[0]!Curves,0))</f>
        <v>0</v>
      </c>
      <c r="N181" s="81">
        <f t="shared" si="127"/>
        <v>0</v>
      </c>
      <c r="O181" s="99">
        <f t="shared" si="137"/>
        <v>0</v>
      </c>
      <c r="P181" s="71"/>
      <c r="Q181" s="99">
        <f t="shared" si="128"/>
        <v>4.883</v>
      </c>
      <c r="R181" s="99">
        <f t="shared" si="129"/>
        <v>4.883</v>
      </c>
      <c r="S181" s="99">
        <f t="shared" si="130"/>
        <v>4.883</v>
      </c>
      <c r="T181" s="82"/>
      <c r="U181" s="22">
        <f t="shared" si="99"/>
        <v>28</v>
      </c>
      <c r="V181" s="83">
        <f t="shared" si="100"/>
        <v>43184</v>
      </c>
      <c r="W181" s="22">
        <f t="shared" ca="1" si="101"/>
        <v>6135</v>
      </c>
      <c r="X181" s="80">
        <f>VLOOKUP($A181,[0]!Table,MATCH(X$4,[0]!Curves,0))</f>
        <v>6.45427079680614E-2</v>
      </c>
      <c r="Y181" s="84">
        <f t="shared" ca="1" si="102"/>
        <v>0.343863056565618</v>
      </c>
      <c r="Z181" s="22">
        <f t="shared" si="103"/>
        <v>1</v>
      </c>
      <c r="AA181" s="22">
        <f t="shared" si="104"/>
        <v>28</v>
      </c>
      <c r="AC181" s="72">
        <f t="shared" ca="1" si="105"/>
        <v>2422927.8691726578</v>
      </c>
      <c r="AD181" s="72">
        <f t="shared" ca="1" si="106"/>
        <v>2422927.8691726578</v>
      </c>
      <c r="AE181" s="72">
        <f t="shared" ca="1" si="107"/>
        <v>2422927.8691726578</v>
      </c>
      <c r="AF181" s="72">
        <f t="shared" ca="1" si="108"/>
        <v>-72211.24187877978</v>
      </c>
      <c r="AG181" s="72">
        <f t="shared" ca="1" si="109"/>
        <v>-72211.24187877978</v>
      </c>
      <c r="AH181" s="72">
        <f t="shared" ca="1" si="110"/>
        <v>-72211.24187877978</v>
      </c>
      <c r="AI181" s="72">
        <f t="shared" ca="1" si="111"/>
        <v>0</v>
      </c>
      <c r="AJ181" s="72">
        <f t="shared" ca="1" si="112"/>
        <v>0</v>
      </c>
      <c r="AK181" s="72">
        <f t="shared" ca="1" si="113"/>
        <v>0</v>
      </c>
      <c r="AL181" s="76"/>
      <c r="AM181" s="72">
        <f t="shared" ca="1" si="114"/>
        <v>0</v>
      </c>
      <c r="AN181" s="72">
        <f t="shared" ca="1" si="115"/>
        <v>0</v>
      </c>
      <c r="AO181" s="72">
        <f t="shared" ca="1" si="116"/>
        <v>0</v>
      </c>
      <c r="AP181" s="85">
        <f t="shared" ca="1" si="117"/>
        <v>0</v>
      </c>
      <c r="AR181" s="72">
        <f t="shared" ca="1" si="118"/>
        <v>0</v>
      </c>
      <c r="AS181" s="72">
        <f t="shared" ca="1" si="119"/>
        <v>0</v>
      </c>
      <c r="AT181" s="72">
        <f t="shared" ca="1" si="120"/>
        <v>0</v>
      </c>
      <c r="AU181" s="85">
        <f t="shared" ca="1" si="121"/>
        <v>0</v>
      </c>
      <c r="AV181" s="85"/>
      <c r="AW181" s="73">
        <f t="shared" ca="1" si="122"/>
        <v>0</v>
      </c>
      <c r="AY181" s="73">
        <f t="shared" ca="1" si="123"/>
        <v>2350716.6272938782</v>
      </c>
      <c r="AZ181" s="86"/>
    </row>
    <row r="182" spans="1:52" ht="12" customHeight="1">
      <c r="A182" s="77">
        <f t="shared" si="124"/>
        <v>43160</v>
      </c>
      <c r="B182" s="78">
        <f t="shared" si="125"/>
        <v>50000</v>
      </c>
      <c r="C182" s="87"/>
      <c r="D182" s="79">
        <f t="shared" si="96"/>
        <v>50000</v>
      </c>
      <c r="E182" s="67">
        <f t="shared" si="97"/>
        <v>1550000</v>
      </c>
      <c r="F182" s="67">
        <f t="shared" ca="1" si="98"/>
        <v>529806.9631936386</v>
      </c>
      <c r="G182" s="80">
        <f>VLOOKUP($A182,[0]!Table,MATCH(G$4,[0]!Curves,0))</f>
        <v>4.9000000000000004</v>
      </c>
      <c r="H182" s="81">
        <f t="shared" si="131"/>
        <v>4.9000000000000004</v>
      </c>
      <c r="I182" s="80">
        <f t="shared" si="135"/>
        <v>4.9000000000000004</v>
      </c>
      <c r="J182" s="80">
        <f>VLOOKUP($A182,[0]!Table,MATCH(J$4,[0]!Curves,0))</f>
        <v>-0.15</v>
      </c>
      <c r="K182" s="81">
        <f t="shared" si="126"/>
        <v>-0.15</v>
      </c>
      <c r="L182" s="99">
        <f t="shared" si="136"/>
        <v>-0.15</v>
      </c>
      <c r="M182" s="80">
        <f>VLOOKUP($A182,[0]!Table,MATCH(M$4,[0]!Curves,0))</f>
        <v>0</v>
      </c>
      <c r="N182" s="81">
        <f t="shared" si="127"/>
        <v>0</v>
      </c>
      <c r="O182" s="99">
        <f t="shared" si="137"/>
        <v>0</v>
      </c>
      <c r="P182" s="71"/>
      <c r="Q182" s="99">
        <f t="shared" si="128"/>
        <v>4.75</v>
      </c>
      <c r="R182" s="99">
        <f t="shared" si="129"/>
        <v>4.75</v>
      </c>
      <c r="S182" s="99">
        <f t="shared" si="130"/>
        <v>4.75</v>
      </c>
      <c r="T182" s="82"/>
      <c r="U182" s="22">
        <f t="shared" si="99"/>
        <v>31</v>
      </c>
      <c r="V182" s="83">
        <f t="shared" si="100"/>
        <v>43215</v>
      </c>
      <c r="W182" s="22">
        <f t="shared" ca="1" si="101"/>
        <v>6166</v>
      </c>
      <c r="X182" s="80">
        <f>VLOOKUP($A182,[0]!Table,MATCH(X$4,[0]!Curves,0))</f>
        <v>6.4575382302814802E-2</v>
      </c>
      <c r="Y182" s="84">
        <f t="shared" ca="1" si="102"/>
        <v>0.34181094399589584</v>
      </c>
      <c r="Z182" s="22">
        <f t="shared" si="103"/>
        <v>1</v>
      </c>
      <c r="AA182" s="22">
        <f t="shared" si="104"/>
        <v>31</v>
      </c>
      <c r="AC182" s="72">
        <f t="shared" ca="1" si="105"/>
        <v>2596054.1196488291</v>
      </c>
      <c r="AD182" s="72">
        <f t="shared" ca="1" si="106"/>
        <v>2596054.1196488291</v>
      </c>
      <c r="AE182" s="72">
        <f t="shared" ca="1" si="107"/>
        <v>2596054.1196488291</v>
      </c>
      <c r="AF182" s="72">
        <f t="shared" ca="1" si="108"/>
        <v>-79471.044479045784</v>
      </c>
      <c r="AG182" s="72">
        <f t="shared" ca="1" si="109"/>
        <v>-79471.044479045784</v>
      </c>
      <c r="AH182" s="72">
        <f t="shared" ca="1" si="110"/>
        <v>-79471.044479045784</v>
      </c>
      <c r="AI182" s="72">
        <f t="shared" ca="1" si="111"/>
        <v>0</v>
      </c>
      <c r="AJ182" s="72">
        <f t="shared" ca="1" si="112"/>
        <v>0</v>
      </c>
      <c r="AK182" s="72">
        <f t="shared" ca="1" si="113"/>
        <v>0</v>
      </c>
      <c r="AL182" s="76"/>
      <c r="AM182" s="72">
        <f t="shared" ca="1" si="114"/>
        <v>0</v>
      </c>
      <c r="AN182" s="72">
        <f t="shared" ca="1" si="115"/>
        <v>0</v>
      </c>
      <c r="AO182" s="72">
        <f t="shared" ca="1" si="116"/>
        <v>0</v>
      </c>
      <c r="AP182" s="85">
        <f t="shared" ca="1" si="117"/>
        <v>0</v>
      </c>
      <c r="AR182" s="72">
        <f t="shared" ca="1" si="118"/>
        <v>0</v>
      </c>
      <c r="AS182" s="72">
        <f t="shared" ca="1" si="119"/>
        <v>0</v>
      </c>
      <c r="AT182" s="72">
        <f t="shared" ca="1" si="120"/>
        <v>0</v>
      </c>
      <c r="AU182" s="85">
        <f t="shared" ca="1" si="121"/>
        <v>0</v>
      </c>
      <c r="AV182" s="85"/>
      <c r="AW182" s="73">
        <f t="shared" ca="1" si="122"/>
        <v>0</v>
      </c>
      <c r="AY182" s="73">
        <f t="shared" ca="1" si="123"/>
        <v>2516583.0751697831</v>
      </c>
      <c r="AZ182" s="86"/>
    </row>
    <row r="183" spans="1:52" ht="12" customHeight="1">
      <c r="A183" s="77">
        <f t="shared" si="124"/>
        <v>43191</v>
      </c>
      <c r="B183" s="78">
        <f t="shared" si="125"/>
        <v>50000</v>
      </c>
      <c r="C183" s="87"/>
      <c r="D183" s="79">
        <f t="shared" si="96"/>
        <v>50000</v>
      </c>
      <c r="E183" s="67">
        <f t="shared" si="97"/>
        <v>1500000</v>
      </c>
      <c r="F183" s="67">
        <f t="shared" ca="1" si="98"/>
        <v>509752.1526057435</v>
      </c>
      <c r="G183" s="80">
        <f>VLOOKUP($A183,[0]!Table,MATCH(G$4,[0]!Curves,0))</f>
        <v>4.7149999999999999</v>
      </c>
      <c r="H183" s="81">
        <f t="shared" si="131"/>
        <v>4.7149999999999999</v>
      </c>
      <c r="I183" s="80">
        <f t="shared" si="135"/>
        <v>4.7149999999999999</v>
      </c>
      <c r="J183" s="80">
        <f>VLOOKUP($A183,[0]!Table,MATCH(J$4,[0]!Curves,0))</f>
        <v>-0.22</v>
      </c>
      <c r="K183" s="81">
        <f t="shared" si="126"/>
        <v>-0.22</v>
      </c>
      <c r="L183" s="99">
        <f t="shared" si="136"/>
        <v>-0.22</v>
      </c>
      <c r="M183" s="80">
        <f>VLOOKUP($A183,[0]!Table,MATCH(M$4,[0]!Curves,0))</f>
        <v>0</v>
      </c>
      <c r="N183" s="81">
        <f t="shared" si="127"/>
        <v>0</v>
      </c>
      <c r="O183" s="99">
        <f t="shared" si="137"/>
        <v>0</v>
      </c>
      <c r="P183" s="71"/>
      <c r="Q183" s="99">
        <f t="shared" si="128"/>
        <v>4.4950000000000001</v>
      </c>
      <c r="R183" s="99">
        <f t="shared" si="129"/>
        <v>4.4950000000000001</v>
      </c>
      <c r="S183" s="99">
        <f t="shared" si="130"/>
        <v>4.4950000000000001</v>
      </c>
      <c r="T183" s="82"/>
      <c r="U183" s="22">
        <f t="shared" si="99"/>
        <v>30</v>
      </c>
      <c r="V183" s="83">
        <f t="shared" si="100"/>
        <v>43245</v>
      </c>
      <c r="W183" s="22">
        <f t="shared" ca="1" si="101"/>
        <v>6196</v>
      </c>
      <c r="X183" s="80">
        <f>VLOOKUP($A183,[0]!Table,MATCH(X$4,[0]!Curves,0))</f>
        <v>6.4611557459561805E-2</v>
      </c>
      <c r="Y183" s="84">
        <f t="shared" ca="1" si="102"/>
        <v>0.33983476840382898</v>
      </c>
      <c r="Z183" s="22">
        <f t="shared" si="103"/>
        <v>1</v>
      </c>
      <c r="AA183" s="22">
        <f t="shared" si="104"/>
        <v>30</v>
      </c>
      <c r="AC183" s="72">
        <f t="shared" ca="1" si="105"/>
        <v>2403481.3995360807</v>
      </c>
      <c r="AD183" s="72">
        <f t="shared" ca="1" si="106"/>
        <v>2403481.3995360807</v>
      </c>
      <c r="AE183" s="72">
        <f t="shared" ca="1" si="107"/>
        <v>2403481.3995360807</v>
      </c>
      <c r="AF183" s="72">
        <f t="shared" ca="1" si="108"/>
        <v>-112145.47357326357</v>
      </c>
      <c r="AG183" s="72">
        <f t="shared" ca="1" si="109"/>
        <v>-112145.47357326357</v>
      </c>
      <c r="AH183" s="72">
        <f t="shared" ca="1" si="110"/>
        <v>-112145.47357326357</v>
      </c>
      <c r="AI183" s="72">
        <f t="shared" ca="1" si="111"/>
        <v>0</v>
      </c>
      <c r="AJ183" s="72">
        <f t="shared" ca="1" si="112"/>
        <v>0</v>
      </c>
      <c r="AK183" s="72">
        <f t="shared" ca="1" si="113"/>
        <v>0</v>
      </c>
      <c r="AL183" s="76"/>
      <c r="AM183" s="72">
        <f t="shared" ca="1" si="114"/>
        <v>0</v>
      </c>
      <c r="AN183" s="72">
        <f t="shared" ca="1" si="115"/>
        <v>0</v>
      </c>
      <c r="AO183" s="72">
        <f t="shared" ca="1" si="116"/>
        <v>0</v>
      </c>
      <c r="AP183" s="85">
        <f t="shared" ca="1" si="117"/>
        <v>0</v>
      </c>
      <c r="AR183" s="72">
        <f t="shared" ca="1" si="118"/>
        <v>0</v>
      </c>
      <c r="AS183" s="72">
        <f t="shared" ca="1" si="119"/>
        <v>0</v>
      </c>
      <c r="AT183" s="72">
        <f t="shared" ca="1" si="120"/>
        <v>0</v>
      </c>
      <c r="AU183" s="85">
        <f t="shared" ca="1" si="121"/>
        <v>0</v>
      </c>
      <c r="AV183" s="85"/>
      <c r="AW183" s="73">
        <f t="shared" ca="1" si="122"/>
        <v>0</v>
      </c>
      <c r="AY183" s="73">
        <f t="shared" ca="1" si="123"/>
        <v>2291335.9259628169</v>
      </c>
      <c r="AZ183" s="86"/>
    </row>
    <row r="184" spans="1:52" ht="12" customHeight="1">
      <c r="A184" s="77">
        <f t="shared" si="124"/>
        <v>43221</v>
      </c>
      <c r="B184" s="78">
        <f t="shared" si="125"/>
        <v>50000</v>
      </c>
      <c r="C184" s="87"/>
      <c r="D184" s="79">
        <f t="shared" si="96"/>
        <v>50000</v>
      </c>
      <c r="E184" s="67">
        <f t="shared" si="97"/>
        <v>1550000</v>
      </c>
      <c r="F184" s="67">
        <f t="shared" ca="1" si="98"/>
        <v>523594.26073086169</v>
      </c>
      <c r="G184" s="80">
        <f>VLOOKUP($A184,[0]!Table,MATCH(G$4,[0]!Curves,0))</f>
        <v>4.7050000000000001</v>
      </c>
      <c r="H184" s="81">
        <f t="shared" si="131"/>
        <v>4.7050000000000001</v>
      </c>
      <c r="I184" s="80">
        <f t="shared" si="135"/>
        <v>4.7050000000000001</v>
      </c>
      <c r="J184" s="80">
        <f>VLOOKUP($A184,[0]!Table,MATCH(J$4,[0]!Curves,0))</f>
        <v>-0.27</v>
      </c>
      <c r="K184" s="81">
        <f t="shared" si="126"/>
        <v>-0.27</v>
      </c>
      <c r="L184" s="99">
        <f t="shared" si="136"/>
        <v>-0.27</v>
      </c>
      <c r="M184" s="80">
        <f>VLOOKUP($A184,[0]!Table,MATCH(M$4,[0]!Curves,0))</f>
        <v>0</v>
      </c>
      <c r="N184" s="81">
        <f t="shared" si="127"/>
        <v>0</v>
      </c>
      <c r="O184" s="99">
        <f t="shared" si="137"/>
        <v>0</v>
      </c>
      <c r="P184" s="71"/>
      <c r="Q184" s="99">
        <f t="shared" si="128"/>
        <v>4.4350000000000005</v>
      </c>
      <c r="R184" s="99">
        <f t="shared" si="129"/>
        <v>4.4350000000000005</v>
      </c>
      <c r="S184" s="99">
        <f t="shared" si="130"/>
        <v>4.4350000000000005</v>
      </c>
      <c r="T184" s="82"/>
      <c r="U184" s="22">
        <f t="shared" si="99"/>
        <v>31</v>
      </c>
      <c r="V184" s="83">
        <f t="shared" si="100"/>
        <v>43276</v>
      </c>
      <c r="W184" s="22">
        <f t="shared" ca="1" si="101"/>
        <v>6227</v>
      </c>
      <c r="X184" s="80">
        <f>VLOOKUP($A184,[0]!Table,MATCH(X$4,[0]!Curves,0))</f>
        <v>6.4646565676181697E-2</v>
      </c>
      <c r="Y184" s="84">
        <f t="shared" ca="1" si="102"/>
        <v>0.33780274885862044</v>
      </c>
      <c r="Z184" s="22">
        <f t="shared" si="103"/>
        <v>1</v>
      </c>
      <c r="AA184" s="22">
        <f t="shared" si="104"/>
        <v>31</v>
      </c>
      <c r="AC184" s="72">
        <f t="shared" ca="1" si="105"/>
        <v>2463510.9967387044</v>
      </c>
      <c r="AD184" s="72">
        <f t="shared" ca="1" si="106"/>
        <v>2463510.9967387044</v>
      </c>
      <c r="AE184" s="72">
        <f t="shared" ca="1" si="107"/>
        <v>2463510.9967387044</v>
      </c>
      <c r="AF184" s="72">
        <f t="shared" ca="1" si="108"/>
        <v>-141370.45039733266</v>
      </c>
      <c r="AG184" s="72">
        <f t="shared" ca="1" si="109"/>
        <v>-141370.45039733266</v>
      </c>
      <c r="AH184" s="72">
        <f t="shared" ca="1" si="110"/>
        <v>-141370.45039733266</v>
      </c>
      <c r="AI184" s="72">
        <f t="shared" ca="1" si="111"/>
        <v>0</v>
      </c>
      <c r="AJ184" s="72">
        <f t="shared" ca="1" si="112"/>
        <v>0</v>
      </c>
      <c r="AK184" s="72">
        <f t="shared" ca="1" si="113"/>
        <v>0</v>
      </c>
      <c r="AL184" s="76"/>
      <c r="AM184" s="72">
        <f t="shared" ca="1" si="114"/>
        <v>0</v>
      </c>
      <c r="AN184" s="72">
        <f t="shared" ca="1" si="115"/>
        <v>0</v>
      </c>
      <c r="AO184" s="72">
        <f t="shared" ca="1" si="116"/>
        <v>0</v>
      </c>
      <c r="AP184" s="85">
        <f t="shared" ca="1" si="117"/>
        <v>0</v>
      </c>
      <c r="AR184" s="72">
        <f t="shared" ca="1" si="118"/>
        <v>0</v>
      </c>
      <c r="AS184" s="72">
        <f t="shared" ca="1" si="119"/>
        <v>0</v>
      </c>
      <c r="AT184" s="72">
        <f t="shared" ca="1" si="120"/>
        <v>0</v>
      </c>
      <c r="AU184" s="85">
        <f t="shared" ca="1" si="121"/>
        <v>0</v>
      </c>
      <c r="AV184" s="85"/>
      <c r="AW184" s="73">
        <f t="shared" ca="1" si="122"/>
        <v>0</v>
      </c>
      <c r="AY184" s="73">
        <f t="shared" ca="1" si="123"/>
        <v>2322140.5463413717</v>
      </c>
      <c r="AZ184" s="86"/>
    </row>
    <row r="185" spans="1:52" ht="12" customHeight="1">
      <c r="A185" s="77">
        <f t="shared" si="124"/>
        <v>43252</v>
      </c>
      <c r="B185" s="78">
        <f t="shared" si="125"/>
        <v>50000</v>
      </c>
      <c r="C185" s="87"/>
      <c r="D185" s="79">
        <f t="shared" si="96"/>
        <v>50000</v>
      </c>
      <c r="E185" s="67">
        <f t="shared" si="97"/>
        <v>1500000</v>
      </c>
      <c r="F185" s="67">
        <f t="shared" ca="1" si="98"/>
        <v>503768.92361197982</v>
      </c>
      <c r="G185" s="80">
        <f>VLOOKUP($A185,[0]!Table,MATCH(G$4,[0]!Curves,0))</f>
        <v>4.7410000000000005</v>
      </c>
      <c r="H185" s="81">
        <f t="shared" si="131"/>
        <v>4.7410000000000005</v>
      </c>
      <c r="I185" s="80">
        <f t="shared" si="135"/>
        <v>4.7410000000000005</v>
      </c>
      <c r="J185" s="80">
        <f>VLOOKUP($A185,[0]!Table,MATCH(J$4,[0]!Curves,0))</f>
        <v>-0.27</v>
      </c>
      <c r="K185" s="81">
        <f t="shared" si="126"/>
        <v>-0.27</v>
      </c>
      <c r="L185" s="99">
        <f t="shared" si="136"/>
        <v>-0.27</v>
      </c>
      <c r="M185" s="80">
        <f>VLOOKUP($A185,[0]!Table,MATCH(M$4,[0]!Curves,0))</f>
        <v>0</v>
      </c>
      <c r="N185" s="81">
        <f t="shared" si="127"/>
        <v>0</v>
      </c>
      <c r="O185" s="99">
        <f t="shared" si="137"/>
        <v>0</v>
      </c>
      <c r="P185" s="71"/>
      <c r="Q185" s="99">
        <f t="shared" si="128"/>
        <v>4.4710000000000001</v>
      </c>
      <c r="R185" s="99">
        <f t="shared" si="129"/>
        <v>4.4710000000000001</v>
      </c>
      <c r="S185" s="99">
        <f t="shared" si="130"/>
        <v>4.4710000000000001</v>
      </c>
      <c r="T185" s="82"/>
      <c r="U185" s="22">
        <f t="shared" si="99"/>
        <v>30</v>
      </c>
      <c r="V185" s="83">
        <f t="shared" si="100"/>
        <v>43306</v>
      </c>
      <c r="W185" s="22">
        <f t="shared" ca="1" si="101"/>
        <v>6257</v>
      </c>
      <c r="X185" s="80">
        <f>VLOOKUP($A185,[0]!Table,MATCH(X$4,[0]!Curves,0))</f>
        <v>6.4682740833782698E-2</v>
      </c>
      <c r="Y185" s="84">
        <f t="shared" ca="1" si="102"/>
        <v>0.33584594907465321</v>
      </c>
      <c r="Z185" s="22">
        <f t="shared" si="103"/>
        <v>1</v>
      </c>
      <c r="AA185" s="22">
        <f t="shared" si="104"/>
        <v>30</v>
      </c>
      <c r="AC185" s="72">
        <f t="shared" ca="1" si="105"/>
        <v>2388368.4668443967</v>
      </c>
      <c r="AD185" s="72">
        <f t="shared" ca="1" si="106"/>
        <v>2388368.4668443967</v>
      </c>
      <c r="AE185" s="72">
        <f t="shared" ca="1" si="107"/>
        <v>2388368.4668443967</v>
      </c>
      <c r="AF185" s="72">
        <f t="shared" ca="1" si="108"/>
        <v>-136017.60937523455</v>
      </c>
      <c r="AG185" s="72">
        <f t="shared" ca="1" si="109"/>
        <v>-136017.60937523455</v>
      </c>
      <c r="AH185" s="72">
        <f t="shared" ca="1" si="110"/>
        <v>-136017.60937523455</v>
      </c>
      <c r="AI185" s="72">
        <f t="shared" ca="1" si="111"/>
        <v>0</v>
      </c>
      <c r="AJ185" s="72">
        <f t="shared" ca="1" si="112"/>
        <v>0</v>
      </c>
      <c r="AK185" s="72">
        <f t="shared" ca="1" si="113"/>
        <v>0</v>
      </c>
      <c r="AL185" s="76"/>
      <c r="AM185" s="72">
        <f t="shared" ca="1" si="114"/>
        <v>0</v>
      </c>
      <c r="AN185" s="72">
        <f t="shared" ca="1" si="115"/>
        <v>0</v>
      </c>
      <c r="AO185" s="72">
        <f t="shared" ca="1" si="116"/>
        <v>0</v>
      </c>
      <c r="AP185" s="85">
        <f t="shared" ca="1" si="117"/>
        <v>0</v>
      </c>
      <c r="AR185" s="72">
        <f t="shared" ca="1" si="118"/>
        <v>0</v>
      </c>
      <c r="AS185" s="72">
        <f t="shared" ca="1" si="119"/>
        <v>0</v>
      </c>
      <c r="AT185" s="72">
        <f t="shared" ca="1" si="120"/>
        <v>0</v>
      </c>
      <c r="AU185" s="85">
        <f t="shared" ca="1" si="121"/>
        <v>0</v>
      </c>
      <c r="AV185" s="85"/>
      <c r="AW185" s="73">
        <f t="shared" ca="1" si="122"/>
        <v>0</v>
      </c>
      <c r="AY185" s="73">
        <f t="shared" ca="1" si="123"/>
        <v>2252350.857469162</v>
      </c>
      <c r="AZ185" s="86"/>
    </row>
    <row r="186" spans="1:52" ht="12" customHeight="1">
      <c r="A186" s="77">
        <f t="shared" si="124"/>
        <v>43282</v>
      </c>
      <c r="B186" s="78">
        <f t="shared" si="125"/>
        <v>50000</v>
      </c>
      <c r="C186" s="87"/>
      <c r="D186" s="79">
        <f t="shared" si="96"/>
        <v>50000</v>
      </c>
      <c r="E186" s="67">
        <f t="shared" si="97"/>
        <v>1550000</v>
      </c>
      <c r="F186" s="67">
        <f t="shared" ca="1" si="98"/>
        <v>517442.51386955264</v>
      </c>
      <c r="G186" s="80">
        <f>VLOOKUP($A186,[0]!Table,MATCH(G$4,[0]!Curves,0))</f>
        <v>4.79</v>
      </c>
      <c r="H186" s="81">
        <f t="shared" si="131"/>
        <v>4.79</v>
      </c>
      <c r="I186" s="80">
        <f t="shared" si="135"/>
        <v>4.79</v>
      </c>
      <c r="J186" s="80">
        <f>VLOOKUP($A186,[0]!Table,MATCH(J$4,[0]!Curves,0))</f>
        <v>-0.27</v>
      </c>
      <c r="K186" s="81">
        <f t="shared" si="126"/>
        <v>-0.27</v>
      </c>
      <c r="L186" s="99">
        <f t="shared" si="136"/>
        <v>-0.27</v>
      </c>
      <c r="M186" s="80">
        <f>VLOOKUP($A186,[0]!Table,MATCH(M$4,[0]!Curves,0))</f>
        <v>0</v>
      </c>
      <c r="N186" s="81">
        <f t="shared" si="127"/>
        <v>0</v>
      </c>
      <c r="O186" s="99">
        <f t="shared" si="137"/>
        <v>0</v>
      </c>
      <c r="P186" s="71"/>
      <c r="Q186" s="99">
        <f t="shared" si="128"/>
        <v>4.5199999999999996</v>
      </c>
      <c r="R186" s="99">
        <f t="shared" si="129"/>
        <v>4.5199999999999996</v>
      </c>
      <c r="S186" s="99">
        <f t="shared" si="130"/>
        <v>4.5199999999999996</v>
      </c>
      <c r="T186" s="82"/>
      <c r="U186" s="22">
        <f t="shared" si="99"/>
        <v>31</v>
      </c>
      <c r="V186" s="83">
        <f t="shared" si="100"/>
        <v>43337</v>
      </c>
      <c r="W186" s="22">
        <f t="shared" ca="1" si="101"/>
        <v>6288</v>
      </c>
      <c r="X186" s="80">
        <f>VLOOKUP($A186,[0]!Table,MATCH(X$4,[0]!Curves,0))</f>
        <v>6.4717749051228499E-2</v>
      </c>
      <c r="Y186" s="84">
        <f t="shared" ca="1" si="102"/>
        <v>0.3338338799158404</v>
      </c>
      <c r="Z186" s="22">
        <f t="shared" si="103"/>
        <v>1</v>
      </c>
      <c r="AA186" s="22">
        <f t="shared" si="104"/>
        <v>31</v>
      </c>
      <c r="AC186" s="72">
        <f t="shared" ca="1" si="105"/>
        <v>2478549.641435157</v>
      </c>
      <c r="AD186" s="72">
        <f t="shared" ca="1" si="106"/>
        <v>2478549.641435157</v>
      </c>
      <c r="AE186" s="72">
        <f t="shared" ca="1" si="107"/>
        <v>2478549.641435157</v>
      </c>
      <c r="AF186" s="72">
        <f t="shared" ca="1" si="108"/>
        <v>-139709.47874477922</v>
      </c>
      <c r="AG186" s="72">
        <f t="shared" ca="1" si="109"/>
        <v>-139709.47874477922</v>
      </c>
      <c r="AH186" s="72">
        <f t="shared" ca="1" si="110"/>
        <v>-139709.47874477922</v>
      </c>
      <c r="AI186" s="72">
        <f t="shared" ca="1" si="111"/>
        <v>0</v>
      </c>
      <c r="AJ186" s="72">
        <f t="shared" ca="1" si="112"/>
        <v>0</v>
      </c>
      <c r="AK186" s="72">
        <f t="shared" ca="1" si="113"/>
        <v>0</v>
      </c>
      <c r="AL186" s="76"/>
      <c r="AM186" s="72">
        <f t="shared" ca="1" si="114"/>
        <v>0</v>
      </c>
      <c r="AN186" s="72">
        <f t="shared" ca="1" si="115"/>
        <v>0</v>
      </c>
      <c r="AO186" s="72">
        <f t="shared" ca="1" si="116"/>
        <v>0</v>
      </c>
      <c r="AP186" s="85">
        <f t="shared" ca="1" si="117"/>
        <v>0</v>
      </c>
      <c r="AR186" s="72">
        <f t="shared" ca="1" si="118"/>
        <v>0</v>
      </c>
      <c r="AS186" s="72">
        <f t="shared" ca="1" si="119"/>
        <v>0</v>
      </c>
      <c r="AT186" s="72">
        <f t="shared" ca="1" si="120"/>
        <v>0</v>
      </c>
      <c r="AU186" s="85">
        <f t="shared" ca="1" si="121"/>
        <v>0</v>
      </c>
      <c r="AV186" s="85"/>
      <c r="AW186" s="73">
        <f t="shared" ca="1" si="122"/>
        <v>0</v>
      </c>
      <c r="AY186" s="73">
        <f t="shared" ca="1" si="123"/>
        <v>2338840.1626903778</v>
      </c>
      <c r="AZ186" s="86"/>
    </row>
    <row r="187" spans="1:52" ht="12" customHeight="1">
      <c r="A187" s="77">
        <f t="shared" si="124"/>
        <v>43313</v>
      </c>
      <c r="B187" s="78">
        <f t="shared" si="125"/>
        <v>50000</v>
      </c>
      <c r="C187" s="87"/>
      <c r="D187" s="79">
        <f t="shared" si="96"/>
        <v>50000</v>
      </c>
      <c r="E187" s="67">
        <f t="shared" si="97"/>
        <v>1550000</v>
      </c>
      <c r="F187" s="67">
        <f t="shared" ca="1" si="98"/>
        <v>514339.43711120059</v>
      </c>
      <c r="G187" s="80">
        <f>VLOOKUP($A187,[0]!Table,MATCH(G$4,[0]!Curves,0))</f>
        <v>4.835</v>
      </c>
      <c r="H187" s="81">
        <f t="shared" si="131"/>
        <v>4.835</v>
      </c>
      <c r="I187" s="80">
        <f t="shared" si="135"/>
        <v>4.835</v>
      </c>
      <c r="J187" s="80">
        <f>VLOOKUP($A187,[0]!Table,MATCH(J$4,[0]!Curves,0))</f>
        <v>-0.27</v>
      </c>
      <c r="K187" s="81">
        <f t="shared" si="126"/>
        <v>-0.27</v>
      </c>
      <c r="L187" s="99">
        <f t="shared" si="136"/>
        <v>-0.27</v>
      </c>
      <c r="M187" s="80">
        <f>VLOOKUP($A187,[0]!Table,MATCH(M$4,[0]!Curves,0))</f>
        <v>0</v>
      </c>
      <c r="N187" s="81">
        <f t="shared" si="127"/>
        <v>0</v>
      </c>
      <c r="O187" s="99">
        <f t="shared" si="137"/>
        <v>0</v>
      </c>
      <c r="P187" s="71"/>
      <c r="Q187" s="99">
        <f t="shared" si="128"/>
        <v>4.5649999999999995</v>
      </c>
      <c r="R187" s="99">
        <f t="shared" si="129"/>
        <v>4.5649999999999995</v>
      </c>
      <c r="S187" s="99">
        <f t="shared" si="130"/>
        <v>4.5649999999999995</v>
      </c>
      <c r="T187" s="82"/>
      <c r="U187" s="22">
        <f t="shared" si="99"/>
        <v>31</v>
      </c>
      <c r="V187" s="83">
        <f t="shared" si="100"/>
        <v>43368</v>
      </c>
      <c r="W187" s="22">
        <f t="shared" ca="1" si="101"/>
        <v>6319</v>
      </c>
      <c r="X187" s="80">
        <f>VLOOKUP($A187,[0]!Table,MATCH(X$4,[0]!Curves,0))</f>
        <v>6.4753924209683095E-2</v>
      </c>
      <c r="Y187" s="84">
        <f t="shared" ca="1" si="102"/>
        <v>0.33183189491045201</v>
      </c>
      <c r="Z187" s="22">
        <f t="shared" si="103"/>
        <v>1</v>
      </c>
      <c r="AA187" s="22">
        <f t="shared" si="104"/>
        <v>31</v>
      </c>
      <c r="AC187" s="72">
        <f t="shared" ca="1" si="105"/>
        <v>2486831.1784326551</v>
      </c>
      <c r="AD187" s="72">
        <f t="shared" ca="1" si="106"/>
        <v>2486831.1784326551</v>
      </c>
      <c r="AE187" s="72">
        <f t="shared" ca="1" si="107"/>
        <v>2486831.1784326551</v>
      </c>
      <c r="AF187" s="72">
        <f t="shared" ca="1" si="108"/>
        <v>-138871.64802002418</v>
      </c>
      <c r="AG187" s="72">
        <f t="shared" ca="1" si="109"/>
        <v>-138871.64802002418</v>
      </c>
      <c r="AH187" s="72">
        <f t="shared" ca="1" si="110"/>
        <v>-138871.64802002418</v>
      </c>
      <c r="AI187" s="72">
        <f t="shared" ca="1" si="111"/>
        <v>0</v>
      </c>
      <c r="AJ187" s="72">
        <f t="shared" ca="1" si="112"/>
        <v>0</v>
      </c>
      <c r="AK187" s="72">
        <f t="shared" ca="1" si="113"/>
        <v>0</v>
      </c>
      <c r="AL187" s="76"/>
      <c r="AM187" s="72">
        <f t="shared" ca="1" si="114"/>
        <v>0</v>
      </c>
      <c r="AN187" s="72">
        <f t="shared" ca="1" si="115"/>
        <v>0</v>
      </c>
      <c r="AO187" s="72">
        <f t="shared" ca="1" si="116"/>
        <v>0</v>
      </c>
      <c r="AP187" s="85">
        <f t="shared" ca="1" si="117"/>
        <v>0</v>
      </c>
      <c r="AR187" s="72">
        <f t="shared" ca="1" si="118"/>
        <v>0</v>
      </c>
      <c r="AS187" s="72">
        <f t="shared" ca="1" si="119"/>
        <v>0</v>
      </c>
      <c r="AT187" s="72">
        <f t="shared" ca="1" si="120"/>
        <v>0</v>
      </c>
      <c r="AU187" s="85">
        <f t="shared" ca="1" si="121"/>
        <v>0</v>
      </c>
      <c r="AV187" s="85"/>
      <c r="AW187" s="73">
        <f t="shared" ca="1" si="122"/>
        <v>0</v>
      </c>
      <c r="AY187" s="73">
        <f t="shared" ca="1" si="123"/>
        <v>2347959.5304126311</v>
      </c>
      <c r="AZ187" s="86"/>
    </row>
    <row r="188" spans="1:52" ht="12" customHeight="1">
      <c r="A188" s="77">
        <f t="shared" si="124"/>
        <v>43344</v>
      </c>
      <c r="B188" s="78">
        <f t="shared" si="125"/>
        <v>50000</v>
      </c>
      <c r="C188" s="87"/>
      <c r="D188" s="79">
        <f t="shared" si="96"/>
        <v>50000</v>
      </c>
      <c r="E188" s="67">
        <f t="shared" si="97"/>
        <v>1500000</v>
      </c>
      <c r="F188" s="67">
        <f t="shared" ca="1" si="98"/>
        <v>494856.08540465066</v>
      </c>
      <c r="G188" s="80">
        <f>VLOOKUP($A188,[0]!Table,MATCH(G$4,[0]!Curves,0))</f>
        <v>4.8420000000000005</v>
      </c>
      <c r="H188" s="81">
        <f t="shared" si="131"/>
        <v>4.8420000000000005</v>
      </c>
      <c r="I188" s="80">
        <f t="shared" si="135"/>
        <v>4.8420000000000005</v>
      </c>
      <c r="J188" s="80">
        <f>VLOOKUP($A188,[0]!Table,MATCH(J$4,[0]!Curves,0))</f>
        <v>-0.27</v>
      </c>
      <c r="K188" s="81">
        <f t="shared" si="126"/>
        <v>-0.27</v>
      </c>
      <c r="L188" s="99">
        <f t="shared" si="136"/>
        <v>-0.27</v>
      </c>
      <c r="M188" s="80">
        <f>VLOOKUP($A188,[0]!Table,MATCH(M$4,[0]!Curves,0))</f>
        <v>0</v>
      </c>
      <c r="N188" s="81">
        <f t="shared" si="127"/>
        <v>0</v>
      </c>
      <c r="O188" s="99">
        <f t="shared" si="137"/>
        <v>0</v>
      </c>
      <c r="P188" s="71"/>
      <c r="Q188" s="99">
        <f t="shared" si="128"/>
        <v>4.572000000000001</v>
      </c>
      <c r="R188" s="99">
        <f t="shared" si="129"/>
        <v>4.572000000000001</v>
      </c>
      <c r="S188" s="99">
        <f t="shared" si="130"/>
        <v>4.572000000000001</v>
      </c>
      <c r="T188" s="82"/>
      <c r="U188" s="22">
        <f t="shared" si="99"/>
        <v>30</v>
      </c>
      <c r="V188" s="83">
        <f t="shared" si="100"/>
        <v>43398</v>
      </c>
      <c r="W188" s="22">
        <f t="shared" ca="1" si="101"/>
        <v>6349</v>
      </c>
      <c r="X188" s="80">
        <f>VLOOKUP($A188,[0]!Table,MATCH(X$4,[0]!Curves,0))</f>
        <v>6.4790099368571497E-2</v>
      </c>
      <c r="Y188" s="84">
        <f t="shared" ca="1" si="102"/>
        <v>0.32990405693643376</v>
      </c>
      <c r="Z188" s="22">
        <f t="shared" si="103"/>
        <v>1</v>
      </c>
      <c r="AA188" s="22">
        <f t="shared" si="104"/>
        <v>30</v>
      </c>
      <c r="AC188" s="72">
        <f t="shared" ca="1" si="105"/>
        <v>2396093.1655293186</v>
      </c>
      <c r="AD188" s="72">
        <f t="shared" ca="1" si="106"/>
        <v>2396093.1655293186</v>
      </c>
      <c r="AE188" s="72">
        <f t="shared" ca="1" si="107"/>
        <v>2396093.1655293186</v>
      </c>
      <c r="AF188" s="72">
        <f t="shared" ca="1" si="108"/>
        <v>-133611.1430592557</v>
      </c>
      <c r="AG188" s="72">
        <f t="shared" ca="1" si="109"/>
        <v>-133611.1430592557</v>
      </c>
      <c r="AH188" s="72">
        <f t="shared" ca="1" si="110"/>
        <v>-133611.1430592557</v>
      </c>
      <c r="AI188" s="72">
        <f t="shared" ca="1" si="111"/>
        <v>0</v>
      </c>
      <c r="AJ188" s="72">
        <f t="shared" ca="1" si="112"/>
        <v>0</v>
      </c>
      <c r="AK188" s="72">
        <f t="shared" ca="1" si="113"/>
        <v>0</v>
      </c>
      <c r="AL188" s="76"/>
      <c r="AM188" s="72">
        <f t="shared" ca="1" si="114"/>
        <v>0</v>
      </c>
      <c r="AN188" s="72">
        <f t="shared" ca="1" si="115"/>
        <v>0</v>
      </c>
      <c r="AO188" s="72">
        <f t="shared" ca="1" si="116"/>
        <v>0</v>
      </c>
      <c r="AP188" s="85">
        <f t="shared" ca="1" si="117"/>
        <v>0</v>
      </c>
      <c r="AR188" s="72">
        <f t="shared" ca="1" si="118"/>
        <v>0</v>
      </c>
      <c r="AS188" s="72">
        <f t="shared" ca="1" si="119"/>
        <v>0</v>
      </c>
      <c r="AT188" s="72">
        <f t="shared" ca="1" si="120"/>
        <v>0</v>
      </c>
      <c r="AU188" s="85">
        <f t="shared" ca="1" si="121"/>
        <v>0</v>
      </c>
      <c r="AV188" s="85"/>
      <c r="AW188" s="73">
        <f t="shared" ca="1" si="122"/>
        <v>0</v>
      </c>
      <c r="AY188" s="73">
        <f t="shared" ca="1" si="123"/>
        <v>2262482.0224700631</v>
      </c>
      <c r="AZ188" s="86"/>
    </row>
    <row r="189" spans="1:52" ht="12" customHeight="1">
      <c r="A189" s="77">
        <f t="shared" si="124"/>
        <v>43374</v>
      </c>
      <c r="B189" s="78">
        <f t="shared" si="125"/>
        <v>50000</v>
      </c>
      <c r="C189" s="87"/>
      <c r="D189" s="79">
        <f t="shared" si="96"/>
        <v>50000</v>
      </c>
      <c r="E189" s="67">
        <f t="shared" si="97"/>
        <v>1550000</v>
      </c>
      <c r="F189" s="67">
        <f t="shared" ca="1" si="98"/>
        <v>508278.802030324</v>
      </c>
      <c r="G189" s="80">
        <f>VLOOKUP($A189,[0]!Table,MATCH(G$4,[0]!Curves,0))</f>
        <v>4.87</v>
      </c>
      <c r="H189" s="81">
        <f t="shared" si="131"/>
        <v>4.87</v>
      </c>
      <c r="I189" s="80">
        <f t="shared" si="135"/>
        <v>4.87</v>
      </c>
      <c r="J189" s="80">
        <f>VLOOKUP($A189,[0]!Table,MATCH(J$4,[0]!Curves,0))</f>
        <v>-0.27</v>
      </c>
      <c r="K189" s="81">
        <f t="shared" si="126"/>
        <v>-0.27</v>
      </c>
      <c r="L189" s="99">
        <f t="shared" si="136"/>
        <v>-0.27</v>
      </c>
      <c r="M189" s="80">
        <f>VLOOKUP($A189,[0]!Table,MATCH(M$4,[0]!Curves,0))</f>
        <v>0</v>
      </c>
      <c r="N189" s="81">
        <f t="shared" si="127"/>
        <v>0</v>
      </c>
      <c r="O189" s="99">
        <f t="shared" si="137"/>
        <v>0</v>
      </c>
      <c r="P189" s="71"/>
      <c r="Q189" s="99">
        <f t="shared" si="128"/>
        <v>4.5999999999999996</v>
      </c>
      <c r="R189" s="99">
        <f t="shared" si="129"/>
        <v>4.5999999999999996</v>
      </c>
      <c r="S189" s="99">
        <f t="shared" si="130"/>
        <v>4.5999999999999996</v>
      </c>
      <c r="T189" s="82"/>
      <c r="U189" s="22">
        <f t="shared" si="99"/>
        <v>31</v>
      </c>
      <c r="V189" s="83">
        <f t="shared" si="100"/>
        <v>43429</v>
      </c>
      <c r="W189" s="22">
        <f t="shared" ca="1" si="101"/>
        <v>6380</v>
      </c>
      <c r="X189" s="80">
        <f>VLOOKUP($A189,[0]!Table,MATCH(X$4,[0]!Curves,0))</f>
        <v>6.4825107587263398E-2</v>
      </c>
      <c r="Y189" s="84">
        <f t="shared" ca="1" si="102"/>
        <v>0.32792180776149937</v>
      </c>
      <c r="Z189" s="22">
        <f t="shared" si="103"/>
        <v>1</v>
      </c>
      <c r="AA189" s="22">
        <f t="shared" si="104"/>
        <v>31</v>
      </c>
      <c r="AC189" s="72">
        <f t="shared" ca="1" si="105"/>
        <v>2475317.7658876781</v>
      </c>
      <c r="AD189" s="72">
        <f t="shared" ca="1" si="106"/>
        <v>2475317.7658876781</v>
      </c>
      <c r="AE189" s="72">
        <f t="shared" ca="1" si="107"/>
        <v>2475317.7658876781</v>
      </c>
      <c r="AF189" s="72">
        <f t="shared" ca="1" si="108"/>
        <v>-137235.27654818748</v>
      </c>
      <c r="AG189" s="72">
        <f t="shared" ca="1" si="109"/>
        <v>-137235.27654818748</v>
      </c>
      <c r="AH189" s="72">
        <f t="shared" ca="1" si="110"/>
        <v>-137235.27654818748</v>
      </c>
      <c r="AI189" s="72">
        <f t="shared" ca="1" si="111"/>
        <v>0</v>
      </c>
      <c r="AJ189" s="72">
        <f t="shared" ca="1" si="112"/>
        <v>0</v>
      </c>
      <c r="AK189" s="72">
        <f t="shared" ca="1" si="113"/>
        <v>0</v>
      </c>
      <c r="AL189" s="76"/>
      <c r="AM189" s="72">
        <f t="shared" ca="1" si="114"/>
        <v>0</v>
      </c>
      <c r="AN189" s="72">
        <f t="shared" ca="1" si="115"/>
        <v>0</v>
      </c>
      <c r="AO189" s="72">
        <f t="shared" ca="1" si="116"/>
        <v>0</v>
      </c>
      <c r="AP189" s="85">
        <f t="shared" ca="1" si="117"/>
        <v>0</v>
      </c>
      <c r="AR189" s="72">
        <f t="shared" ca="1" si="118"/>
        <v>0</v>
      </c>
      <c r="AS189" s="72">
        <f t="shared" ca="1" si="119"/>
        <v>0</v>
      </c>
      <c r="AT189" s="72">
        <f t="shared" ca="1" si="120"/>
        <v>0</v>
      </c>
      <c r="AU189" s="85">
        <f t="shared" ca="1" si="121"/>
        <v>0</v>
      </c>
      <c r="AV189" s="85"/>
      <c r="AW189" s="73">
        <f t="shared" ca="1" si="122"/>
        <v>0</v>
      </c>
      <c r="AY189" s="73">
        <f t="shared" ca="1" si="123"/>
        <v>2338082.4893394904</v>
      </c>
      <c r="AZ189" s="86"/>
    </row>
    <row r="190" spans="1:52" ht="12" customHeight="1">
      <c r="A190" s="77">
        <f t="shared" si="124"/>
        <v>43405</v>
      </c>
      <c r="B190" s="78">
        <f t="shared" si="125"/>
        <v>50000</v>
      </c>
      <c r="C190" s="87"/>
      <c r="D190" s="79">
        <f t="shared" si="96"/>
        <v>50000</v>
      </c>
      <c r="E190" s="67">
        <f t="shared" si="97"/>
        <v>0</v>
      </c>
      <c r="F190" s="67">
        <f t="shared" ca="1" si="98"/>
        <v>0</v>
      </c>
      <c r="G190" s="80">
        <f>VLOOKUP($A190,[0]!Table,MATCH(G$4,[0]!Curves,0))</f>
        <v>5.0049999999999999</v>
      </c>
      <c r="H190" s="81">
        <f t="shared" si="131"/>
        <v>5.0049999999999999</v>
      </c>
      <c r="I190" s="80">
        <f t="shared" ref="I190:I209" si="138">H190</f>
        <v>5.0049999999999999</v>
      </c>
      <c r="J190" s="80">
        <f>VLOOKUP($A190,[0]!Table,MATCH(J$4,[0]!Curves,0))</f>
        <v>-0.15</v>
      </c>
      <c r="K190" s="81">
        <f t="shared" si="126"/>
        <v>-0.15</v>
      </c>
      <c r="L190" s="99">
        <f t="shared" ref="L190:L209" si="139">K190</f>
        <v>-0.15</v>
      </c>
      <c r="M190" s="80">
        <f>VLOOKUP($A190,[0]!Table,MATCH(M$4,[0]!Curves,0))</f>
        <v>0</v>
      </c>
      <c r="N190" s="81">
        <f t="shared" si="127"/>
        <v>0</v>
      </c>
      <c r="O190" s="99">
        <f t="shared" ref="O190:O209" si="140">N190</f>
        <v>0</v>
      </c>
      <c r="P190" s="71"/>
      <c r="Q190" s="99">
        <f t="shared" si="128"/>
        <v>4.8549999999999995</v>
      </c>
      <c r="R190" s="99">
        <f t="shared" si="129"/>
        <v>4.8549999999999995</v>
      </c>
      <c r="S190" s="99">
        <f t="shared" si="130"/>
        <v>4.8549999999999995</v>
      </c>
      <c r="T190" s="82"/>
      <c r="U190" s="22">
        <f t="shared" si="99"/>
        <v>30</v>
      </c>
      <c r="V190" s="83">
        <f t="shared" si="100"/>
        <v>43459</v>
      </c>
      <c r="W190" s="22">
        <f t="shared" ca="1" si="101"/>
        <v>6410</v>
      </c>
      <c r="X190" s="80">
        <f>VLOOKUP($A190,[0]!Table,MATCH(X$4,[0]!Curves,0))</f>
        <v>6.4861282747005408E-2</v>
      </c>
      <c r="Y190" s="84">
        <f t="shared" ca="1" si="102"/>
        <v>0.32601300029378971</v>
      </c>
      <c r="Z190" s="22">
        <f t="shared" si="103"/>
        <v>0</v>
      </c>
      <c r="AA190" s="22">
        <f t="shared" si="104"/>
        <v>0</v>
      </c>
      <c r="AC190" s="72">
        <f t="shared" ca="1" si="105"/>
        <v>0</v>
      </c>
      <c r="AD190" s="72">
        <f t="shared" ca="1" si="106"/>
        <v>0</v>
      </c>
      <c r="AE190" s="72">
        <f t="shared" ca="1" si="107"/>
        <v>0</v>
      </c>
      <c r="AF190" s="72">
        <f t="shared" ca="1" si="108"/>
        <v>0</v>
      </c>
      <c r="AG190" s="72">
        <f t="shared" ca="1" si="109"/>
        <v>0</v>
      </c>
      <c r="AH190" s="72">
        <f t="shared" ca="1" si="110"/>
        <v>0</v>
      </c>
      <c r="AI190" s="72">
        <f t="shared" ca="1" si="111"/>
        <v>0</v>
      </c>
      <c r="AJ190" s="72">
        <f t="shared" ca="1" si="112"/>
        <v>0</v>
      </c>
      <c r="AK190" s="72">
        <f t="shared" ca="1" si="113"/>
        <v>0</v>
      </c>
      <c r="AL190" s="76"/>
      <c r="AM190" s="72">
        <f t="shared" ca="1" si="114"/>
        <v>0</v>
      </c>
      <c r="AN190" s="72">
        <f t="shared" ca="1" si="115"/>
        <v>0</v>
      </c>
      <c r="AO190" s="72">
        <f t="shared" ca="1" si="116"/>
        <v>0</v>
      </c>
      <c r="AP190" s="85">
        <f t="shared" ca="1" si="117"/>
        <v>0</v>
      </c>
      <c r="AR190" s="72">
        <f t="shared" ca="1" si="118"/>
        <v>0</v>
      </c>
      <c r="AS190" s="72">
        <f t="shared" ca="1" si="119"/>
        <v>0</v>
      </c>
      <c r="AT190" s="72">
        <f t="shared" ca="1" si="120"/>
        <v>0</v>
      </c>
      <c r="AU190" s="85">
        <f t="shared" ca="1" si="121"/>
        <v>0</v>
      </c>
      <c r="AV190" s="85"/>
      <c r="AW190" s="73">
        <f t="shared" ca="1" si="122"/>
        <v>0</v>
      </c>
      <c r="AY190" s="73">
        <f t="shared" ca="1" si="123"/>
        <v>0</v>
      </c>
      <c r="AZ190" s="86"/>
    </row>
    <row r="191" spans="1:52" ht="12" customHeight="1">
      <c r="A191" s="77">
        <f t="shared" si="124"/>
        <v>43435</v>
      </c>
      <c r="B191" s="78">
        <f t="shared" si="125"/>
        <v>50000</v>
      </c>
      <c r="C191" s="87"/>
      <c r="D191" s="79">
        <f t="shared" si="96"/>
        <v>50000</v>
      </c>
      <c r="E191" s="67">
        <f t="shared" si="97"/>
        <v>0</v>
      </c>
      <c r="F191" s="67">
        <f t="shared" ca="1" si="98"/>
        <v>0</v>
      </c>
      <c r="G191" s="80">
        <f>VLOOKUP($A191,[0]!Table,MATCH(G$4,[0]!Curves,0))</f>
        <v>5.14</v>
      </c>
      <c r="H191" s="81">
        <f t="shared" si="131"/>
        <v>5.14</v>
      </c>
      <c r="I191" s="80">
        <f t="shared" si="138"/>
        <v>5.14</v>
      </c>
      <c r="J191" s="80">
        <f>VLOOKUP($A191,[0]!Table,MATCH(J$4,[0]!Curves,0))</f>
        <v>-0.15</v>
      </c>
      <c r="K191" s="81">
        <f t="shared" si="126"/>
        <v>-0.15</v>
      </c>
      <c r="L191" s="99">
        <f t="shared" si="139"/>
        <v>-0.15</v>
      </c>
      <c r="M191" s="80">
        <f>VLOOKUP($A191,[0]!Table,MATCH(M$4,[0]!Curves,0))</f>
        <v>0</v>
      </c>
      <c r="N191" s="81">
        <f t="shared" si="127"/>
        <v>0</v>
      </c>
      <c r="O191" s="99">
        <f t="shared" si="140"/>
        <v>0</v>
      </c>
      <c r="P191" s="71"/>
      <c r="Q191" s="99">
        <f t="shared" si="128"/>
        <v>4.9899999999999993</v>
      </c>
      <c r="R191" s="99">
        <f t="shared" si="129"/>
        <v>4.9899999999999993</v>
      </c>
      <c r="S191" s="99">
        <f t="shared" si="130"/>
        <v>4.9899999999999993</v>
      </c>
      <c r="T191" s="82"/>
      <c r="U191" s="22">
        <f t="shared" si="99"/>
        <v>31</v>
      </c>
      <c r="V191" s="83">
        <f t="shared" si="100"/>
        <v>43490</v>
      </c>
      <c r="W191" s="22">
        <f t="shared" ca="1" si="101"/>
        <v>6441</v>
      </c>
      <c r="X191" s="80">
        <f>VLOOKUP($A191,[0]!Table,MATCH(X$4,[0]!Curves,0))</f>
        <v>6.4896290966523398E-2</v>
      </c>
      <c r="Y191" s="84">
        <f t="shared" ca="1" si="102"/>
        <v>0.32405034508165775</v>
      </c>
      <c r="Z191" s="22">
        <f t="shared" si="103"/>
        <v>0</v>
      </c>
      <c r="AA191" s="22">
        <f t="shared" si="104"/>
        <v>0</v>
      </c>
      <c r="AC191" s="72">
        <f t="shared" ca="1" si="105"/>
        <v>0</v>
      </c>
      <c r="AD191" s="72">
        <f t="shared" ca="1" si="106"/>
        <v>0</v>
      </c>
      <c r="AE191" s="72">
        <f t="shared" ca="1" si="107"/>
        <v>0</v>
      </c>
      <c r="AF191" s="72">
        <f t="shared" ca="1" si="108"/>
        <v>0</v>
      </c>
      <c r="AG191" s="72">
        <f t="shared" ca="1" si="109"/>
        <v>0</v>
      </c>
      <c r="AH191" s="72">
        <f t="shared" ca="1" si="110"/>
        <v>0</v>
      </c>
      <c r="AI191" s="72">
        <f t="shared" ca="1" si="111"/>
        <v>0</v>
      </c>
      <c r="AJ191" s="72">
        <f t="shared" ca="1" si="112"/>
        <v>0</v>
      </c>
      <c r="AK191" s="72">
        <f t="shared" ca="1" si="113"/>
        <v>0</v>
      </c>
      <c r="AL191" s="76"/>
      <c r="AM191" s="72">
        <f t="shared" ca="1" si="114"/>
        <v>0</v>
      </c>
      <c r="AN191" s="72">
        <f t="shared" ca="1" si="115"/>
        <v>0</v>
      </c>
      <c r="AO191" s="72">
        <f t="shared" ca="1" si="116"/>
        <v>0</v>
      </c>
      <c r="AP191" s="85">
        <f t="shared" ca="1" si="117"/>
        <v>0</v>
      </c>
      <c r="AR191" s="72">
        <f t="shared" ca="1" si="118"/>
        <v>0</v>
      </c>
      <c r="AS191" s="72">
        <f t="shared" ca="1" si="119"/>
        <v>0</v>
      </c>
      <c r="AT191" s="72">
        <f t="shared" ca="1" si="120"/>
        <v>0</v>
      </c>
      <c r="AU191" s="85">
        <f t="shared" ca="1" si="121"/>
        <v>0</v>
      </c>
      <c r="AV191" s="85"/>
      <c r="AW191" s="73">
        <f t="shared" ca="1" si="122"/>
        <v>0</v>
      </c>
      <c r="AY191" s="73">
        <f t="shared" ca="1" si="123"/>
        <v>0</v>
      </c>
      <c r="AZ191" s="86"/>
    </row>
    <row r="192" spans="1:52" ht="12" customHeight="1">
      <c r="A192" s="77">
        <f t="shared" si="124"/>
        <v>43466</v>
      </c>
      <c r="B192" s="78">
        <f t="shared" si="125"/>
        <v>50000</v>
      </c>
      <c r="C192" s="87"/>
      <c r="D192" s="79">
        <f t="shared" si="96"/>
        <v>50000</v>
      </c>
      <c r="E192" s="67">
        <f t="shared" si="97"/>
        <v>0</v>
      </c>
      <c r="F192" s="67">
        <f t="shared" ca="1" si="98"/>
        <v>0</v>
      </c>
      <c r="G192" s="80">
        <f>VLOOKUP($A192,[0]!Table,MATCH(G$4,[0]!Curves,0))</f>
        <v>5.2360000000000007</v>
      </c>
      <c r="H192" s="81">
        <f t="shared" si="131"/>
        <v>5.2360000000000007</v>
      </c>
      <c r="I192" s="80">
        <f t="shared" si="138"/>
        <v>5.2360000000000007</v>
      </c>
      <c r="J192" s="80">
        <f>VLOOKUP($A192,[0]!Table,MATCH(J$4,[0]!Curves,0))</f>
        <v>-0.15</v>
      </c>
      <c r="K192" s="81">
        <f t="shared" si="126"/>
        <v>-0.15</v>
      </c>
      <c r="L192" s="99">
        <f t="shared" si="139"/>
        <v>-0.15</v>
      </c>
      <c r="M192" s="80">
        <f>VLOOKUP($A192,[0]!Table,MATCH(M$4,[0]!Curves,0))</f>
        <v>0</v>
      </c>
      <c r="N192" s="81">
        <f t="shared" si="127"/>
        <v>0</v>
      </c>
      <c r="O192" s="99">
        <f t="shared" si="140"/>
        <v>0</v>
      </c>
      <c r="P192" s="71"/>
      <c r="Q192" s="99">
        <f t="shared" si="128"/>
        <v>5.0860000000000003</v>
      </c>
      <c r="R192" s="99">
        <f t="shared" si="129"/>
        <v>5.0860000000000003</v>
      </c>
      <c r="S192" s="99">
        <f t="shared" si="130"/>
        <v>5.0860000000000003</v>
      </c>
      <c r="T192" s="82"/>
      <c r="U192" s="22">
        <f t="shared" si="99"/>
        <v>31</v>
      </c>
      <c r="V192" s="83">
        <f t="shared" si="100"/>
        <v>43521</v>
      </c>
      <c r="W192" s="22">
        <f t="shared" ca="1" si="101"/>
        <v>6472</v>
      </c>
      <c r="X192" s="80">
        <f>VLOOKUP($A192,[0]!Table,MATCH(X$4,[0]!Curves,0))</f>
        <v>6.4932466127118907E-2</v>
      </c>
      <c r="Y192" s="84">
        <f t="shared" ca="1" si="102"/>
        <v>0.32209759319257647</v>
      </c>
      <c r="Z192" s="22">
        <f t="shared" si="103"/>
        <v>0</v>
      </c>
      <c r="AA192" s="22">
        <f t="shared" si="104"/>
        <v>0</v>
      </c>
      <c r="AC192" s="72">
        <f t="shared" ca="1" si="105"/>
        <v>0</v>
      </c>
      <c r="AD192" s="72">
        <f t="shared" ca="1" si="106"/>
        <v>0</v>
      </c>
      <c r="AE192" s="72">
        <f t="shared" ca="1" si="107"/>
        <v>0</v>
      </c>
      <c r="AF192" s="72">
        <f t="shared" ca="1" si="108"/>
        <v>0</v>
      </c>
      <c r="AG192" s="72">
        <f t="shared" ca="1" si="109"/>
        <v>0</v>
      </c>
      <c r="AH192" s="72">
        <f t="shared" ca="1" si="110"/>
        <v>0</v>
      </c>
      <c r="AI192" s="72">
        <f t="shared" ca="1" si="111"/>
        <v>0</v>
      </c>
      <c r="AJ192" s="72">
        <f t="shared" ca="1" si="112"/>
        <v>0</v>
      </c>
      <c r="AK192" s="72">
        <f t="shared" ca="1" si="113"/>
        <v>0</v>
      </c>
      <c r="AL192" s="76"/>
      <c r="AM192" s="72">
        <f t="shared" ca="1" si="114"/>
        <v>0</v>
      </c>
      <c r="AN192" s="72">
        <f t="shared" ca="1" si="115"/>
        <v>0</v>
      </c>
      <c r="AO192" s="72">
        <f t="shared" ca="1" si="116"/>
        <v>0</v>
      </c>
      <c r="AP192" s="85">
        <f t="shared" ca="1" si="117"/>
        <v>0</v>
      </c>
      <c r="AR192" s="72">
        <f t="shared" ca="1" si="118"/>
        <v>0</v>
      </c>
      <c r="AS192" s="72">
        <f t="shared" ca="1" si="119"/>
        <v>0</v>
      </c>
      <c r="AT192" s="72">
        <f t="shared" ca="1" si="120"/>
        <v>0</v>
      </c>
      <c r="AU192" s="85">
        <f t="shared" ca="1" si="121"/>
        <v>0</v>
      </c>
      <c r="AV192" s="85"/>
      <c r="AW192" s="73">
        <f t="shared" ca="1" si="122"/>
        <v>0</v>
      </c>
      <c r="AY192" s="73">
        <f t="shared" ca="1" si="123"/>
        <v>0</v>
      </c>
      <c r="AZ192" s="86"/>
    </row>
    <row r="193" spans="1:52" ht="12" customHeight="1">
      <c r="A193" s="77">
        <f t="shared" si="124"/>
        <v>43497</v>
      </c>
      <c r="B193" s="78">
        <f t="shared" si="125"/>
        <v>50000</v>
      </c>
      <c r="C193" s="87"/>
      <c r="D193" s="79">
        <f t="shared" si="96"/>
        <v>50000</v>
      </c>
      <c r="E193" s="67">
        <f t="shared" si="97"/>
        <v>0</v>
      </c>
      <c r="F193" s="67">
        <f t="shared" ca="1" si="98"/>
        <v>0</v>
      </c>
      <c r="G193" s="80">
        <f>VLOOKUP($A193,[0]!Table,MATCH(G$4,[0]!Curves,0))</f>
        <v>5.1180000000000003</v>
      </c>
      <c r="H193" s="81">
        <f t="shared" si="131"/>
        <v>5.1180000000000003</v>
      </c>
      <c r="I193" s="80">
        <f t="shared" si="138"/>
        <v>5.1180000000000003</v>
      </c>
      <c r="J193" s="80">
        <f>VLOOKUP($A193,[0]!Table,MATCH(J$4,[0]!Curves,0))</f>
        <v>-0.15</v>
      </c>
      <c r="K193" s="81">
        <f t="shared" si="126"/>
        <v>-0.15</v>
      </c>
      <c r="L193" s="99">
        <f t="shared" si="139"/>
        <v>-0.15</v>
      </c>
      <c r="M193" s="80">
        <f>VLOOKUP($A193,[0]!Table,MATCH(M$4,[0]!Curves,0))</f>
        <v>0</v>
      </c>
      <c r="N193" s="81">
        <f t="shared" si="127"/>
        <v>0</v>
      </c>
      <c r="O193" s="99">
        <f t="shared" si="140"/>
        <v>0</v>
      </c>
      <c r="P193" s="71"/>
      <c r="Q193" s="99">
        <f t="shared" si="128"/>
        <v>4.968</v>
      </c>
      <c r="R193" s="99">
        <f t="shared" si="129"/>
        <v>4.968</v>
      </c>
      <c r="S193" s="99">
        <f t="shared" si="130"/>
        <v>4.968</v>
      </c>
      <c r="T193" s="82"/>
      <c r="U193" s="22">
        <f t="shared" si="99"/>
        <v>28</v>
      </c>
      <c r="V193" s="83">
        <f t="shared" si="100"/>
        <v>43549</v>
      </c>
      <c r="W193" s="22">
        <f t="shared" ca="1" si="101"/>
        <v>6500</v>
      </c>
      <c r="X193" s="80">
        <f>VLOOKUP($A193,[0]!Table,MATCH(X$4,[0]!Curves,0))</f>
        <v>6.4968641288148304E-2</v>
      </c>
      <c r="Y193" s="84">
        <f t="shared" ca="1" si="102"/>
        <v>0.32034229903847478</v>
      </c>
      <c r="Z193" s="22">
        <f t="shared" si="103"/>
        <v>0</v>
      </c>
      <c r="AA193" s="22">
        <f t="shared" si="104"/>
        <v>0</v>
      </c>
      <c r="AC193" s="72">
        <f t="shared" ca="1" si="105"/>
        <v>0</v>
      </c>
      <c r="AD193" s="72">
        <f t="shared" ca="1" si="106"/>
        <v>0</v>
      </c>
      <c r="AE193" s="72">
        <f t="shared" ca="1" si="107"/>
        <v>0</v>
      </c>
      <c r="AF193" s="72">
        <f t="shared" ca="1" si="108"/>
        <v>0</v>
      </c>
      <c r="AG193" s="72">
        <f t="shared" ca="1" si="109"/>
        <v>0</v>
      </c>
      <c r="AH193" s="72">
        <f t="shared" ca="1" si="110"/>
        <v>0</v>
      </c>
      <c r="AI193" s="72">
        <f t="shared" ca="1" si="111"/>
        <v>0</v>
      </c>
      <c r="AJ193" s="72">
        <f t="shared" ca="1" si="112"/>
        <v>0</v>
      </c>
      <c r="AK193" s="72">
        <f t="shared" ca="1" si="113"/>
        <v>0</v>
      </c>
      <c r="AL193" s="76"/>
      <c r="AM193" s="72">
        <f t="shared" ca="1" si="114"/>
        <v>0</v>
      </c>
      <c r="AN193" s="72">
        <f t="shared" ca="1" si="115"/>
        <v>0</v>
      </c>
      <c r="AO193" s="72">
        <f t="shared" ca="1" si="116"/>
        <v>0</v>
      </c>
      <c r="AP193" s="85">
        <f t="shared" ca="1" si="117"/>
        <v>0</v>
      </c>
      <c r="AR193" s="72">
        <f t="shared" ca="1" si="118"/>
        <v>0</v>
      </c>
      <c r="AS193" s="72">
        <f t="shared" ca="1" si="119"/>
        <v>0</v>
      </c>
      <c r="AT193" s="72">
        <f t="shared" ca="1" si="120"/>
        <v>0</v>
      </c>
      <c r="AU193" s="85">
        <f t="shared" ca="1" si="121"/>
        <v>0</v>
      </c>
      <c r="AV193" s="85"/>
      <c r="AW193" s="73">
        <f t="shared" ca="1" si="122"/>
        <v>0</v>
      </c>
      <c r="AY193" s="73">
        <f t="shared" ca="1" si="123"/>
        <v>0</v>
      </c>
      <c r="AZ193" s="86"/>
    </row>
    <row r="194" spans="1:52" ht="12" customHeight="1">
      <c r="A194" s="77">
        <f t="shared" si="124"/>
        <v>43525</v>
      </c>
      <c r="B194" s="78">
        <f t="shared" si="125"/>
        <v>50000</v>
      </c>
      <c r="C194" s="87"/>
      <c r="D194" s="79">
        <f t="shared" si="96"/>
        <v>50000</v>
      </c>
      <c r="E194" s="67">
        <f t="shared" si="97"/>
        <v>0</v>
      </c>
      <c r="F194" s="67">
        <f t="shared" ca="1" si="98"/>
        <v>0</v>
      </c>
      <c r="G194" s="80">
        <f>VLOOKUP($A194,[0]!Table,MATCH(G$4,[0]!Curves,0))</f>
        <v>4.9850000000000003</v>
      </c>
      <c r="H194" s="81">
        <f t="shared" si="131"/>
        <v>4.9850000000000003</v>
      </c>
      <c r="I194" s="80">
        <f t="shared" si="138"/>
        <v>4.9850000000000003</v>
      </c>
      <c r="J194" s="80">
        <f>VLOOKUP($A194,[0]!Table,MATCH(J$4,[0]!Curves,0))</f>
        <v>-0.15</v>
      </c>
      <c r="K194" s="81">
        <f t="shared" si="126"/>
        <v>-0.15</v>
      </c>
      <c r="L194" s="99">
        <f t="shared" si="139"/>
        <v>-0.15</v>
      </c>
      <c r="M194" s="80">
        <f>VLOOKUP($A194,[0]!Table,MATCH(M$4,[0]!Curves,0))</f>
        <v>0</v>
      </c>
      <c r="N194" s="81">
        <f t="shared" si="127"/>
        <v>0</v>
      </c>
      <c r="O194" s="99">
        <f t="shared" si="140"/>
        <v>0</v>
      </c>
      <c r="P194" s="71"/>
      <c r="Q194" s="99">
        <f t="shared" si="128"/>
        <v>4.835</v>
      </c>
      <c r="R194" s="99">
        <f t="shared" si="129"/>
        <v>4.835</v>
      </c>
      <c r="S194" s="99">
        <f t="shared" si="130"/>
        <v>4.835</v>
      </c>
      <c r="T194" s="82"/>
      <c r="U194" s="22">
        <f t="shared" si="99"/>
        <v>31</v>
      </c>
      <c r="V194" s="83">
        <f t="shared" si="100"/>
        <v>43580</v>
      </c>
      <c r="W194" s="22">
        <f t="shared" ca="1" si="101"/>
        <v>6531</v>
      </c>
      <c r="X194" s="80">
        <f>VLOOKUP($A194,[0]!Table,MATCH(X$4,[0]!Curves,0))</f>
        <v>6.5001315627515308E-2</v>
      </c>
      <c r="Y194" s="84">
        <f t="shared" ca="1" si="102"/>
        <v>0.31840829457148684</v>
      </c>
      <c r="Z194" s="22">
        <f t="shared" si="103"/>
        <v>0</v>
      </c>
      <c r="AA194" s="22">
        <f t="shared" si="104"/>
        <v>0</v>
      </c>
      <c r="AC194" s="72">
        <f t="shared" ca="1" si="105"/>
        <v>0</v>
      </c>
      <c r="AD194" s="72">
        <f t="shared" ca="1" si="106"/>
        <v>0</v>
      </c>
      <c r="AE194" s="72">
        <f t="shared" ca="1" si="107"/>
        <v>0</v>
      </c>
      <c r="AF194" s="72">
        <f t="shared" ca="1" si="108"/>
        <v>0</v>
      </c>
      <c r="AG194" s="72">
        <f t="shared" ca="1" si="109"/>
        <v>0</v>
      </c>
      <c r="AH194" s="72">
        <f t="shared" ca="1" si="110"/>
        <v>0</v>
      </c>
      <c r="AI194" s="72">
        <f t="shared" ca="1" si="111"/>
        <v>0</v>
      </c>
      <c r="AJ194" s="72">
        <f t="shared" ca="1" si="112"/>
        <v>0</v>
      </c>
      <c r="AK194" s="72">
        <f t="shared" ca="1" si="113"/>
        <v>0</v>
      </c>
      <c r="AL194" s="76"/>
      <c r="AM194" s="72">
        <f t="shared" ca="1" si="114"/>
        <v>0</v>
      </c>
      <c r="AN194" s="72">
        <f t="shared" ca="1" si="115"/>
        <v>0</v>
      </c>
      <c r="AO194" s="72">
        <f t="shared" ca="1" si="116"/>
        <v>0</v>
      </c>
      <c r="AP194" s="85">
        <f t="shared" ca="1" si="117"/>
        <v>0</v>
      </c>
      <c r="AR194" s="72">
        <f t="shared" ca="1" si="118"/>
        <v>0</v>
      </c>
      <c r="AS194" s="72">
        <f t="shared" ca="1" si="119"/>
        <v>0</v>
      </c>
      <c r="AT194" s="72">
        <f t="shared" ca="1" si="120"/>
        <v>0</v>
      </c>
      <c r="AU194" s="85">
        <f t="shared" ca="1" si="121"/>
        <v>0</v>
      </c>
      <c r="AV194" s="85"/>
      <c r="AW194" s="73">
        <f t="shared" ca="1" si="122"/>
        <v>0</v>
      </c>
      <c r="AY194" s="73">
        <f t="shared" ca="1" si="123"/>
        <v>0</v>
      </c>
      <c r="AZ194" s="86"/>
    </row>
    <row r="195" spans="1:52" ht="12" customHeight="1">
      <c r="A195" s="77">
        <f t="shared" si="124"/>
        <v>43556</v>
      </c>
      <c r="B195" s="78">
        <f t="shared" si="125"/>
        <v>50000</v>
      </c>
      <c r="C195" s="87"/>
      <c r="D195" s="79">
        <f t="shared" si="96"/>
        <v>50000</v>
      </c>
      <c r="E195" s="67">
        <f t="shared" si="97"/>
        <v>0</v>
      </c>
      <c r="F195" s="67">
        <f t="shared" ca="1" si="98"/>
        <v>0</v>
      </c>
      <c r="G195" s="80">
        <f>VLOOKUP($A195,[0]!Table,MATCH(G$4,[0]!Curves,0))</f>
        <v>4.8</v>
      </c>
      <c r="H195" s="81">
        <f t="shared" si="131"/>
        <v>4.8</v>
      </c>
      <c r="I195" s="80">
        <f t="shared" si="138"/>
        <v>4.8</v>
      </c>
      <c r="J195" s="80">
        <f>VLOOKUP($A195,[0]!Table,MATCH(J$4,[0]!Curves,0))</f>
        <v>-0.22</v>
      </c>
      <c r="K195" s="81">
        <f t="shared" si="126"/>
        <v>-0.22</v>
      </c>
      <c r="L195" s="99">
        <f t="shared" si="139"/>
        <v>-0.22</v>
      </c>
      <c r="M195" s="80">
        <f>VLOOKUP($A195,[0]!Table,MATCH(M$4,[0]!Curves,0))</f>
        <v>0</v>
      </c>
      <c r="N195" s="81">
        <f t="shared" si="127"/>
        <v>0</v>
      </c>
      <c r="O195" s="99">
        <f t="shared" si="140"/>
        <v>0</v>
      </c>
      <c r="P195" s="71"/>
      <c r="Q195" s="99">
        <f t="shared" si="128"/>
        <v>4.58</v>
      </c>
      <c r="R195" s="99">
        <f t="shared" si="129"/>
        <v>4.58</v>
      </c>
      <c r="S195" s="99">
        <f t="shared" si="130"/>
        <v>4.58</v>
      </c>
      <c r="T195" s="82"/>
      <c r="U195" s="22">
        <f t="shared" si="99"/>
        <v>30</v>
      </c>
      <c r="V195" s="83">
        <f t="shared" si="100"/>
        <v>43610</v>
      </c>
      <c r="W195" s="22">
        <f t="shared" ca="1" si="101"/>
        <v>6561</v>
      </c>
      <c r="X195" s="80">
        <f>VLOOKUP($A195,[0]!Table,MATCH(X$4,[0]!Curves,0))</f>
        <v>6.5037490789370295E-2</v>
      </c>
      <c r="Y195" s="84">
        <f t="shared" ca="1" si="102"/>
        <v>0.316546006187224</v>
      </c>
      <c r="Z195" s="22">
        <f t="shared" si="103"/>
        <v>0</v>
      </c>
      <c r="AA195" s="22">
        <f t="shared" si="104"/>
        <v>0</v>
      </c>
      <c r="AC195" s="72">
        <f t="shared" ca="1" si="105"/>
        <v>0</v>
      </c>
      <c r="AD195" s="72">
        <f t="shared" ca="1" si="106"/>
        <v>0</v>
      </c>
      <c r="AE195" s="72">
        <f t="shared" ca="1" si="107"/>
        <v>0</v>
      </c>
      <c r="AF195" s="72">
        <f t="shared" ca="1" si="108"/>
        <v>0</v>
      </c>
      <c r="AG195" s="72">
        <f t="shared" ca="1" si="109"/>
        <v>0</v>
      </c>
      <c r="AH195" s="72">
        <f t="shared" ca="1" si="110"/>
        <v>0</v>
      </c>
      <c r="AI195" s="72">
        <f t="shared" ca="1" si="111"/>
        <v>0</v>
      </c>
      <c r="AJ195" s="72">
        <f t="shared" ca="1" si="112"/>
        <v>0</v>
      </c>
      <c r="AK195" s="72">
        <f t="shared" ca="1" si="113"/>
        <v>0</v>
      </c>
      <c r="AL195" s="76"/>
      <c r="AM195" s="72">
        <f t="shared" ca="1" si="114"/>
        <v>0</v>
      </c>
      <c r="AN195" s="72">
        <f t="shared" ca="1" si="115"/>
        <v>0</v>
      </c>
      <c r="AO195" s="72">
        <f t="shared" ca="1" si="116"/>
        <v>0</v>
      </c>
      <c r="AP195" s="85">
        <f t="shared" ca="1" si="117"/>
        <v>0</v>
      </c>
      <c r="AR195" s="72">
        <f t="shared" ca="1" si="118"/>
        <v>0</v>
      </c>
      <c r="AS195" s="72">
        <f t="shared" ca="1" si="119"/>
        <v>0</v>
      </c>
      <c r="AT195" s="72">
        <f t="shared" ca="1" si="120"/>
        <v>0</v>
      </c>
      <c r="AU195" s="85">
        <f t="shared" ca="1" si="121"/>
        <v>0</v>
      </c>
      <c r="AV195" s="85"/>
      <c r="AW195" s="73">
        <f t="shared" ca="1" si="122"/>
        <v>0</v>
      </c>
      <c r="AY195" s="73">
        <f t="shared" ca="1" si="123"/>
        <v>0</v>
      </c>
      <c r="AZ195" s="86"/>
    </row>
    <row r="196" spans="1:52" ht="12" customHeight="1">
      <c r="A196" s="77">
        <f t="shared" si="124"/>
        <v>43586</v>
      </c>
      <c r="B196" s="78">
        <f t="shared" si="125"/>
        <v>50000</v>
      </c>
      <c r="C196" s="87"/>
      <c r="D196" s="79">
        <f t="shared" si="96"/>
        <v>50000</v>
      </c>
      <c r="E196" s="67">
        <f t="shared" si="97"/>
        <v>0</v>
      </c>
      <c r="F196" s="67">
        <f t="shared" ca="1" si="98"/>
        <v>0</v>
      </c>
      <c r="G196" s="80">
        <f>VLOOKUP($A196,[0]!Table,MATCH(G$4,[0]!Curves,0))</f>
        <v>4.79</v>
      </c>
      <c r="H196" s="81">
        <f t="shared" si="131"/>
        <v>4.79</v>
      </c>
      <c r="I196" s="80">
        <f t="shared" si="138"/>
        <v>4.79</v>
      </c>
      <c r="J196" s="80">
        <f>VLOOKUP($A196,[0]!Table,MATCH(J$4,[0]!Curves,0))</f>
        <v>-0.27</v>
      </c>
      <c r="K196" s="81">
        <f t="shared" si="126"/>
        <v>-0.27</v>
      </c>
      <c r="L196" s="99">
        <f t="shared" si="139"/>
        <v>-0.27</v>
      </c>
      <c r="M196" s="80">
        <f>VLOOKUP($A196,[0]!Table,MATCH(M$4,[0]!Curves,0))</f>
        <v>0</v>
      </c>
      <c r="N196" s="81">
        <f t="shared" si="127"/>
        <v>0</v>
      </c>
      <c r="O196" s="99">
        <f t="shared" si="140"/>
        <v>0</v>
      </c>
      <c r="P196" s="71"/>
      <c r="Q196" s="99">
        <f t="shared" si="128"/>
        <v>4.5199999999999996</v>
      </c>
      <c r="R196" s="99">
        <f t="shared" si="129"/>
        <v>4.5199999999999996</v>
      </c>
      <c r="S196" s="99">
        <f t="shared" si="130"/>
        <v>4.5199999999999996</v>
      </c>
      <c r="T196" s="82"/>
      <c r="U196" s="22">
        <f t="shared" si="99"/>
        <v>31</v>
      </c>
      <c r="V196" s="83">
        <f t="shared" si="100"/>
        <v>43641</v>
      </c>
      <c r="W196" s="22">
        <f t="shared" ca="1" si="101"/>
        <v>6592</v>
      </c>
      <c r="X196" s="80">
        <f>VLOOKUP($A196,[0]!Table,MATCH(X$4,[0]!Curves,0))</f>
        <v>6.5072499010932802E-2</v>
      </c>
      <c r="Y196" s="84">
        <f t="shared" ca="1" si="102"/>
        <v>0.31463124591484642</v>
      </c>
      <c r="Z196" s="22">
        <f t="shared" si="103"/>
        <v>0</v>
      </c>
      <c r="AA196" s="22">
        <f t="shared" si="104"/>
        <v>0</v>
      </c>
      <c r="AC196" s="72">
        <f t="shared" ca="1" si="105"/>
        <v>0</v>
      </c>
      <c r="AD196" s="72">
        <f t="shared" ca="1" si="106"/>
        <v>0</v>
      </c>
      <c r="AE196" s="72">
        <f t="shared" ca="1" si="107"/>
        <v>0</v>
      </c>
      <c r="AF196" s="72">
        <f t="shared" ca="1" si="108"/>
        <v>0</v>
      </c>
      <c r="AG196" s="72">
        <f t="shared" ca="1" si="109"/>
        <v>0</v>
      </c>
      <c r="AH196" s="72">
        <f t="shared" ca="1" si="110"/>
        <v>0</v>
      </c>
      <c r="AI196" s="72">
        <f t="shared" ca="1" si="111"/>
        <v>0</v>
      </c>
      <c r="AJ196" s="72">
        <f t="shared" ca="1" si="112"/>
        <v>0</v>
      </c>
      <c r="AK196" s="72">
        <f t="shared" ca="1" si="113"/>
        <v>0</v>
      </c>
      <c r="AL196" s="76"/>
      <c r="AM196" s="72">
        <f t="shared" ca="1" si="114"/>
        <v>0</v>
      </c>
      <c r="AN196" s="72">
        <f t="shared" ca="1" si="115"/>
        <v>0</v>
      </c>
      <c r="AO196" s="72">
        <f t="shared" ca="1" si="116"/>
        <v>0</v>
      </c>
      <c r="AP196" s="85">
        <f t="shared" ca="1" si="117"/>
        <v>0</v>
      </c>
      <c r="AR196" s="72">
        <f t="shared" ca="1" si="118"/>
        <v>0</v>
      </c>
      <c r="AS196" s="72">
        <f t="shared" ca="1" si="119"/>
        <v>0</v>
      </c>
      <c r="AT196" s="72">
        <f t="shared" ca="1" si="120"/>
        <v>0</v>
      </c>
      <c r="AU196" s="85">
        <f t="shared" ca="1" si="121"/>
        <v>0</v>
      </c>
      <c r="AV196" s="85"/>
      <c r="AW196" s="73">
        <f t="shared" ca="1" si="122"/>
        <v>0</v>
      </c>
      <c r="AY196" s="73">
        <f t="shared" ca="1" si="123"/>
        <v>0</v>
      </c>
      <c r="AZ196" s="86"/>
    </row>
    <row r="197" spans="1:52" ht="12" customHeight="1">
      <c r="A197" s="77">
        <f t="shared" si="124"/>
        <v>43617</v>
      </c>
      <c r="B197" s="78">
        <f t="shared" si="125"/>
        <v>50000</v>
      </c>
      <c r="C197" s="87"/>
      <c r="D197" s="79">
        <f t="shared" si="96"/>
        <v>50000</v>
      </c>
      <c r="E197" s="67">
        <f t="shared" si="97"/>
        <v>0</v>
      </c>
      <c r="F197" s="67">
        <f t="shared" ca="1" si="98"/>
        <v>0</v>
      </c>
      <c r="G197" s="80">
        <f>VLOOKUP($A197,[0]!Table,MATCH(G$4,[0]!Curves,0))</f>
        <v>4.8260000000000005</v>
      </c>
      <c r="H197" s="81">
        <f t="shared" si="131"/>
        <v>4.8260000000000005</v>
      </c>
      <c r="I197" s="80">
        <f t="shared" si="138"/>
        <v>4.8260000000000005</v>
      </c>
      <c r="J197" s="80">
        <f>VLOOKUP($A197,[0]!Table,MATCH(J$4,[0]!Curves,0))</f>
        <v>-0.27</v>
      </c>
      <c r="K197" s="81">
        <f t="shared" si="126"/>
        <v>-0.27</v>
      </c>
      <c r="L197" s="99">
        <f t="shared" si="139"/>
        <v>-0.27</v>
      </c>
      <c r="M197" s="80">
        <f>VLOOKUP($A197,[0]!Table,MATCH(M$4,[0]!Curves,0))</f>
        <v>0</v>
      </c>
      <c r="N197" s="81">
        <f t="shared" si="127"/>
        <v>0</v>
      </c>
      <c r="O197" s="99">
        <f t="shared" si="140"/>
        <v>0</v>
      </c>
      <c r="P197" s="71"/>
      <c r="Q197" s="99">
        <f t="shared" si="128"/>
        <v>4.5560000000000009</v>
      </c>
      <c r="R197" s="99">
        <f t="shared" si="129"/>
        <v>4.5560000000000009</v>
      </c>
      <c r="S197" s="99">
        <f t="shared" si="130"/>
        <v>4.5560000000000009</v>
      </c>
      <c r="T197" s="82"/>
      <c r="U197" s="22">
        <f t="shared" si="99"/>
        <v>30</v>
      </c>
      <c r="V197" s="83">
        <f t="shared" si="100"/>
        <v>43671</v>
      </c>
      <c r="W197" s="22">
        <f t="shared" ca="1" si="101"/>
        <v>6622</v>
      </c>
      <c r="X197" s="80">
        <f>VLOOKUP($A197,[0]!Table,MATCH(X$4,[0]!Curves,0))</f>
        <v>6.5108674173641301E-2</v>
      </c>
      <c r="Y197" s="84">
        <f t="shared" ca="1" si="102"/>
        <v>0.31278751282003414</v>
      </c>
      <c r="Z197" s="22">
        <f t="shared" si="103"/>
        <v>0</v>
      </c>
      <c r="AA197" s="22">
        <f t="shared" si="104"/>
        <v>0</v>
      </c>
      <c r="AC197" s="72">
        <f t="shared" ca="1" si="105"/>
        <v>0</v>
      </c>
      <c r="AD197" s="72">
        <f t="shared" ca="1" si="106"/>
        <v>0</v>
      </c>
      <c r="AE197" s="72">
        <f t="shared" ca="1" si="107"/>
        <v>0</v>
      </c>
      <c r="AF197" s="72">
        <f t="shared" ca="1" si="108"/>
        <v>0</v>
      </c>
      <c r="AG197" s="72">
        <f t="shared" ca="1" si="109"/>
        <v>0</v>
      </c>
      <c r="AH197" s="72">
        <f t="shared" ca="1" si="110"/>
        <v>0</v>
      </c>
      <c r="AI197" s="72">
        <f t="shared" ca="1" si="111"/>
        <v>0</v>
      </c>
      <c r="AJ197" s="72">
        <f t="shared" ca="1" si="112"/>
        <v>0</v>
      </c>
      <c r="AK197" s="72">
        <f t="shared" ca="1" si="113"/>
        <v>0</v>
      </c>
      <c r="AL197" s="76"/>
      <c r="AM197" s="72">
        <f t="shared" ca="1" si="114"/>
        <v>0</v>
      </c>
      <c r="AN197" s="72">
        <f t="shared" ca="1" si="115"/>
        <v>0</v>
      </c>
      <c r="AO197" s="72">
        <f t="shared" ca="1" si="116"/>
        <v>0</v>
      </c>
      <c r="AP197" s="85">
        <f t="shared" ca="1" si="117"/>
        <v>0</v>
      </c>
      <c r="AR197" s="72">
        <f t="shared" ca="1" si="118"/>
        <v>0</v>
      </c>
      <c r="AS197" s="72">
        <f t="shared" ca="1" si="119"/>
        <v>0</v>
      </c>
      <c r="AT197" s="72">
        <f t="shared" ca="1" si="120"/>
        <v>0</v>
      </c>
      <c r="AU197" s="85">
        <f t="shared" ca="1" si="121"/>
        <v>0</v>
      </c>
      <c r="AV197" s="85"/>
      <c r="AW197" s="73">
        <f t="shared" ca="1" si="122"/>
        <v>0</v>
      </c>
      <c r="AY197" s="73">
        <f t="shared" ca="1" si="123"/>
        <v>0</v>
      </c>
      <c r="AZ197" s="86"/>
    </row>
    <row r="198" spans="1:52" ht="12" customHeight="1">
      <c r="A198" s="77">
        <f t="shared" si="124"/>
        <v>43647</v>
      </c>
      <c r="B198" s="78">
        <f t="shared" si="125"/>
        <v>50000</v>
      </c>
      <c r="C198" s="87"/>
      <c r="D198" s="79">
        <f t="shared" si="96"/>
        <v>50000</v>
      </c>
      <c r="E198" s="67">
        <f t="shared" si="97"/>
        <v>0</v>
      </c>
      <c r="F198" s="67">
        <f t="shared" ca="1" si="98"/>
        <v>0</v>
      </c>
      <c r="G198" s="80">
        <f>VLOOKUP($A198,[0]!Table,MATCH(G$4,[0]!Curves,0))</f>
        <v>4.875</v>
      </c>
      <c r="H198" s="81">
        <f t="shared" si="131"/>
        <v>4.875</v>
      </c>
      <c r="I198" s="80">
        <f t="shared" si="138"/>
        <v>4.875</v>
      </c>
      <c r="J198" s="80">
        <f>VLOOKUP($A198,[0]!Table,MATCH(J$4,[0]!Curves,0))</f>
        <v>-0.27</v>
      </c>
      <c r="K198" s="81">
        <f t="shared" si="126"/>
        <v>-0.27</v>
      </c>
      <c r="L198" s="99">
        <f t="shared" si="139"/>
        <v>-0.27</v>
      </c>
      <c r="M198" s="80">
        <f>VLOOKUP($A198,[0]!Table,MATCH(M$4,[0]!Curves,0))</f>
        <v>0</v>
      </c>
      <c r="N198" s="81">
        <f t="shared" si="127"/>
        <v>0</v>
      </c>
      <c r="O198" s="99">
        <f t="shared" si="140"/>
        <v>0</v>
      </c>
      <c r="P198" s="71"/>
      <c r="Q198" s="99">
        <f t="shared" si="128"/>
        <v>4.6050000000000004</v>
      </c>
      <c r="R198" s="99">
        <f t="shared" si="129"/>
        <v>4.6050000000000004</v>
      </c>
      <c r="S198" s="99">
        <f t="shared" si="130"/>
        <v>4.6050000000000004</v>
      </c>
      <c r="T198" s="82"/>
      <c r="U198" s="22">
        <f t="shared" si="99"/>
        <v>31</v>
      </c>
      <c r="V198" s="83">
        <f t="shared" si="100"/>
        <v>43702</v>
      </c>
      <c r="W198" s="22">
        <f t="shared" ca="1" si="101"/>
        <v>6653</v>
      </c>
      <c r="X198" s="80">
        <f>VLOOKUP($A198,[0]!Table,MATCH(X$4,[0]!Curves,0))</f>
        <v>6.5143682396029898E-2</v>
      </c>
      <c r="Y198" s="84">
        <f t="shared" ca="1" si="102"/>
        <v>0.31089185603945185</v>
      </c>
      <c r="Z198" s="22">
        <f t="shared" si="103"/>
        <v>0</v>
      </c>
      <c r="AA198" s="22">
        <f t="shared" si="104"/>
        <v>0</v>
      </c>
      <c r="AC198" s="72">
        <f t="shared" ca="1" si="105"/>
        <v>0</v>
      </c>
      <c r="AD198" s="72">
        <f t="shared" ca="1" si="106"/>
        <v>0</v>
      </c>
      <c r="AE198" s="72">
        <f t="shared" ca="1" si="107"/>
        <v>0</v>
      </c>
      <c r="AF198" s="72">
        <f t="shared" ca="1" si="108"/>
        <v>0</v>
      </c>
      <c r="AG198" s="72">
        <f t="shared" ca="1" si="109"/>
        <v>0</v>
      </c>
      <c r="AH198" s="72">
        <f t="shared" ca="1" si="110"/>
        <v>0</v>
      </c>
      <c r="AI198" s="72">
        <f t="shared" ca="1" si="111"/>
        <v>0</v>
      </c>
      <c r="AJ198" s="72">
        <f t="shared" ca="1" si="112"/>
        <v>0</v>
      </c>
      <c r="AK198" s="72">
        <f t="shared" ca="1" si="113"/>
        <v>0</v>
      </c>
      <c r="AL198" s="76"/>
      <c r="AM198" s="72">
        <f t="shared" ca="1" si="114"/>
        <v>0</v>
      </c>
      <c r="AN198" s="72">
        <f t="shared" ca="1" si="115"/>
        <v>0</v>
      </c>
      <c r="AO198" s="72">
        <f t="shared" ca="1" si="116"/>
        <v>0</v>
      </c>
      <c r="AP198" s="85">
        <f t="shared" ca="1" si="117"/>
        <v>0</v>
      </c>
      <c r="AR198" s="72">
        <f t="shared" ca="1" si="118"/>
        <v>0</v>
      </c>
      <c r="AS198" s="72">
        <f t="shared" ca="1" si="119"/>
        <v>0</v>
      </c>
      <c r="AT198" s="72">
        <f t="shared" ca="1" si="120"/>
        <v>0</v>
      </c>
      <c r="AU198" s="85">
        <f t="shared" ca="1" si="121"/>
        <v>0</v>
      </c>
      <c r="AV198" s="85"/>
      <c r="AW198" s="73">
        <f t="shared" ca="1" si="122"/>
        <v>0</v>
      </c>
      <c r="AY198" s="73">
        <f t="shared" ca="1" si="123"/>
        <v>0</v>
      </c>
      <c r="AZ198" s="86"/>
    </row>
    <row r="199" spans="1:52" ht="12" customHeight="1">
      <c r="A199" s="77">
        <f t="shared" si="124"/>
        <v>43678</v>
      </c>
      <c r="B199" s="78">
        <f t="shared" si="125"/>
        <v>50000</v>
      </c>
      <c r="C199" s="87"/>
      <c r="D199" s="79">
        <f t="shared" si="96"/>
        <v>50000</v>
      </c>
      <c r="E199" s="67">
        <f t="shared" si="97"/>
        <v>0</v>
      </c>
      <c r="F199" s="67">
        <f t="shared" ca="1" si="98"/>
        <v>0</v>
      </c>
      <c r="G199" s="80">
        <f>VLOOKUP($A199,[0]!Table,MATCH(G$4,[0]!Curves,0))</f>
        <v>4.92</v>
      </c>
      <c r="H199" s="81">
        <f t="shared" si="131"/>
        <v>4.92</v>
      </c>
      <c r="I199" s="80">
        <f t="shared" si="138"/>
        <v>4.92</v>
      </c>
      <c r="J199" s="80">
        <f>VLOOKUP($A199,[0]!Table,MATCH(J$4,[0]!Curves,0))</f>
        <v>-0.27</v>
      </c>
      <c r="K199" s="81">
        <f t="shared" si="126"/>
        <v>-0.27</v>
      </c>
      <c r="L199" s="99">
        <f t="shared" si="139"/>
        <v>-0.27</v>
      </c>
      <c r="M199" s="80">
        <f>VLOOKUP($A199,[0]!Table,MATCH(M$4,[0]!Curves,0))</f>
        <v>0</v>
      </c>
      <c r="N199" s="81">
        <f t="shared" si="127"/>
        <v>0</v>
      </c>
      <c r="O199" s="99">
        <f t="shared" si="140"/>
        <v>0</v>
      </c>
      <c r="P199" s="71"/>
      <c r="Q199" s="99">
        <f t="shared" si="128"/>
        <v>4.6500000000000004</v>
      </c>
      <c r="R199" s="99">
        <f t="shared" si="129"/>
        <v>4.6500000000000004</v>
      </c>
      <c r="S199" s="99">
        <f t="shared" si="130"/>
        <v>4.6500000000000004</v>
      </c>
      <c r="T199" s="82"/>
      <c r="U199" s="22">
        <f t="shared" si="99"/>
        <v>31</v>
      </c>
      <c r="V199" s="83">
        <f t="shared" si="100"/>
        <v>43733</v>
      </c>
      <c r="W199" s="22">
        <f t="shared" ca="1" si="101"/>
        <v>6684</v>
      </c>
      <c r="X199" s="80">
        <f>VLOOKUP($A199,[0]!Table,MATCH(X$4,[0]!Curves,0))</f>
        <v>6.5179857559591395E-2</v>
      </c>
      <c r="Y199" s="84">
        <f t="shared" ca="1" si="102"/>
        <v>0.30900585378267886</v>
      </c>
      <c r="Z199" s="22">
        <f t="shared" si="103"/>
        <v>0</v>
      </c>
      <c r="AA199" s="22">
        <f t="shared" si="104"/>
        <v>0</v>
      </c>
      <c r="AC199" s="72">
        <f t="shared" ca="1" si="105"/>
        <v>0</v>
      </c>
      <c r="AD199" s="72">
        <f t="shared" ca="1" si="106"/>
        <v>0</v>
      </c>
      <c r="AE199" s="72">
        <f t="shared" ca="1" si="107"/>
        <v>0</v>
      </c>
      <c r="AF199" s="72">
        <f t="shared" ca="1" si="108"/>
        <v>0</v>
      </c>
      <c r="AG199" s="72">
        <f t="shared" ca="1" si="109"/>
        <v>0</v>
      </c>
      <c r="AH199" s="72">
        <f t="shared" ca="1" si="110"/>
        <v>0</v>
      </c>
      <c r="AI199" s="72">
        <f t="shared" ca="1" si="111"/>
        <v>0</v>
      </c>
      <c r="AJ199" s="72">
        <f t="shared" ca="1" si="112"/>
        <v>0</v>
      </c>
      <c r="AK199" s="72">
        <f t="shared" ca="1" si="113"/>
        <v>0</v>
      </c>
      <c r="AL199" s="76"/>
      <c r="AM199" s="72">
        <f t="shared" ca="1" si="114"/>
        <v>0</v>
      </c>
      <c r="AN199" s="72">
        <f t="shared" ca="1" si="115"/>
        <v>0</v>
      </c>
      <c r="AO199" s="72">
        <f t="shared" ca="1" si="116"/>
        <v>0</v>
      </c>
      <c r="AP199" s="85">
        <f t="shared" ca="1" si="117"/>
        <v>0</v>
      </c>
      <c r="AR199" s="72">
        <f t="shared" ca="1" si="118"/>
        <v>0</v>
      </c>
      <c r="AS199" s="72">
        <f t="shared" ca="1" si="119"/>
        <v>0</v>
      </c>
      <c r="AT199" s="72">
        <f t="shared" ca="1" si="120"/>
        <v>0</v>
      </c>
      <c r="AU199" s="85">
        <f t="shared" ca="1" si="121"/>
        <v>0</v>
      </c>
      <c r="AV199" s="85"/>
      <c r="AW199" s="73">
        <f t="shared" ca="1" si="122"/>
        <v>0</v>
      </c>
      <c r="AY199" s="73">
        <f t="shared" ca="1" si="123"/>
        <v>0</v>
      </c>
      <c r="AZ199" s="86"/>
    </row>
    <row r="200" spans="1:52" ht="12" customHeight="1">
      <c r="A200" s="77">
        <f t="shared" si="124"/>
        <v>43709</v>
      </c>
      <c r="B200" s="78">
        <f t="shared" si="125"/>
        <v>50000</v>
      </c>
      <c r="C200" s="87"/>
      <c r="D200" s="79">
        <f t="shared" si="96"/>
        <v>50000</v>
      </c>
      <c r="E200" s="67">
        <f t="shared" si="97"/>
        <v>0</v>
      </c>
      <c r="F200" s="67">
        <f t="shared" ca="1" si="98"/>
        <v>0</v>
      </c>
      <c r="G200" s="80">
        <f>VLOOKUP($A200,[0]!Table,MATCH(G$4,[0]!Curves,0))</f>
        <v>4.9270000000000005</v>
      </c>
      <c r="H200" s="81">
        <f t="shared" si="131"/>
        <v>4.9270000000000005</v>
      </c>
      <c r="I200" s="80">
        <f t="shared" si="138"/>
        <v>4.9270000000000005</v>
      </c>
      <c r="J200" s="80">
        <f>VLOOKUP($A200,[0]!Table,MATCH(J$4,[0]!Curves,0))</f>
        <v>-0.27</v>
      </c>
      <c r="K200" s="81">
        <f t="shared" si="126"/>
        <v>-0.27</v>
      </c>
      <c r="L200" s="99">
        <f t="shared" si="139"/>
        <v>-0.27</v>
      </c>
      <c r="M200" s="80">
        <f>VLOOKUP($A200,[0]!Table,MATCH(M$4,[0]!Curves,0))</f>
        <v>0</v>
      </c>
      <c r="N200" s="81">
        <f t="shared" si="127"/>
        <v>0</v>
      </c>
      <c r="O200" s="99">
        <f t="shared" si="140"/>
        <v>0</v>
      </c>
      <c r="P200" s="71"/>
      <c r="Q200" s="99">
        <f t="shared" si="128"/>
        <v>4.657</v>
      </c>
      <c r="R200" s="99">
        <f t="shared" si="129"/>
        <v>4.657</v>
      </c>
      <c r="S200" s="99">
        <f t="shared" si="130"/>
        <v>4.657</v>
      </c>
      <c r="T200" s="82"/>
      <c r="U200" s="22">
        <f t="shared" si="99"/>
        <v>30</v>
      </c>
      <c r="V200" s="83">
        <f t="shared" si="100"/>
        <v>43763</v>
      </c>
      <c r="W200" s="22">
        <f t="shared" ca="1" si="101"/>
        <v>6714</v>
      </c>
      <c r="X200" s="80">
        <f>VLOOKUP($A200,[0]!Table,MATCH(X$4,[0]!Curves,0))</f>
        <v>6.5216032723586906E-2</v>
      </c>
      <c r="Y200" s="84">
        <f t="shared" ca="1" si="102"/>
        <v>0.3071898486046391</v>
      </c>
      <c r="Z200" s="22">
        <f t="shared" si="103"/>
        <v>0</v>
      </c>
      <c r="AA200" s="22">
        <f t="shared" si="104"/>
        <v>0</v>
      </c>
      <c r="AC200" s="72">
        <f t="shared" ca="1" si="105"/>
        <v>0</v>
      </c>
      <c r="AD200" s="72">
        <f t="shared" ca="1" si="106"/>
        <v>0</v>
      </c>
      <c r="AE200" s="72">
        <f t="shared" ca="1" si="107"/>
        <v>0</v>
      </c>
      <c r="AF200" s="72">
        <f t="shared" ca="1" si="108"/>
        <v>0</v>
      </c>
      <c r="AG200" s="72">
        <f t="shared" ca="1" si="109"/>
        <v>0</v>
      </c>
      <c r="AH200" s="72">
        <f t="shared" ca="1" si="110"/>
        <v>0</v>
      </c>
      <c r="AI200" s="72">
        <f t="shared" ca="1" si="111"/>
        <v>0</v>
      </c>
      <c r="AJ200" s="72">
        <f t="shared" ca="1" si="112"/>
        <v>0</v>
      </c>
      <c r="AK200" s="72">
        <f t="shared" ca="1" si="113"/>
        <v>0</v>
      </c>
      <c r="AL200" s="76"/>
      <c r="AM200" s="72">
        <f t="shared" ca="1" si="114"/>
        <v>0</v>
      </c>
      <c r="AN200" s="72">
        <f t="shared" ca="1" si="115"/>
        <v>0</v>
      </c>
      <c r="AO200" s="72">
        <f t="shared" ca="1" si="116"/>
        <v>0</v>
      </c>
      <c r="AP200" s="85">
        <f t="shared" ca="1" si="117"/>
        <v>0</v>
      </c>
      <c r="AR200" s="72">
        <f t="shared" ca="1" si="118"/>
        <v>0</v>
      </c>
      <c r="AS200" s="72">
        <f t="shared" ca="1" si="119"/>
        <v>0</v>
      </c>
      <c r="AT200" s="72">
        <f t="shared" ca="1" si="120"/>
        <v>0</v>
      </c>
      <c r="AU200" s="85">
        <f t="shared" ca="1" si="121"/>
        <v>0</v>
      </c>
      <c r="AV200" s="85"/>
      <c r="AW200" s="73">
        <f t="shared" ca="1" si="122"/>
        <v>0</v>
      </c>
      <c r="AY200" s="73">
        <f t="shared" ca="1" si="123"/>
        <v>0</v>
      </c>
      <c r="AZ200" s="86"/>
    </row>
    <row r="201" spans="1:52" ht="12" customHeight="1">
      <c r="A201" s="77">
        <f t="shared" si="124"/>
        <v>43739</v>
      </c>
      <c r="B201" s="78">
        <f t="shared" si="125"/>
        <v>50000</v>
      </c>
      <c r="C201" s="87"/>
      <c r="D201" s="79">
        <f t="shared" si="96"/>
        <v>50000</v>
      </c>
      <c r="E201" s="67">
        <f t="shared" si="97"/>
        <v>0</v>
      </c>
      <c r="F201" s="67">
        <f t="shared" ca="1" si="98"/>
        <v>0</v>
      </c>
      <c r="G201" s="80">
        <f>VLOOKUP($A201,[0]!Table,MATCH(G$4,[0]!Curves,0))</f>
        <v>4.9550000000000001</v>
      </c>
      <c r="H201" s="81">
        <f t="shared" si="131"/>
        <v>4.9550000000000001</v>
      </c>
      <c r="I201" s="80">
        <f t="shared" si="138"/>
        <v>4.9550000000000001</v>
      </c>
      <c r="J201" s="80">
        <f>VLOOKUP($A201,[0]!Table,MATCH(J$4,[0]!Curves,0))</f>
        <v>-0.27</v>
      </c>
      <c r="K201" s="81">
        <f t="shared" si="126"/>
        <v>-0.27</v>
      </c>
      <c r="L201" s="99">
        <f t="shared" si="139"/>
        <v>-0.27</v>
      </c>
      <c r="M201" s="80">
        <f>VLOOKUP($A201,[0]!Table,MATCH(M$4,[0]!Curves,0))</f>
        <v>0</v>
      </c>
      <c r="N201" s="81">
        <f t="shared" si="127"/>
        <v>0</v>
      </c>
      <c r="O201" s="99">
        <f t="shared" si="140"/>
        <v>0</v>
      </c>
      <c r="P201" s="71"/>
      <c r="Q201" s="99">
        <f t="shared" si="128"/>
        <v>4.6850000000000005</v>
      </c>
      <c r="R201" s="99">
        <f t="shared" si="129"/>
        <v>4.6850000000000005</v>
      </c>
      <c r="S201" s="99">
        <f t="shared" si="130"/>
        <v>4.6850000000000005</v>
      </c>
      <c r="T201" s="82"/>
      <c r="U201" s="22">
        <f t="shared" si="99"/>
        <v>31</v>
      </c>
      <c r="V201" s="83">
        <f t="shared" si="100"/>
        <v>43794</v>
      </c>
      <c r="W201" s="22">
        <f t="shared" ca="1" si="101"/>
        <v>6745</v>
      </c>
      <c r="X201" s="80">
        <f>VLOOKUP($A201,[0]!Table,MATCH(X$4,[0]!Curves,0))</f>
        <v>6.5251040947221603E-2</v>
      </c>
      <c r="Y201" s="84">
        <f t="shared" ca="1" si="102"/>
        <v>0.30532273830699469</v>
      </c>
      <c r="Z201" s="22">
        <f t="shared" si="103"/>
        <v>0</v>
      </c>
      <c r="AA201" s="22">
        <f t="shared" si="104"/>
        <v>0</v>
      </c>
      <c r="AC201" s="72">
        <f t="shared" ca="1" si="105"/>
        <v>0</v>
      </c>
      <c r="AD201" s="72">
        <f t="shared" ca="1" si="106"/>
        <v>0</v>
      </c>
      <c r="AE201" s="72">
        <f t="shared" ca="1" si="107"/>
        <v>0</v>
      </c>
      <c r="AF201" s="72">
        <f t="shared" ca="1" si="108"/>
        <v>0</v>
      </c>
      <c r="AG201" s="72">
        <f t="shared" ca="1" si="109"/>
        <v>0</v>
      </c>
      <c r="AH201" s="72">
        <f t="shared" ca="1" si="110"/>
        <v>0</v>
      </c>
      <c r="AI201" s="72">
        <f t="shared" ca="1" si="111"/>
        <v>0</v>
      </c>
      <c r="AJ201" s="72">
        <f t="shared" ca="1" si="112"/>
        <v>0</v>
      </c>
      <c r="AK201" s="72">
        <f t="shared" ca="1" si="113"/>
        <v>0</v>
      </c>
      <c r="AL201" s="76"/>
      <c r="AM201" s="72">
        <f t="shared" ca="1" si="114"/>
        <v>0</v>
      </c>
      <c r="AN201" s="72">
        <f t="shared" ca="1" si="115"/>
        <v>0</v>
      </c>
      <c r="AO201" s="72">
        <f t="shared" ca="1" si="116"/>
        <v>0</v>
      </c>
      <c r="AP201" s="85">
        <f t="shared" ca="1" si="117"/>
        <v>0</v>
      </c>
      <c r="AR201" s="72">
        <f t="shared" ca="1" si="118"/>
        <v>0</v>
      </c>
      <c r="AS201" s="72">
        <f t="shared" ca="1" si="119"/>
        <v>0</v>
      </c>
      <c r="AT201" s="72">
        <f t="shared" ca="1" si="120"/>
        <v>0</v>
      </c>
      <c r="AU201" s="85">
        <f t="shared" ca="1" si="121"/>
        <v>0</v>
      </c>
      <c r="AV201" s="85"/>
      <c r="AW201" s="73">
        <f t="shared" ca="1" si="122"/>
        <v>0</v>
      </c>
      <c r="AY201" s="73">
        <f t="shared" ca="1" si="123"/>
        <v>0</v>
      </c>
      <c r="AZ201" s="86"/>
    </row>
    <row r="202" spans="1:52" ht="12" customHeight="1">
      <c r="A202" s="77">
        <f t="shared" si="124"/>
        <v>43770</v>
      </c>
      <c r="B202" s="78">
        <f t="shared" si="125"/>
        <v>50000</v>
      </c>
      <c r="C202" s="87"/>
      <c r="D202" s="79">
        <f t="shared" ref="D202:D265" si="141">B202+C202</f>
        <v>50000</v>
      </c>
      <c r="E202" s="67">
        <f t="shared" ref="E202:E265" si="142">IF(Z202=0,0,IF(AND(Z202=1,$H$3=1),D202*U202,IF($H$3=2,D202,"N/A")))</f>
        <v>0</v>
      </c>
      <c r="F202" s="67">
        <f t="shared" ref="F202:F265" ca="1" si="143">E202*Y202</f>
        <v>0</v>
      </c>
      <c r="G202" s="80">
        <f>VLOOKUP($A202,[0]!Table,MATCH(G$4,[0]!Curves,0))</f>
        <v>5.09</v>
      </c>
      <c r="H202" s="81">
        <f t="shared" si="131"/>
        <v>5.09</v>
      </c>
      <c r="I202" s="80">
        <f t="shared" si="138"/>
        <v>5.09</v>
      </c>
      <c r="J202" s="80">
        <f>VLOOKUP($A202,[0]!Table,MATCH(J$4,[0]!Curves,0))</f>
        <v>-0.15</v>
      </c>
      <c r="K202" s="81">
        <f t="shared" si="126"/>
        <v>-0.15</v>
      </c>
      <c r="L202" s="99">
        <f t="shared" si="139"/>
        <v>-0.15</v>
      </c>
      <c r="M202" s="80">
        <f>VLOOKUP($A202,[0]!Table,MATCH(M$4,[0]!Curves,0))</f>
        <v>0</v>
      </c>
      <c r="N202" s="81">
        <f t="shared" si="127"/>
        <v>0</v>
      </c>
      <c r="O202" s="99">
        <f t="shared" si="140"/>
        <v>0</v>
      </c>
      <c r="P202" s="71"/>
      <c r="Q202" s="99">
        <f t="shared" si="128"/>
        <v>4.9399999999999995</v>
      </c>
      <c r="R202" s="99">
        <f t="shared" si="129"/>
        <v>4.9399999999999995</v>
      </c>
      <c r="S202" s="99">
        <f t="shared" si="130"/>
        <v>4.9399999999999995</v>
      </c>
      <c r="T202" s="82"/>
      <c r="U202" s="22">
        <f t="shared" ref="U202:U265" si="144">A203-A202</f>
        <v>30</v>
      </c>
      <c r="V202" s="83">
        <f t="shared" ref="V202:V265" si="145">CHOOSE(F$3,A203+24,A202)</f>
        <v>43824</v>
      </c>
      <c r="W202" s="22">
        <f t="shared" ref="W202:W265" ca="1" si="146">V202-C$3</f>
        <v>6775</v>
      </c>
      <c r="X202" s="80">
        <f>VLOOKUP($A202,[0]!Table,MATCH(X$4,[0]!Curves,0))</f>
        <v>6.5287216112070598E-2</v>
      </c>
      <c r="Y202" s="84">
        <f t="shared" ref="Y202:Y265" ca="1" si="147">1/(1+CHOOSE(F$3,(X203+($K$3/10000))/2,(X202+($K$3/10000))/2))^(2*W202/365.25)</f>
        <v>0.30352494798190977</v>
      </c>
      <c r="Z202" s="22">
        <f t="shared" ref="Z202:Z265" si="148">IF(AND(mthbeg&lt;=A202,mthend&gt;=A202),1,0)</f>
        <v>0</v>
      </c>
      <c r="AA202" s="22">
        <f t="shared" ref="AA202:AA265" si="149">U202*Z202</f>
        <v>0</v>
      </c>
      <c r="AC202" s="72">
        <f t="shared" ref="AC202:AC265" ca="1" si="150">F202*G202</f>
        <v>0</v>
      </c>
      <c r="AD202" s="72">
        <f t="shared" ref="AD202:AD265" ca="1" si="151">$F202*H202</f>
        <v>0</v>
      </c>
      <c r="AE202" s="72">
        <f t="shared" ref="AE202:AE265" ca="1" si="152">$F202*I202</f>
        <v>0</v>
      </c>
      <c r="AF202" s="72">
        <f t="shared" ref="AF202:AF265" ca="1" si="153">$F202*J202</f>
        <v>0</v>
      </c>
      <c r="AG202" s="72">
        <f t="shared" ref="AG202:AG265" ca="1" si="154">$F202*K202</f>
        <v>0</v>
      </c>
      <c r="AH202" s="72">
        <f t="shared" ref="AH202:AH265" ca="1" si="155">$F202*L202</f>
        <v>0</v>
      </c>
      <c r="AI202" s="72">
        <f t="shared" ref="AI202:AI265" ca="1" si="156">$F202*M202</f>
        <v>0</v>
      </c>
      <c r="AJ202" s="72">
        <f t="shared" ref="AJ202:AJ265" ca="1" si="157">$F202*N202</f>
        <v>0</v>
      </c>
      <c r="AK202" s="72">
        <f t="shared" ref="AK202:AK265" ca="1" si="158">F202*O202</f>
        <v>0</v>
      </c>
      <c r="AL202" s="76"/>
      <c r="AM202" s="72">
        <f t="shared" ref="AM202:AM265" ca="1" si="159">CHOOSE($G$3,AD202-AE202,AE202-AD202)</f>
        <v>0</v>
      </c>
      <c r="AN202" s="72">
        <f t="shared" ref="AN202:AN265" ca="1" si="160">CHOOSE($G$3,AG202-AH202,AH202-AG202)</f>
        <v>0</v>
      </c>
      <c r="AO202" s="72">
        <f t="shared" ref="AO202:AO265" ca="1" si="161">CHOOSE($G$3,AJ202-AK202,AK202-AJ202)</f>
        <v>0</v>
      </c>
      <c r="AP202" s="85">
        <f t="shared" ref="AP202:AP265" ca="1" si="162">SUM(AM202:AO202)</f>
        <v>0</v>
      </c>
      <c r="AR202" s="72">
        <f t="shared" ref="AR202:AR265" ca="1" si="163">CHOOSE($G$3,AC202-AD202,AD202-AC202)</f>
        <v>0</v>
      </c>
      <c r="AS202" s="72">
        <f t="shared" ref="AS202:AS265" ca="1" si="164">CHOOSE($G$3,AF202-AG202,AG202-AF202)</f>
        <v>0</v>
      </c>
      <c r="AT202" s="72">
        <f t="shared" ref="AT202:AT265" ca="1" si="165">CHOOSE($G$3,AI202-AJ202,AJ202-AI202)</f>
        <v>0</v>
      </c>
      <c r="AU202" s="85">
        <f t="shared" ref="AU202:AU265" ca="1" si="166">AR202+AS202+AT202</f>
        <v>0</v>
      </c>
      <c r="AV202" s="85"/>
      <c r="AW202" s="73">
        <f t="shared" ref="AW202:AW265" ca="1" si="167">AU202+AP202</f>
        <v>0</v>
      </c>
      <c r="AY202" s="73">
        <f t="shared" ref="AY202:AY265" ca="1" si="168">AK202+AH202+AE202</f>
        <v>0</v>
      </c>
      <c r="AZ202" s="86"/>
    </row>
    <row r="203" spans="1:52" ht="12" customHeight="1">
      <c r="A203" s="77">
        <f t="shared" ref="A203:A266" si="169">EDATE(A202,1)</f>
        <v>43800</v>
      </c>
      <c r="B203" s="78">
        <f t="shared" ref="B203:B266" si="170">B202</f>
        <v>50000</v>
      </c>
      <c r="C203" s="87"/>
      <c r="D203" s="79">
        <f t="shared" si="141"/>
        <v>50000</v>
      </c>
      <c r="E203" s="67">
        <f t="shared" si="142"/>
        <v>0</v>
      </c>
      <c r="F203" s="67">
        <f t="shared" ca="1" si="143"/>
        <v>0</v>
      </c>
      <c r="G203" s="80">
        <f>VLOOKUP($A203,[0]!Table,MATCH(G$4,[0]!Curves,0))</f>
        <v>5.2249999999999996</v>
      </c>
      <c r="H203" s="81">
        <f t="shared" si="131"/>
        <v>5.2249999999999996</v>
      </c>
      <c r="I203" s="80">
        <f t="shared" si="138"/>
        <v>5.2249999999999996</v>
      </c>
      <c r="J203" s="80">
        <f>VLOOKUP($A203,[0]!Table,MATCH(J$4,[0]!Curves,0))</f>
        <v>-0.15</v>
      </c>
      <c r="K203" s="81">
        <f t="shared" ref="K203:K266" si="171">J203+$K$7</f>
        <v>-0.15</v>
      </c>
      <c r="L203" s="99">
        <f t="shared" si="139"/>
        <v>-0.15</v>
      </c>
      <c r="M203" s="80">
        <f>VLOOKUP($A203,[0]!Table,MATCH(M$4,[0]!Curves,0))</f>
        <v>0</v>
      </c>
      <c r="N203" s="81">
        <f t="shared" ref="N203:N266" si="172">M203+$N$7</f>
        <v>0</v>
      </c>
      <c r="O203" s="99">
        <f t="shared" si="140"/>
        <v>0</v>
      </c>
      <c r="P203" s="71"/>
      <c r="Q203" s="99">
        <f t="shared" ref="Q203:Q266" si="173">IF($F$3=1,M203+J203+G203,J203+G203)</f>
        <v>5.0749999999999993</v>
      </c>
      <c r="R203" s="99">
        <f t="shared" ref="R203:R266" si="174">IF($F$3=1,N203+K203+H203,K203+H203)</f>
        <v>5.0749999999999993</v>
      </c>
      <c r="S203" s="99">
        <f t="shared" ref="S203:S266" si="175">IF($F$3=1,O203+L203+I203,L203+I203)</f>
        <v>5.0749999999999993</v>
      </c>
      <c r="T203" s="82"/>
      <c r="U203" s="22">
        <f t="shared" si="144"/>
        <v>31</v>
      </c>
      <c r="V203" s="83">
        <f t="shared" si="145"/>
        <v>43855</v>
      </c>
      <c r="W203" s="22">
        <f t="shared" ca="1" si="146"/>
        <v>6806</v>
      </c>
      <c r="X203" s="80">
        <f>VLOOKUP($A203,[0]!Table,MATCH(X$4,[0]!Curves,0))</f>
        <v>6.5322224336530801E-2</v>
      </c>
      <c r="Y203" s="84">
        <f t="shared" ca="1" si="147"/>
        <v>0.30167658984826373</v>
      </c>
      <c r="Z203" s="22">
        <f t="shared" si="148"/>
        <v>0</v>
      </c>
      <c r="AA203" s="22">
        <f t="shared" si="149"/>
        <v>0</v>
      </c>
      <c r="AC203" s="72">
        <f t="shared" ca="1" si="150"/>
        <v>0</v>
      </c>
      <c r="AD203" s="72">
        <f t="shared" ca="1" si="151"/>
        <v>0</v>
      </c>
      <c r="AE203" s="72">
        <f t="shared" ca="1" si="152"/>
        <v>0</v>
      </c>
      <c r="AF203" s="72">
        <f t="shared" ca="1" si="153"/>
        <v>0</v>
      </c>
      <c r="AG203" s="72">
        <f t="shared" ca="1" si="154"/>
        <v>0</v>
      </c>
      <c r="AH203" s="72">
        <f t="shared" ca="1" si="155"/>
        <v>0</v>
      </c>
      <c r="AI203" s="72">
        <f t="shared" ca="1" si="156"/>
        <v>0</v>
      </c>
      <c r="AJ203" s="72">
        <f t="shared" ca="1" si="157"/>
        <v>0</v>
      </c>
      <c r="AK203" s="72">
        <f t="shared" ca="1" si="158"/>
        <v>0</v>
      </c>
      <c r="AL203" s="76"/>
      <c r="AM203" s="72">
        <f t="shared" ca="1" si="159"/>
        <v>0</v>
      </c>
      <c r="AN203" s="72">
        <f t="shared" ca="1" si="160"/>
        <v>0</v>
      </c>
      <c r="AO203" s="72">
        <f t="shared" ca="1" si="161"/>
        <v>0</v>
      </c>
      <c r="AP203" s="85">
        <f t="shared" ca="1" si="162"/>
        <v>0</v>
      </c>
      <c r="AR203" s="72">
        <f t="shared" ca="1" si="163"/>
        <v>0</v>
      </c>
      <c r="AS203" s="72">
        <f t="shared" ca="1" si="164"/>
        <v>0</v>
      </c>
      <c r="AT203" s="72">
        <f t="shared" ca="1" si="165"/>
        <v>0</v>
      </c>
      <c r="AU203" s="85">
        <f t="shared" ca="1" si="166"/>
        <v>0</v>
      </c>
      <c r="AV203" s="85"/>
      <c r="AW203" s="73">
        <f t="shared" ca="1" si="167"/>
        <v>0</v>
      </c>
      <c r="AY203" s="73">
        <f t="shared" ca="1" si="168"/>
        <v>0</v>
      </c>
      <c r="AZ203" s="86"/>
    </row>
    <row r="204" spans="1:52" ht="12" customHeight="1">
      <c r="A204" s="77">
        <f t="shared" si="169"/>
        <v>43831</v>
      </c>
      <c r="B204" s="78">
        <f t="shared" si="170"/>
        <v>50000</v>
      </c>
      <c r="C204" s="87"/>
      <c r="D204" s="79">
        <f t="shared" si="141"/>
        <v>50000</v>
      </c>
      <c r="E204" s="67">
        <f t="shared" si="142"/>
        <v>0</v>
      </c>
      <c r="F204" s="67">
        <f t="shared" ca="1" si="143"/>
        <v>0</v>
      </c>
      <c r="G204" s="80">
        <f>VLOOKUP($A204,[0]!Table,MATCH(G$4,[0]!Curves,0))</f>
        <v>5.3210000000000006</v>
      </c>
      <c r="H204" s="81">
        <f t="shared" ref="H204:H267" si="176">G204+$H$7</f>
        <v>5.3210000000000006</v>
      </c>
      <c r="I204" s="80">
        <f t="shared" si="138"/>
        <v>5.3210000000000006</v>
      </c>
      <c r="J204" s="80">
        <f>VLOOKUP($A204,[0]!Table,MATCH(J$4,[0]!Curves,0))</f>
        <v>-0.15</v>
      </c>
      <c r="K204" s="81">
        <f t="shared" si="171"/>
        <v>-0.15</v>
      </c>
      <c r="L204" s="99">
        <f t="shared" si="139"/>
        <v>-0.15</v>
      </c>
      <c r="M204" s="80">
        <f>VLOOKUP($A204,[0]!Table,MATCH(M$4,[0]!Curves,0))</f>
        <v>0</v>
      </c>
      <c r="N204" s="81">
        <f t="shared" si="172"/>
        <v>0</v>
      </c>
      <c r="O204" s="99">
        <f t="shared" si="140"/>
        <v>0</v>
      </c>
      <c r="P204" s="71"/>
      <c r="Q204" s="99">
        <f t="shared" si="173"/>
        <v>5.1710000000000003</v>
      </c>
      <c r="R204" s="99">
        <f t="shared" si="174"/>
        <v>5.1710000000000003</v>
      </c>
      <c r="S204" s="99">
        <f t="shared" si="175"/>
        <v>5.1710000000000003</v>
      </c>
      <c r="T204" s="82"/>
      <c r="U204" s="22">
        <f t="shared" si="144"/>
        <v>31</v>
      </c>
      <c r="V204" s="83">
        <f t="shared" si="145"/>
        <v>43886</v>
      </c>
      <c r="W204" s="22">
        <f t="shared" ca="1" si="146"/>
        <v>6837</v>
      </c>
      <c r="X204" s="80">
        <f>VLOOKUP($A204,[0]!Table,MATCH(X$4,[0]!Curves,0))</f>
        <v>6.5358399502232906E-2</v>
      </c>
      <c r="Y204" s="84">
        <f t="shared" ca="1" si="147"/>
        <v>0.29983770804959098</v>
      </c>
      <c r="Z204" s="22">
        <f t="shared" si="148"/>
        <v>0</v>
      </c>
      <c r="AA204" s="22">
        <f t="shared" si="149"/>
        <v>0</v>
      </c>
      <c r="AC204" s="72">
        <f t="shared" ca="1" si="150"/>
        <v>0</v>
      </c>
      <c r="AD204" s="72">
        <f t="shared" ca="1" si="151"/>
        <v>0</v>
      </c>
      <c r="AE204" s="72">
        <f t="shared" ca="1" si="152"/>
        <v>0</v>
      </c>
      <c r="AF204" s="72">
        <f t="shared" ca="1" si="153"/>
        <v>0</v>
      </c>
      <c r="AG204" s="72">
        <f t="shared" ca="1" si="154"/>
        <v>0</v>
      </c>
      <c r="AH204" s="72">
        <f t="shared" ca="1" si="155"/>
        <v>0</v>
      </c>
      <c r="AI204" s="72">
        <f t="shared" ca="1" si="156"/>
        <v>0</v>
      </c>
      <c r="AJ204" s="72">
        <f t="shared" ca="1" si="157"/>
        <v>0</v>
      </c>
      <c r="AK204" s="72">
        <f t="shared" ca="1" si="158"/>
        <v>0</v>
      </c>
      <c r="AL204" s="76"/>
      <c r="AM204" s="72">
        <f t="shared" ca="1" si="159"/>
        <v>0</v>
      </c>
      <c r="AN204" s="72">
        <f t="shared" ca="1" si="160"/>
        <v>0</v>
      </c>
      <c r="AO204" s="72">
        <f t="shared" ca="1" si="161"/>
        <v>0</v>
      </c>
      <c r="AP204" s="85">
        <f t="shared" ca="1" si="162"/>
        <v>0</v>
      </c>
      <c r="AR204" s="72">
        <f t="shared" ca="1" si="163"/>
        <v>0</v>
      </c>
      <c r="AS204" s="72">
        <f t="shared" ca="1" si="164"/>
        <v>0</v>
      </c>
      <c r="AT204" s="72">
        <f t="shared" ca="1" si="165"/>
        <v>0</v>
      </c>
      <c r="AU204" s="85">
        <f t="shared" ca="1" si="166"/>
        <v>0</v>
      </c>
      <c r="AV204" s="85"/>
      <c r="AW204" s="73">
        <f t="shared" ca="1" si="167"/>
        <v>0</v>
      </c>
      <c r="AY204" s="73">
        <f t="shared" ca="1" si="168"/>
        <v>0</v>
      </c>
      <c r="AZ204" s="86"/>
    </row>
    <row r="205" spans="1:52" ht="12" customHeight="1">
      <c r="A205" s="77">
        <f t="shared" si="169"/>
        <v>43862</v>
      </c>
      <c r="B205" s="78">
        <f t="shared" si="170"/>
        <v>50000</v>
      </c>
      <c r="C205" s="87"/>
      <c r="D205" s="79">
        <f t="shared" si="141"/>
        <v>50000</v>
      </c>
      <c r="E205" s="67">
        <f t="shared" si="142"/>
        <v>0</v>
      </c>
      <c r="F205" s="67">
        <f t="shared" ca="1" si="143"/>
        <v>0</v>
      </c>
      <c r="G205" s="80">
        <f>VLOOKUP($A205,[0]!Table,MATCH(G$4,[0]!Curves,0))</f>
        <v>5.2030000000000003</v>
      </c>
      <c r="H205" s="81">
        <f t="shared" si="176"/>
        <v>5.2030000000000003</v>
      </c>
      <c r="I205" s="80">
        <f t="shared" si="138"/>
        <v>5.2030000000000003</v>
      </c>
      <c r="J205" s="80">
        <f>VLOOKUP($A205,[0]!Table,MATCH(J$4,[0]!Curves,0))</f>
        <v>-0.15</v>
      </c>
      <c r="K205" s="81">
        <f t="shared" si="171"/>
        <v>-0.15</v>
      </c>
      <c r="L205" s="99">
        <f t="shared" si="139"/>
        <v>-0.15</v>
      </c>
      <c r="M205" s="80">
        <f>VLOOKUP($A205,[0]!Table,MATCH(M$4,[0]!Curves,0))</f>
        <v>0</v>
      </c>
      <c r="N205" s="81">
        <f t="shared" si="172"/>
        <v>0</v>
      </c>
      <c r="O205" s="99">
        <f t="shared" si="140"/>
        <v>0</v>
      </c>
      <c r="P205" s="71"/>
      <c r="Q205" s="99">
        <f t="shared" si="173"/>
        <v>5.0529999999999999</v>
      </c>
      <c r="R205" s="99">
        <f t="shared" si="174"/>
        <v>5.0529999999999999</v>
      </c>
      <c r="S205" s="99">
        <f t="shared" si="175"/>
        <v>5.0529999999999999</v>
      </c>
      <c r="T205" s="82"/>
      <c r="U205" s="22">
        <f t="shared" si="144"/>
        <v>29</v>
      </c>
      <c r="V205" s="83">
        <f t="shared" si="145"/>
        <v>43915</v>
      </c>
      <c r="W205" s="22">
        <f t="shared" ca="1" si="146"/>
        <v>6866</v>
      </c>
      <c r="X205" s="80">
        <f>VLOOKUP($A205,[0]!Table,MATCH(X$4,[0]!Curves,0))</f>
        <v>6.5394574668368802E-2</v>
      </c>
      <c r="Y205" s="84">
        <f t="shared" ca="1" si="147"/>
        <v>0.29812601092606489</v>
      </c>
      <c r="Z205" s="22">
        <f t="shared" si="148"/>
        <v>0</v>
      </c>
      <c r="AA205" s="22">
        <f t="shared" si="149"/>
        <v>0</v>
      </c>
      <c r="AC205" s="72">
        <f t="shared" ca="1" si="150"/>
        <v>0</v>
      </c>
      <c r="AD205" s="72">
        <f t="shared" ca="1" si="151"/>
        <v>0</v>
      </c>
      <c r="AE205" s="72">
        <f t="shared" ca="1" si="152"/>
        <v>0</v>
      </c>
      <c r="AF205" s="72">
        <f t="shared" ca="1" si="153"/>
        <v>0</v>
      </c>
      <c r="AG205" s="72">
        <f t="shared" ca="1" si="154"/>
        <v>0</v>
      </c>
      <c r="AH205" s="72">
        <f t="shared" ca="1" si="155"/>
        <v>0</v>
      </c>
      <c r="AI205" s="72">
        <f t="shared" ca="1" si="156"/>
        <v>0</v>
      </c>
      <c r="AJ205" s="72">
        <f t="shared" ca="1" si="157"/>
        <v>0</v>
      </c>
      <c r="AK205" s="72">
        <f t="shared" ca="1" si="158"/>
        <v>0</v>
      </c>
      <c r="AL205" s="76"/>
      <c r="AM205" s="72">
        <f t="shared" ca="1" si="159"/>
        <v>0</v>
      </c>
      <c r="AN205" s="72">
        <f t="shared" ca="1" si="160"/>
        <v>0</v>
      </c>
      <c r="AO205" s="72">
        <f t="shared" ca="1" si="161"/>
        <v>0</v>
      </c>
      <c r="AP205" s="85">
        <f t="shared" ca="1" si="162"/>
        <v>0</v>
      </c>
      <c r="AR205" s="72">
        <f t="shared" ca="1" si="163"/>
        <v>0</v>
      </c>
      <c r="AS205" s="72">
        <f t="shared" ca="1" si="164"/>
        <v>0</v>
      </c>
      <c r="AT205" s="72">
        <f t="shared" ca="1" si="165"/>
        <v>0</v>
      </c>
      <c r="AU205" s="85">
        <f t="shared" ca="1" si="166"/>
        <v>0</v>
      </c>
      <c r="AV205" s="85"/>
      <c r="AW205" s="73">
        <f t="shared" ca="1" si="167"/>
        <v>0</v>
      </c>
      <c r="AY205" s="73">
        <f t="shared" ca="1" si="168"/>
        <v>0</v>
      </c>
      <c r="AZ205" s="86"/>
    </row>
    <row r="206" spans="1:52" ht="12" customHeight="1">
      <c r="A206" s="77">
        <f t="shared" si="169"/>
        <v>43891</v>
      </c>
      <c r="B206" s="78">
        <f t="shared" si="170"/>
        <v>50000</v>
      </c>
      <c r="C206" s="87"/>
      <c r="D206" s="79">
        <f t="shared" si="141"/>
        <v>50000</v>
      </c>
      <c r="E206" s="67">
        <f t="shared" si="142"/>
        <v>0</v>
      </c>
      <c r="F206" s="67">
        <f t="shared" ca="1" si="143"/>
        <v>0</v>
      </c>
      <c r="G206" s="80">
        <f>VLOOKUP($A206,[0]!Table,MATCH(G$4,[0]!Curves,0))</f>
        <v>5.07</v>
      </c>
      <c r="H206" s="81">
        <f t="shared" si="176"/>
        <v>5.07</v>
      </c>
      <c r="I206" s="80">
        <f t="shared" si="138"/>
        <v>5.07</v>
      </c>
      <c r="J206" s="80">
        <f>VLOOKUP($A206,[0]!Table,MATCH(J$4,[0]!Curves,0))</f>
        <v>-0.15</v>
      </c>
      <c r="K206" s="81">
        <f t="shared" si="171"/>
        <v>-0.15</v>
      </c>
      <c r="L206" s="99">
        <f t="shared" si="139"/>
        <v>-0.15</v>
      </c>
      <c r="M206" s="80">
        <f>VLOOKUP($A206,[0]!Table,MATCH(M$4,[0]!Curves,0))</f>
        <v>0</v>
      </c>
      <c r="N206" s="81">
        <f t="shared" si="172"/>
        <v>0</v>
      </c>
      <c r="O206" s="99">
        <f t="shared" si="140"/>
        <v>0</v>
      </c>
      <c r="P206" s="71"/>
      <c r="Q206" s="99">
        <f t="shared" si="173"/>
        <v>4.92</v>
      </c>
      <c r="R206" s="99">
        <f t="shared" si="174"/>
        <v>4.92</v>
      </c>
      <c r="S206" s="99">
        <f t="shared" si="175"/>
        <v>4.92</v>
      </c>
      <c r="T206" s="82"/>
      <c r="U206" s="22">
        <f t="shared" si="144"/>
        <v>31</v>
      </c>
      <c r="V206" s="83">
        <f t="shared" si="145"/>
        <v>43946</v>
      </c>
      <c r="W206" s="22">
        <f t="shared" ca="1" si="146"/>
        <v>6897</v>
      </c>
      <c r="X206" s="80">
        <f>VLOOKUP($A206,[0]!Table,MATCH(X$4,[0]!Curves,0))</f>
        <v>6.5428415953211708E-2</v>
      </c>
      <c r="Y206" s="84">
        <f t="shared" ca="1" si="147"/>
        <v>0.29630536832101012</v>
      </c>
      <c r="Z206" s="22">
        <f t="shared" si="148"/>
        <v>0</v>
      </c>
      <c r="AA206" s="22">
        <f t="shared" si="149"/>
        <v>0</v>
      </c>
      <c r="AC206" s="72">
        <f t="shared" ca="1" si="150"/>
        <v>0</v>
      </c>
      <c r="AD206" s="72">
        <f t="shared" ca="1" si="151"/>
        <v>0</v>
      </c>
      <c r="AE206" s="72">
        <f t="shared" ca="1" si="152"/>
        <v>0</v>
      </c>
      <c r="AF206" s="72">
        <f t="shared" ca="1" si="153"/>
        <v>0</v>
      </c>
      <c r="AG206" s="72">
        <f t="shared" ca="1" si="154"/>
        <v>0</v>
      </c>
      <c r="AH206" s="72">
        <f t="shared" ca="1" si="155"/>
        <v>0</v>
      </c>
      <c r="AI206" s="72">
        <f t="shared" ca="1" si="156"/>
        <v>0</v>
      </c>
      <c r="AJ206" s="72">
        <f t="shared" ca="1" si="157"/>
        <v>0</v>
      </c>
      <c r="AK206" s="72">
        <f t="shared" ca="1" si="158"/>
        <v>0</v>
      </c>
      <c r="AL206" s="76"/>
      <c r="AM206" s="72">
        <f t="shared" ca="1" si="159"/>
        <v>0</v>
      </c>
      <c r="AN206" s="72">
        <f t="shared" ca="1" si="160"/>
        <v>0</v>
      </c>
      <c r="AO206" s="72">
        <f t="shared" ca="1" si="161"/>
        <v>0</v>
      </c>
      <c r="AP206" s="85">
        <f t="shared" ca="1" si="162"/>
        <v>0</v>
      </c>
      <c r="AR206" s="72">
        <f t="shared" ca="1" si="163"/>
        <v>0</v>
      </c>
      <c r="AS206" s="72">
        <f t="shared" ca="1" si="164"/>
        <v>0</v>
      </c>
      <c r="AT206" s="72">
        <f t="shared" ca="1" si="165"/>
        <v>0</v>
      </c>
      <c r="AU206" s="85">
        <f t="shared" ca="1" si="166"/>
        <v>0</v>
      </c>
      <c r="AV206" s="85"/>
      <c r="AW206" s="73">
        <f t="shared" ca="1" si="167"/>
        <v>0</v>
      </c>
      <c r="AY206" s="73">
        <f t="shared" ca="1" si="168"/>
        <v>0</v>
      </c>
      <c r="AZ206" s="86"/>
    </row>
    <row r="207" spans="1:52" ht="12" customHeight="1">
      <c r="A207" s="77">
        <f t="shared" si="169"/>
        <v>43922</v>
      </c>
      <c r="B207" s="78">
        <f t="shared" si="170"/>
        <v>50000</v>
      </c>
      <c r="C207" s="87"/>
      <c r="D207" s="79">
        <f t="shared" si="141"/>
        <v>50000</v>
      </c>
      <c r="E207" s="67">
        <f t="shared" si="142"/>
        <v>0</v>
      </c>
      <c r="F207" s="67">
        <f t="shared" ca="1" si="143"/>
        <v>0</v>
      </c>
      <c r="G207" s="80">
        <f>VLOOKUP($A207,[0]!Table,MATCH(G$4,[0]!Curves,0))</f>
        <v>4.8849999999999998</v>
      </c>
      <c r="H207" s="81">
        <f t="shared" si="176"/>
        <v>4.8849999999999998</v>
      </c>
      <c r="I207" s="80">
        <f t="shared" si="138"/>
        <v>4.8849999999999998</v>
      </c>
      <c r="J207" s="80">
        <f>VLOOKUP($A207,[0]!Table,MATCH(J$4,[0]!Curves,0))</f>
        <v>-0.22</v>
      </c>
      <c r="K207" s="81">
        <f t="shared" si="171"/>
        <v>-0.22</v>
      </c>
      <c r="L207" s="99">
        <f t="shared" si="139"/>
        <v>-0.22</v>
      </c>
      <c r="M207" s="80">
        <f>VLOOKUP($A207,[0]!Table,MATCH(M$4,[0]!Curves,0))</f>
        <v>0</v>
      </c>
      <c r="N207" s="81">
        <f t="shared" si="172"/>
        <v>0</v>
      </c>
      <c r="O207" s="99">
        <f t="shared" si="140"/>
        <v>0</v>
      </c>
      <c r="P207" s="71"/>
      <c r="Q207" s="99">
        <f t="shared" si="173"/>
        <v>4.665</v>
      </c>
      <c r="R207" s="99">
        <f t="shared" si="174"/>
        <v>4.665</v>
      </c>
      <c r="S207" s="99">
        <f t="shared" si="175"/>
        <v>4.665</v>
      </c>
      <c r="T207" s="82"/>
      <c r="U207" s="22">
        <f t="shared" si="144"/>
        <v>30</v>
      </c>
      <c r="V207" s="83">
        <f t="shared" si="145"/>
        <v>43976</v>
      </c>
      <c r="W207" s="22">
        <f t="shared" ca="1" si="146"/>
        <v>6927</v>
      </c>
      <c r="X207" s="80">
        <f>VLOOKUP($A207,[0]!Table,MATCH(X$4,[0]!Curves,0))</f>
        <v>6.5464591120186502E-2</v>
      </c>
      <c r="Y207" s="84">
        <f t="shared" ca="1" si="147"/>
        <v>0.29455237886297098</v>
      </c>
      <c r="Z207" s="22">
        <f t="shared" si="148"/>
        <v>0</v>
      </c>
      <c r="AA207" s="22">
        <f t="shared" si="149"/>
        <v>0</v>
      </c>
      <c r="AC207" s="72">
        <f t="shared" ca="1" si="150"/>
        <v>0</v>
      </c>
      <c r="AD207" s="72">
        <f t="shared" ca="1" si="151"/>
        <v>0</v>
      </c>
      <c r="AE207" s="72">
        <f t="shared" ca="1" si="152"/>
        <v>0</v>
      </c>
      <c r="AF207" s="72">
        <f t="shared" ca="1" si="153"/>
        <v>0</v>
      </c>
      <c r="AG207" s="72">
        <f t="shared" ca="1" si="154"/>
        <v>0</v>
      </c>
      <c r="AH207" s="72">
        <f t="shared" ca="1" si="155"/>
        <v>0</v>
      </c>
      <c r="AI207" s="72">
        <f t="shared" ca="1" si="156"/>
        <v>0</v>
      </c>
      <c r="AJ207" s="72">
        <f t="shared" ca="1" si="157"/>
        <v>0</v>
      </c>
      <c r="AK207" s="72">
        <f t="shared" ca="1" si="158"/>
        <v>0</v>
      </c>
      <c r="AL207" s="76"/>
      <c r="AM207" s="72">
        <f t="shared" ca="1" si="159"/>
        <v>0</v>
      </c>
      <c r="AN207" s="72">
        <f t="shared" ca="1" si="160"/>
        <v>0</v>
      </c>
      <c r="AO207" s="72">
        <f t="shared" ca="1" si="161"/>
        <v>0</v>
      </c>
      <c r="AP207" s="85">
        <f t="shared" ca="1" si="162"/>
        <v>0</v>
      </c>
      <c r="AR207" s="72">
        <f t="shared" ca="1" si="163"/>
        <v>0</v>
      </c>
      <c r="AS207" s="72">
        <f t="shared" ca="1" si="164"/>
        <v>0</v>
      </c>
      <c r="AT207" s="72">
        <f t="shared" ca="1" si="165"/>
        <v>0</v>
      </c>
      <c r="AU207" s="85">
        <f t="shared" ca="1" si="166"/>
        <v>0</v>
      </c>
      <c r="AV207" s="85"/>
      <c r="AW207" s="73">
        <f t="shared" ca="1" si="167"/>
        <v>0</v>
      </c>
      <c r="AY207" s="73">
        <f t="shared" ca="1" si="168"/>
        <v>0</v>
      </c>
      <c r="AZ207" s="86"/>
    </row>
    <row r="208" spans="1:52" ht="12" customHeight="1">
      <c r="A208" s="77">
        <f t="shared" si="169"/>
        <v>43952</v>
      </c>
      <c r="B208" s="78">
        <f t="shared" si="170"/>
        <v>50000</v>
      </c>
      <c r="C208" s="87"/>
      <c r="D208" s="79">
        <f t="shared" si="141"/>
        <v>50000</v>
      </c>
      <c r="E208" s="67">
        <f t="shared" si="142"/>
        <v>0</v>
      </c>
      <c r="F208" s="67">
        <f t="shared" ca="1" si="143"/>
        <v>0</v>
      </c>
      <c r="G208" s="80">
        <f>VLOOKUP($A208,[0]!Table,MATCH(G$4,[0]!Curves,0))</f>
        <v>4.875</v>
      </c>
      <c r="H208" s="81">
        <f t="shared" si="176"/>
        <v>4.875</v>
      </c>
      <c r="I208" s="80">
        <f t="shared" si="138"/>
        <v>4.875</v>
      </c>
      <c r="J208" s="80">
        <f>VLOOKUP($A208,[0]!Table,MATCH(J$4,[0]!Curves,0))</f>
        <v>-0.27</v>
      </c>
      <c r="K208" s="81">
        <f t="shared" si="171"/>
        <v>-0.27</v>
      </c>
      <c r="L208" s="99">
        <f t="shared" si="139"/>
        <v>-0.27</v>
      </c>
      <c r="M208" s="80">
        <f>VLOOKUP($A208,[0]!Table,MATCH(M$4,[0]!Curves,0))</f>
        <v>0</v>
      </c>
      <c r="N208" s="81">
        <f t="shared" si="172"/>
        <v>0</v>
      </c>
      <c r="O208" s="99">
        <f t="shared" si="140"/>
        <v>0</v>
      </c>
      <c r="P208" s="71"/>
      <c r="Q208" s="99">
        <f t="shared" si="173"/>
        <v>4.6050000000000004</v>
      </c>
      <c r="R208" s="99">
        <f t="shared" si="174"/>
        <v>4.6050000000000004</v>
      </c>
      <c r="S208" s="99">
        <f t="shared" si="175"/>
        <v>4.6050000000000004</v>
      </c>
      <c r="T208" s="82"/>
      <c r="U208" s="22">
        <f t="shared" si="144"/>
        <v>31</v>
      </c>
      <c r="V208" s="83">
        <f t="shared" si="145"/>
        <v>44007</v>
      </c>
      <c r="W208" s="22">
        <f t="shared" ca="1" si="146"/>
        <v>6958</v>
      </c>
      <c r="X208" s="80">
        <f>VLOOKUP($A208,[0]!Table,MATCH(X$4,[0]!Curves,0))</f>
        <v>6.5499599346705101E-2</v>
      </c>
      <c r="Y208" s="84">
        <f t="shared" ca="1" si="147"/>
        <v>0.29275014173791397</v>
      </c>
      <c r="Z208" s="22">
        <f t="shared" si="148"/>
        <v>0</v>
      </c>
      <c r="AA208" s="22">
        <f t="shared" si="149"/>
        <v>0</v>
      </c>
      <c r="AC208" s="72">
        <f t="shared" ca="1" si="150"/>
        <v>0</v>
      </c>
      <c r="AD208" s="72">
        <f t="shared" ca="1" si="151"/>
        <v>0</v>
      </c>
      <c r="AE208" s="72">
        <f t="shared" ca="1" si="152"/>
        <v>0</v>
      </c>
      <c r="AF208" s="72">
        <f t="shared" ca="1" si="153"/>
        <v>0</v>
      </c>
      <c r="AG208" s="72">
        <f t="shared" ca="1" si="154"/>
        <v>0</v>
      </c>
      <c r="AH208" s="72">
        <f t="shared" ca="1" si="155"/>
        <v>0</v>
      </c>
      <c r="AI208" s="72">
        <f t="shared" ca="1" si="156"/>
        <v>0</v>
      </c>
      <c r="AJ208" s="72">
        <f t="shared" ca="1" si="157"/>
        <v>0</v>
      </c>
      <c r="AK208" s="72">
        <f t="shared" ca="1" si="158"/>
        <v>0</v>
      </c>
      <c r="AL208" s="76"/>
      <c r="AM208" s="72">
        <f t="shared" ca="1" si="159"/>
        <v>0</v>
      </c>
      <c r="AN208" s="72">
        <f t="shared" ca="1" si="160"/>
        <v>0</v>
      </c>
      <c r="AO208" s="72">
        <f t="shared" ca="1" si="161"/>
        <v>0</v>
      </c>
      <c r="AP208" s="85">
        <f t="shared" ca="1" si="162"/>
        <v>0</v>
      </c>
      <c r="AR208" s="72">
        <f t="shared" ca="1" si="163"/>
        <v>0</v>
      </c>
      <c r="AS208" s="72">
        <f t="shared" ca="1" si="164"/>
        <v>0</v>
      </c>
      <c r="AT208" s="72">
        <f t="shared" ca="1" si="165"/>
        <v>0</v>
      </c>
      <c r="AU208" s="85">
        <f t="shared" ca="1" si="166"/>
        <v>0</v>
      </c>
      <c r="AV208" s="85"/>
      <c r="AW208" s="73">
        <f t="shared" ca="1" si="167"/>
        <v>0</v>
      </c>
      <c r="AY208" s="73">
        <f t="shared" ca="1" si="168"/>
        <v>0</v>
      </c>
      <c r="AZ208" s="86"/>
    </row>
    <row r="209" spans="1:52" ht="12" customHeight="1">
      <c r="A209" s="77">
        <f t="shared" si="169"/>
        <v>43983</v>
      </c>
      <c r="B209" s="78">
        <f t="shared" si="170"/>
        <v>50000</v>
      </c>
      <c r="C209" s="87"/>
      <c r="D209" s="79">
        <f t="shared" si="141"/>
        <v>50000</v>
      </c>
      <c r="E209" s="67">
        <f t="shared" si="142"/>
        <v>0</v>
      </c>
      <c r="F209" s="67">
        <f t="shared" ca="1" si="143"/>
        <v>0</v>
      </c>
      <c r="G209" s="80">
        <f>VLOOKUP($A209,[0]!Table,MATCH(G$4,[0]!Curves,0))</f>
        <v>4.9110000000000005</v>
      </c>
      <c r="H209" s="81">
        <f t="shared" si="176"/>
        <v>4.9110000000000005</v>
      </c>
      <c r="I209" s="80">
        <f t="shared" si="138"/>
        <v>4.9110000000000005</v>
      </c>
      <c r="J209" s="80">
        <f>VLOOKUP($A209,[0]!Table,MATCH(J$4,[0]!Curves,0))</f>
        <v>-0.27</v>
      </c>
      <c r="K209" s="81">
        <f t="shared" si="171"/>
        <v>-0.27</v>
      </c>
      <c r="L209" s="99">
        <f t="shared" si="139"/>
        <v>-0.27</v>
      </c>
      <c r="M209" s="80">
        <f>VLOOKUP($A209,[0]!Table,MATCH(M$4,[0]!Curves,0))</f>
        <v>0</v>
      </c>
      <c r="N209" s="81">
        <f t="shared" si="172"/>
        <v>0</v>
      </c>
      <c r="O209" s="99">
        <f t="shared" si="140"/>
        <v>0</v>
      </c>
      <c r="P209" s="71"/>
      <c r="Q209" s="99">
        <f t="shared" si="173"/>
        <v>4.641</v>
      </c>
      <c r="R209" s="99">
        <f t="shared" si="174"/>
        <v>4.641</v>
      </c>
      <c r="S209" s="99">
        <f t="shared" si="175"/>
        <v>4.641</v>
      </c>
      <c r="T209" s="82"/>
      <c r="U209" s="22">
        <f t="shared" si="144"/>
        <v>30</v>
      </c>
      <c r="V209" s="83">
        <f t="shared" si="145"/>
        <v>44037</v>
      </c>
      <c r="W209" s="22">
        <f t="shared" ca="1" si="146"/>
        <v>6988</v>
      </c>
      <c r="X209" s="80">
        <f>VLOOKUP($A209,[0]!Table,MATCH(X$4,[0]!Curves,0))</f>
        <v>6.5535774514533504E-2</v>
      </c>
      <c r="Y209" s="84">
        <f t="shared" ca="1" si="147"/>
        <v>0.29101489699741945</v>
      </c>
      <c r="Z209" s="22">
        <f t="shared" si="148"/>
        <v>0</v>
      </c>
      <c r="AA209" s="22">
        <f t="shared" si="149"/>
        <v>0</v>
      </c>
      <c r="AC209" s="72">
        <f t="shared" ca="1" si="150"/>
        <v>0</v>
      </c>
      <c r="AD209" s="72">
        <f t="shared" ca="1" si="151"/>
        <v>0</v>
      </c>
      <c r="AE209" s="72">
        <f t="shared" ca="1" si="152"/>
        <v>0</v>
      </c>
      <c r="AF209" s="72">
        <f t="shared" ca="1" si="153"/>
        <v>0</v>
      </c>
      <c r="AG209" s="72">
        <f t="shared" ca="1" si="154"/>
        <v>0</v>
      </c>
      <c r="AH209" s="72">
        <f t="shared" ca="1" si="155"/>
        <v>0</v>
      </c>
      <c r="AI209" s="72">
        <f t="shared" ca="1" si="156"/>
        <v>0</v>
      </c>
      <c r="AJ209" s="72">
        <f t="shared" ca="1" si="157"/>
        <v>0</v>
      </c>
      <c r="AK209" s="72">
        <f t="shared" ca="1" si="158"/>
        <v>0</v>
      </c>
      <c r="AL209" s="76"/>
      <c r="AM209" s="72">
        <f t="shared" ca="1" si="159"/>
        <v>0</v>
      </c>
      <c r="AN209" s="72">
        <f t="shared" ca="1" si="160"/>
        <v>0</v>
      </c>
      <c r="AO209" s="72">
        <f t="shared" ca="1" si="161"/>
        <v>0</v>
      </c>
      <c r="AP209" s="85">
        <f t="shared" ca="1" si="162"/>
        <v>0</v>
      </c>
      <c r="AR209" s="72">
        <f t="shared" ca="1" si="163"/>
        <v>0</v>
      </c>
      <c r="AS209" s="72">
        <f t="shared" ca="1" si="164"/>
        <v>0</v>
      </c>
      <c r="AT209" s="72">
        <f t="shared" ca="1" si="165"/>
        <v>0</v>
      </c>
      <c r="AU209" s="85">
        <f t="shared" ca="1" si="166"/>
        <v>0</v>
      </c>
      <c r="AV209" s="85"/>
      <c r="AW209" s="73">
        <f t="shared" ca="1" si="167"/>
        <v>0</v>
      </c>
      <c r="AY209" s="73">
        <f t="shared" ca="1" si="168"/>
        <v>0</v>
      </c>
      <c r="AZ209" s="86"/>
    </row>
    <row r="210" spans="1:52" ht="12" customHeight="1">
      <c r="A210" s="77">
        <f t="shared" si="169"/>
        <v>44013</v>
      </c>
      <c r="B210" s="78">
        <f t="shared" si="170"/>
        <v>50000</v>
      </c>
      <c r="C210" s="87"/>
      <c r="D210" s="79">
        <f t="shared" si="141"/>
        <v>50000</v>
      </c>
      <c r="E210" s="67">
        <f t="shared" si="142"/>
        <v>0</v>
      </c>
      <c r="F210" s="67">
        <f t="shared" ca="1" si="143"/>
        <v>0</v>
      </c>
      <c r="G210" s="80">
        <f>VLOOKUP($A210,[0]!Table,MATCH(G$4,[0]!Curves,0))</f>
        <v>4.96</v>
      </c>
      <c r="H210" s="81">
        <f t="shared" si="176"/>
        <v>4.96</v>
      </c>
      <c r="I210" s="80">
        <f t="shared" ref="I210:I229" si="177">H210</f>
        <v>4.96</v>
      </c>
      <c r="J210" s="80">
        <f>VLOOKUP($A210,[0]!Table,MATCH(J$4,[0]!Curves,0))</f>
        <v>-0.27</v>
      </c>
      <c r="K210" s="81">
        <f t="shared" si="171"/>
        <v>-0.27</v>
      </c>
      <c r="L210" s="99">
        <f t="shared" ref="L210:L229" si="178">K210</f>
        <v>-0.27</v>
      </c>
      <c r="M210" s="80">
        <f>VLOOKUP($A210,[0]!Table,MATCH(M$4,[0]!Curves,0))</f>
        <v>0</v>
      </c>
      <c r="N210" s="81">
        <f t="shared" si="172"/>
        <v>0</v>
      </c>
      <c r="O210" s="99">
        <f t="shared" ref="O210:O229" si="179">N210</f>
        <v>0</v>
      </c>
      <c r="P210" s="71"/>
      <c r="Q210" s="99">
        <f t="shared" si="173"/>
        <v>4.6899999999999995</v>
      </c>
      <c r="R210" s="99">
        <f t="shared" si="174"/>
        <v>4.6899999999999995</v>
      </c>
      <c r="S210" s="99">
        <f t="shared" si="175"/>
        <v>4.6899999999999995</v>
      </c>
      <c r="T210" s="82"/>
      <c r="U210" s="22">
        <f t="shared" si="144"/>
        <v>31</v>
      </c>
      <c r="V210" s="83">
        <f t="shared" si="145"/>
        <v>44068</v>
      </c>
      <c r="W210" s="22">
        <f t="shared" ca="1" si="146"/>
        <v>7019</v>
      </c>
      <c r="X210" s="80">
        <f>VLOOKUP($A210,[0]!Table,MATCH(X$4,[0]!Curves,0))</f>
        <v>6.5570782741877706E-2</v>
      </c>
      <c r="Y210" s="84">
        <f t="shared" ca="1" si="147"/>
        <v>0.28923092690955815</v>
      </c>
      <c r="Z210" s="22">
        <f t="shared" si="148"/>
        <v>0</v>
      </c>
      <c r="AA210" s="22">
        <f t="shared" si="149"/>
        <v>0</v>
      </c>
      <c r="AC210" s="72">
        <f t="shared" ca="1" si="150"/>
        <v>0</v>
      </c>
      <c r="AD210" s="72">
        <f t="shared" ca="1" si="151"/>
        <v>0</v>
      </c>
      <c r="AE210" s="72">
        <f t="shared" ca="1" si="152"/>
        <v>0</v>
      </c>
      <c r="AF210" s="72">
        <f t="shared" ca="1" si="153"/>
        <v>0</v>
      </c>
      <c r="AG210" s="72">
        <f t="shared" ca="1" si="154"/>
        <v>0</v>
      </c>
      <c r="AH210" s="72">
        <f t="shared" ca="1" si="155"/>
        <v>0</v>
      </c>
      <c r="AI210" s="72">
        <f t="shared" ca="1" si="156"/>
        <v>0</v>
      </c>
      <c r="AJ210" s="72">
        <f t="shared" ca="1" si="157"/>
        <v>0</v>
      </c>
      <c r="AK210" s="72">
        <f t="shared" ca="1" si="158"/>
        <v>0</v>
      </c>
      <c r="AL210" s="76"/>
      <c r="AM210" s="72">
        <f t="shared" ca="1" si="159"/>
        <v>0</v>
      </c>
      <c r="AN210" s="72">
        <f t="shared" ca="1" si="160"/>
        <v>0</v>
      </c>
      <c r="AO210" s="72">
        <f t="shared" ca="1" si="161"/>
        <v>0</v>
      </c>
      <c r="AP210" s="85">
        <f t="shared" ca="1" si="162"/>
        <v>0</v>
      </c>
      <c r="AR210" s="72">
        <f t="shared" ca="1" si="163"/>
        <v>0</v>
      </c>
      <c r="AS210" s="72">
        <f t="shared" ca="1" si="164"/>
        <v>0</v>
      </c>
      <c r="AT210" s="72">
        <f t="shared" ca="1" si="165"/>
        <v>0</v>
      </c>
      <c r="AU210" s="85">
        <f t="shared" ca="1" si="166"/>
        <v>0</v>
      </c>
      <c r="AV210" s="85"/>
      <c r="AW210" s="73">
        <f t="shared" ca="1" si="167"/>
        <v>0</v>
      </c>
      <c r="AY210" s="73">
        <f t="shared" ca="1" si="168"/>
        <v>0</v>
      </c>
      <c r="AZ210" s="86"/>
    </row>
    <row r="211" spans="1:52" ht="12" customHeight="1">
      <c r="A211" s="77">
        <f t="shared" si="169"/>
        <v>44044</v>
      </c>
      <c r="B211" s="78">
        <f t="shared" si="170"/>
        <v>50000</v>
      </c>
      <c r="C211" s="87"/>
      <c r="D211" s="79">
        <f t="shared" si="141"/>
        <v>50000</v>
      </c>
      <c r="E211" s="67">
        <f t="shared" si="142"/>
        <v>0</v>
      </c>
      <c r="F211" s="67">
        <f t="shared" ca="1" si="143"/>
        <v>0</v>
      </c>
      <c r="G211" s="80">
        <f>VLOOKUP($A211,[0]!Table,MATCH(G$4,[0]!Curves,0))</f>
        <v>5.0049999999999999</v>
      </c>
      <c r="H211" s="81">
        <f t="shared" si="176"/>
        <v>5.0049999999999999</v>
      </c>
      <c r="I211" s="80">
        <f t="shared" si="177"/>
        <v>5.0049999999999999</v>
      </c>
      <c r="J211" s="80">
        <f>VLOOKUP($A211,[0]!Table,MATCH(J$4,[0]!Curves,0))</f>
        <v>-0.27</v>
      </c>
      <c r="K211" s="81">
        <f t="shared" si="171"/>
        <v>-0.27</v>
      </c>
      <c r="L211" s="99">
        <f t="shared" si="178"/>
        <v>-0.27</v>
      </c>
      <c r="M211" s="80">
        <f>VLOOKUP($A211,[0]!Table,MATCH(M$4,[0]!Curves,0))</f>
        <v>0</v>
      </c>
      <c r="N211" s="81">
        <f t="shared" si="172"/>
        <v>0</v>
      </c>
      <c r="O211" s="99">
        <f t="shared" si="179"/>
        <v>0</v>
      </c>
      <c r="P211" s="71"/>
      <c r="Q211" s="99">
        <f t="shared" si="173"/>
        <v>4.7349999999999994</v>
      </c>
      <c r="R211" s="99">
        <f t="shared" si="174"/>
        <v>4.7349999999999994</v>
      </c>
      <c r="S211" s="99">
        <f t="shared" si="175"/>
        <v>4.7349999999999994</v>
      </c>
      <c r="T211" s="82"/>
      <c r="U211" s="22">
        <f t="shared" si="144"/>
        <v>31</v>
      </c>
      <c r="V211" s="83">
        <f t="shared" si="145"/>
        <v>44099</v>
      </c>
      <c r="W211" s="22">
        <f t="shared" ca="1" si="146"/>
        <v>7050</v>
      </c>
      <c r="X211" s="80">
        <f>VLOOKUP($A211,[0]!Table,MATCH(X$4,[0]!Curves,0))</f>
        <v>6.5606957910559607E-2</v>
      </c>
      <c r="Y211" s="84">
        <f t="shared" ca="1" si="147"/>
        <v>0.28745618714425619</v>
      </c>
      <c r="Z211" s="22">
        <f t="shared" si="148"/>
        <v>0</v>
      </c>
      <c r="AA211" s="22">
        <f t="shared" si="149"/>
        <v>0</v>
      </c>
      <c r="AC211" s="72">
        <f t="shared" ca="1" si="150"/>
        <v>0</v>
      </c>
      <c r="AD211" s="72">
        <f t="shared" ca="1" si="151"/>
        <v>0</v>
      </c>
      <c r="AE211" s="72">
        <f t="shared" ca="1" si="152"/>
        <v>0</v>
      </c>
      <c r="AF211" s="72">
        <f t="shared" ca="1" si="153"/>
        <v>0</v>
      </c>
      <c r="AG211" s="72">
        <f t="shared" ca="1" si="154"/>
        <v>0</v>
      </c>
      <c r="AH211" s="72">
        <f t="shared" ca="1" si="155"/>
        <v>0</v>
      </c>
      <c r="AI211" s="72">
        <f t="shared" ca="1" si="156"/>
        <v>0</v>
      </c>
      <c r="AJ211" s="72">
        <f t="shared" ca="1" si="157"/>
        <v>0</v>
      </c>
      <c r="AK211" s="72">
        <f t="shared" ca="1" si="158"/>
        <v>0</v>
      </c>
      <c r="AL211" s="76"/>
      <c r="AM211" s="72">
        <f t="shared" ca="1" si="159"/>
        <v>0</v>
      </c>
      <c r="AN211" s="72">
        <f t="shared" ca="1" si="160"/>
        <v>0</v>
      </c>
      <c r="AO211" s="72">
        <f t="shared" ca="1" si="161"/>
        <v>0</v>
      </c>
      <c r="AP211" s="85">
        <f t="shared" ca="1" si="162"/>
        <v>0</v>
      </c>
      <c r="AR211" s="72">
        <f t="shared" ca="1" si="163"/>
        <v>0</v>
      </c>
      <c r="AS211" s="72">
        <f t="shared" ca="1" si="164"/>
        <v>0</v>
      </c>
      <c r="AT211" s="72">
        <f t="shared" ca="1" si="165"/>
        <v>0</v>
      </c>
      <c r="AU211" s="85">
        <f t="shared" ca="1" si="166"/>
        <v>0</v>
      </c>
      <c r="AV211" s="85"/>
      <c r="AW211" s="73">
        <f t="shared" ca="1" si="167"/>
        <v>0</v>
      </c>
      <c r="AY211" s="73">
        <f t="shared" ca="1" si="168"/>
        <v>0</v>
      </c>
      <c r="AZ211" s="86"/>
    </row>
    <row r="212" spans="1:52" ht="12" customHeight="1">
      <c r="A212" s="77">
        <f t="shared" si="169"/>
        <v>44075</v>
      </c>
      <c r="B212" s="78">
        <f t="shared" si="170"/>
        <v>50000</v>
      </c>
      <c r="C212" s="87"/>
      <c r="D212" s="79">
        <f t="shared" si="141"/>
        <v>50000</v>
      </c>
      <c r="E212" s="67">
        <f t="shared" si="142"/>
        <v>0</v>
      </c>
      <c r="F212" s="67">
        <f t="shared" ca="1" si="143"/>
        <v>0</v>
      </c>
      <c r="G212" s="80">
        <f>VLOOKUP($A212,[0]!Table,MATCH(G$4,[0]!Curves,0))</f>
        <v>5.0120000000000005</v>
      </c>
      <c r="H212" s="81">
        <f t="shared" si="176"/>
        <v>5.0120000000000005</v>
      </c>
      <c r="I212" s="80">
        <f t="shared" si="177"/>
        <v>5.0120000000000005</v>
      </c>
      <c r="J212" s="80">
        <f>VLOOKUP($A212,[0]!Table,MATCH(J$4,[0]!Curves,0))</f>
        <v>-0.27</v>
      </c>
      <c r="K212" s="81">
        <f t="shared" si="171"/>
        <v>-0.27</v>
      </c>
      <c r="L212" s="99">
        <f t="shared" si="178"/>
        <v>-0.27</v>
      </c>
      <c r="M212" s="80">
        <f>VLOOKUP($A212,[0]!Table,MATCH(M$4,[0]!Curves,0))</f>
        <v>0</v>
      </c>
      <c r="N212" s="81">
        <f t="shared" si="172"/>
        <v>0</v>
      </c>
      <c r="O212" s="99">
        <f t="shared" si="179"/>
        <v>0</v>
      </c>
      <c r="P212" s="71"/>
      <c r="Q212" s="99">
        <f t="shared" si="173"/>
        <v>4.7420000000000009</v>
      </c>
      <c r="R212" s="99">
        <f t="shared" si="174"/>
        <v>4.7420000000000009</v>
      </c>
      <c r="S212" s="99">
        <f t="shared" si="175"/>
        <v>4.7420000000000009</v>
      </c>
      <c r="T212" s="82"/>
      <c r="U212" s="22">
        <f t="shared" si="144"/>
        <v>30</v>
      </c>
      <c r="V212" s="83">
        <f t="shared" si="145"/>
        <v>44129</v>
      </c>
      <c r="W212" s="22">
        <f t="shared" ca="1" si="146"/>
        <v>7080</v>
      </c>
      <c r="X212" s="80">
        <f>VLOOKUP($A212,[0]!Table,MATCH(X$4,[0]!Curves,0))</f>
        <v>6.5643133079674995E-2</v>
      </c>
      <c r="Y212" s="84">
        <f t="shared" ca="1" si="147"/>
        <v>0.28574745201703683</v>
      </c>
      <c r="Z212" s="22">
        <f t="shared" si="148"/>
        <v>0</v>
      </c>
      <c r="AA212" s="22">
        <f t="shared" si="149"/>
        <v>0</v>
      </c>
      <c r="AC212" s="72">
        <f t="shared" ca="1" si="150"/>
        <v>0</v>
      </c>
      <c r="AD212" s="72">
        <f t="shared" ca="1" si="151"/>
        <v>0</v>
      </c>
      <c r="AE212" s="72">
        <f t="shared" ca="1" si="152"/>
        <v>0</v>
      </c>
      <c r="AF212" s="72">
        <f t="shared" ca="1" si="153"/>
        <v>0</v>
      </c>
      <c r="AG212" s="72">
        <f t="shared" ca="1" si="154"/>
        <v>0</v>
      </c>
      <c r="AH212" s="72">
        <f t="shared" ca="1" si="155"/>
        <v>0</v>
      </c>
      <c r="AI212" s="72">
        <f t="shared" ca="1" si="156"/>
        <v>0</v>
      </c>
      <c r="AJ212" s="72">
        <f t="shared" ca="1" si="157"/>
        <v>0</v>
      </c>
      <c r="AK212" s="72">
        <f t="shared" ca="1" si="158"/>
        <v>0</v>
      </c>
      <c r="AL212" s="76"/>
      <c r="AM212" s="72">
        <f t="shared" ca="1" si="159"/>
        <v>0</v>
      </c>
      <c r="AN212" s="72">
        <f t="shared" ca="1" si="160"/>
        <v>0</v>
      </c>
      <c r="AO212" s="72">
        <f t="shared" ca="1" si="161"/>
        <v>0</v>
      </c>
      <c r="AP212" s="85">
        <f t="shared" ca="1" si="162"/>
        <v>0</v>
      </c>
      <c r="AR212" s="72">
        <f t="shared" ca="1" si="163"/>
        <v>0</v>
      </c>
      <c r="AS212" s="72">
        <f t="shared" ca="1" si="164"/>
        <v>0</v>
      </c>
      <c r="AT212" s="72">
        <f t="shared" ca="1" si="165"/>
        <v>0</v>
      </c>
      <c r="AU212" s="85">
        <f t="shared" ca="1" si="166"/>
        <v>0</v>
      </c>
      <c r="AV212" s="85"/>
      <c r="AW212" s="73">
        <f t="shared" ca="1" si="167"/>
        <v>0</v>
      </c>
      <c r="AY212" s="73">
        <f t="shared" ca="1" si="168"/>
        <v>0</v>
      </c>
      <c r="AZ212" s="86"/>
    </row>
    <row r="213" spans="1:52" ht="12" customHeight="1">
      <c r="A213" s="77">
        <f t="shared" si="169"/>
        <v>44105</v>
      </c>
      <c r="B213" s="78">
        <f t="shared" si="170"/>
        <v>50000</v>
      </c>
      <c r="C213" s="87"/>
      <c r="D213" s="79">
        <f t="shared" si="141"/>
        <v>50000</v>
      </c>
      <c r="E213" s="67">
        <f t="shared" si="142"/>
        <v>0</v>
      </c>
      <c r="F213" s="67">
        <f t="shared" ca="1" si="143"/>
        <v>0</v>
      </c>
      <c r="G213" s="80">
        <f>VLOOKUP($A213,[0]!Table,MATCH(G$4,[0]!Curves,0))</f>
        <v>5.04</v>
      </c>
      <c r="H213" s="81">
        <f t="shared" si="176"/>
        <v>5.04</v>
      </c>
      <c r="I213" s="80">
        <f t="shared" si="177"/>
        <v>5.04</v>
      </c>
      <c r="J213" s="80">
        <f>VLOOKUP($A213,[0]!Table,MATCH(J$4,[0]!Curves,0))</f>
        <v>-0.27</v>
      </c>
      <c r="K213" s="81">
        <f t="shared" si="171"/>
        <v>-0.27</v>
      </c>
      <c r="L213" s="99">
        <f t="shared" si="178"/>
        <v>-0.27</v>
      </c>
      <c r="M213" s="80">
        <f>VLOOKUP($A213,[0]!Table,MATCH(M$4,[0]!Curves,0))</f>
        <v>0</v>
      </c>
      <c r="N213" s="81">
        <f t="shared" si="172"/>
        <v>0</v>
      </c>
      <c r="O213" s="99">
        <f t="shared" si="179"/>
        <v>0</v>
      </c>
      <c r="P213" s="71"/>
      <c r="Q213" s="99">
        <f t="shared" si="173"/>
        <v>4.7699999999999996</v>
      </c>
      <c r="R213" s="99">
        <f t="shared" si="174"/>
        <v>4.7699999999999996</v>
      </c>
      <c r="S213" s="99">
        <f t="shared" si="175"/>
        <v>4.7699999999999996</v>
      </c>
      <c r="T213" s="82"/>
      <c r="U213" s="22">
        <f t="shared" si="144"/>
        <v>31</v>
      </c>
      <c r="V213" s="83">
        <f t="shared" si="145"/>
        <v>44160</v>
      </c>
      <c r="W213" s="22">
        <f t="shared" ca="1" si="146"/>
        <v>7111</v>
      </c>
      <c r="X213" s="80">
        <f>VLOOKUP($A213,[0]!Table,MATCH(X$4,[0]!Curves,0))</f>
        <v>6.5678141308264798E-2</v>
      </c>
      <c r="Y213" s="84">
        <f t="shared" ca="1" si="147"/>
        <v>0.28399077125952343</v>
      </c>
      <c r="Z213" s="22">
        <f t="shared" si="148"/>
        <v>0</v>
      </c>
      <c r="AA213" s="22">
        <f t="shared" si="149"/>
        <v>0</v>
      </c>
      <c r="AC213" s="72">
        <f t="shared" ca="1" si="150"/>
        <v>0</v>
      </c>
      <c r="AD213" s="72">
        <f t="shared" ca="1" si="151"/>
        <v>0</v>
      </c>
      <c r="AE213" s="72">
        <f t="shared" ca="1" si="152"/>
        <v>0</v>
      </c>
      <c r="AF213" s="72">
        <f t="shared" ca="1" si="153"/>
        <v>0</v>
      </c>
      <c r="AG213" s="72">
        <f t="shared" ca="1" si="154"/>
        <v>0</v>
      </c>
      <c r="AH213" s="72">
        <f t="shared" ca="1" si="155"/>
        <v>0</v>
      </c>
      <c r="AI213" s="72">
        <f t="shared" ca="1" si="156"/>
        <v>0</v>
      </c>
      <c r="AJ213" s="72">
        <f t="shared" ca="1" si="157"/>
        <v>0</v>
      </c>
      <c r="AK213" s="72">
        <f t="shared" ca="1" si="158"/>
        <v>0</v>
      </c>
      <c r="AL213" s="76"/>
      <c r="AM213" s="72">
        <f t="shared" ca="1" si="159"/>
        <v>0</v>
      </c>
      <c r="AN213" s="72">
        <f t="shared" ca="1" si="160"/>
        <v>0</v>
      </c>
      <c r="AO213" s="72">
        <f t="shared" ca="1" si="161"/>
        <v>0</v>
      </c>
      <c r="AP213" s="85">
        <f t="shared" ca="1" si="162"/>
        <v>0</v>
      </c>
      <c r="AR213" s="72">
        <f t="shared" ca="1" si="163"/>
        <v>0</v>
      </c>
      <c r="AS213" s="72">
        <f t="shared" ca="1" si="164"/>
        <v>0</v>
      </c>
      <c r="AT213" s="72">
        <f t="shared" ca="1" si="165"/>
        <v>0</v>
      </c>
      <c r="AU213" s="85">
        <f t="shared" ca="1" si="166"/>
        <v>0</v>
      </c>
      <c r="AV213" s="85"/>
      <c r="AW213" s="73">
        <f t="shared" ca="1" si="167"/>
        <v>0</v>
      </c>
      <c r="AY213" s="73">
        <f t="shared" ca="1" si="168"/>
        <v>0</v>
      </c>
      <c r="AZ213" s="86"/>
    </row>
    <row r="214" spans="1:52" ht="12" customHeight="1">
      <c r="A214" s="77">
        <f t="shared" si="169"/>
        <v>44136</v>
      </c>
      <c r="B214" s="78">
        <f t="shared" si="170"/>
        <v>50000</v>
      </c>
      <c r="C214" s="87"/>
      <c r="D214" s="79">
        <f t="shared" si="141"/>
        <v>50000</v>
      </c>
      <c r="E214" s="67">
        <f t="shared" si="142"/>
        <v>0</v>
      </c>
      <c r="F214" s="67">
        <f t="shared" ca="1" si="143"/>
        <v>0</v>
      </c>
      <c r="G214" s="80">
        <f>VLOOKUP($A214,[0]!Table,MATCH(G$4,[0]!Curves,0))</f>
        <v>5.1749999999999998</v>
      </c>
      <c r="H214" s="81">
        <f t="shared" si="176"/>
        <v>5.1749999999999998</v>
      </c>
      <c r="I214" s="80">
        <f t="shared" si="177"/>
        <v>5.1749999999999998</v>
      </c>
      <c r="J214" s="80">
        <f>VLOOKUP($A214,[0]!Table,MATCH(J$4,[0]!Curves,0))</f>
        <v>0</v>
      </c>
      <c r="K214" s="81">
        <f t="shared" si="171"/>
        <v>0</v>
      </c>
      <c r="L214" s="99">
        <f t="shared" si="178"/>
        <v>0</v>
      </c>
      <c r="M214" s="80">
        <f>VLOOKUP($A214,[0]!Table,MATCH(M$4,[0]!Curves,0))</f>
        <v>0</v>
      </c>
      <c r="N214" s="81">
        <f t="shared" si="172"/>
        <v>0</v>
      </c>
      <c r="O214" s="99">
        <f t="shared" si="179"/>
        <v>0</v>
      </c>
      <c r="P214" s="71"/>
      <c r="Q214" s="99">
        <f t="shared" si="173"/>
        <v>5.1749999999999998</v>
      </c>
      <c r="R214" s="99">
        <f t="shared" si="174"/>
        <v>5.1749999999999998</v>
      </c>
      <c r="S214" s="99">
        <f t="shared" si="175"/>
        <v>5.1749999999999998</v>
      </c>
      <c r="T214" s="82"/>
      <c r="U214" s="22">
        <f t="shared" si="144"/>
        <v>30</v>
      </c>
      <c r="V214" s="83">
        <f t="shared" si="145"/>
        <v>44190</v>
      </c>
      <c r="W214" s="22">
        <f t="shared" ca="1" si="146"/>
        <v>7141</v>
      </c>
      <c r="X214" s="80">
        <f>VLOOKUP($A214,[0]!Table,MATCH(X$4,[0]!Curves,0))</f>
        <v>6.5714316478233198E-2</v>
      </c>
      <c r="Y214" s="84">
        <f t="shared" ca="1" si="147"/>
        <v>0.28229944605112467</v>
      </c>
      <c r="Z214" s="22">
        <f t="shared" si="148"/>
        <v>0</v>
      </c>
      <c r="AA214" s="22">
        <f t="shared" si="149"/>
        <v>0</v>
      </c>
      <c r="AC214" s="72">
        <f t="shared" ca="1" si="150"/>
        <v>0</v>
      </c>
      <c r="AD214" s="72">
        <f t="shared" ca="1" si="151"/>
        <v>0</v>
      </c>
      <c r="AE214" s="72">
        <f t="shared" ca="1" si="152"/>
        <v>0</v>
      </c>
      <c r="AF214" s="72">
        <f t="shared" ca="1" si="153"/>
        <v>0</v>
      </c>
      <c r="AG214" s="72">
        <f t="shared" ca="1" si="154"/>
        <v>0</v>
      </c>
      <c r="AH214" s="72">
        <f t="shared" ca="1" si="155"/>
        <v>0</v>
      </c>
      <c r="AI214" s="72">
        <f t="shared" ca="1" si="156"/>
        <v>0</v>
      </c>
      <c r="AJ214" s="72">
        <f t="shared" ca="1" si="157"/>
        <v>0</v>
      </c>
      <c r="AK214" s="72">
        <f t="shared" ca="1" si="158"/>
        <v>0</v>
      </c>
      <c r="AL214" s="76"/>
      <c r="AM214" s="72">
        <f t="shared" ca="1" si="159"/>
        <v>0</v>
      </c>
      <c r="AN214" s="72">
        <f t="shared" ca="1" si="160"/>
        <v>0</v>
      </c>
      <c r="AO214" s="72">
        <f t="shared" ca="1" si="161"/>
        <v>0</v>
      </c>
      <c r="AP214" s="85">
        <f t="shared" ca="1" si="162"/>
        <v>0</v>
      </c>
      <c r="AR214" s="72">
        <f t="shared" ca="1" si="163"/>
        <v>0</v>
      </c>
      <c r="AS214" s="72">
        <f t="shared" ca="1" si="164"/>
        <v>0</v>
      </c>
      <c r="AT214" s="72">
        <f t="shared" ca="1" si="165"/>
        <v>0</v>
      </c>
      <c r="AU214" s="85">
        <f t="shared" ca="1" si="166"/>
        <v>0</v>
      </c>
      <c r="AV214" s="85"/>
      <c r="AW214" s="73">
        <f t="shared" ca="1" si="167"/>
        <v>0</v>
      </c>
      <c r="AY214" s="73">
        <f t="shared" ca="1" si="168"/>
        <v>0</v>
      </c>
      <c r="AZ214" s="86"/>
    </row>
    <row r="215" spans="1:52" ht="12" customHeight="1">
      <c r="A215" s="77">
        <f t="shared" si="169"/>
        <v>44166</v>
      </c>
      <c r="B215" s="78">
        <f t="shared" si="170"/>
        <v>50000</v>
      </c>
      <c r="C215" s="87"/>
      <c r="D215" s="79">
        <f t="shared" si="141"/>
        <v>50000</v>
      </c>
      <c r="E215" s="67">
        <f t="shared" si="142"/>
        <v>0</v>
      </c>
      <c r="F215" s="67">
        <f t="shared" ca="1" si="143"/>
        <v>0</v>
      </c>
      <c r="G215" s="80">
        <f>VLOOKUP($A215,[0]!Table,MATCH(G$4,[0]!Curves,0))</f>
        <v>5.31</v>
      </c>
      <c r="H215" s="81">
        <f t="shared" si="176"/>
        <v>5.31</v>
      </c>
      <c r="I215" s="80">
        <f t="shared" si="177"/>
        <v>5.31</v>
      </c>
      <c r="J215" s="80">
        <f>VLOOKUP($A215,[0]!Table,MATCH(J$4,[0]!Curves,0))</f>
        <v>0</v>
      </c>
      <c r="K215" s="81">
        <f t="shared" si="171"/>
        <v>0</v>
      </c>
      <c r="L215" s="99">
        <f t="shared" si="178"/>
        <v>0</v>
      </c>
      <c r="M215" s="80">
        <f>VLOOKUP($A215,[0]!Table,MATCH(M$4,[0]!Curves,0))</f>
        <v>0</v>
      </c>
      <c r="N215" s="81">
        <f t="shared" si="172"/>
        <v>0</v>
      </c>
      <c r="O215" s="99">
        <f t="shared" si="179"/>
        <v>0</v>
      </c>
      <c r="P215" s="71"/>
      <c r="Q215" s="99">
        <f t="shared" si="173"/>
        <v>5.31</v>
      </c>
      <c r="R215" s="99">
        <f t="shared" si="174"/>
        <v>5.31</v>
      </c>
      <c r="S215" s="99">
        <f t="shared" si="175"/>
        <v>5.31</v>
      </c>
      <c r="T215" s="82"/>
      <c r="U215" s="22">
        <f t="shared" si="144"/>
        <v>31</v>
      </c>
      <c r="V215" s="83">
        <f t="shared" si="145"/>
        <v>44221</v>
      </c>
      <c r="W215" s="22">
        <f t="shared" ca="1" si="146"/>
        <v>7172</v>
      </c>
      <c r="X215" s="80">
        <f>VLOOKUP($A215,[0]!Table,MATCH(X$4,[0]!Curves,0))</f>
        <v>6.5749324707648604E-2</v>
      </c>
      <c r="Y215" s="84">
        <f t="shared" ca="1" si="147"/>
        <v>0.28056068689058883</v>
      </c>
      <c r="Z215" s="22">
        <f t="shared" si="148"/>
        <v>0</v>
      </c>
      <c r="AA215" s="22">
        <f t="shared" si="149"/>
        <v>0</v>
      </c>
      <c r="AC215" s="72">
        <f t="shared" ca="1" si="150"/>
        <v>0</v>
      </c>
      <c r="AD215" s="72">
        <f t="shared" ca="1" si="151"/>
        <v>0</v>
      </c>
      <c r="AE215" s="72">
        <f t="shared" ca="1" si="152"/>
        <v>0</v>
      </c>
      <c r="AF215" s="72">
        <f t="shared" ca="1" si="153"/>
        <v>0</v>
      </c>
      <c r="AG215" s="72">
        <f t="shared" ca="1" si="154"/>
        <v>0</v>
      </c>
      <c r="AH215" s="72">
        <f t="shared" ca="1" si="155"/>
        <v>0</v>
      </c>
      <c r="AI215" s="72">
        <f t="shared" ca="1" si="156"/>
        <v>0</v>
      </c>
      <c r="AJ215" s="72">
        <f t="shared" ca="1" si="157"/>
        <v>0</v>
      </c>
      <c r="AK215" s="72">
        <f t="shared" ca="1" si="158"/>
        <v>0</v>
      </c>
      <c r="AL215" s="76"/>
      <c r="AM215" s="72">
        <f t="shared" ca="1" si="159"/>
        <v>0</v>
      </c>
      <c r="AN215" s="72">
        <f t="shared" ca="1" si="160"/>
        <v>0</v>
      </c>
      <c r="AO215" s="72">
        <f t="shared" ca="1" si="161"/>
        <v>0</v>
      </c>
      <c r="AP215" s="85">
        <f t="shared" ca="1" si="162"/>
        <v>0</v>
      </c>
      <c r="AR215" s="72">
        <f t="shared" ca="1" si="163"/>
        <v>0</v>
      </c>
      <c r="AS215" s="72">
        <f t="shared" ca="1" si="164"/>
        <v>0</v>
      </c>
      <c r="AT215" s="72">
        <f t="shared" ca="1" si="165"/>
        <v>0</v>
      </c>
      <c r="AU215" s="85">
        <f t="shared" ca="1" si="166"/>
        <v>0</v>
      </c>
      <c r="AV215" s="85"/>
      <c r="AW215" s="73">
        <f t="shared" ca="1" si="167"/>
        <v>0</v>
      </c>
      <c r="AY215" s="73">
        <f t="shared" ca="1" si="168"/>
        <v>0</v>
      </c>
      <c r="AZ215" s="86"/>
    </row>
    <row r="216" spans="1:52" ht="12" customHeight="1">
      <c r="A216" s="77">
        <f t="shared" si="169"/>
        <v>44197</v>
      </c>
      <c r="B216" s="78">
        <f t="shared" si="170"/>
        <v>50000</v>
      </c>
      <c r="C216" s="87"/>
      <c r="D216" s="79">
        <f t="shared" si="141"/>
        <v>50000</v>
      </c>
      <c r="E216" s="67">
        <f t="shared" si="142"/>
        <v>0</v>
      </c>
      <c r="F216" s="67">
        <f t="shared" ca="1" si="143"/>
        <v>0</v>
      </c>
      <c r="G216" s="80">
        <f>VLOOKUP($A216,[0]!Table,MATCH(G$4,[0]!Curves,0))</f>
        <v>5.4060000000000006</v>
      </c>
      <c r="H216" s="81">
        <f t="shared" si="176"/>
        <v>5.4060000000000006</v>
      </c>
      <c r="I216" s="80">
        <f t="shared" si="177"/>
        <v>5.4060000000000006</v>
      </c>
      <c r="J216" s="80">
        <f>VLOOKUP($A216,[0]!Table,MATCH(J$4,[0]!Curves,0))</f>
        <v>0</v>
      </c>
      <c r="K216" s="81">
        <f t="shared" si="171"/>
        <v>0</v>
      </c>
      <c r="L216" s="99">
        <f t="shared" si="178"/>
        <v>0</v>
      </c>
      <c r="M216" s="80">
        <f>VLOOKUP($A216,[0]!Table,MATCH(M$4,[0]!Curves,0))</f>
        <v>0</v>
      </c>
      <c r="N216" s="81">
        <f t="shared" si="172"/>
        <v>0</v>
      </c>
      <c r="O216" s="99">
        <f t="shared" si="179"/>
        <v>0</v>
      </c>
      <c r="P216" s="71"/>
      <c r="Q216" s="99">
        <f t="shared" si="173"/>
        <v>5.4060000000000006</v>
      </c>
      <c r="R216" s="99">
        <f t="shared" si="174"/>
        <v>5.4060000000000006</v>
      </c>
      <c r="S216" s="99">
        <f t="shared" si="175"/>
        <v>5.4060000000000006</v>
      </c>
      <c r="T216" s="82"/>
      <c r="U216" s="22">
        <f t="shared" si="144"/>
        <v>31</v>
      </c>
      <c r="V216" s="83">
        <f t="shared" si="145"/>
        <v>44252</v>
      </c>
      <c r="W216" s="22">
        <f t="shared" ca="1" si="146"/>
        <v>7203</v>
      </c>
      <c r="X216" s="80">
        <f>VLOOKUP($A216,[0]!Table,MATCH(X$4,[0]!Curves,0))</f>
        <v>6.5785499878470599E-2</v>
      </c>
      <c r="Y216" s="84">
        <f t="shared" ca="1" si="147"/>
        <v>0.27883098290276048</v>
      </c>
      <c r="Z216" s="22">
        <f t="shared" si="148"/>
        <v>0</v>
      </c>
      <c r="AA216" s="22">
        <f t="shared" si="149"/>
        <v>0</v>
      </c>
      <c r="AC216" s="72">
        <f t="shared" ca="1" si="150"/>
        <v>0</v>
      </c>
      <c r="AD216" s="72">
        <f t="shared" ca="1" si="151"/>
        <v>0</v>
      </c>
      <c r="AE216" s="72">
        <f t="shared" ca="1" si="152"/>
        <v>0</v>
      </c>
      <c r="AF216" s="72">
        <f t="shared" ca="1" si="153"/>
        <v>0</v>
      </c>
      <c r="AG216" s="72">
        <f t="shared" ca="1" si="154"/>
        <v>0</v>
      </c>
      <c r="AH216" s="72">
        <f t="shared" ca="1" si="155"/>
        <v>0</v>
      </c>
      <c r="AI216" s="72">
        <f t="shared" ca="1" si="156"/>
        <v>0</v>
      </c>
      <c r="AJ216" s="72">
        <f t="shared" ca="1" si="157"/>
        <v>0</v>
      </c>
      <c r="AK216" s="72">
        <f t="shared" ca="1" si="158"/>
        <v>0</v>
      </c>
      <c r="AL216" s="76"/>
      <c r="AM216" s="72">
        <f t="shared" ca="1" si="159"/>
        <v>0</v>
      </c>
      <c r="AN216" s="72">
        <f t="shared" ca="1" si="160"/>
        <v>0</v>
      </c>
      <c r="AO216" s="72">
        <f t="shared" ca="1" si="161"/>
        <v>0</v>
      </c>
      <c r="AP216" s="85">
        <f t="shared" ca="1" si="162"/>
        <v>0</v>
      </c>
      <c r="AR216" s="72">
        <f t="shared" ca="1" si="163"/>
        <v>0</v>
      </c>
      <c r="AS216" s="72">
        <f t="shared" ca="1" si="164"/>
        <v>0</v>
      </c>
      <c r="AT216" s="72">
        <f t="shared" ca="1" si="165"/>
        <v>0</v>
      </c>
      <c r="AU216" s="85">
        <f t="shared" ca="1" si="166"/>
        <v>0</v>
      </c>
      <c r="AV216" s="85"/>
      <c r="AW216" s="73">
        <f t="shared" ca="1" si="167"/>
        <v>0</v>
      </c>
      <c r="AY216" s="73">
        <f t="shared" ca="1" si="168"/>
        <v>0</v>
      </c>
      <c r="AZ216" s="86"/>
    </row>
    <row r="217" spans="1:52" ht="12" customHeight="1">
      <c r="A217" s="77">
        <f t="shared" si="169"/>
        <v>44228</v>
      </c>
      <c r="B217" s="78">
        <f t="shared" si="170"/>
        <v>50000</v>
      </c>
      <c r="C217" s="87"/>
      <c r="D217" s="79">
        <f t="shared" si="141"/>
        <v>50000</v>
      </c>
      <c r="E217" s="67">
        <f t="shared" si="142"/>
        <v>0</v>
      </c>
      <c r="F217" s="67">
        <f t="shared" ca="1" si="143"/>
        <v>0</v>
      </c>
      <c r="G217" s="80">
        <f>VLOOKUP($A217,[0]!Table,MATCH(G$4,[0]!Curves,0))</f>
        <v>5.2880000000000003</v>
      </c>
      <c r="H217" s="81">
        <f t="shared" si="176"/>
        <v>5.2880000000000003</v>
      </c>
      <c r="I217" s="80">
        <f t="shared" si="177"/>
        <v>5.2880000000000003</v>
      </c>
      <c r="J217" s="80">
        <f>VLOOKUP($A217,[0]!Table,MATCH(J$4,[0]!Curves,0))</f>
        <v>0</v>
      </c>
      <c r="K217" s="81">
        <f t="shared" si="171"/>
        <v>0</v>
      </c>
      <c r="L217" s="99">
        <f t="shared" si="178"/>
        <v>0</v>
      </c>
      <c r="M217" s="80">
        <f>VLOOKUP($A217,[0]!Table,MATCH(M$4,[0]!Curves,0))</f>
        <v>0</v>
      </c>
      <c r="N217" s="81">
        <f t="shared" si="172"/>
        <v>0</v>
      </c>
      <c r="O217" s="99">
        <f t="shared" si="179"/>
        <v>0</v>
      </c>
      <c r="P217" s="71"/>
      <c r="Q217" s="99">
        <f t="shared" si="173"/>
        <v>5.2880000000000003</v>
      </c>
      <c r="R217" s="99">
        <f t="shared" si="174"/>
        <v>5.2880000000000003</v>
      </c>
      <c r="S217" s="99">
        <f t="shared" si="175"/>
        <v>5.2880000000000003</v>
      </c>
      <c r="T217" s="82"/>
      <c r="U217" s="22">
        <f t="shared" si="144"/>
        <v>28</v>
      </c>
      <c r="V217" s="83">
        <f t="shared" si="145"/>
        <v>44280</v>
      </c>
      <c r="W217" s="22">
        <f t="shared" ca="1" si="146"/>
        <v>7231</v>
      </c>
      <c r="X217" s="80">
        <f>VLOOKUP($A217,[0]!Table,MATCH(X$4,[0]!Curves,0))</f>
        <v>6.5821675049726497E-2</v>
      </c>
      <c r="Y217" s="84">
        <f t="shared" ca="1" si="147"/>
        <v>0.2772764233556661</v>
      </c>
      <c r="Z217" s="22">
        <f t="shared" si="148"/>
        <v>0</v>
      </c>
      <c r="AA217" s="22">
        <f t="shared" si="149"/>
        <v>0</v>
      </c>
      <c r="AC217" s="72">
        <f t="shared" ca="1" si="150"/>
        <v>0</v>
      </c>
      <c r="AD217" s="72">
        <f t="shared" ca="1" si="151"/>
        <v>0</v>
      </c>
      <c r="AE217" s="72">
        <f t="shared" ca="1" si="152"/>
        <v>0</v>
      </c>
      <c r="AF217" s="72">
        <f t="shared" ca="1" si="153"/>
        <v>0</v>
      </c>
      <c r="AG217" s="72">
        <f t="shared" ca="1" si="154"/>
        <v>0</v>
      </c>
      <c r="AH217" s="72">
        <f t="shared" ca="1" si="155"/>
        <v>0</v>
      </c>
      <c r="AI217" s="72">
        <f t="shared" ca="1" si="156"/>
        <v>0</v>
      </c>
      <c r="AJ217" s="72">
        <f t="shared" ca="1" si="157"/>
        <v>0</v>
      </c>
      <c r="AK217" s="72">
        <f t="shared" ca="1" si="158"/>
        <v>0</v>
      </c>
      <c r="AL217" s="76"/>
      <c r="AM217" s="72">
        <f t="shared" ca="1" si="159"/>
        <v>0</v>
      </c>
      <c r="AN217" s="72">
        <f t="shared" ca="1" si="160"/>
        <v>0</v>
      </c>
      <c r="AO217" s="72">
        <f t="shared" ca="1" si="161"/>
        <v>0</v>
      </c>
      <c r="AP217" s="85">
        <f t="shared" ca="1" si="162"/>
        <v>0</v>
      </c>
      <c r="AR217" s="72">
        <f t="shared" ca="1" si="163"/>
        <v>0</v>
      </c>
      <c r="AS217" s="72">
        <f t="shared" ca="1" si="164"/>
        <v>0</v>
      </c>
      <c r="AT217" s="72">
        <f t="shared" ca="1" si="165"/>
        <v>0</v>
      </c>
      <c r="AU217" s="85">
        <f t="shared" ca="1" si="166"/>
        <v>0</v>
      </c>
      <c r="AV217" s="85"/>
      <c r="AW217" s="73">
        <f t="shared" ca="1" si="167"/>
        <v>0</v>
      </c>
      <c r="AY217" s="73">
        <f t="shared" ca="1" si="168"/>
        <v>0</v>
      </c>
      <c r="AZ217" s="86"/>
    </row>
    <row r="218" spans="1:52" ht="12" customHeight="1">
      <c r="A218" s="77">
        <f t="shared" si="169"/>
        <v>44256</v>
      </c>
      <c r="B218" s="78">
        <f t="shared" si="170"/>
        <v>50000</v>
      </c>
      <c r="C218" s="87"/>
      <c r="D218" s="79">
        <f t="shared" si="141"/>
        <v>50000</v>
      </c>
      <c r="E218" s="67">
        <f t="shared" si="142"/>
        <v>0</v>
      </c>
      <c r="F218" s="67">
        <f t="shared" ca="1" si="143"/>
        <v>0</v>
      </c>
      <c r="G218" s="80">
        <f>VLOOKUP($A218,[0]!Table,MATCH(G$4,[0]!Curves,0))</f>
        <v>5.1550000000000002</v>
      </c>
      <c r="H218" s="81">
        <f t="shared" si="176"/>
        <v>5.1550000000000002</v>
      </c>
      <c r="I218" s="80">
        <f t="shared" si="177"/>
        <v>5.1550000000000002</v>
      </c>
      <c r="J218" s="80">
        <f>VLOOKUP($A218,[0]!Table,MATCH(J$4,[0]!Curves,0))</f>
        <v>0</v>
      </c>
      <c r="K218" s="81">
        <f t="shared" si="171"/>
        <v>0</v>
      </c>
      <c r="L218" s="99">
        <f t="shared" si="178"/>
        <v>0</v>
      </c>
      <c r="M218" s="80">
        <f>VLOOKUP($A218,[0]!Table,MATCH(M$4,[0]!Curves,0))</f>
        <v>0</v>
      </c>
      <c r="N218" s="81">
        <f t="shared" si="172"/>
        <v>0</v>
      </c>
      <c r="O218" s="99">
        <f t="shared" si="179"/>
        <v>0</v>
      </c>
      <c r="P218" s="71"/>
      <c r="Q218" s="99">
        <f t="shared" si="173"/>
        <v>5.1550000000000002</v>
      </c>
      <c r="R218" s="99">
        <f t="shared" si="174"/>
        <v>5.1550000000000002</v>
      </c>
      <c r="S218" s="99">
        <f t="shared" si="175"/>
        <v>5.1550000000000002</v>
      </c>
      <c r="T218" s="82"/>
      <c r="U218" s="22">
        <f t="shared" si="144"/>
        <v>31</v>
      </c>
      <c r="V218" s="83">
        <f t="shared" si="145"/>
        <v>44311</v>
      </c>
      <c r="W218" s="22">
        <f t="shared" ca="1" si="146"/>
        <v>7262</v>
      </c>
      <c r="X218" s="80">
        <f>VLOOKUP($A218,[0]!Table,MATCH(X$4,[0]!Curves,0))</f>
        <v>6.5854349398329695E-2</v>
      </c>
      <c r="Y218" s="84">
        <f t="shared" ca="1" si="147"/>
        <v>0.27556385586763776</v>
      </c>
      <c r="Z218" s="22">
        <f t="shared" si="148"/>
        <v>0</v>
      </c>
      <c r="AA218" s="22">
        <f t="shared" si="149"/>
        <v>0</v>
      </c>
      <c r="AC218" s="72">
        <f t="shared" ca="1" si="150"/>
        <v>0</v>
      </c>
      <c r="AD218" s="72">
        <f t="shared" ca="1" si="151"/>
        <v>0</v>
      </c>
      <c r="AE218" s="72">
        <f t="shared" ca="1" si="152"/>
        <v>0</v>
      </c>
      <c r="AF218" s="72">
        <f t="shared" ca="1" si="153"/>
        <v>0</v>
      </c>
      <c r="AG218" s="72">
        <f t="shared" ca="1" si="154"/>
        <v>0</v>
      </c>
      <c r="AH218" s="72">
        <f t="shared" ca="1" si="155"/>
        <v>0</v>
      </c>
      <c r="AI218" s="72">
        <f t="shared" ca="1" si="156"/>
        <v>0</v>
      </c>
      <c r="AJ218" s="72">
        <f t="shared" ca="1" si="157"/>
        <v>0</v>
      </c>
      <c r="AK218" s="72">
        <f t="shared" ca="1" si="158"/>
        <v>0</v>
      </c>
      <c r="AL218" s="76"/>
      <c r="AM218" s="72">
        <f t="shared" ca="1" si="159"/>
        <v>0</v>
      </c>
      <c r="AN218" s="72">
        <f t="shared" ca="1" si="160"/>
        <v>0</v>
      </c>
      <c r="AO218" s="72">
        <f t="shared" ca="1" si="161"/>
        <v>0</v>
      </c>
      <c r="AP218" s="85">
        <f t="shared" ca="1" si="162"/>
        <v>0</v>
      </c>
      <c r="AR218" s="72">
        <f t="shared" ca="1" si="163"/>
        <v>0</v>
      </c>
      <c r="AS218" s="72">
        <f t="shared" ca="1" si="164"/>
        <v>0</v>
      </c>
      <c r="AT218" s="72">
        <f t="shared" ca="1" si="165"/>
        <v>0</v>
      </c>
      <c r="AU218" s="85">
        <f t="shared" ca="1" si="166"/>
        <v>0</v>
      </c>
      <c r="AV218" s="85"/>
      <c r="AW218" s="73">
        <f t="shared" ca="1" si="167"/>
        <v>0</v>
      </c>
      <c r="AY218" s="73">
        <f t="shared" ca="1" si="168"/>
        <v>0</v>
      </c>
      <c r="AZ218" s="86"/>
    </row>
    <row r="219" spans="1:52" ht="12" customHeight="1">
      <c r="A219" s="77">
        <f t="shared" si="169"/>
        <v>44287</v>
      </c>
      <c r="B219" s="78">
        <f t="shared" si="170"/>
        <v>50000</v>
      </c>
      <c r="C219" s="87"/>
      <c r="D219" s="79">
        <f t="shared" si="141"/>
        <v>50000</v>
      </c>
      <c r="E219" s="67">
        <f t="shared" si="142"/>
        <v>0</v>
      </c>
      <c r="F219" s="67">
        <f t="shared" ca="1" si="143"/>
        <v>0</v>
      </c>
      <c r="G219" s="80">
        <f>VLOOKUP($A219,[0]!Table,MATCH(G$4,[0]!Curves,0))</f>
        <v>4.97</v>
      </c>
      <c r="H219" s="81">
        <f t="shared" si="176"/>
        <v>4.97</v>
      </c>
      <c r="I219" s="80">
        <f t="shared" si="177"/>
        <v>4.97</v>
      </c>
      <c r="J219" s="80">
        <f>VLOOKUP($A219,[0]!Table,MATCH(J$4,[0]!Curves,0))</f>
        <v>0</v>
      </c>
      <c r="K219" s="81">
        <f t="shared" si="171"/>
        <v>0</v>
      </c>
      <c r="L219" s="99">
        <f t="shared" si="178"/>
        <v>0</v>
      </c>
      <c r="M219" s="80">
        <f>VLOOKUP($A219,[0]!Table,MATCH(M$4,[0]!Curves,0))</f>
        <v>0</v>
      </c>
      <c r="N219" s="81">
        <f t="shared" si="172"/>
        <v>0</v>
      </c>
      <c r="O219" s="99">
        <f t="shared" si="179"/>
        <v>0</v>
      </c>
      <c r="P219" s="71"/>
      <c r="Q219" s="99">
        <f t="shared" si="173"/>
        <v>4.97</v>
      </c>
      <c r="R219" s="99">
        <f t="shared" si="174"/>
        <v>4.97</v>
      </c>
      <c r="S219" s="99">
        <f t="shared" si="175"/>
        <v>4.97</v>
      </c>
      <c r="T219" s="82"/>
      <c r="U219" s="22">
        <f t="shared" si="144"/>
        <v>30</v>
      </c>
      <c r="V219" s="83">
        <f t="shared" si="145"/>
        <v>44341</v>
      </c>
      <c r="W219" s="22">
        <f t="shared" ca="1" si="146"/>
        <v>7292</v>
      </c>
      <c r="X219" s="80">
        <f>VLOOKUP($A219,[0]!Table,MATCH(X$4,[0]!Curves,0))</f>
        <v>6.5890524570411099E-2</v>
      </c>
      <c r="Y219" s="84">
        <f t="shared" ca="1" si="147"/>
        <v>0.27391505709374941</v>
      </c>
      <c r="Z219" s="22">
        <f t="shared" si="148"/>
        <v>0</v>
      </c>
      <c r="AA219" s="22">
        <f t="shared" si="149"/>
        <v>0</v>
      </c>
      <c r="AC219" s="72">
        <f t="shared" ca="1" si="150"/>
        <v>0</v>
      </c>
      <c r="AD219" s="72">
        <f t="shared" ca="1" si="151"/>
        <v>0</v>
      </c>
      <c r="AE219" s="72">
        <f t="shared" ca="1" si="152"/>
        <v>0</v>
      </c>
      <c r="AF219" s="72">
        <f t="shared" ca="1" si="153"/>
        <v>0</v>
      </c>
      <c r="AG219" s="72">
        <f t="shared" ca="1" si="154"/>
        <v>0</v>
      </c>
      <c r="AH219" s="72">
        <f t="shared" ca="1" si="155"/>
        <v>0</v>
      </c>
      <c r="AI219" s="72">
        <f t="shared" ca="1" si="156"/>
        <v>0</v>
      </c>
      <c r="AJ219" s="72">
        <f t="shared" ca="1" si="157"/>
        <v>0</v>
      </c>
      <c r="AK219" s="72">
        <f t="shared" ca="1" si="158"/>
        <v>0</v>
      </c>
      <c r="AL219" s="76"/>
      <c r="AM219" s="72">
        <f t="shared" ca="1" si="159"/>
        <v>0</v>
      </c>
      <c r="AN219" s="72">
        <f t="shared" ca="1" si="160"/>
        <v>0</v>
      </c>
      <c r="AO219" s="72">
        <f t="shared" ca="1" si="161"/>
        <v>0</v>
      </c>
      <c r="AP219" s="85">
        <f t="shared" ca="1" si="162"/>
        <v>0</v>
      </c>
      <c r="AR219" s="72">
        <f t="shared" ca="1" si="163"/>
        <v>0</v>
      </c>
      <c r="AS219" s="72">
        <f t="shared" ca="1" si="164"/>
        <v>0</v>
      </c>
      <c r="AT219" s="72">
        <f t="shared" ca="1" si="165"/>
        <v>0</v>
      </c>
      <c r="AU219" s="85">
        <f t="shared" ca="1" si="166"/>
        <v>0</v>
      </c>
      <c r="AV219" s="85"/>
      <c r="AW219" s="73">
        <f t="shared" ca="1" si="167"/>
        <v>0</v>
      </c>
      <c r="AY219" s="73">
        <f t="shared" ca="1" si="168"/>
        <v>0</v>
      </c>
      <c r="AZ219" s="86"/>
    </row>
    <row r="220" spans="1:52" ht="12" customHeight="1">
      <c r="A220" s="77">
        <f t="shared" si="169"/>
        <v>44317</v>
      </c>
      <c r="B220" s="78">
        <f t="shared" si="170"/>
        <v>50000</v>
      </c>
      <c r="C220" s="87"/>
      <c r="D220" s="79">
        <f t="shared" si="141"/>
        <v>50000</v>
      </c>
      <c r="E220" s="67">
        <f t="shared" si="142"/>
        <v>0</v>
      </c>
      <c r="F220" s="67">
        <f t="shared" ca="1" si="143"/>
        <v>0</v>
      </c>
      <c r="G220" s="80">
        <f>VLOOKUP($A220,[0]!Table,MATCH(G$4,[0]!Curves,0))</f>
        <v>4.96</v>
      </c>
      <c r="H220" s="81">
        <f t="shared" si="176"/>
        <v>4.96</v>
      </c>
      <c r="I220" s="80">
        <f t="shared" si="177"/>
        <v>4.96</v>
      </c>
      <c r="J220" s="80">
        <f>VLOOKUP($A220,[0]!Table,MATCH(J$4,[0]!Curves,0))</f>
        <v>0</v>
      </c>
      <c r="K220" s="81">
        <f t="shared" si="171"/>
        <v>0</v>
      </c>
      <c r="L220" s="99">
        <f t="shared" si="178"/>
        <v>0</v>
      </c>
      <c r="M220" s="80">
        <f>VLOOKUP($A220,[0]!Table,MATCH(M$4,[0]!Curves,0))</f>
        <v>0</v>
      </c>
      <c r="N220" s="81">
        <f t="shared" si="172"/>
        <v>0</v>
      </c>
      <c r="O220" s="99">
        <f t="shared" si="179"/>
        <v>0</v>
      </c>
      <c r="P220" s="71"/>
      <c r="Q220" s="99">
        <f t="shared" si="173"/>
        <v>4.96</v>
      </c>
      <c r="R220" s="99">
        <f t="shared" si="174"/>
        <v>4.96</v>
      </c>
      <c r="S220" s="99">
        <f t="shared" si="175"/>
        <v>4.96</v>
      </c>
      <c r="T220" s="82"/>
      <c r="U220" s="22">
        <f t="shared" si="144"/>
        <v>31</v>
      </c>
      <c r="V220" s="83">
        <f t="shared" si="145"/>
        <v>44372</v>
      </c>
      <c r="W220" s="22">
        <f t="shared" ca="1" si="146"/>
        <v>7323</v>
      </c>
      <c r="X220" s="80">
        <f>VLOOKUP($A220,[0]!Table,MATCH(X$4,[0]!Curves,0))</f>
        <v>6.5925532801869802E-2</v>
      </c>
      <c r="Y220" s="84">
        <f t="shared" ca="1" si="147"/>
        <v>0.27222007289856387</v>
      </c>
      <c r="Z220" s="22">
        <f t="shared" si="148"/>
        <v>0</v>
      </c>
      <c r="AA220" s="22">
        <f t="shared" si="149"/>
        <v>0</v>
      </c>
      <c r="AC220" s="72">
        <f t="shared" ca="1" si="150"/>
        <v>0</v>
      </c>
      <c r="AD220" s="72">
        <f t="shared" ca="1" si="151"/>
        <v>0</v>
      </c>
      <c r="AE220" s="72">
        <f t="shared" ca="1" si="152"/>
        <v>0</v>
      </c>
      <c r="AF220" s="72">
        <f t="shared" ca="1" si="153"/>
        <v>0</v>
      </c>
      <c r="AG220" s="72">
        <f t="shared" ca="1" si="154"/>
        <v>0</v>
      </c>
      <c r="AH220" s="72">
        <f t="shared" ca="1" si="155"/>
        <v>0</v>
      </c>
      <c r="AI220" s="72">
        <f t="shared" ca="1" si="156"/>
        <v>0</v>
      </c>
      <c r="AJ220" s="72">
        <f t="shared" ca="1" si="157"/>
        <v>0</v>
      </c>
      <c r="AK220" s="72">
        <f t="shared" ca="1" si="158"/>
        <v>0</v>
      </c>
      <c r="AL220" s="76"/>
      <c r="AM220" s="72">
        <f t="shared" ca="1" si="159"/>
        <v>0</v>
      </c>
      <c r="AN220" s="72">
        <f t="shared" ca="1" si="160"/>
        <v>0</v>
      </c>
      <c r="AO220" s="72">
        <f t="shared" ca="1" si="161"/>
        <v>0</v>
      </c>
      <c r="AP220" s="85">
        <f t="shared" ca="1" si="162"/>
        <v>0</v>
      </c>
      <c r="AR220" s="72">
        <f t="shared" ca="1" si="163"/>
        <v>0</v>
      </c>
      <c r="AS220" s="72">
        <f t="shared" ca="1" si="164"/>
        <v>0</v>
      </c>
      <c r="AT220" s="72">
        <f t="shared" ca="1" si="165"/>
        <v>0</v>
      </c>
      <c r="AU220" s="85">
        <f t="shared" ca="1" si="166"/>
        <v>0</v>
      </c>
      <c r="AV220" s="85"/>
      <c r="AW220" s="73">
        <f t="shared" ca="1" si="167"/>
        <v>0</v>
      </c>
      <c r="AY220" s="73">
        <f t="shared" ca="1" si="168"/>
        <v>0</v>
      </c>
      <c r="AZ220" s="86"/>
    </row>
    <row r="221" spans="1:52" ht="12" customHeight="1">
      <c r="A221" s="77">
        <f t="shared" si="169"/>
        <v>44348</v>
      </c>
      <c r="B221" s="78">
        <f t="shared" si="170"/>
        <v>50000</v>
      </c>
      <c r="C221" s="87"/>
      <c r="D221" s="79">
        <f t="shared" si="141"/>
        <v>50000</v>
      </c>
      <c r="E221" s="67">
        <f t="shared" si="142"/>
        <v>0</v>
      </c>
      <c r="F221" s="67">
        <f t="shared" ca="1" si="143"/>
        <v>0</v>
      </c>
      <c r="G221" s="80">
        <f>VLOOKUP($A221,[0]!Table,MATCH(G$4,[0]!Curves,0))</f>
        <v>4.9960000000000004</v>
      </c>
      <c r="H221" s="81">
        <f t="shared" si="176"/>
        <v>4.9960000000000004</v>
      </c>
      <c r="I221" s="80">
        <f t="shared" si="177"/>
        <v>4.9960000000000004</v>
      </c>
      <c r="J221" s="80">
        <f>VLOOKUP($A221,[0]!Table,MATCH(J$4,[0]!Curves,0))</f>
        <v>0</v>
      </c>
      <c r="K221" s="81">
        <f t="shared" si="171"/>
        <v>0</v>
      </c>
      <c r="L221" s="99">
        <f t="shared" si="178"/>
        <v>0</v>
      </c>
      <c r="M221" s="80">
        <f>VLOOKUP($A221,[0]!Table,MATCH(M$4,[0]!Curves,0))</f>
        <v>0</v>
      </c>
      <c r="N221" s="81">
        <f t="shared" si="172"/>
        <v>0</v>
      </c>
      <c r="O221" s="99">
        <f t="shared" si="179"/>
        <v>0</v>
      </c>
      <c r="P221" s="71"/>
      <c r="Q221" s="99">
        <f t="shared" si="173"/>
        <v>4.9960000000000004</v>
      </c>
      <c r="R221" s="99">
        <f t="shared" si="174"/>
        <v>4.9960000000000004</v>
      </c>
      <c r="S221" s="99">
        <f t="shared" si="175"/>
        <v>4.9960000000000004</v>
      </c>
      <c r="T221" s="82"/>
      <c r="U221" s="22">
        <f t="shared" si="144"/>
        <v>30</v>
      </c>
      <c r="V221" s="83">
        <f t="shared" si="145"/>
        <v>44402</v>
      </c>
      <c r="W221" s="22">
        <f t="shared" ca="1" si="146"/>
        <v>7353</v>
      </c>
      <c r="X221" s="80">
        <f>VLOOKUP($A221,[0]!Table,MATCH(X$4,[0]!Curves,0))</f>
        <v>6.5961707974803802E-2</v>
      </c>
      <c r="Y221" s="84">
        <f t="shared" ca="1" si="147"/>
        <v>0.27074571865481428</v>
      </c>
      <c r="Z221" s="22">
        <f t="shared" si="148"/>
        <v>0</v>
      </c>
      <c r="AA221" s="22">
        <f t="shared" si="149"/>
        <v>0</v>
      </c>
      <c r="AC221" s="72">
        <f t="shared" ca="1" si="150"/>
        <v>0</v>
      </c>
      <c r="AD221" s="72">
        <f t="shared" ca="1" si="151"/>
        <v>0</v>
      </c>
      <c r="AE221" s="72">
        <f t="shared" ca="1" si="152"/>
        <v>0</v>
      </c>
      <c r="AF221" s="72">
        <f t="shared" ca="1" si="153"/>
        <v>0</v>
      </c>
      <c r="AG221" s="72">
        <f t="shared" ca="1" si="154"/>
        <v>0</v>
      </c>
      <c r="AH221" s="72">
        <f t="shared" ca="1" si="155"/>
        <v>0</v>
      </c>
      <c r="AI221" s="72">
        <f t="shared" ca="1" si="156"/>
        <v>0</v>
      </c>
      <c r="AJ221" s="72">
        <f t="shared" ca="1" si="157"/>
        <v>0</v>
      </c>
      <c r="AK221" s="72">
        <f t="shared" ca="1" si="158"/>
        <v>0</v>
      </c>
      <c r="AL221" s="76"/>
      <c r="AM221" s="72">
        <f t="shared" ca="1" si="159"/>
        <v>0</v>
      </c>
      <c r="AN221" s="72">
        <f t="shared" ca="1" si="160"/>
        <v>0</v>
      </c>
      <c r="AO221" s="72">
        <f t="shared" ca="1" si="161"/>
        <v>0</v>
      </c>
      <c r="AP221" s="85">
        <f t="shared" ca="1" si="162"/>
        <v>0</v>
      </c>
      <c r="AR221" s="72">
        <f t="shared" ca="1" si="163"/>
        <v>0</v>
      </c>
      <c r="AS221" s="72">
        <f t="shared" ca="1" si="164"/>
        <v>0</v>
      </c>
      <c r="AT221" s="72">
        <f t="shared" ca="1" si="165"/>
        <v>0</v>
      </c>
      <c r="AU221" s="85">
        <f t="shared" ca="1" si="166"/>
        <v>0</v>
      </c>
      <c r="AV221" s="85"/>
      <c r="AW221" s="73">
        <f t="shared" ca="1" si="167"/>
        <v>0</v>
      </c>
      <c r="AY221" s="73">
        <f t="shared" ca="1" si="168"/>
        <v>0</v>
      </c>
      <c r="AZ221" s="86"/>
    </row>
    <row r="222" spans="1:52" ht="12" customHeight="1">
      <c r="A222" s="77">
        <f t="shared" si="169"/>
        <v>44378</v>
      </c>
      <c r="B222" s="78">
        <f t="shared" si="170"/>
        <v>50000</v>
      </c>
      <c r="C222" s="87"/>
      <c r="D222" s="79">
        <f t="shared" si="141"/>
        <v>50000</v>
      </c>
      <c r="E222" s="67">
        <f t="shared" si="142"/>
        <v>0</v>
      </c>
      <c r="F222" s="67">
        <f t="shared" ca="1" si="143"/>
        <v>0</v>
      </c>
      <c r="G222" s="80">
        <f>VLOOKUP($A222,[0]!Table,MATCH(G$4,[0]!Curves,0))</f>
        <v>5.0449999999999999</v>
      </c>
      <c r="H222" s="81">
        <f t="shared" si="176"/>
        <v>5.0449999999999999</v>
      </c>
      <c r="I222" s="80">
        <f t="shared" si="177"/>
        <v>5.0449999999999999</v>
      </c>
      <c r="J222" s="80">
        <f>VLOOKUP($A222,[0]!Table,MATCH(J$4,[0]!Curves,0))</f>
        <v>0</v>
      </c>
      <c r="K222" s="81">
        <f t="shared" si="171"/>
        <v>0</v>
      </c>
      <c r="L222" s="99">
        <f t="shared" si="178"/>
        <v>0</v>
      </c>
      <c r="M222" s="80">
        <f>VLOOKUP($A222,[0]!Table,MATCH(M$4,[0]!Curves,0))</f>
        <v>0</v>
      </c>
      <c r="N222" s="81">
        <f t="shared" si="172"/>
        <v>0</v>
      </c>
      <c r="O222" s="99">
        <f t="shared" si="179"/>
        <v>0</v>
      </c>
      <c r="P222" s="71"/>
      <c r="Q222" s="99">
        <f t="shared" si="173"/>
        <v>5.0449999999999999</v>
      </c>
      <c r="R222" s="99">
        <f t="shared" si="174"/>
        <v>5.0449999999999999</v>
      </c>
      <c r="S222" s="99">
        <f t="shared" si="175"/>
        <v>5.0449999999999999</v>
      </c>
      <c r="T222" s="82"/>
      <c r="U222" s="22">
        <f t="shared" si="144"/>
        <v>31</v>
      </c>
      <c r="V222" s="83">
        <f t="shared" si="145"/>
        <v>44433</v>
      </c>
      <c r="W222" s="22">
        <f t="shared" ca="1" si="146"/>
        <v>7384</v>
      </c>
      <c r="X222" s="80">
        <f>VLOOKUP($A222,[0]!Table,MATCH(X$4,[0]!Curves,0))</f>
        <v>6.5966858832772396E-2</v>
      </c>
      <c r="Y222" s="84">
        <f t="shared" ca="1" si="147"/>
        <v>0.26927102003018671</v>
      </c>
      <c r="Z222" s="22">
        <f t="shared" si="148"/>
        <v>0</v>
      </c>
      <c r="AA222" s="22">
        <f t="shared" si="149"/>
        <v>0</v>
      </c>
      <c r="AC222" s="72">
        <f t="shared" ca="1" si="150"/>
        <v>0</v>
      </c>
      <c r="AD222" s="72">
        <f t="shared" ca="1" si="151"/>
        <v>0</v>
      </c>
      <c r="AE222" s="72">
        <f t="shared" ca="1" si="152"/>
        <v>0</v>
      </c>
      <c r="AF222" s="72">
        <f t="shared" ca="1" si="153"/>
        <v>0</v>
      </c>
      <c r="AG222" s="72">
        <f t="shared" ca="1" si="154"/>
        <v>0</v>
      </c>
      <c r="AH222" s="72">
        <f t="shared" ca="1" si="155"/>
        <v>0</v>
      </c>
      <c r="AI222" s="72">
        <f t="shared" ca="1" si="156"/>
        <v>0</v>
      </c>
      <c r="AJ222" s="72">
        <f t="shared" ca="1" si="157"/>
        <v>0</v>
      </c>
      <c r="AK222" s="72">
        <f t="shared" ca="1" si="158"/>
        <v>0</v>
      </c>
      <c r="AL222" s="76"/>
      <c r="AM222" s="72">
        <f t="shared" ca="1" si="159"/>
        <v>0</v>
      </c>
      <c r="AN222" s="72">
        <f t="shared" ca="1" si="160"/>
        <v>0</v>
      </c>
      <c r="AO222" s="72">
        <f t="shared" ca="1" si="161"/>
        <v>0</v>
      </c>
      <c r="AP222" s="85">
        <f t="shared" ca="1" si="162"/>
        <v>0</v>
      </c>
      <c r="AR222" s="72">
        <f t="shared" ca="1" si="163"/>
        <v>0</v>
      </c>
      <c r="AS222" s="72">
        <f t="shared" ca="1" si="164"/>
        <v>0</v>
      </c>
      <c r="AT222" s="72">
        <f t="shared" ca="1" si="165"/>
        <v>0</v>
      </c>
      <c r="AU222" s="85">
        <f t="shared" ca="1" si="166"/>
        <v>0</v>
      </c>
      <c r="AV222" s="85"/>
      <c r="AW222" s="73">
        <f t="shared" ca="1" si="167"/>
        <v>0</v>
      </c>
      <c r="AY222" s="73">
        <f t="shared" ca="1" si="168"/>
        <v>0</v>
      </c>
      <c r="AZ222" s="86"/>
    </row>
    <row r="223" spans="1:52" ht="12" customHeight="1">
      <c r="A223" s="77">
        <f t="shared" si="169"/>
        <v>44409</v>
      </c>
      <c r="B223" s="78">
        <f t="shared" si="170"/>
        <v>50000</v>
      </c>
      <c r="C223" s="87"/>
      <c r="D223" s="79">
        <f t="shared" si="141"/>
        <v>50000</v>
      </c>
      <c r="E223" s="67">
        <f t="shared" si="142"/>
        <v>0</v>
      </c>
      <c r="F223" s="67">
        <f t="shared" ca="1" si="143"/>
        <v>0</v>
      </c>
      <c r="G223" s="80">
        <f>VLOOKUP($A223,[0]!Table,MATCH(G$4,[0]!Curves,0))</f>
        <v>5.09</v>
      </c>
      <c r="H223" s="81">
        <f t="shared" si="176"/>
        <v>5.09</v>
      </c>
      <c r="I223" s="80">
        <f t="shared" si="177"/>
        <v>5.09</v>
      </c>
      <c r="J223" s="80">
        <f>VLOOKUP($A223,[0]!Table,MATCH(J$4,[0]!Curves,0))</f>
        <v>0</v>
      </c>
      <c r="K223" s="81">
        <f t="shared" si="171"/>
        <v>0</v>
      </c>
      <c r="L223" s="99">
        <f t="shared" si="178"/>
        <v>0</v>
      </c>
      <c r="M223" s="80">
        <f>VLOOKUP($A223,[0]!Table,MATCH(M$4,[0]!Curves,0))</f>
        <v>0</v>
      </c>
      <c r="N223" s="81">
        <f t="shared" si="172"/>
        <v>0</v>
      </c>
      <c r="O223" s="99">
        <f t="shared" si="179"/>
        <v>0</v>
      </c>
      <c r="P223" s="71"/>
      <c r="Q223" s="99">
        <f t="shared" si="173"/>
        <v>5.09</v>
      </c>
      <c r="R223" s="99">
        <f t="shared" si="174"/>
        <v>5.09</v>
      </c>
      <c r="S223" s="99">
        <f t="shared" si="175"/>
        <v>5.09</v>
      </c>
      <c r="T223" s="82"/>
      <c r="U223" s="22">
        <f t="shared" si="144"/>
        <v>31</v>
      </c>
      <c r="V223" s="83">
        <f t="shared" si="145"/>
        <v>44464</v>
      </c>
      <c r="W223" s="22">
        <f t="shared" ca="1" si="146"/>
        <v>7415</v>
      </c>
      <c r="X223" s="80">
        <f>VLOOKUP($A223,[0]!Table,MATCH(X$4,[0]!Curves,0))</f>
        <v>6.5964468231018106E-2</v>
      </c>
      <c r="Y223" s="84">
        <f t="shared" ca="1" si="147"/>
        <v>0.26780445901743316</v>
      </c>
      <c r="Z223" s="22">
        <f t="shared" si="148"/>
        <v>0</v>
      </c>
      <c r="AA223" s="22">
        <f t="shared" si="149"/>
        <v>0</v>
      </c>
      <c r="AC223" s="72">
        <f t="shared" ca="1" si="150"/>
        <v>0</v>
      </c>
      <c r="AD223" s="72">
        <f t="shared" ca="1" si="151"/>
        <v>0</v>
      </c>
      <c r="AE223" s="72">
        <f t="shared" ca="1" si="152"/>
        <v>0</v>
      </c>
      <c r="AF223" s="72">
        <f t="shared" ca="1" si="153"/>
        <v>0</v>
      </c>
      <c r="AG223" s="72">
        <f t="shared" ca="1" si="154"/>
        <v>0</v>
      </c>
      <c r="AH223" s="72">
        <f t="shared" ca="1" si="155"/>
        <v>0</v>
      </c>
      <c r="AI223" s="72">
        <f t="shared" ca="1" si="156"/>
        <v>0</v>
      </c>
      <c r="AJ223" s="72">
        <f t="shared" ca="1" si="157"/>
        <v>0</v>
      </c>
      <c r="AK223" s="72">
        <f t="shared" ca="1" si="158"/>
        <v>0</v>
      </c>
      <c r="AL223" s="76"/>
      <c r="AM223" s="72">
        <f t="shared" ca="1" si="159"/>
        <v>0</v>
      </c>
      <c r="AN223" s="72">
        <f t="shared" ca="1" si="160"/>
        <v>0</v>
      </c>
      <c r="AO223" s="72">
        <f t="shared" ca="1" si="161"/>
        <v>0</v>
      </c>
      <c r="AP223" s="85">
        <f t="shared" ca="1" si="162"/>
        <v>0</v>
      </c>
      <c r="AR223" s="72">
        <f t="shared" ca="1" si="163"/>
        <v>0</v>
      </c>
      <c r="AS223" s="72">
        <f t="shared" ca="1" si="164"/>
        <v>0</v>
      </c>
      <c r="AT223" s="72">
        <f t="shared" ca="1" si="165"/>
        <v>0</v>
      </c>
      <c r="AU223" s="85">
        <f t="shared" ca="1" si="166"/>
        <v>0</v>
      </c>
      <c r="AV223" s="85"/>
      <c r="AW223" s="73">
        <f t="shared" ca="1" si="167"/>
        <v>0</v>
      </c>
      <c r="AY223" s="73">
        <f t="shared" ca="1" si="168"/>
        <v>0</v>
      </c>
      <c r="AZ223" s="86"/>
    </row>
    <row r="224" spans="1:52" ht="12" customHeight="1">
      <c r="A224" s="77">
        <f t="shared" si="169"/>
        <v>44440</v>
      </c>
      <c r="B224" s="78">
        <f t="shared" si="170"/>
        <v>50000</v>
      </c>
      <c r="C224" s="87"/>
      <c r="D224" s="79">
        <f t="shared" si="141"/>
        <v>50000</v>
      </c>
      <c r="E224" s="67">
        <f t="shared" si="142"/>
        <v>0</v>
      </c>
      <c r="F224" s="67">
        <f t="shared" ca="1" si="143"/>
        <v>0</v>
      </c>
      <c r="G224" s="80">
        <f>VLOOKUP($A224,[0]!Table,MATCH(G$4,[0]!Curves,0))</f>
        <v>5.0970000000000004</v>
      </c>
      <c r="H224" s="81">
        <f t="shared" si="176"/>
        <v>5.0970000000000004</v>
      </c>
      <c r="I224" s="80">
        <f t="shared" si="177"/>
        <v>5.0970000000000004</v>
      </c>
      <c r="J224" s="80">
        <f>VLOOKUP($A224,[0]!Table,MATCH(J$4,[0]!Curves,0))</f>
        <v>0</v>
      </c>
      <c r="K224" s="81">
        <f t="shared" si="171"/>
        <v>0</v>
      </c>
      <c r="L224" s="99">
        <f t="shared" si="178"/>
        <v>0</v>
      </c>
      <c r="M224" s="80">
        <f>VLOOKUP($A224,[0]!Table,MATCH(M$4,[0]!Curves,0))</f>
        <v>0</v>
      </c>
      <c r="N224" s="81">
        <f t="shared" si="172"/>
        <v>0</v>
      </c>
      <c r="O224" s="99">
        <f t="shared" si="179"/>
        <v>0</v>
      </c>
      <c r="P224" s="71"/>
      <c r="Q224" s="99">
        <f t="shared" si="173"/>
        <v>5.0970000000000004</v>
      </c>
      <c r="R224" s="99">
        <f t="shared" si="174"/>
        <v>5.0970000000000004</v>
      </c>
      <c r="S224" s="99">
        <f t="shared" si="175"/>
        <v>5.0970000000000004</v>
      </c>
      <c r="T224" s="82"/>
      <c r="U224" s="22">
        <f t="shared" si="144"/>
        <v>30</v>
      </c>
      <c r="V224" s="83">
        <f t="shared" si="145"/>
        <v>44494</v>
      </c>
      <c r="W224" s="22">
        <f t="shared" ca="1" si="146"/>
        <v>7445</v>
      </c>
      <c r="X224" s="80">
        <f>VLOOKUP($A224,[0]!Table,MATCH(X$4,[0]!Curves,0))</f>
        <v>6.5962077629265495E-2</v>
      </c>
      <c r="Y224" s="84">
        <f t="shared" ca="1" si="147"/>
        <v>0.26639291168501666</v>
      </c>
      <c r="Z224" s="22">
        <f t="shared" si="148"/>
        <v>0</v>
      </c>
      <c r="AA224" s="22">
        <f t="shared" si="149"/>
        <v>0</v>
      </c>
      <c r="AC224" s="72">
        <f t="shared" ca="1" si="150"/>
        <v>0</v>
      </c>
      <c r="AD224" s="72">
        <f t="shared" ca="1" si="151"/>
        <v>0</v>
      </c>
      <c r="AE224" s="72">
        <f t="shared" ca="1" si="152"/>
        <v>0</v>
      </c>
      <c r="AF224" s="72">
        <f t="shared" ca="1" si="153"/>
        <v>0</v>
      </c>
      <c r="AG224" s="72">
        <f t="shared" ca="1" si="154"/>
        <v>0</v>
      </c>
      <c r="AH224" s="72">
        <f t="shared" ca="1" si="155"/>
        <v>0</v>
      </c>
      <c r="AI224" s="72">
        <f t="shared" ca="1" si="156"/>
        <v>0</v>
      </c>
      <c r="AJ224" s="72">
        <f t="shared" ca="1" si="157"/>
        <v>0</v>
      </c>
      <c r="AK224" s="72">
        <f t="shared" ca="1" si="158"/>
        <v>0</v>
      </c>
      <c r="AL224" s="76"/>
      <c r="AM224" s="72">
        <f t="shared" ca="1" si="159"/>
        <v>0</v>
      </c>
      <c r="AN224" s="72">
        <f t="shared" ca="1" si="160"/>
        <v>0</v>
      </c>
      <c r="AO224" s="72">
        <f t="shared" ca="1" si="161"/>
        <v>0</v>
      </c>
      <c r="AP224" s="85">
        <f t="shared" ca="1" si="162"/>
        <v>0</v>
      </c>
      <c r="AR224" s="72">
        <f t="shared" ca="1" si="163"/>
        <v>0</v>
      </c>
      <c r="AS224" s="72">
        <f t="shared" ca="1" si="164"/>
        <v>0</v>
      </c>
      <c r="AT224" s="72">
        <f t="shared" ca="1" si="165"/>
        <v>0</v>
      </c>
      <c r="AU224" s="85">
        <f t="shared" ca="1" si="166"/>
        <v>0</v>
      </c>
      <c r="AV224" s="85"/>
      <c r="AW224" s="73">
        <f t="shared" ca="1" si="167"/>
        <v>0</v>
      </c>
      <c r="AY224" s="73">
        <f t="shared" ca="1" si="168"/>
        <v>0</v>
      </c>
      <c r="AZ224" s="86"/>
    </row>
    <row r="225" spans="1:52" ht="12" customHeight="1">
      <c r="A225" s="77">
        <f t="shared" si="169"/>
        <v>44470</v>
      </c>
      <c r="B225" s="78">
        <f t="shared" si="170"/>
        <v>50000</v>
      </c>
      <c r="C225" s="87"/>
      <c r="D225" s="79">
        <f t="shared" si="141"/>
        <v>50000</v>
      </c>
      <c r="E225" s="67">
        <f t="shared" si="142"/>
        <v>0</v>
      </c>
      <c r="F225" s="67">
        <f t="shared" ca="1" si="143"/>
        <v>0</v>
      </c>
      <c r="G225" s="80">
        <f>VLOOKUP($A225,[0]!Table,MATCH(G$4,[0]!Curves,0))</f>
        <v>5.125</v>
      </c>
      <c r="H225" s="81">
        <f t="shared" si="176"/>
        <v>5.125</v>
      </c>
      <c r="I225" s="80">
        <f t="shared" si="177"/>
        <v>5.125</v>
      </c>
      <c r="J225" s="80">
        <f>VLOOKUP($A225,[0]!Table,MATCH(J$4,[0]!Curves,0))</f>
        <v>0</v>
      </c>
      <c r="K225" s="81">
        <f t="shared" si="171"/>
        <v>0</v>
      </c>
      <c r="L225" s="99">
        <f t="shared" si="178"/>
        <v>0</v>
      </c>
      <c r="M225" s="80">
        <f>VLOOKUP($A225,[0]!Table,MATCH(M$4,[0]!Curves,0))</f>
        <v>0</v>
      </c>
      <c r="N225" s="81">
        <f t="shared" si="172"/>
        <v>0</v>
      </c>
      <c r="O225" s="99">
        <f t="shared" si="179"/>
        <v>0</v>
      </c>
      <c r="P225" s="71"/>
      <c r="Q225" s="99">
        <f t="shared" si="173"/>
        <v>5.125</v>
      </c>
      <c r="R225" s="99">
        <f t="shared" si="174"/>
        <v>5.125</v>
      </c>
      <c r="S225" s="99">
        <f t="shared" si="175"/>
        <v>5.125</v>
      </c>
      <c r="T225" s="82"/>
      <c r="U225" s="22">
        <f t="shared" si="144"/>
        <v>31</v>
      </c>
      <c r="V225" s="83">
        <f t="shared" si="145"/>
        <v>44525</v>
      </c>
      <c r="W225" s="22">
        <f t="shared" ca="1" si="146"/>
        <v>7476</v>
      </c>
      <c r="X225" s="80">
        <f>VLOOKUP($A225,[0]!Table,MATCH(X$4,[0]!Curves,0))</f>
        <v>6.5959764143701097E-2</v>
      </c>
      <c r="Y225" s="84">
        <f t="shared" ca="1" si="147"/>
        <v>0.2649422308682563</v>
      </c>
      <c r="Z225" s="22">
        <f t="shared" si="148"/>
        <v>0</v>
      </c>
      <c r="AA225" s="22">
        <f t="shared" si="149"/>
        <v>0</v>
      </c>
      <c r="AC225" s="72">
        <f t="shared" ca="1" si="150"/>
        <v>0</v>
      </c>
      <c r="AD225" s="72">
        <f t="shared" ca="1" si="151"/>
        <v>0</v>
      </c>
      <c r="AE225" s="72">
        <f t="shared" ca="1" si="152"/>
        <v>0</v>
      </c>
      <c r="AF225" s="72">
        <f t="shared" ca="1" si="153"/>
        <v>0</v>
      </c>
      <c r="AG225" s="72">
        <f t="shared" ca="1" si="154"/>
        <v>0</v>
      </c>
      <c r="AH225" s="72">
        <f t="shared" ca="1" si="155"/>
        <v>0</v>
      </c>
      <c r="AI225" s="72">
        <f t="shared" ca="1" si="156"/>
        <v>0</v>
      </c>
      <c r="AJ225" s="72">
        <f t="shared" ca="1" si="157"/>
        <v>0</v>
      </c>
      <c r="AK225" s="72">
        <f t="shared" ca="1" si="158"/>
        <v>0</v>
      </c>
      <c r="AL225" s="76"/>
      <c r="AM225" s="72">
        <f t="shared" ca="1" si="159"/>
        <v>0</v>
      </c>
      <c r="AN225" s="72">
        <f t="shared" ca="1" si="160"/>
        <v>0</v>
      </c>
      <c r="AO225" s="72">
        <f t="shared" ca="1" si="161"/>
        <v>0</v>
      </c>
      <c r="AP225" s="85">
        <f t="shared" ca="1" si="162"/>
        <v>0</v>
      </c>
      <c r="AR225" s="72">
        <f t="shared" ca="1" si="163"/>
        <v>0</v>
      </c>
      <c r="AS225" s="72">
        <f t="shared" ca="1" si="164"/>
        <v>0</v>
      </c>
      <c r="AT225" s="72">
        <f t="shared" ca="1" si="165"/>
        <v>0</v>
      </c>
      <c r="AU225" s="85">
        <f t="shared" ca="1" si="166"/>
        <v>0</v>
      </c>
      <c r="AV225" s="85"/>
      <c r="AW225" s="73">
        <f t="shared" ca="1" si="167"/>
        <v>0</v>
      </c>
      <c r="AY225" s="73">
        <f t="shared" ca="1" si="168"/>
        <v>0</v>
      </c>
      <c r="AZ225" s="86"/>
    </row>
    <row r="226" spans="1:52" ht="12" customHeight="1">
      <c r="A226" s="77">
        <f t="shared" si="169"/>
        <v>44501</v>
      </c>
      <c r="B226" s="78">
        <f t="shared" si="170"/>
        <v>50000</v>
      </c>
      <c r="C226" s="87"/>
      <c r="D226" s="79">
        <f t="shared" si="141"/>
        <v>50000</v>
      </c>
      <c r="E226" s="67">
        <f t="shared" si="142"/>
        <v>0</v>
      </c>
      <c r="F226" s="67">
        <f t="shared" ca="1" si="143"/>
        <v>0</v>
      </c>
      <c r="G226" s="80">
        <f>VLOOKUP($A226,[0]!Table,MATCH(G$4,[0]!Curves,0))</f>
        <v>5.26</v>
      </c>
      <c r="H226" s="81">
        <f t="shared" si="176"/>
        <v>5.26</v>
      </c>
      <c r="I226" s="80">
        <f t="shared" si="177"/>
        <v>5.26</v>
      </c>
      <c r="J226" s="80">
        <f>VLOOKUP($A226,[0]!Table,MATCH(J$4,[0]!Curves,0))</f>
        <v>0</v>
      </c>
      <c r="K226" s="81">
        <f t="shared" si="171"/>
        <v>0</v>
      </c>
      <c r="L226" s="99">
        <f t="shared" si="178"/>
        <v>0</v>
      </c>
      <c r="M226" s="80">
        <f>VLOOKUP($A226,[0]!Table,MATCH(M$4,[0]!Curves,0))</f>
        <v>0</v>
      </c>
      <c r="N226" s="81">
        <f t="shared" si="172"/>
        <v>0</v>
      </c>
      <c r="O226" s="99">
        <f t="shared" si="179"/>
        <v>0</v>
      </c>
      <c r="P226" s="71"/>
      <c r="Q226" s="99">
        <f t="shared" si="173"/>
        <v>5.26</v>
      </c>
      <c r="R226" s="99">
        <f t="shared" si="174"/>
        <v>5.26</v>
      </c>
      <c r="S226" s="99">
        <f t="shared" si="175"/>
        <v>5.26</v>
      </c>
      <c r="T226" s="82"/>
      <c r="U226" s="22">
        <f t="shared" si="144"/>
        <v>30</v>
      </c>
      <c r="V226" s="83">
        <f t="shared" si="145"/>
        <v>44555</v>
      </c>
      <c r="W226" s="22">
        <f t="shared" ca="1" si="146"/>
        <v>7506</v>
      </c>
      <c r="X226" s="80">
        <f>VLOOKUP($A226,[0]!Table,MATCH(X$4,[0]!Curves,0))</f>
        <v>6.5957373541952108E-2</v>
      </c>
      <c r="Y226" s="84">
        <f t="shared" ca="1" si="147"/>
        <v>0.26354596698568344</v>
      </c>
      <c r="Z226" s="22">
        <f t="shared" si="148"/>
        <v>0</v>
      </c>
      <c r="AA226" s="22">
        <f t="shared" si="149"/>
        <v>0</v>
      </c>
      <c r="AC226" s="72">
        <f t="shared" ca="1" si="150"/>
        <v>0</v>
      </c>
      <c r="AD226" s="72">
        <f t="shared" ca="1" si="151"/>
        <v>0</v>
      </c>
      <c r="AE226" s="72">
        <f t="shared" ca="1" si="152"/>
        <v>0</v>
      </c>
      <c r="AF226" s="72">
        <f t="shared" ca="1" si="153"/>
        <v>0</v>
      </c>
      <c r="AG226" s="72">
        <f t="shared" ca="1" si="154"/>
        <v>0</v>
      </c>
      <c r="AH226" s="72">
        <f t="shared" ca="1" si="155"/>
        <v>0</v>
      </c>
      <c r="AI226" s="72">
        <f t="shared" ca="1" si="156"/>
        <v>0</v>
      </c>
      <c r="AJ226" s="72">
        <f t="shared" ca="1" si="157"/>
        <v>0</v>
      </c>
      <c r="AK226" s="72">
        <f t="shared" ca="1" si="158"/>
        <v>0</v>
      </c>
      <c r="AL226" s="76"/>
      <c r="AM226" s="72">
        <f t="shared" ca="1" si="159"/>
        <v>0</v>
      </c>
      <c r="AN226" s="72">
        <f t="shared" ca="1" si="160"/>
        <v>0</v>
      </c>
      <c r="AO226" s="72">
        <f t="shared" ca="1" si="161"/>
        <v>0</v>
      </c>
      <c r="AP226" s="85">
        <f t="shared" ca="1" si="162"/>
        <v>0</v>
      </c>
      <c r="AR226" s="72">
        <f t="shared" ca="1" si="163"/>
        <v>0</v>
      </c>
      <c r="AS226" s="72">
        <f t="shared" ca="1" si="164"/>
        <v>0</v>
      </c>
      <c r="AT226" s="72">
        <f t="shared" ca="1" si="165"/>
        <v>0</v>
      </c>
      <c r="AU226" s="85">
        <f t="shared" ca="1" si="166"/>
        <v>0</v>
      </c>
      <c r="AV226" s="85"/>
      <c r="AW226" s="73">
        <f t="shared" ca="1" si="167"/>
        <v>0</v>
      </c>
      <c r="AY226" s="73">
        <f t="shared" ca="1" si="168"/>
        <v>0</v>
      </c>
      <c r="AZ226" s="86"/>
    </row>
    <row r="227" spans="1:52" ht="12" customHeight="1">
      <c r="A227" s="77">
        <f t="shared" si="169"/>
        <v>44531</v>
      </c>
      <c r="B227" s="78">
        <f t="shared" si="170"/>
        <v>50000</v>
      </c>
      <c r="C227" s="87"/>
      <c r="D227" s="79">
        <f t="shared" si="141"/>
        <v>50000</v>
      </c>
      <c r="E227" s="67">
        <f t="shared" si="142"/>
        <v>0</v>
      </c>
      <c r="F227" s="67">
        <f t="shared" ca="1" si="143"/>
        <v>0</v>
      </c>
      <c r="G227" s="80">
        <f>VLOOKUP($A227,[0]!Table,MATCH(G$4,[0]!Curves,0))</f>
        <v>5.3949999999999996</v>
      </c>
      <c r="H227" s="81">
        <f t="shared" si="176"/>
        <v>5.3949999999999996</v>
      </c>
      <c r="I227" s="80">
        <f t="shared" si="177"/>
        <v>5.3949999999999996</v>
      </c>
      <c r="J227" s="80">
        <f>VLOOKUP($A227,[0]!Table,MATCH(J$4,[0]!Curves,0))</f>
        <v>0</v>
      </c>
      <c r="K227" s="81">
        <f t="shared" si="171"/>
        <v>0</v>
      </c>
      <c r="L227" s="99">
        <f t="shared" si="178"/>
        <v>0</v>
      </c>
      <c r="M227" s="80">
        <f>VLOOKUP($A227,[0]!Table,MATCH(M$4,[0]!Curves,0))</f>
        <v>0</v>
      </c>
      <c r="N227" s="81">
        <f t="shared" si="172"/>
        <v>0</v>
      </c>
      <c r="O227" s="99">
        <f t="shared" si="179"/>
        <v>0</v>
      </c>
      <c r="P227" s="71"/>
      <c r="Q227" s="99">
        <f t="shared" si="173"/>
        <v>5.3949999999999996</v>
      </c>
      <c r="R227" s="99">
        <f t="shared" si="174"/>
        <v>5.3949999999999996</v>
      </c>
      <c r="S227" s="99">
        <f t="shared" si="175"/>
        <v>5.3949999999999996</v>
      </c>
      <c r="T227" s="82"/>
      <c r="U227" s="22">
        <f t="shared" si="144"/>
        <v>31</v>
      </c>
      <c r="V227" s="83">
        <f t="shared" si="145"/>
        <v>44586</v>
      </c>
      <c r="W227" s="22">
        <f t="shared" ca="1" si="146"/>
        <v>7537</v>
      </c>
      <c r="X227" s="80">
        <f>VLOOKUP($A227,[0]!Table,MATCH(X$4,[0]!Curves,0))</f>
        <v>6.5955060056391207E-2</v>
      </c>
      <c r="Y227" s="84">
        <f t="shared" ca="1" si="147"/>
        <v>0.26211099225763035</v>
      </c>
      <c r="Z227" s="22">
        <f t="shared" si="148"/>
        <v>0</v>
      </c>
      <c r="AA227" s="22">
        <f t="shared" si="149"/>
        <v>0</v>
      </c>
      <c r="AC227" s="72">
        <f t="shared" ca="1" si="150"/>
        <v>0</v>
      </c>
      <c r="AD227" s="72">
        <f t="shared" ca="1" si="151"/>
        <v>0</v>
      </c>
      <c r="AE227" s="72">
        <f t="shared" ca="1" si="152"/>
        <v>0</v>
      </c>
      <c r="AF227" s="72">
        <f t="shared" ca="1" si="153"/>
        <v>0</v>
      </c>
      <c r="AG227" s="72">
        <f t="shared" ca="1" si="154"/>
        <v>0</v>
      </c>
      <c r="AH227" s="72">
        <f t="shared" ca="1" si="155"/>
        <v>0</v>
      </c>
      <c r="AI227" s="72">
        <f t="shared" ca="1" si="156"/>
        <v>0</v>
      </c>
      <c r="AJ227" s="72">
        <f t="shared" ca="1" si="157"/>
        <v>0</v>
      </c>
      <c r="AK227" s="72">
        <f t="shared" ca="1" si="158"/>
        <v>0</v>
      </c>
      <c r="AL227" s="76"/>
      <c r="AM227" s="72">
        <f t="shared" ca="1" si="159"/>
        <v>0</v>
      </c>
      <c r="AN227" s="72">
        <f t="shared" ca="1" si="160"/>
        <v>0</v>
      </c>
      <c r="AO227" s="72">
        <f t="shared" ca="1" si="161"/>
        <v>0</v>
      </c>
      <c r="AP227" s="85">
        <f t="shared" ca="1" si="162"/>
        <v>0</v>
      </c>
      <c r="AR227" s="72">
        <f t="shared" ca="1" si="163"/>
        <v>0</v>
      </c>
      <c r="AS227" s="72">
        <f t="shared" ca="1" si="164"/>
        <v>0</v>
      </c>
      <c r="AT227" s="72">
        <f t="shared" ca="1" si="165"/>
        <v>0</v>
      </c>
      <c r="AU227" s="85">
        <f t="shared" ca="1" si="166"/>
        <v>0</v>
      </c>
      <c r="AV227" s="85"/>
      <c r="AW227" s="73">
        <f t="shared" ca="1" si="167"/>
        <v>0</v>
      </c>
      <c r="AY227" s="73">
        <f t="shared" ca="1" si="168"/>
        <v>0</v>
      </c>
      <c r="AZ227" s="86"/>
    </row>
    <row r="228" spans="1:52" ht="12" customHeight="1">
      <c r="A228" s="77">
        <f t="shared" si="169"/>
        <v>44562</v>
      </c>
      <c r="B228" s="78">
        <f t="shared" si="170"/>
        <v>50000</v>
      </c>
      <c r="C228" s="87"/>
      <c r="D228" s="79">
        <f t="shared" si="141"/>
        <v>50000</v>
      </c>
      <c r="E228" s="67">
        <f t="shared" si="142"/>
        <v>0</v>
      </c>
      <c r="F228" s="67">
        <f t="shared" ca="1" si="143"/>
        <v>0</v>
      </c>
      <c r="G228" s="80">
        <f>VLOOKUP($A228,[0]!Table,MATCH(G$4,[0]!Curves,0))</f>
        <v>5.4910000000000005</v>
      </c>
      <c r="H228" s="81">
        <f t="shared" si="176"/>
        <v>5.4910000000000005</v>
      </c>
      <c r="I228" s="80">
        <f t="shared" si="177"/>
        <v>5.4910000000000005</v>
      </c>
      <c r="J228" s="80">
        <f>VLOOKUP($A228,[0]!Table,MATCH(J$4,[0]!Curves,0))</f>
        <v>0</v>
      </c>
      <c r="K228" s="81">
        <f t="shared" si="171"/>
        <v>0</v>
      </c>
      <c r="L228" s="99">
        <f t="shared" si="178"/>
        <v>0</v>
      </c>
      <c r="M228" s="80">
        <f>VLOOKUP($A228,[0]!Table,MATCH(M$4,[0]!Curves,0))</f>
        <v>0</v>
      </c>
      <c r="N228" s="81">
        <f t="shared" si="172"/>
        <v>0</v>
      </c>
      <c r="O228" s="99">
        <f t="shared" si="179"/>
        <v>0</v>
      </c>
      <c r="P228" s="71"/>
      <c r="Q228" s="99">
        <f t="shared" si="173"/>
        <v>5.4910000000000005</v>
      </c>
      <c r="R228" s="99">
        <f t="shared" si="174"/>
        <v>5.4910000000000005</v>
      </c>
      <c r="S228" s="99">
        <f t="shared" si="175"/>
        <v>5.4910000000000005</v>
      </c>
      <c r="T228" s="82"/>
      <c r="U228" s="22">
        <f t="shared" si="144"/>
        <v>31</v>
      </c>
      <c r="V228" s="83">
        <f t="shared" si="145"/>
        <v>44617</v>
      </c>
      <c r="W228" s="22">
        <f t="shared" ca="1" si="146"/>
        <v>7568</v>
      </c>
      <c r="X228" s="80">
        <f>VLOOKUP($A228,[0]!Table,MATCH(X$4,[0]!Curves,0))</f>
        <v>6.5952669454646201E-2</v>
      </c>
      <c r="Y228" s="84">
        <f t="shared" ca="1" si="147"/>
        <v>0.26068393320902283</v>
      </c>
      <c r="Z228" s="22">
        <f t="shared" si="148"/>
        <v>0</v>
      </c>
      <c r="AA228" s="22">
        <f t="shared" si="149"/>
        <v>0</v>
      </c>
      <c r="AC228" s="72">
        <f t="shared" ca="1" si="150"/>
        <v>0</v>
      </c>
      <c r="AD228" s="72">
        <f t="shared" ca="1" si="151"/>
        <v>0</v>
      </c>
      <c r="AE228" s="72">
        <f t="shared" ca="1" si="152"/>
        <v>0</v>
      </c>
      <c r="AF228" s="72">
        <f t="shared" ca="1" si="153"/>
        <v>0</v>
      </c>
      <c r="AG228" s="72">
        <f t="shared" ca="1" si="154"/>
        <v>0</v>
      </c>
      <c r="AH228" s="72">
        <f t="shared" ca="1" si="155"/>
        <v>0</v>
      </c>
      <c r="AI228" s="72">
        <f t="shared" ca="1" si="156"/>
        <v>0</v>
      </c>
      <c r="AJ228" s="72">
        <f t="shared" ca="1" si="157"/>
        <v>0</v>
      </c>
      <c r="AK228" s="72">
        <f t="shared" ca="1" si="158"/>
        <v>0</v>
      </c>
      <c r="AL228" s="76"/>
      <c r="AM228" s="72">
        <f t="shared" ca="1" si="159"/>
        <v>0</v>
      </c>
      <c r="AN228" s="72">
        <f t="shared" ca="1" si="160"/>
        <v>0</v>
      </c>
      <c r="AO228" s="72">
        <f t="shared" ca="1" si="161"/>
        <v>0</v>
      </c>
      <c r="AP228" s="85">
        <f t="shared" ca="1" si="162"/>
        <v>0</v>
      </c>
      <c r="AR228" s="72">
        <f t="shared" ca="1" si="163"/>
        <v>0</v>
      </c>
      <c r="AS228" s="72">
        <f t="shared" ca="1" si="164"/>
        <v>0</v>
      </c>
      <c r="AT228" s="72">
        <f t="shared" ca="1" si="165"/>
        <v>0</v>
      </c>
      <c r="AU228" s="85">
        <f t="shared" ca="1" si="166"/>
        <v>0</v>
      </c>
      <c r="AV228" s="85"/>
      <c r="AW228" s="73">
        <f t="shared" ca="1" si="167"/>
        <v>0</v>
      </c>
      <c r="AY228" s="73">
        <f t="shared" ca="1" si="168"/>
        <v>0</v>
      </c>
      <c r="AZ228" s="86"/>
    </row>
    <row r="229" spans="1:52" ht="12" customHeight="1">
      <c r="A229" s="77">
        <f t="shared" si="169"/>
        <v>44593</v>
      </c>
      <c r="B229" s="78">
        <f t="shared" si="170"/>
        <v>50000</v>
      </c>
      <c r="C229" s="87"/>
      <c r="D229" s="79">
        <f t="shared" si="141"/>
        <v>50000</v>
      </c>
      <c r="E229" s="67">
        <f t="shared" si="142"/>
        <v>0</v>
      </c>
      <c r="F229" s="67">
        <f t="shared" ca="1" si="143"/>
        <v>0</v>
      </c>
      <c r="G229" s="80">
        <f>VLOOKUP($A229,[0]!Table,MATCH(G$4,[0]!Curves,0))</f>
        <v>5.3730000000000002</v>
      </c>
      <c r="H229" s="81">
        <f t="shared" si="176"/>
        <v>5.3730000000000002</v>
      </c>
      <c r="I229" s="80">
        <f t="shared" si="177"/>
        <v>5.3730000000000002</v>
      </c>
      <c r="J229" s="80">
        <f>VLOOKUP($A229,[0]!Table,MATCH(J$4,[0]!Curves,0))</f>
        <v>0</v>
      </c>
      <c r="K229" s="81">
        <f t="shared" si="171"/>
        <v>0</v>
      </c>
      <c r="L229" s="99">
        <f t="shared" si="178"/>
        <v>0</v>
      </c>
      <c r="M229" s="80">
        <f>VLOOKUP($A229,[0]!Table,MATCH(M$4,[0]!Curves,0))</f>
        <v>0</v>
      </c>
      <c r="N229" s="81">
        <f t="shared" si="172"/>
        <v>0</v>
      </c>
      <c r="O229" s="99">
        <f t="shared" si="179"/>
        <v>0</v>
      </c>
      <c r="P229" s="71"/>
      <c r="Q229" s="99">
        <f t="shared" si="173"/>
        <v>5.3730000000000002</v>
      </c>
      <c r="R229" s="99">
        <f t="shared" si="174"/>
        <v>5.3730000000000002</v>
      </c>
      <c r="S229" s="99">
        <f t="shared" si="175"/>
        <v>5.3730000000000002</v>
      </c>
      <c r="T229" s="82"/>
      <c r="U229" s="22">
        <f t="shared" si="144"/>
        <v>28</v>
      </c>
      <c r="V229" s="83">
        <f t="shared" si="145"/>
        <v>44645</v>
      </c>
      <c r="W229" s="22">
        <f t="shared" ca="1" si="146"/>
        <v>7596</v>
      </c>
      <c r="X229" s="80">
        <f>VLOOKUP($A229,[0]!Table,MATCH(X$4,[0]!Curves,0))</f>
        <v>6.5950278852902902E-2</v>
      </c>
      <c r="Y229" s="84">
        <f t="shared" ca="1" si="147"/>
        <v>0.25940174356153495</v>
      </c>
      <c r="Z229" s="22">
        <f t="shared" si="148"/>
        <v>0</v>
      </c>
      <c r="AA229" s="22">
        <f t="shared" si="149"/>
        <v>0</v>
      </c>
      <c r="AC229" s="72">
        <f t="shared" ca="1" si="150"/>
        <v>0</v>
      </c>
      <c r="AD229" s="72">
        <f t="shared" ca="1" si="151"/>
        <v>0</v>
      </c>
      <c r="AE229" s="72">
        <f t="shared" ca="1" si="152"/>
        <v>0</v>
      </c>
      <c r="AF229" s="72">
        <f t="shared" ca="1" si="153"/>
        <v>0</v>
      </c>
      <c r="AG229" s="72">
        <f t="shared" ca="1" si="154"/>
        <v>0</v>
      </c>
      <c r="AH229" s="72">
        <f t="shared" ca="1" si="155"/>
        <v>0</v>
      </c>
      <c r="AI229" s="72">
        <f t="shared" ca="1" si="156"/>
        <v>0</v>
      </c>
      <c r="AJ229" s="72">
        <f t="shared" ca="1" si="157"/>
        <v>0</v>
      </c>
      <c r="AK229" s="72">
        <f t="shared" ca="1" si="158"/>
        <v>0</v>
      </c>
      <c r="AL229" s="76"/>
      <c r="AM229" s="72">
        <f t="shared" ca="1" si="159"/>
        <v>0</v>
      </c>
      <c r="AN229" s="72">
        <f t="shared" ca="1" si="160"/>
        <v>0</v>
      </c>
      <c r="AO229" s="72">
        <f t="shared" ca="1" si="161"/>
        <v>0</v>
      </c>
      <c r="AP229" s="85">
        <f t="shared" ca="1" si="162"/>
        <v>0</v>
      </c>
      <c r="AR229" s="72">
        <f t="shared" ca="1" si="163"/>
        <v>0</v>
      </c>
      <c r="AS229" s="72">
        <f t="shared" ca="1" si="164"/>
        <v>0</v>
      </c>
      <c r="AT229" s="72">
        <f t="shared" ca="1" si="165"/>
        <v>0</v>
      </c>
      <c r="AU229" s="85">
        <f t="shared" ca="1" si="166"/>
        <v>0</v>
      </c>
      <c r="AV229" s="85"/>
      <c r="AW229" s="73">
        <f t="shared" ca="1" si="167"/>
        <v>0</v>
      </c>
      <c r="AY229" s="73">
        <f t="shared" ca="1" si="168"/>
        <v>0</v>
      </c>
      <c r="AZ229" s="86"/>
    </row>
    <row r="230" spans="1:52" ht="12" customHeight="1">
      <c r="A230" s="77">
        <f t="shared" si="169"/>
        <v>44621</v>
      </c>
      <c r="B230" s="78">
        <f t="shared" si="170"/>
        <v>50000</v>
      </c>
      <c r="C230" s="87"/>
      <c r="D230" s="79">
        <f t="shared" si="141"/>
        <v>50000</v>
      </c>
      <c r="E230" s="67">
        <f t="shared" si="142"/>
        <v>0</v>
      </c>
      <c r="F230" s="67">
        <f t="shared" ca="1" si="143"/>
        <v>0</v>
      </c>
      <c r="G230" s="80">
        <f>VLOOKUP($A230,[0]!Table,MATCH(G$4,[0]!Curves,0))</f>
        <v>5.24</v>
      </c>
      <c r="H230" s="81">
        <f t="shared" si="176"/>
        <v>5.24</v>
      </c>
      <c r="I230" s="80">
        <f t="shared" ref="I230:I249" si="180">H230</f>
        <v>5.24</v>
      </c>
      <c r="J230" s="80">
        <f>VLOOKUP($A230,[0]!Table,MATCH(J$4,[0]!Curves,0))</f>
        <v>0</v>
      </c>
      <c r="K230" s="81">
        <f t="shared" si="171"/>
        <v>0</v>
      </c>
      <c r="L230" s="99">
        <f t="shared" ref="L230:L249" si="181">K230</f>
        <v>0</v>
      </c>
      <c r="M230" s="80">
        <f>VLOOKUP($A230,[0]!Table,MATCH(M$4,[0]!Curves,0))</f>
        <v>0</v>
      </c>
      <c r="N230" s="81">
        <f t="shared" si="172"/>
        <v>0</v>
      </c>
      <c r="O230" s="99">
        <f t="shared" ref="O230:O249" si="182">N230</f>
        <v>0</v>
      </c>
      <c r="P230" s="71"/>
      <c r="Q230" s="99">
        <f t="shared" si="173"/>
        <v>5.24</v>
      </c>
      <c r="R230" s="99">
        <f t="shared" si="174"/>
        <v>5.24</v>
      </c>
      <c r="S230" s="99">
        <f t="shared" si="175"/>
        <v>5.24</v>
      </c>
      <c r="T230" s="82"/>
      <c r="U230" s="22">
        <f t="shared" si="144"/>
        <v>31</v>
      </c>
      <c r="V230" s="83">
        <f t="shared" si="145"/>
        <v>44676</v>
      </c>
      <c r="W230" s="22">
        <f t="shared" ca="1" si="146"/>
        <v>7627</v>
      </c>
      <c r="X230" s="80">
        <f>VLOOKUP($A230,[0]!Table,MATCH(X$4,[0]!Curves,0))</f>
        <v>6.5948119599717803E-2</v>
      </c>
      <c r="Y230" s="84">
        <f t="shared" ca="1" si="147"/>
        <v>0.25798962789158814</v>
      </c>
      <c r="Z230" s="22">
        <f t="shared" si="148"/>
        <v>0</v>
      </c>
      <c r="AA230" s="22">
        <f t="shared" si="149"/>
        <v>0</v>
      </c>
      <c r="AC230" s="72">
        <f t="shared" ca="1" si="150"/>
        <v>0</v>
      </c>
      <c r="AD230" s="72">
        <f t="shared" ca="1" si="151"/>
        <v>0</v>
      </c>
      <c r="AE230" s="72">
        <f t="shared" ca="1" si="152"/>
        <v>0</v>
      </c>
      <c r="AF230" s="72">
        <f t="shared" ca="1" si="153"/>
        <v>0</v>
      </c>
      <c r="AG230" s="72">
        <f t="shared" ca="1" si="154"/>
        <v>0</v>
      </c>
      <c r="AH230" s="72">
        <f t="shared" ca="1" si="155"/>
        <v>0</v>
      </c>
      <c r="AI230" s="72">
        <f t="shared" ca="1" si="156"/>
        <v>0</v>
      </c>
      <c r="AJ230" s="72">
        <f t="shared" ca="1" si="157"/>
        <v>0</v>
      </c>
      <c r="AK230" s="72">
        <f t="shared" ca="1" si="158"/>
        <v>0</v>
      </c>
      <c r="AL230" s="76"/>
      <c r="AM230" s="72">
        <f t="shared" ca="1" si="159"/>
        <v>0</v>
      </c>
      <c r="AN230" s="72">
        <f t="shared" ca="1" si="160"/>
        <v>0</v>
      </c>
      <c r="AO230" s="72">
        <f t="shared" ca="1" si="161"/>
        <v>0</v>
      </c>
      <c r="AP230" s="85">
        <f t="shared" ca="1" si="162"/>
        <v>0</v>
      </c>
      <c r="AR230" s="72">
        <f t="shared" ca="1" si="163"/>
        <v>0</v>
      </c>
      <c r="AS230" s="72">
        <f t="shared" ca="1" si="164"/>
        <v>0</v>
      </c>
      <c r="AT230" s="72">
        <f t="shared" ca="1" si="165"/>
        <v>0</v>
      </c>
      <c r="AU230" s="85">
        <f t="shared" ca="1" si="166"/>
        <v>0</v>
      </c>
      <c r="AV230" s="85"/>
      <c r="AW230" s="73">
        <f t="shared" ca="1" si="167"/>
        <v>0</v>
      </c>
      <c r="AY230" s="73">
        <f t="shared" ca="1" si="168"/>
        <v>0</v>
      </c>
      <c r="AZ230" s="86"/>
    </row>
    <row r="231" spans="1:52" ht="12" customHeight="1">
      <c r="A231" s="77">
        <f t="shared" si="169"/>
        <v>44652</v>
      </c>
      <c r="B231" s="78">
        <f t="shared" si="170"/>
        <v>50000</v>
      </c>
      <c r="C231" s="87"/>
      <c r="D231" s="79">
        <f t="shared" si="141"/>
        <v>50000</v>
      </c>
      <c r="E231" s="67">
        <f t="shared" si="142"/>
        <v>0</v>
      </c>
      <c r="F231" s="67">
        <f t="shared" ca="1" si="143"/>
        <v>0</v>
      </c>
      <c r="G231" s="80">
        <f>VLOOKUP($A231,[0]!Table,MATCH(G$4,[0]!Curves,0))</f>
        <v>5.0549999999999997</v>
      </c>
      <c r="H231" s="81">
        <f t="shared" si="176"/>
        <v>5.0549999999999997</v>
      </c>
      <c r="I231" s="80">
        <f t="shared" si="180"/>
        <v>5.0549999999999997</v>
      </c>
      <c r="J231" s="80">
        <f>VLOOKUP($A231,[0]!Table,MATCH(J$4,[0]!Curves,0))</f>
        <v>0</v>
      </c>
      <c r="K231" s="81">
        <f t="shared" si="171"/>
        <v>0</v>
      </c>
      <c r="L231" s="99">
        <f t="shared" si="181"/>
        <v>0</v>
      </c>
      <c r="M231" s="80">
        <f>VLOOKUP($A231,[0]!Table,MATCH(M$4,[0]!Curves,0))</f>
        <v>0</v>
      </c>
      <c r="N231" s="81">
        <f t="shared" si="172"/>
        <v>0</v>
      </c>
      <c r="O231" s="99">
        <f t="shared" si="182"/>
        <v>0</v>
      </c>
      <c r="P231" s="71"/>
      <c r="Q231" s="99">
        <f t="shared" si="173"/>
        <v>5.0549999999999997</v>
      </c>
      <c r="R231" s="99">
        <f t="shared" si="174"/>
        <v>5.0549999999999997</v>
      </c>
      <c r="S231" s="99">
        <f t="shared" si="175"/>
        <v>5.0549999999999997</v>
      </c>
      <c r="T231" s="82"/>
      <c r="U231" s="22">
        <f t="shared" si="144"/>
        <v>30</v>
      </c>
      <c r="V231" s="83">
        <f t="shared" si="145"/>
        <v>44706</v>
      </c>
      <c r="W231" s="22">
        <f t="shared" ca="1" si="146"/>
        <v>7657</v>
      </c>
      <c r="X231" s="80">
        <f>VLOOKUP($A231,[0]!Table,MATCH(X$4,[0]!Curves,0))</f>
        <v>6.5945728997978098E-2</v>
      </c>
      <c r="Y231" s="84">
        <f t="shared" ca="1" si="147"/>
        <v>0.25663048000205124</v>
      </c>
      <c r="Z231" s="22">
        <f t="shared" si="148"/>
        <v>0</v>
      </c>
      <c r="AA231" s="22">
        <f t="shared" si="149"/>
        <v>0</v>
      </c>
      <c r="AC231" s="72">
        <f t="shared" ca="1" si="150"/>
        <v>0</v>
      </c>
      <c r="AD231" s="72">
        <f t="shared" ca="1" si="151"/>
        <v>0</v>
      </c>
      <c r="AE231" s="72">
        <f t="shared" ca="1" si="152"/>
        <v>0</v>
      </c>
      <c r="AF231" s="72">
        <f t="shared" ca="1" si="153"/>
        <v>0</v>
      </c>
      <c r="AG231" s="72">
        <f t="shared" ca="1" si="154"/>
        <v>0</v>
      </c>
      <c r="AH231" s="72">
        <f t="shared" ca="1" si="155"/>
        <v>0</v>
      </c>
      <c r="AI231" s="72">
        <f t="shared" ca="1" si="156"/>
        <v>0</v>
      </c>
      <c r="AJ231" s="72">
        <f t="shared" ca="1" si="157"/>
        <v>0</v>
      </c>
      <c r="AK231" s="72">
        <f t="shared" ca="1" si="158"/>
        <v>0</v>
      </c>
      <c r="AL231" s="76"/>
      <c r="AM231" s="72">
        <f t="shared" ca="1" si="159"/>
        <v>0</v>
      </c>
      <c r="AN231" s="72">
        <f t="shared" ca="1" si="160"/>
        <v>0</v>
      </c>
      <c r="AO231" s="72">
        <f t="shared" ca="1" si="161"/>
        <v>0</v>
      </c>
      <c r="AP231" s="85">
        <f t="shared" ca="1" si="162"/>
        <v>0</v>
      </c>
      <c r="AR231" s="72">
        <f t="shared" ca="1" si="163"/>
        <v>0</v>
      </c>
      <c r="AS231" s="72">
        <f t="shared" ca="1" si="164"/>
        <v>0</v>
      </c>
      <c r="AT231" s="72">
        <f t="shared" ca="1" si="165"/>
        <v>0</v>
      </c>
      <c r="AU231" s="85">
        <f t="shared" ca="1" si="166"/>
        <v>0</v>
      </c>
      <c r="AV231" s="85"/>
      <c r="AW231" s="73">
        <f t="shared" ca="1" si="167"/>
        <v>0</v>
      </c>
      <c r="AY231" s="73">
        <f t="shared" ca="1" si="168"/>
        <v>0</v>
      </c>
      <c r="AZ231" s="86"/>
    </row>
    <row r="232" spans="1:52" ht="12" customHeight="1">
      <c r="A232" s="77">
        <f t="shared" si="169"/>
        <v>44682</v>
      </c>
      <c r="B232" s="78">
        <f t="shared" si="170"/>
        <v>50000</v>
      </c>
      <c r="C232" s="87"/>
      <c r="D232" s="79">
        <f t="shared" si="141"/>
        <v>50000</v>
      </c>
      <c r="E232" s="67">
        <f t="shared" si="142"/>
        <v>0</v>
      </c>
      <c r="F232" s="67">
        <f t="shared" ca="1" si="143"/>
        <v>0</v>
      </c>
      <c r="G232" s="80">
        <f>VLOOKUP($A232,[0]!Table,MATCH(G$4,[0]!Curves,0))</f>
        <v>5.0449999999999999</v>
      </c>
      <c r="H232" s="81">
        <f t="shared" si="176"/>
        <v>5.0449999999999999</v>
      </c>
      <c r="I232" s="80">
        <f t="shared" si="180"/>
        <v>5.0449999999999999</v>
      </c>
      <c r="J232" s="80">
        <f>VLOOKUP($A232,[0]!Table,MATCH(J$4,[0]!Curves,0))</f>
        <v>0</v>
      </c>
      <c r="K232" s="81">
        <f t="shared" si="171"/>
        <v>0</v>
      </c>
      <c r="L232" s="99">
        <f t="shared" si="181"/>
        <v>0</v>
      </c>
      <c r="M232" s="80">
        <f>VLOOKUP($A232,[0]!Table,MATCH(M$4,[0]!Curves,0))</f>
        <v>0</v>
      </c>
      <c r="N232" s="81">
        <f t="shared" si="172"/>
        <v>0</v>
      </c>
      <c r="O232" s="99">
        <f t="shared" si="182"/>
        <v>0</v>
      </c>
      <c r="P232" s="71"/>
      <c r="Q232" s="99">
        <f t="shared" si="173"/>
        <v>5.0449999999999999</v>
      </c>
      <c r="R232" s="99">
        <f t="shared" si="174"/>
        <v>5.0449999999999999</v>
      </c>
      <c r="S232" s="99">
        <f t="shared" si="175"/>
        <v>5.0449999999999999</v>
      </c>
      <c r="T232" s="82"/>
      <c r="U232" s="22">
        <f t="shared" si="144"/>
        <v>31</v>
      </c>
      <c r="V232" s="83">
        <f t="shared" si="145"/>
        <v>44737</v>
      </c>
      <c r="W232" s="22">
        <f t="shared" ca="1" si="146"/>
        <v>7688</v>
      </c>
      <c r="X232" s="80">
        <f>VLOOKUP($A232,[0]!Table,MATCH(X$4,[0]!Curves,0))</f>
        <v>6.5943415512426107E-2</v>
      </c>
      <c r="Y232" s="84">
        <f t="shared" ca="1" si="147"/>
        <v>0.2552336476982292</v>
      </c>
      <c r="Z232" s="22">
        <f t="shared" si="148"/>
        <v>0</v>
      </c>
      <c r="AA232" s="22">
        <f t="shared" si="149"/>
        <v>0</v>
      </c>
      <c r="AC232" s="72">
        <f t="shared" ca="1" si="150"/>
        <v>0</v>
      </c>
      <c r="AD232" s="72">
        <f t="shared" ca="1" si="151"/>
        <v>0</v>
      </c>
      <c r="AE232" s="72">
        <f t="shared" ca="1" si="152"/>
        <v>0</v>
      </c>
      <c r="AF232" s="72">
        <f t="shared" ca="1" si="153"/>
        <v>0</v>
      </c>
      <c r="AG232" s="72">
        <f t="shared" ca="1" si="154"/>
        <v>0</v>
      </c>
      <c r="AH232" s="72">
        <f t="shared" ca="1" si="155"/>
        <v>0</v>
      </c>
      <c r="AI232" s="72">
        <f t="shared" ca="1" si="156"/>
        <v>0</v>
      </c>
      <c r="AJ232" s="72">
        <f t="shared" ca="1" si="157"/>
        <v>0</v>
      </c>
      <c r="AK232" s="72">
        <f t="shared" ca="1" si="158"/>
        <v>0</v>
      </c>
      <c r="AL232" s="76"/>
      <c r="AM232" s="72">
        <f t="shared" ca="1" si="159"/>
        <v>0</v>
      </c>
      <c r="AN232" s="72">
        <f t="shared" ca="1" si="160"/>
        <v>0</v>
      </c>
      <c r="AO232" s="72">
        <f t="shared" ca="1" si="161"/>
        <v>0</v>
      </c>
      <c r="AP232" s="85">
        <f t="shared" ca="1" si="162"/>
        <v>0</v>
      </c>
      <c r="AR232" s="72">
        <f t="shared" ca="1" si="163"/>
        <v>0</v>
      </c>
      <c r="AS232" s="72">
        <f t="shared" ca="1" si="164"/>
        <v>0</v>
      </c>
      <c r="AT232" s="72">
        <f t="shared" ca="1" si="165"/>
        <v>0</v>
      </c>
      <c r="AU232" s="85">
        <f t="shared" ca="1" si="166"/>
        <v>0</v>
      </c>
      <c r="AV232" s="85"/>
      <c r="AW232" s="73">
        <f t="shared" ca="1" si="167"/>
        <v>0</v>
      </c>
      <c r="AY232" s="73">
        <f t="shared" ca="1" si="168"/>
        <v>0</v>
      </c>
      <c r="AZ232" s="86"/>
    </row>
    <row r="233" spans="1:52" ht="12" customHeight="1">
      <c r="A233" s="77">
        <f t="shared" si="169"/>
        <v>44713</v>
      </c>
      <c r="B233" s="78">
        <f t="shared" si="170"/>
        <v>50000</v>
      </c>
      <c r="C233" s="87"/>
      <c r="D233" s="79">
        <f t="shared" si="141"/>
        <v>50000</v>
      </c>
      <c r="E233" s="67">
        <f t="shared" si="142"/>
        <v>0</v>
      </c>
      <c r="F233" s="67">
        <f t="shared" ca="1" si="143"/>
        <v>0</v>
      </c>
      <c r="G233" s="80">
        <f>VLOOKUP($A233,[0]!Table,MATCH(G$4,[0]!Curves,0))</f>
        <v>5.0810000000000004</v>
      </c>
      <c r="H233" s="81">
        <f t="shared" si="176"/>
        <v>5.0810000000000004</v>
      </c>
      <c r="I233" s="80">
        <f t="shared" si="180"/>
        <v>5.0810000000000004</v>
      </c>
      <c r="J233" s="80">
        <f>VLOOKUP($A233,[0]!Table,MATCH(J$4,[0]!Curves,0))</f>
        <v>0</v>
      </c>
      <c r="K233" s="81">
        <f t="shared" si="171"/>
        <v>0</v>
      </c>
      <c r="L233" s="99">
        <f t="shared" si="181"/>
        <v>0</v>
      </c>
      <c r="M233" s="80">
        <f>VLOOKUP($A233,[0]!Table,MATCH(M$4,[0]!Curves,0))</f>
        <v>0</v>
      </c>
      <c r="N233" s="81">
        <f t="shared" si="172"/>
        <v>0</v>
      </c>
      <c r="O233" s="99">
        <f t="shared" si="182"/>
        <v>0</v>
      </c>
      <c r="P233" s="71"/>
      <c r="Q233" s="99">
        <f t="shared" si="173"/>
        <v>5.0810000000000004</v>
      </c>
      <c r="R233" s="99">
        <f t="shared" si="174"/>
        <v>5.0810000000000004</v>
      </c>
      <c r="S233" s="99">
        <f t="shared" si="175"/>
        <v>5.0810000000000004</v>
      </c>
      <c r="T233" s="82"/>
      <c r="U233" s="22">
        <f t="shared" si="144"/>
        <v>30</v>
      </c>
      <c r="V233" s="83">
        <f t="shared" si="145"/>
        <v>44767</v>
      </c>
      <c r="W233" s="22">
        <f t="shared" ca="1" si="146"/>
        <v>7718</v>
      </c>
      <c r="X233" s="80">
        <f>VLOOKUP($A233,[0]!Table,MATCH(X$4,[0]!Curves,0))</f>
        <v>6.5941024910689996E-2</v>
      </c>
      <c r="Y233" s="84">
        <f t="shared" ca="1" si="147"/>
        <v>0.25388920889422201</v>
      </c>
      <c r="Z233" s="22">
        <f t="shared" si="148"/>
        <v>0</v>
      </c>
      <c r="AA233" s="22">
        <f t="shared" si="149"/>
        <v>0</v>
      </c>
      <c r="AC233" s="72">
        <f t="shared" ca="1" si="150"/>
        <v>0</v>
      </c>
      <c r="AD233" s="72">
        <f t="shared" ca="1" si="151"/>
        <v>0</v>
      </c>
      <c r="AE233" s="72">
        <f t="shared" ca="1" si="152"/>
        <v>0</v>
      </c>
      <c r="AF233" s="72">
        <f t="shared" ca="1" si="153"/>
        <v>0</v>
      </c>
      <c r="AG233" s="72">
        <f t="shared" ca="1" si="154"/>
        <v>0</v>
      </c>
      <c r="AH233" s="72">
        <f t="shared" ca="1" si="155"/>
        <v>0</v>
      </c>
      <c r="AI233" s="72">
        <f t="shared" ca="1" si="156"/>
        <v>0</v>
      </c>
      <c r="AJ233" s="72">
        <f t="shared" ca="1" si="157"/>
        <v>0</v>
      </c>
      <c r="AK233" s="72">
        <f t="shared" ca="1" si="158"/>
        <v>0</v>
      </c>
      <c r="AL233" s="76"/>
      <c r="AM233" s="72">
        <f t="shared" ca="1" si="159"/>
        <v>0</v>
      </c>
      <c r="AN233" s="72">
        <f t="shared" ca="1" si="160"/>
        <v>0</v>
      </c>
      <c r="AO233" s="72">
        <f t="shared" ca="1" si="161"/>
        <v>0</v>
      </c>
      <c r="AP233" s="85">
        <f t="shared" ca="1" si="162"/>
        <v>0</v>
      </c>
      <c r="AR233" s="72">
        <f t="shared" ca="1" si="163"/>
        <v>0</v>
      </c>
      <c r="AS233" s="72">
        <f t="shared" ca="1" si="164"/>
        <v>0</v>
      </c>
      <c r="AT233" s="72">
        <f t="shared" ca="1" si="165"/>
        <v>0</v>
      </c>
      <c r="AU233" s="85">
        <f t="shared" ca="1" si="166"/>
        <v>0</v>
      </c>
      <c r="AV233" s="85"/>
      <c r="AW233" s="73">
        <f t="shared" ca="1" si="167"/>
        <v>0</v>
      </c>
      <c r="AY233" s="73">
        <f t="shared" ca="1" si="168"/>
        <v>0</v>
      </c>
      <c r="AZ233" s="86"/>
    </row>
    <row r="234" spans="1:52" ht="12" customHeight="1">
      <c r="A234" s="77">
        <f t="shared" si="169"/>
        <v>44743</v>
      </c>
      <c r="B234" s="78">
        <f t="shared" si="170"/>
        <v>50000</v>
      </c>
      <c r="C234" s="87"/>
      <c r="D234" s="79">
        <f t="shared" si="141"/>
        <v>50000</v>
      </c>
      <c r="E234" s="67">
        <f t="shared" si="142"/>
        <v>0</v>
      </c>
      <c r="F234" s="67">
        <f t="shared" ca="1" si="143"/>
        <v>0</v>
      </c>
      <c r="G234" s="80">
        <f>VLOOKUP($A234,[0]!Table,MATCH(G$4,[0]!Curves,0))</f>
        <v>5.13</v>
      </c>
      <c r="H234" s="81">
        <f t="shared" si="176"/>
        <v>5.13</v>
      </c>
      <c r="I234" s="80">
        <f t="shared" si="180"/>
        <v>5.13</v>
      </c>
      <c r="J234" s="80">
        <f>VLOOKUP($A234,[0]!Table,MATCH(J$4,[0]!Curves,0))</f>
        <v>0</v>
      </c>
      <c r="K234" s="81">
        <f t="shared" si="171"/>
        <v>0</v>
      </c>
      <c r="L234" s="99">
        <f t="shared" si="181"/>
        <v>0</v>
      </c>
      <c r="M234" s="80">
        <f>VLOOKUP($A234,[0]!Table,MATCH(M$4,[0]!Curves,0))</f>
        <v>0</v>
      </c>
      <c r="N234" s="81">
        <f t="shared" si="172"/>
        <v>0</v>
      </c>
      <c r="O234" s="99">
        <f t="shared" si="182"/>
        <v>0</v>
      </c>
      <c r="P234" s="71"/>
      <c r="Q234" s="99">
        <f t="shared" si="173"/>
        <v>5.13</v>
      </c>
      <c r="R234" s="99">
        <f t="shared" si="174"/>
        <v>5.13</v>
      </c>
      <c r="S234" s="99">
        <f t="shared" si="175"/>
        <v>5.13</v>
      </c>
      <c r="T234" s="82"/>
      <c r="U234" s="22">
        <f t="shared" si="144"/>
        <v>31</v>
      </c>
      <c r="V234" s="83">
        <f t="shared" si="145"/>
        <v>44798</v>
      </c>
      <c r="W234" s="22">
        <f t="shared" ca="1" si="146"/>
        <v>7749</v>
      </c>
      <c r="X234" s="80">
        <f>VLOOKUP($A234,[0]!Table,MATCH(X$4,[0]!Curves,0))</f>
        <v>6.5938711425141502E-2</v>
      </c>
      <c r="Y234" s="84">
        <f t="shared" ca="1" si="147"/>
        <v>0.25250749247060722</v>
      </c>
      <c r="Z234" s="22">
        <f t="shared" si="148"/>
        <v>0</v>
      </c>
      <c r="AA234" s="22">
        <f t="shared" si="149"/>
        <v>0</v>
      </c>
      <c r="AC234" s="72">
        <f t="shared" ca="1" si="150"/>
        <v>0</v>
      </c>
      <c r="AD234" s="72">
        <f t="shared" ca="1" si="151"/>
        <v>0</v>
      </c>
      <c r="AE234" s="72">
        <f t="shared" ca="1" si="152"/>
        <v>0</v>
      </c>
      <c r="AF234" s="72">
        <f t="shared" ca="1" si="153"/>
        <v>0</v>
      </c>
      <c r="AG234" s="72">
        <f t="shared" ca="1" si="154"/>
        <v>0</v>
      </c>
      <c r="AH234" s="72">
        <f t="shared" ca="1" si="155"/>
        <v>0</v>
      </c>
      <c r="AI234" s="72">
        <f t="shared" ca="1" si="156"/>
        <v>0</v>
      </c>
      <c r="AJ234" s="72">
        <f t="shared" ca="1" si="157"/>
        <v>0</v>
      </c>
      <c r="AK234" s="72">
        <f t="shared" ca="1" si="158"/>
        <v>0</v>
      </c>
      <c r="AL234" s="76"/>
      <c r="AM234" s="72">
        <f t="shared" ca="1" si="159"/>
        <v>0</v>
      </c>
      <c r="AN234" s="72">
        <f t="shared" ca="1" si="160"/>
        <v>0</v>
      </c>
      <c r="AO234" s="72">
        <f t="shared" ca="1" si="161"/>
        <v>0</v>
      </c>
      <c r="AP234" s="85">
        <f t="shared" ca="1" si="162"/>
        <v>0</v>
      </c>
      <c r="AR234" s="72">
        <f t="shared" ca="1" si="163"/>
        <v>0</v>
      </c>
      <c r="AS234" s="72">
        <f t="shared" ca="1" si="164"/>
        <v>0</v>
      </c>
      <c r="AT234" s="72">
        <f t="shared" ca="1" si="165"/>
        <v>0</v>
      </c>
      <c r="AU234" s="85">
        <f t="shared" ca="1" si="166"/>
        <v>0</v>
      </c>
      <c r="AV234" s="85"/>
      <c r="AW234" s="73">
        <f t="shared" ca="1" si="167"/>
        <v>0</v>
      </c>
      <c r="AY234" s="73">
        <f t="shared" ca="1" si="168"/>
        <v>0</v>
      </c>
      <c r="AZ234" s="86"/>
    </row>
    <row r="235" spans="1:52" ht="12" customHeight="1">
      <c r="A235" s="77">
        <f t="shared" si="169"/>
        <v>44774</v>
      </c>
      <c r="B235" s="78">
        <f t="shared" si="170"/>
        <v>50000</v>
      </c>
      <c r="C235" s="87"/>
      <c r="D235" s="79">
        <f t="shared" si="141"/>
        <v>50000</v>
      </c>
      <c r="E235" s="67">
        <f t="shared" si="142"/>
        <v>0</v>
      </c>
      <c r="F235" s="67">
        <f t="shared" ca="1" si="143"/>
        <v>0</v>
      </c>
      <c r="G235" s="80">
        <f>VLOOKUP($A235,[0]!Table,MATCH(G$4,[0]!Curves,0))</f>
        <v>5.1749999999999998</v>
      </c>
      <c r="H235" s="81">
        <f t="shared" si="176"/>
        <v>5.1749999999999998</v>
      </c>
      <c r="I235" s="80">
        <f t="shared" si="180"/>
        <v>5.1749999999999998</v>
      </c>
      <c r="J235" s="80">
        <f>VLOOKUP($A235,[0]!Table,MATCH(J$4,[0]!Curves,0))</f>
        <v>0</v>
      </c>
      <c r="K235" s="81">
        <f t="shared" si="171"/>
        <v>0</v>
      </c>
      <c r="L235" s="99">
        <f t="shared" si="181"/>
        <v>0</v>
      </c>
      <c r="M235" s="80">
        <f>VLOOKUP($A235,[0]!Table,MATCH(M$4,[0]!Curves,0))</f>
        <v>0</v>
      </c>
      <c r="N235" s="81">
        <f t="shared" si="172"/>
        <v>0</v>
      </c>
      <c r="O235" s="99">
        <f t="shared" si="182"/>
        <v>0</v>
      </c>
      <c r="P235" s="71"/>
      <c r="Q235" s="99">
        <f t="shared" si="173"/>
        <v>5.1749999999999998</v>
      </c>
      <c r="R235" s="99">
        <f t="shared" si="174"/>
        <v>5.1749999999999998</v>
      </c>
      <c r="S235" s="99">
        <f t="shared" si="175"/>
        <v>5.1749999999999998</v>
      </c>
      <c r="T235" s="82"/>
      <c r="U235" s="22">
        <f t="shared" si="144"/>
        <v>31</v>
      </c>
      <c r="V235" s="83">
        <f t="shared" si="145"/>
        <v>44829</v>
      </c>
      <c r="W235" s="22">
        <f t="shared" ca="1" si="146"/>
        <v>7780</v>
      </c>
      <c r="X235" s="80">
        <f>VLOOKUP($A235,[0]!Table,MATCH(X$4,[0]!Curves,0))</f>
        <v>6.5936320823409403E-2</v>
      </c>
      <c r="Y235" s="84">
        <f t="shared" ca="1" si="147"/>
        <v>0.25113339429807624</v>
      </c>
      <c r="Z235" s="22">
        <f t="shared" si="148"/>
        <v>0</v>
      </c>
      <c r="AA235" s="22">
        <f t="shared" si="149"/>
        <v>0</v>
      </c>
      <c r="AC235" s="72">
        <f t="shared" ca="1" si="150"/>
        <v>0</v>
      </c>
      <c r="AD235" s="72">
        <f t="shared" ca="1" si="151"/>
        <v>0</v>
      </c>
      <c r="AE235" s="72">
        <f t="shared" ca="1" si="152"/>
        <v>0</v>
      </c>
      <c r="AF235" s="72">
        <f t="shared" ca="1" si="153"/>
        <v>0</v>
      </c>
      <c r="AG235" s="72">
        <f t="shared" ca="1" si="154"/>
        <v>0</v>
      </c>
      <c r="AH235" s="72">
        <f t="shared" ca="1" si="155"/>
        <v>0</v>
      </c>
      <c r="AI235" s="72">
        <f t="shared" ca="1" si="156"/>
        <v>0</v>
      </c>
      <c r="AJ235" s="72">
        <f t="shared" ca="1" si="157"/>
        <v>0</v>
      </c>
      <c r="AK235" s="72">
        <f t="shared" ca="1" si="158"/>
        <v>0</v>
      </c>
      <c r="AL235" s="76"/>
      <c r="AM235" s="72">
        <f t="shared" ca="1" si="159"/>
        <v>0</v>
      </c>
      <c r="AN235" s="72">
        <f t="shared" ca="1" si="160"/>
        <v>0</v>
      </c>
      <c r="AO235" s="72">
        <f t="shared" ca="1" si="161"/>
        <v>0</v>
      </c>
      <c r="AP235" s="85">
        <f t="shared" ca="1" si="162"/>
        <v>0</v>
      </c>
      <c r="AR235" s="72">
        <f t="shared" ca="1" si="163"/>
        <v>0</v>
      </c>
      <c r="AS235" s="72">
        <f t="shared" ca="1" si="164"/>
        <v>0</v>
      </c>
      <c r="AT235" s="72">
        <f t="shared" ca="1" si="165"/>
        <v>0</v>
      </c>
      <c r="AU235" s="85">
        <f t="shared" ca="1" si="166"/>
        <v>0</v>
      </c>
      <c r="AV235" s="85"/>
      <c r="AW235" s="73">
        <f t="shared" ca="1" si="167"/>
        <v>0</v>
      </c>
      <c r="AY235" s="73">
        <f t="shared" ca="1" si="168"/>
        <v>0</v>
      </c>
      <c r="AZ235" s="86"/>
    </row>
    <row r="236" spans="1:52" ht="12" customHeight="1">
      <c r="A236" s="77">
        <f t="shared" si="169"/>
        <v>44805</v>
      </c>
      <c r="B236" s="78">
        <f t="shared" si="170"/>
        <v>50000</v>
      </c>
      <c r="C236" s="87"/>
      <c r="D236" s="79">
        <f t="shared" si="141"/>
        <v>50000</v>
      </c>
      <c r="E236" s="67">
        <f t="shared" si="142"/>
        <v>0</v>
      </c>
      <c r="F236" s="67">
        <f t="shared" ca="1" si="143"/>
        <v>0</v>
      </c>
      <c r="G236" s="80">
        <f>VLOOKUP($A236,[0]!Table,MATCH(G$4,[0]!Curves,0))</f>
        <v>5.1820000000000004</v>
      </c>
      <c r="H236" s="81">
        <f t="shared" si="176"/>
        <v>5.1820000000000004</v>
      </c>
      <c r="I236" s="80">
        <f t="shared" si="180"/>
        <v>5.1820000000000004</v>
      </c>
      <c r="J236" s="80">
        <f>VLOOKUP($A236,[0]!Table,MATCH(J$4,[0]!Curves,0))</f>
        <v>0</v>
      </c>
      <c r="K236" s="81">
        <f t="shared" si="171"/>
        <v>0</v>
      </c>
      <c r="L236" s="99">
        <f t="shared" si="181"/>
        <v>0</v>
      </c>
      <c r="M236" s="80">
        <f>VLOOKUP($A236,[0]!Table,MATCH(M$4,[0]!Curves,0))</f>
        <v>0</v>
      </c>
      <c r="N236" s="81">
        <f t="shared" si="172"/>
        <v>0</v>
      </c>
      <c r="O236" s="99">
        <f t="shared" si="182"/>
        <v>0</v>
      </c>
      <c r="P236" s="71"/>
      <c r="Q236" s="99">
        <f t="shared" si="173"/>
        <v>5.1820000000000004</v>
      </c>
      <c r="R236" s="99">
        <f t="shared" si="174"/>
        <v>5.1820000000000004</v>
      </c>
      <c r="S236" s="99">
        <f t="shared" si="175"/>
        <v>5.1820000000000004</v>
      </c>
      <c r="T236" s="82"/>
      <c r="U236" s="22">
        <f t="shared" si="144"/>
        <v>30</v>
      </c>
      <c r="V236" s="83">
        <f t="shared" si="145"/>
        <v>44859</v>
      </c>
      <c r="W236" s="22">
        <f t="shared" ca="1" si="146"/>
        <v>7810</v>
      </c>
      <c r="X236" s="80">
        <f>VLOOKUP($A236,[0]!Table,MATCH(X$4,[0]!Curves,0))</f>
        <v>6.5933930221679496E-2</v>
      </c>
      <c r="Y236" s="84">
        <f t="shared" ca="1" si="147"/>
        <v>0.24981083539862514</v>
      </c>
      <c r="Z236" s="22">
        <f t="shared" si="148"/>
        <v>0</v>
      </c>
      <c r="AA236" s="22">
        <f t="shared" si="149"/>
        <v>0</v>
      </c>
      <c r="AC236" s="72">
        <f t="shared" ca="1" si="150"/>
        <v>0</v>
      </c>
      <c r="AD236" s="72">
        <f t="shared" ca="1" si="151"/>
        <v>0</v>
      </c>
      <c r="AE236" s="72">
        <f t="shared" ca="1" si="152"/>
        <v>0</v>
      </c>
      <c r="AF236" s="72">
        <f t="shared" ca="1" si="153"/>
        <v>0</v>
      </c>
      <c r="AG236" s="72">
        <f t="shared" ca="1" si="154"/>
        <v>0</v>
      </c>
      <c r="AH236" s="72">
        <f t="shared" ca="1" si="155"/>
        <v>0</v>
      </c>
      <c r="AI236" s="72">
        <f t="shared" ca="1" si="156"/>
        <v>0</v>
      </c>
      <c r="AJ236" s="72">
        <f t="shared" ca="1" si="157"/>
        <v>0</v>
      </c>
      <c r="AK236" s="72">
        <f t="shared" ca="1" si="158"/>
        <v>0</v>
      </c>
      <c r="AL236" s="76"/>
      <c r="AM236" s="72">
        <f t="shared" ca="1" si="159"/>
        <v>0</v>
      </c>
      <c r="AN236" s="72">
        <f t="shared" ca="1" si="160"/>
        <v>0</v>
      </c>
      <c r="AO236" s="72">
        <f t="shared" ca="1" si="161"/>
        <v>0</v>
      </c>
      <c r="AP236" s="85">
        <f t="shared" ca="1" si="162"/>
        <v>0</v>
      </c>
      <c r="AR236" s="72">
        <f t="shared" ca="1" si="163"/>
        <v>0</v>
      </c>
      <c r="AS236" s="72">
        <f t="shared" ca="1" si="164"/>
        <v>0</v>
      </c>
      <c r="AT236" s="72">
        <f t="shared" ca="1" si="165"/>
        <v>0</v>
      </c>
      <c r="AU236" s="85">
        <f t="shared" ca="1" si="166"/>
        <v>0</v>
      </c>
      <c r="AV236" s="85"/>
      <c r="AW236" s="73">
        <f t="shared" ca="1" si="167"/>
        <v>0</v>
      </c>
      <c r="AY236" s="73">
        <f t="shared" ca="1" si="168"/>
        <v>0</v>
      </c>
      <c r="AZ236" s="86"/>
    </row>
    <row r="237" spans="1:52" ht="12" customHeight="1">
      <c r="A237" s="77">
        <f t="shared" si="169"/>
        <v>44835</v>
      </c>
      <c r="B237" s="78">
        <f t="shared" si="170"/>
        <v>50000</v>
      </c>
      <c r="C237" s="87"/>
      <c r="D237" s="79">
        <f t="shared" si="141"/>
        <v>50000</v>
      </c>
      <c r="E237" s="67">
        <f t="shared" si="142"/>
        <v>0</v>
      </c>
      <c r="F237" s="67">
        <f t="shared" ca="1" si="143"/>
        <v>0</v>
      </c>
      <c r="G237" s="80">
        <f>VLOOKUP($A237,[0]!Table,MATCH(G$4,[0]!Curves,0))</f>
        <v>5.21</v>
      </c>
      <c r="H237" s="81">
        <f t="shared" si="176"/>
        <v>5.21</v>
      </c>
      <c r="I237" s="80">
        <f t="shared" si="180"/>
        <v>5.21</v>
      </c>
      <c r="J237" s="80">
        <f>VLOOKUP($A237,[0]!Table,MATCH(J$4,[0]!Curves,0))</f>
        <v>0</v>
      </c>
      <c r="K237" s="81">
        <f t="shared" si="171"/>
        <v>0</v>
      </c>
      <c r="L237" s="99">
        <f t="shared" si="181"/>
        <v>0</v>
      </c>
      <c r="M237" s="80">
        <f>VLOOKUP($A237,[0]!Table,MATCH(M$4,[0]!Curves,0))</f>
        <v>0</v>
      </c>
      <c r="N237" s="81">
        <f t="shared" si="172"/>
        <v>0</v>
      </c>
      <c r="O237" s="99">
        <f t="shared" si="182"/>
        <v>0</v>
      </c>
      <c r="P237" s="71"/>
      <c r="Q237" s="99">
        <f t="shared" si="173"/>
        <v>5.21</v>
      </c>
      <c r="R237" s="99">
        <f t="shared" si="174"/>
        <v>5.21</v>
      </c>
      <c r="S237" s="99">
        <f t="shared" si="175"/>
        <v>5.21</v>
      </c>
      <c r="T237" s="82"/>
      <c r="U237" s="22">
        <f t="shared" si="144"/>
        <v>31</v>
      </c>
      <c r="V237" s="83">
        <f t="shared" si="145"/>
        <v>44890</v>
      </c>
      <c r="W237" s="22">
        <f t="shared" ca="1" si="146"/>
        <v>7841</v>
      </c>
      <c r="X237" s="80">
        <f>VLOOKUP($A237,[0]!Table,MATCH(X$4,[0]!Curves,0))</f>
        <v>6.5931616736136303E-2</v>
      </c>
      <c r="Y237" s="84">
        <f t="shared" ca="1" si="147"/>
        <v>0.24845160401139177</v>
      </c>
      <c r="Z237" s="22">
        <f t="shared" si="148"/>
        <v>0</v>
      </c>
      <c r="AA237" s="22">
        <f t="shared" si="149"/>
        <v>0</v>
      </c>
      <c r="AC237" s="72">
        <f t="shared" ca="1" si="150"/>
        <v>0</v>
      </c>
      <c r="AD237" s="72">
        <f t="shared" ca="1" si="151"/>
        <v>0</v>
      </c>
      <c r="AE237" s="72">
        <f t="shared" ca="1" si="152"/>
        <v>0</v>
      </c>
      <c r="AF237" s="72">
        <f t="shared" ca="1" si="153"/>
        <v>0</v>
      </c>
      <c r="AG237" s="72">
        <f t="shared" ca="1" si="154"/>
        <v>0</v>
      </c>
      <c r="AH237" s="72">
        <f t="shared" ca="1" si="155"/>
        <v>0</v>
      </c>
      <c r="AI237" s="72">
        <f t="shared" ca="1" si="156"/>
        <v>0</v>
      </c>
      <c r="AJ237" s="72">
        <f t="shared" ca="1" si="157"/>
        <v>0</v>
      </c>
      <c r="AK237" s="72">
        <f t="shared" ca="1" si="158"/>
        <v>0</v>
      </c>
      <c r="AL237" s="76"/>
      <c r="AM237" s="72">
        <f t="shared" ca="1" si="159"/>
        <v>0</v>
      </c>
      <c r="AN237" s="72">
        <f t="shared" ca="1" si="160"/>
        <v>0</v>
      </c>
      <c r="AO237" s="72">
        <f t="shared" ca="1" si="161"/>
        <v>0</v>
      </c>
      <c r="AP237" s="85">
        <f t="shared" ca="1" si="162"/>
        <v>0</v>
      </c>
      <c r="AR237" s="72">
        <f t="shared" ca="1" si="163"/>
        <v>0</v>
      </c>
      <c r="AS237" s="72">
        <f t="shared" ca="1" si="164"/>
        <v>0</v>
      </c>
      <c r="AT237" s="72">
        <f t="shared" ca="1" si="165"/>
        <v>0</v>
      </c>
      <c r="AU237" s="85">
        <f t="shared" ca="1" si="166"/>
        <v>0</v>
      </c>
      <c r="AV237" s="85"/>
      <c r="AW237" s="73">
        <f t="shared" ca="1" si="167"/>
        <v>0</v>
      </c>
      <c r="AY237" s="73">
        <f t="shared" ca="1" si="168"/>
        <v>0</v>
      </c>
      <c r="AZ237" s="86"/>
    </row>
    <row r="238" spans="1:52" ht="12" customHeight="1">
      <c r="A238" s="77">
        <f t="shared" si="169"/>
        <v>44866</v>
      </c>
      <c r="B238" s="78">
        <f t="shared" si="170"/>
        <v>50000</v>
      </c>
      <c r="C238" s="87"/>
      <c r="D238" s="79">
        <f t="shared" si="141"/>
        <v>50000</v>
      </c>
      <c r="E238" s="67">
        <f t="shared" si="142"/>
        <v>0</v>
      </c>
      <c r="F238" s="67">
        <f t="shared" ca="1" si="143"/>
        <v>0</v>
      </c>
      <c r="G238" s="80">
        <f>VLOOKUP($A238,[0]!Table,MATCH(G$4,[0]!Curves,0))</f>
        <v>5.3449999999999998</v>
      </c>
      <c r="H238" s="81">
        <f t="shared" si="176"/>
        <v>5.3449999999999998</v>
      </c>
      <c r="I238" s="80">
        <f t="shared" si="180"/>
        <v>5.3449999999999998</v>
      </c>
      <c r="J238" s="80">
        <f>VLOOKUP($A238,[0]!Table,MATCH(J$4,[0]!Curves,0))</f>
        <v>0</v>
      </c>
      <c r="K238" s="81">
        <f t="shared" si="171"/>
        <v>0</v>
      </c>
      <c r="L238" s="99">
        <f t="shared" si="181"/>
        <v>0</v>
      </c>
      <c r="M238" s="80">
        <f>VLOOKUP($A238,[0]!Table,MATCH(M$4,[0]!Curves,0))</f>
        <v>0</v>
      </c>
      <c r="N238" s="81">
        <f t="shared" si="172"/>
        <v>0</v>
      </c>
      <c r="O238" s="99">
        <f t="shared" si="182"/>
        <v>0</v>
      </c>
      <c r="P238" s="71"/>
      <c r="Q238" s="99">
        <f t="shared" si="173"/>
        <v>5.3449999999999998</v>
      </c>
      <c r="R238" s="99">
        <f t="shared" si="174"/>
        <v>5.3449999999999998</v>
      </c>
      <c r="S238" s="99">
        <f t="shared" si="175"/>
        <v>5.3449999999999998</v>
      </c>
      <c r="T238" s="82"/>
      <c r="U238" s="22">
        <f t="shared" si="144"/>
        <v>30</v>
      </c>
      <c r="V238" s="83">
        <f t="shared" si="145"/>
        <v>44920</v>
      </c>
      <c r="W238" s="22">
        <f t="shared" ca="1" si="146"/>
        <v>7871</v>
      </c>
      <c r="X238" s="80">
        <f>VLOOKUP($A238,[0]!Table,MATCH(X$4,[0]!Curves,0))</f>
        <v>6.5929226134409602E-2</v>
      </c>
      <c r="Y238" s="84">
        <f t="shared" ca="1" si="147"/>
        <v>0.24714335329647444</v>
      </c>
      <c r="Z238" s="22">
        <f t="shared" si="148"/>
        <v>0</v>
      </c>
      <c r="AA238" s="22">
        <f t="shared" si="149"/>
        <v>0</v>
      </c>
      <c r="AC238" s="72">
        <f t="shared" ca="1" si="150"/>
        <v>0</v>
      </c>
      <c r="AD238" s="72">
        <f t="shared" ca="1" si="151"/>
        <v>0</v>
      </c>
      <c r="AE238" s="72">
        <f t="shared" ca="1" si="152"/>
        <v>0</v>
      </c>
      <c r="AF238" s="72">
        <f t="shared" ca="1" si="153"/>
        <v>0</v>
      </c>
      <c r="AG238" s="72">
        <f t="shared" ca="1" si="154"/>
        <v>0</v>
      </c>
      <c r="AH238" s="72">
        <f t="shared" ca="1" si="155"/>
        <v>0</v>
      </c>
      <c r="AI238" s="72">
        <f t="shared" ca="1" si="156"/>
        <v>0</v>
      </c>
      <c r="AJ238" s="72">
        <f t="shared" ca="1" si="157"/>
        <v>0</v>
      </c>
      <c r="AK238" s="72">
        <f t="shared" ca="1" si="158"/>
        <v>0</v>
      </c>
      <c r="AL238" s="76"/>
      <c r="AM238" s="72">
        <f t="shared" ca="1" si="159"/>
        <v>0</v>
      </c>
      <c r="AN238" s="72">
        <f t="shared" ca="1" si="160"/>
        <v>0</v>
      </c>
      <c r="AO238" s="72">
        <f t="shared" ca="1" si="161"/>
        <v>0</v>
      </c>
      <c r="AP238" s="85">
        <f t="shared" ca="1" si="162"/>
        <v>0</v>
      </c>
      <c r="AR238" s="72">
        <f t="shared" ca="1" si="163"/>
        <v>0</v>
      </c>
      <c r="AS238" s="72">
        <f t="shared" ca="1" si="164"/>
        <v>0</v>
      </c>
      <c r="AT238" s="72">
        <f t="shared" ca="1" si="165"/>
        <v>0</v>
      </c>
      <c r="AU238" s="85">
        <f t="shared" ca="1" si="166"/>
        <v>0</v>
      </c>
      <c r="AV238" s="85"/>
      <c r="AW238" s="73">
        <f t="shared" ca="1" si="167"/>
        <v>0</v>
      </c>
      <c r="AY238" s="73">
        <f t="shared" ca="1" si="168"/>
        <v>0</v>
      </c>
      <c r="AZ238" s="86"/>
    </row>
    <row r="239" spans="1:52" ht="12" customHeight="1">
      <c r="A239" s="77">
        <f t="shared" si="169"/>
        <v>44896</v>
      </c>
      <c r="B239" s="78">
        <f t="shared" si="170"/>
        <v>50000</v>
      </c>
      <c r="C239" s="87"/>
      <c r="D239" s="79">
        <f t="shared" si="141"/>
        <v>50000</v>
      </c>
      <c r="E239" s="67">
        <f t="shared" si="142"/>
        <v>0</v>
      </c>
      <c r="F239" s="67">
        <f t="shared" ca="1" si="143"/>
        <v>0</v>
      </c>
      <c r="G239" s="80">
        <f>VLOOKUP($A239,[0]!Table,MATCH(G$4,[0]!Curves,0))</f>
        <v>5.48</v>
      </c>
      <c r="H239" s="81">
        <f t="shared" si="176"/>
        <v>5.48</v>
      </c>
      <c r="I239" s="80">
        <f t="shared" si="180"/>
        <v>5.48</v>
      </c>
      <c r="J239" s="80">
        <f>VLOOKUP($A239,[0]!Table,MATCH(J$4,[0]!Curves,0))</f>
        <v>0</v>
      </c>
      <c r="K239" s="81">
        <f t="shared" si="171"/>
        <v>0</v>
      </c>
      <c r="L239" s="99">
        <f t="shared" si="181"/>
        <v>0</v>
      </c>
      <c r="M239" s="80">
        <f>VLOOKUP($A239,[0]!Table,MATCH(M$4,[0]!Curves,0))</f>
        <v>0</v>
      </c>
      <c r="N239" s="81">
        <f t="shared" si="172"/>
        <v>0</v>
      </c>
      <c r="O239" s="99">
        <f t="shared" si="182"/>
        <v>0</v>
      </c>
      <c r="P239" s="71"/>
      <c r="Q239" s="99">
        <f t="shared" si="173"/>
        <v>5.48</v>
      </c>
      <c r="R239" s="99">
        <f t="shared" si="174"/>
        <v>5.48</v>
      </c>
      <c r="S239" s="99">
        <f t="shared" si="175"/>
        <v>5.48</v>
      </c>
      <c r="T239" s="82"/>
      <c r="U239" s="22">
        <f t="shared" si="144"/>
        <v>31</v>
      </c>
      <c r="V239" s="83">
        <f t="shared" si="145"/>
        <v>44951</v>
      </c>
      <c r="W239" s="22">
        <f t="shared" ca="1" si="146"/>
        <v>7902</v>
      </c>
      <c r="X239" s="80">
        <f>VLOOKUP($A239,[0]!Table,MATCH(X$4,[0]!Curves,0))</f>
        <v>6.5926912648870406E-2</v>
      </c>
      <c r="Y239" s="84">
        <f t="shared" ca="1" si="147"/>
        <v>0.24579882582845491</v>
      </c>
      <c r="Z239" s="22">
        <f t="shared" si="148"/>
        <v>0</v>
      </c>
      <c r="AA239" s="22">
        <f t="shared" si="149"/>
        <v>0</v>
      </c>
      <c r="AC239" s="72">
        <f t="shared" ca="1" si="150"/>
        <v>0</v>
      </c>
      <c r="AD239" s="72">
        <f t="shared" ca="1" si="151"/>
        <v>0</v>
      </c>
      <c r="AE239" s="72">
        <f t="shared" ca="1" si="152"/>
        <v>0</v>
      </c>
      <c r="AF239" s="72">
        <f t="shared" ca="1" si="153"/>
        <v>0</v>
      </c>
      <c r="AG239" s="72">
        <f t="shared" ca="1" si="154"/>
        <v>0</v>
      </c>
      <c r="AH239" s="72">
        <f t="shared" ca="1" si="155"/>
        <v>0</v>
      </c>
      <c r="AI239" s="72">
        <f t="shared" ca="1" si="156"/>
        <v>0</v>
      </c>
      <c r="AJ239" s="72">
        <f t="shared" ca="1" si="157"/>
        <v>0</v>
      </c>
      <c r="AK239" s="72">
        <f t="shared" ca="1" si="158"/>
        <v>0</v>
      </c>
      <c r="AL239" s="76"/>
      <c r="AM239" s="72">
        <f t="shared" ca="1" si="159"/>
        <v>0</v>
      </c>
      <c r="AN239" s="72">
        <f t="shared" ca="1" si="160"/>
        <v>0</v>
      </c>
      <c r="AO239" s="72">
        <f t="shared" ca="1" si="161"/>
        <v>0</v>
      </c>
      <c r="AP239" s="85">
        <f t="shared" ca="1" si="162"/>
        <v>0</v>
      </c>
      <c r="AR239" s="72">
        <f t="shared" ca="1" si="163"/>
        <v>0</v>
      </c>
      <c r="AS239" s="72">
        <f t="shared" ca="1" si="164"/>
        <v>0</v>
      </c>
      <c r="AT239" s="72">
        <f t="shared" ca="1" si="165"/>
        <v>0</v>
      </c>
      <c r="AU239" s="85">
        <f t="shared" ca="1" si="166"/>
        <v>0</v>
      </c>
      <c r="AV239" s="85"/>
      <c r="AW239" s="73">
        <f t="shared" ca="1" si="167"/>
        <v>0</v>
      </c>
      <c r="AY239" s="73">
        <f t="shared" ca="1" si="168"/>
        <v>0</v>
      </c>
      <c r="AZ239" s="86"/>
    </row>
    <row r="240" spans="1:52" ht="12" customHeight="1">
      <c r="A240" s="77">
        <f t="shared" si="169"/>
        <v>44927</v>
      </c>
      <c r="B240" s="78">
        <f t="shared" si="170"/>
        <v>50000</v>
      </c>
      <c r="C240" s="87"/>
      <c r="D240" s="79">
        <f t="shared" si="141"/>
        <v>50000</v>
      </c>
      <c r="E240" s="67">
        <f t="shared" si="142"/>
        <v>0</v>
      </c>
      <c r="F240" s="67">
        <f t="shared" ca="1" si="143"/>
        <v>0</v>
      </c>
      <c r="G240" s="80">
        <f>VLOOKUP($A240,[0]!Table,MATCH(G$4,[0]!Curves,0))</f>
        <v>5.5760000000000005</v>
      </c>
      <c r="H240" s="81">
        <f t="shared" si="176"/>
        <v>5.5760000000000005</v>
      </c>
      <c r="I240" s="80">
        <f t="shared" si="180"/>
        <v>5.5760000000000005</v>
      </c>
      <c r="J240" s="80">
        <f>VLOOKUP($A240,[0]!Table,MATCH(J$4,[0]!Curves,0))</f>
        <v>0</v>
      </c>
      <c r="K240" s="81">
        <f t="shared" si="171"/>
        <v>0</v>
      </c>
      <c r="L240" s="99">
        <f t="shared" si="181"/>
        <v>0</v>
      </c>
      <c r="M240" s="80">
        <f>VLOOKUP($A240,[0]!Table,MATCH(M$4,[0]!Curves,0))</f>
        <v>0</v>
      </c>
      <c r="N240" s="81">
        <f t="shared" si="172"/>
        <v>0</v>
      </c>
      <c r="O240" s="99">
        <f t="shared" si="182"/>
        <v>0</v>
      </c>
      <c r="P240" s="71"/>
      <c r="Q240" s="99">
        <f t="shared" si="173"/>
        <v>5.5760000000000005</v>
      </c>
      <c r="R240" s="99">
        <f t="shared" si="174"/>
        <v>5.5760000000000005</v>
      </c>
      <c r="S240" s="99">
        <f t="shared" si="175"/>
        <v>5.5760000000000005</v>
      </c>
      <c r="T240" s="82"/>
      <c r="U240" s="22">
        <f t="shared" si="144"/>
        <v>31</v>
      </c>
      <c r="V240" s="83">
        <f t="shared" si="145"/>
        <v>44982</v>
      </c>
      <c r="W240" s="22">
        <f t="shared" ca="1" si="146"/>
        <v>7933</v>
      </c>
      <c r="X240" s="80">
        <f>VLOOKUP($A240,[0]!Table,MATCH(X$4,[0]!Curves,0))</f>
        <v>6.5924522047147605E-2</v>
      </c>
      <c r="Y240" s="84">
        <f t="shared" ca="1" si="147"/>
        <v>0.24446170900812653</v>
      </c>
      <c r="Z240" s="22">
        <f t="shared" si="148"/>
        <v>0</v>
      </c>
      <c r="AA240" s="22">
        <f t="shared" si="149"/>
        <v>0</v>
      </c>
      <c r="AC240" s="72">
        <f t="shared" ca="1" si="150"/>
        <v>0</v>
      </c>
      <c r="AD240" s="72">
        <f t="shared" ca="1" si="151"/>
        <v>0</v>
      </c>
      <c r="AE240" s="72">
        <f t="shared" ca="1" si="152"/>
        <v>0</v>
      </c>
      <c r="AF240" s="72">
        <f t="shared" ca="1" si="153"/>
        <v>0</v>
      </c>
      <c r="AG240" s="72">
        <f t="shared" ca="1" si="154"/>
        <v>0</v>
      </c>
      <c r="AH240" s="72">
        <f t="shared" ca="1" si="155"/>
        <v>0</v>
      </c>
      <c r="AI240" s="72">
        <f t="shared" ca="1" si="156"/>
        <v>0</v>
      </c>
      <c r="AJ240" s="72">
        <f t="shared" ca="1" si="157"/>
        <v>0</v>
      </c>
      <c r="AK240" s="72">
        <f t="shared" ca="1" si="158"/>
        <v>0</v>
      </c>
      <c r="AL240" s="76"/>
      <c r="AM240" s="72">
        <f t="shared" ca="1" si="159"/>
        <v>0</v>
      </c>
      <c r="AN240" s="72">
        <f t="shared" ca="1" si="160"/>
        <v>0</v>
      </c>
      <c r="AO240" s="72">
        <f t="shared" ca="1" si="161"/>
        <v>0</v>
      </c>
      <c r="AP240" s="85">
        <f t="shared" ca="1" si="162"/>
        <v>0</v>
      </c>
      <c r="AR240" s="72">
        <f t="shared" ca="1" si="163"/>
        <v>0</v>
      </c>
      <c r="AS240" s="72">
        <f t="shared" ca="1" si="164"/>
        <v>0</v>
      </c>
      <c r="AT240" s="72">
        <f t="shared" ca="1" si="165"/>
        <v>0</v>
      </c>
      <c r="AU240" s="85">
        <f t="shared" ca="1" si="166"/>
        <v>0</v>
      </c>
      <c r="AV240" s="85"/>
      <c r="AW240" s="73">
        <f t="shared" ca="1" si="167"/>
        <v>0</v>
      </c>
      <c r="AY240" s="73">
        <f t="shared" ca="1" si="168"/>
        <v>0</v>
      </c>
      <c r="AZ240" s="86"/>
    </row>
    <row r="241" spans="1:52" ht="12" customHeight="1">
      <c r="A241" s="77">
        <f t="shared" si="169"/>
        <v>44958</v>
      </c>
      <c r="B241" s="78">
        <f t="shared" si="170"/>
        <v>50000</v>
      </c>
      <c r="C241" s="87"/>
      <c r="D241" s="79">
        <f t="shared" si="141"/>
        <v>50000</v>
      </c>
      <c r="E241" s="67">
        <f t="shared" si="142"/>
        <v>0</v>
      </c>
      <c r="F241" s="67">
        <f t="shared" ca="1" si="143"/>
        <v>0</v>
      </c>
      <c r="G241" s="80">
        <f>VLOOKUP($A241,[0]!Table,MATCH(G$4,[0]!Curves,0))</f>
        <v>5.4580000000000002</v>
      </c>
      <c r="H241" s="81">
        <f t="shared" si="176"/>
        <v>5.4580000000000002</v>
      </c>
      <c r="I241" s="80">
        <f t="shared" si="180"/>
        <v>5.4580000000000002</v>
      </c>
      <c r="J241" s="80">
        <f>VLOOKUP($A241,[0]!Table,MATCH(J$4,[0]!Curves,0))</f>
        <v>0</v>
      </c>
      <c r="K241" s="81">
        <f t="shared" si="171"/>
        <v>0</v>
      </c>
      <c r="L241" s="99">
        <f t="shared" si="181"/>
        <v>0</v>
      </c>
      <c r="M241" s="80">
        <f>VLOOKUP($A241,[0]!Table,MATCH(M$4,[0]!Curves,0))</f>
        <v>0</v>
      </c>
      <c r="N241" s="81">
        <f t="shared" si="172"/>
        <v>0</v>
      </c>
      <c r="O241" s="99">
        <f t="shared" si="182"/>
        <v>0</v>
      </c>
      <c r="P241" s="71"/>
      <c r="Q241" s="99">
        <f t="shared" si="173"/>
        <v>5.4580000000000002</v>
      </c>
      <c r="R241" s="99">
        <f t="shared" si="174"/>
        <v>5.4580000000000002</v>
      </c>
      <c r="S241" s="99">
        <f t="shared" si="175"/>
        <v>5.4580000000000002</v>
      </c>
      <c r="T241" s="82"/>
      <c r="U241" s="22">
        <f t="shared" si="144"/>
        <v>28</v>
      </c>
      <c r="V241" s="83">
        <f t="shared" si="145"/>
        <v>45010</v>
      </c>
      <c r="W241" s="22">
        <f t="shared" ca="1" si="146"/>
        <v>7961</v>
      </c>
      <c r="X241" s="80">
        <f>VLOOKUP($A241,[0]!Table,MATCH(X$4,[0]!Curves,0))</f>
        <v>6.5922131445426607E-2</v>
      </c>
      <c r="Y241" s="84">
        <f t="shared" ca="1" si="147"/>
        <v>0.24326032579116702</v>
      </c>
      <c r="Z241" s="22">
        <f t="shared" si="148"/>
        <v>0</v>
      </c>
      <c r="AA241" s="22">
        <f t="shared" si="149"/>
        <v>0</v>
      </c>
      <c r="AC241" s="72">
        <f t="shared" ca="1" si="150"/>
        <v>0</v>
      </c>
      <c r="AD241" s="72">
        <f t="shared" ca="1" si="151"/>
        <v>0</v>
      </c>
      <c r="AE241" s="72">
        <f t="shared" ca="1" si="152"/>
        <v>0</v>
      </c>
      <c r="AF241" s="72">
        <f t="shared" ca="1" si="153"/>
        <v>0</v>
      </c>
      <c r="AG241" s="72">
        <f t="shared" ca="1" si="154"/>
        <v>0</v>
      </c>
      <c r="AH241" s="72">
        <f t="shared" ca="1" si="155"/>
        <v>0</v>
      </c>
      <c r="AI241" s="72">
        <f t="shared" ca="1" si="156"/>
        <v>0</v>
      </c>
      <c r="AJ241" s="72">
        <f t="shared" ca="1" si="157"/>
        <v>0</v>
      </c>
      <c r="AK241" s="72">
        <f t="shared" ca="1" si="158"/>
        <v>0</v>
      </c>
      <c r="AL241" s="76"/>
      <c r="AM241" s="72">
        <f t="shared" ca="1" si="159"/>
        <v>0</v>
      </c>
      <c r="AN241" s="72">
        <f t="shared" ca="1" si="160"/>
        <v>0</v>
      </c>
      <c r="AO241" s="72">
        <f t="shared" ca="1" si="161"/>
        <v>0</v>
      </c>
      <c r="AP241" s="85">
        <f t="shared" ca="1" si="162"/>
        <v>0</v>
      </c>
      <c r="AR241" s="72">
        <f t="shared" ca="1" si="163"/>
        <v>0</v>
      </c>
      <c r="AS241" s="72">
        <f t="shared" ca="1" si="164"/>
        <v>0</v>
      </c>
      <c r="AT241" s="72">
        <f t="shared" ca="1" si="165"/>
        <v>0</v>
      </c>
      <c r="AU241" s="85">
        <f t="shared" ca="1" si="166"/>
        <v>0</v>
      </c>
      <c r="AV241" s="85"/>
      <c r="AW241" s="73">
        <f t="shared" ca="1" si="167"/>
        <v>0</v>
      </c>
      <c r="AY241" s="73">
        <f t="shared" ca="1" si="168"/>
        <v>0</v>
      </c>
      <c r="AZ241" s="86"/>
    </row>
    <row r="242" spans="1:52" ht="12" customHeight="1">
      <c r="A242" s="77">
        <f t="shared" si="169"/>
        <v>44986</v>
      </c>
      <c r="B242" s="78">
        <f t="shared" si="170"/>
        <v>50000</v>
      </c>
      <c r="C242" s="87"/>
      <c r="D242" s="79">
        <f t="shared" si="141"/>
        <v>50000</v>
      </c>
      <c r="E242" s="67">
        <f t="shared" si="142"/>
        <v>0</v>
      </c>
      <c r="F242" s="67">
        <f t="shared" ca="1" si="143"/>
        <v>0</v>
      </c>
      <c r="G242" s="80">
        <f>VLOOKUP($A242,[0]!Table,MATCH(G$4,[0]!Curves,0))</f>
        <v>5.3250000000000002</v>
      </c>
      <c r="H242" s="81">
        <f t="shared" si="176"/>
        <v>5.3250000000000002</v>
      </c>
      <c r="I242" s="80">
        <f t="shared" si="180"/>
        <v>5.3250000000000002</v>
      </c>
      <c r="J242" s="80">
        <f>VLOOKUP($A242,[0]!Table,MATCH(J$4,[0]!Curves,0))</f>
        <v>0</v>
      </c>
      <c r="K242" s="81">
        <f t="shared" si="171"/>
        <v>0</v>
      </c>
      <c r="L242" s="99">
        <f t="shared" si="181"/>
        <v>0</v>
      </c>
      <c r="M242" s="80">
        <f>VLOOKUP($A242,[0]!Table,MATCH(M$4,[0]!Curves,0))</f>
        <v>0</v>
      </c>
      <c r="N242" s="81">
        <f t="shared" si="172"/>
        <v>0</v>
      </c>
      <c r="O242" s="99">
        <f t="shared" si="182"/>
        <v>0</v>
      </c>
      <c r="P242" s="71"/>
      <c r="Q242" s="99">
        <f t="shared" si="173"/>
        <v>5.3250000000000002</v>
      </c>
      <c r="R242" s="99">
        <f t="shared" si="174"/>
        <v>5.3250000000000002</v>
      </c>
      <c r="S242" s="99">
        <f t="shared" si="175"/>
        <v>5.3250000000000002</v>
      </c>
      <c r="T242" s="82"/>
      <c r="U242" s="22">
        <f t="shared" si="144"/>
        <v>31</v>
      </c>
      <c r="V242" s="83">
        <f t="shared" si="145"/>
        <v>45041</v>
      </c>
      <c r="W242" s="22">
        <f t="shared" ca="1" si="146"/>
        <v>7992</v>
      </c>
      <c r="X242" s="80">
        <f>VLOOKUP($A242,[0]!Table,MATCH(X$4,[0]!Curves,0))</f>
        <v>6.5919972192261395E-2</v>
      </c>
      <c r="Y242" s="84">
        <f t="shared" ca="1" si="147"/>
        <v>0.24193719903183869</v>
      </c>
      <c r="Z242" s="22">
        <f t="shared" si="148"/>
        <v>0</v>
      </c>
      <c r="AA242" s="22">
        <f t="shared" si="149"/>
        <v>0</v>
      </c>
      <c r="AC242" s="72">
        <f t="shared" ca="1" si="150"/>
        <v>0</v>
      </c>
      <c r="AD242" s="72">
        <f t="shared" ca="1" si="151"/>
        <v>0</v>
      </c>
      <c r="AE242" s="72">
        <f t="shared" ca="1" si="152"/>
        <v>0</v>
      </c>
      <c r="AF242" s="72">
        <f t="shared" ca="1" si="153"/>
        <v>0</v>
      </c>
      <c r="AG242" s="72">
        <f t="shared" ca="1" si="154"/>
        <v>0</v>
      </c>
      <c r="AH242" s="72">
        <f t="shared" ca="1" si="155"/>
        <v>0</v>
      </c>
      <c r="AI242" s="72">
        <f t="shared" ca="1" si="156"/>
        <v>0</v>
      </c>
      <c r="AJ242" s="72">
        <f t="shared" ca="1" si="157"/>
        <v>0</v>
      </c>
      <c r="AK242" s="72">
        <f t="shared" ca="1" si="158"/>
        <v>0</v>
      </c>
      <c r="AL242" s="76"/>
      <c r="AM242" s="72">
        <f t="shared" ca="1" si="159"/>
        <v>0</v>
      </c>
      <c r="AN242" s="72">
        <f t="shared" ca="1" si="160"/>
        <v>0</v>
      </c>
      <c r="AO242" s="72">
        <f t="shared" ca="1" si="161"/>
        <v>0</v>
      </c>
      <c r="AP242" s="85">
        <f t="shared" ca="1" si="162"/>
        <v>0</v>
      </c>
      <c r="AR242" s="72">
        <f t="shared" ca="1" si="163"/>
        <v>0</v>
      </c>
      <c r="AS242" s="72">
        <f t="shared" ca="1" si="164"/>
        <v>0</v>
      </c>
      <c r="AT242" s="72">
        <f t="shared" ca="1" si="165"/>
        <v>0</v>
      </c>
      <c r="AU242" s="85">
        <f t="shared" ca="1" si="166"/>
        <v>0</v>
      </c>
      <c r="AV242" s="85"/>
      <c r="AW242" s="73">
        <f t="shared" ca="1" si="167"/>
        <v>0</v>
      </c>
      <c r="AY242" s="73">
        <f t="shared" ca="1" si="168"/>
        <v>0</v>
      </c>
      <c r="AZ242" s="86"/>
    </row>
    <row r="243" spans="1:52" ht="12" customHeight="1">
      <c r="A243" s="77">
        <f t="shared" si="169"/>
        <v>45017</v>
      </c>
      <c r="B243" s="78">
        <f t="shared" si="170"/>
        <v>50000</v>
      </c>
      <c r="C243" s="87"/>
      <c r="D243" s="79">
        <f t="shared" si="141"/>
        <v>50000</v>
      </c>
      <c r="E243" s="67">
        <f t="shared" si="142"/>
        <v>0</v>
      </c>
      <c r="F243" s="67">
        <f t="shared" ca="1" si="143"/>
        <v>0</v>
      </c>
      <c r="G243" s="80">
        <f>VLOOKUP($A243,[0]!Table,MATCH(G$4,[0]!Curves,0))</f>
        <v>5.14</v>
      </c>
      <c r="H243" s="81">
        <f t="shared" si="176"/>
        <v>5.14</v>
      </c>
      <c r="I243" s="80">
        <f t="shared" si="180"/>
        <v>5.14</v>
      </c>
      <c r="J243" s="80">
        <f>VLOOKUP($A243,[0]!Table,MATCH(J$4,[0]!Curves,0))</f>
        <v>0</v>
      </c>
      <c r="K243" s="81">
        <f t="shared" si="171"/>
        <v>0</v>
      </c>
      <c r="L243" s="99">
        <f t="shared" si="181"/>
        <v>0</v>
      </c>
      <c r="M243" s="80">
        <f>VLOOKUP($A243,[0]!Table,MATCH(M$4,[0]!Curves,0))</f>
        <v>0</v>
      </c>
      <c r="N243" s="81">
        <f t="shared" si="172"/>
        <v>0</v>
      </c>
      <c r="O243" s="99">
        <f t="shared" si="182"/>
        <v>0</v>
      </c>
      <c r="P243" s="71"/>
      <c r="Q243" s="99">
        <f t="shared" si="173"/>
        <v>5.14</v>
      </c>
      <c r="R243" s="99">
        <f t="shared" si="174"/>
        <v>5.14</v>
      </c>
      <c r="S243" s="99">
        <f t="shared" si="175"/>
        <v>5.14</v>
      </c>
      <c r="T243" s="82"/>
      <c r="U243" s="22">
        <f t="shared" si="144"/>
        <v>30</v>
      </c>
      <c r="V243" s="83">
        <f t="shared" si="145"/>
        <v>45071</v>
      </c>
      <c r="W243" s="22">
        <f t="shared" ca="1" si="146"/>
        <v>8022</v>
      </c>
      <c r="X243" s="80">
        <f>VLOOKUP($A243,[0]!Table,MATCH(X$4,[0]!Curves,0))</f>
        <v>6.5917581590544005E-2</v>
      </c>
      <c r="Y243" s="84">
        <f t="shared" ca="1" si="147"/>
        <v>0.24066369640346158</v>
      </c>
      <c r="Z243" s="22">
        <f t="shared" si="148"/>
        <v>0</v>
      </c>
      <c r="AA243" s="22">
        <f t="shared" si="149"/>
        <v>0</v>
      </c>
      <c r="AC243" s="72">
        <f t="shared" ca="1" si="150"/>
        <v>0</v>
      </c>
      <c r="AD243" s="72">
        <f t="shared" ca="1" si="151"/>
        <v>0</v>
      </c>
      <c r="AE243" s="72">
        <f t="shared" ca="1" si="152"/>
        <v>0</v>
      </c>
      <c r="AF243" s="72">
        <f t="shared" ca="1" si="153"/>
        <v>0</v>
      </c>
      <c r="AG243" s="72">
        <f t="shared" ca="1" si="154"/>
        <v>0</v>
      </c>
      <c r="AH243" s="72">
        <f t="shared" ca="1" si="155"/>
        <v>0</v>
      </c>
      <c r="AI243" s="72">
        <f t="shared" ca="1" si="156"/>
        <v>0</v>
      </c>
      <c r="AJ243" s="72">
        <f t="shared" ca="1" si="157"/>
        <v>0</v>
      </c>
      <c r="AK243" s="72">
        <f t="shared" ca="1" si="158"/>
        <v>0</v>
      </c>
      <c r="AL243" s="76"/>
      <c r="AM243" s="72">
        <f t="shared" ca="1" si="159"/>
        <v>0</v>
      </c>
      <c r="AN243" s="72">
        <f t="shared" ca="1" si="160"/>
        <v>0</v>
      </c>
      <c r="AO243" s="72">
        <f t="shared" ca="1" si="161"/>
        <v>0</v>
      </c>
      <c r="AP243" s="85">
        <f t="shared" ca="1" si="162"/>
        <v>0</v>
      </c>
      <c r="AR243" s="72">
        <f t="shared" ca="1" si="163"/>
        <v>0</v>
      </c>
      <c r="AS243" s="72">
        <f t="shared" ca="1" si="164"/>
        <v>0</v>
      </c>
      <c r="AT243" s="72">
        <f t="shared" ca="1" si="165"/>
        <v>0</v>
      </c>
      <c r="AU243" s="85">
        <f t="shared" ca="1" si="166"/>
        <v>0</v>
      </c>
      <c r="AV243" s="85"/>
      <c r="AW243" s="73">
        <f t="shared" ca="1" si="167"/>
        <v>0</v>
      </c>
      <c r="AY243" s="73">
        <f t="shared" ca="1" si="168"/>
        <v>0</v>
      </c>
      <c r="AZ243" s="86"/>
    </row>
    <row r="244" spans="1:52" ht="12" customHeight="1">
      <c r="A244" s="77">
        <f t="shared" si="169"/>
        <v>45047</v>
      </c>
      <c r="B244" s="78">
        <f t="shared" si="170"/>
        <v>50000</v>
      </c>
      <c r="C244" s="87"/>
      <c r="D244" s="79">
        <f t="shared" si="141"/>
        <v>50000</v>
      </c>
      <c r="E244" s="67">
        <f t="shared" si="142"/>
        <v>0</v>
      </c>
      <c r="F244" s="67">
        <f t="shared" ca="1" si="143"/>
        <v>0</v>
      </c>
      <c r="G244" s="80">
        <f>VLOOKUP($A244,[0]!Table,MATCH(G$4,[0]!Curves,0))</f>
        <v>5.13</v>
      </c>
      <c r="H244" s="81">
        <f t="shared" si="176"/>
        <v>5.13</v>
      </c>
      <c r="I244" s="80">
        <f t="shared" si="180"/>
        <v>5.13</v>
      </c>
      <c r="J244" s="80">
        <f>VLOOKUP($A244,[0]!Table,MATCH(J$4,[0]!Curves,0))</f>
        <v>0</v>
      </c>
      <c r="K244" s="81">
        <f t="shared" si="171"/>
        <v>0</v>
      </c>
      <c r="L244" s="99">
        <f t="shared" si="181"/>
        <v>0</v>
      </c>
      <c r="M244" s="80">
        <f>VLOOKUP($A244,[0]!Table,MATCH(M$4,[0]!Curves,0))</f>
        <v>0</v>
      </c>
      <c r="N244" s="81">
        <f t="shared" si="172"/>
        <v>0</v>
      </c>
      <c r="O244" s="99">
        <f t="shared" si="182"/>
        <v>0</v>
      </c>
      <c r="P244" s="71"/>
      <c r="Q244" s="99">
        <f t="shared" si="173"/>
        <v>5.13</v>
      </c>
      <c r="R244" s="99">
        <f t="shared" si="174"/>
        <v>5.13</v>
      </c>
      <c r="S244" s="99">
        <f t="shared" si="175"/>
        <v>5.13</v>
      </c>
      <c r="T244" s="82"/>
      <c r="U244" s="22">
        <f t="shared" si="144"/>
        <v>31</v>
      </c>
      <c r="V244" s="83">
        <f t="shared" si="145"/>
        <v>45102</v>
      </c>
      <c r="W244" s="22">
        <f t="shared" ca="1" si="146"/>
        <v>8053</v>
      </c>
      <c r="X244" s="80">
        <f>VLOOKUP($A244,[0]!Table,MATCH(X$4,[0]!Curves,0))</f>
        <v>6.5915268105013705E-2</v>
      </c>
      <c r="Y244" s="84">
        <f t="shared" ca="1" si="147"/>
        <v>0.23935487812776324</v>
      </c>
      <c r="Z244" s="22">
        <f t="shared" si="148"/>
        <v>0</v>
      </c>
      <c r="AA244" s="22">
        <f t="shared" si="149"/>
        <v>0</v>
      </c>
      <c r="AC244" s="72">
        <f t="shared" ca="1" si="150"/>
        <v>0</v>
      </c>
      <c r="AD244" s="72">
        <f t="shared" ca="1" si="151"/>
        <v>0</v>
      </c>
      <c r="AE244" s="72">
        <f t="shared" ca="1" si="152"/>
        <v>0</v>
      </c>
      <c r="AF244" s="72">
        <f t="shared" ca="1" si="153"/>
        <v>0</v>
      </c>
      <c r="AG244" s="72">
        <f t="shared" ca="1" si="154"/>
        <v>0</v>
      </c>
      <c r="AH244" s="72">
        <f t="shared" ca="1" si="155"/>
        <v>0</v>
      </c>
      <c r="AI244" s="72">
        <f t="shared" ca="1" si="156"/>
        <v>0</v>
      </c>
      <c r="AJ244" s="72">
        <f t="shared" ca="1" si="157"/>
        <v>0</v>
      </c>
      <c r="AK244" s="72">
        <f t="shared" ca="1" si="158"/>
        <v>0</v>
      </c>
      <c r="AL244" s="76"/>
      <c r="AM244" s="72">
        <f t="shared" ca="1" si="159"/>
        <v>0</v>
      </c>
      <c r="AN244" s="72">
        <f t="shared" ca="1" si="160"/>
        <v>0</v>
      </c>
      <c r="AO244" s="72">
        <f t="shared" ca="1" si="161"/>
        <v>0</v>
      </c>
      <c r="AP244" s="85">
        <f t="shared" ca="1" si="162"/>
        <v>0</v>
      </c>
      <c r="AR244" s="72">
        <f t="shared" ca="1" si="163"/>
        <v>0</v>
      </c>
      <c r="AS244" s="72">
        <f t="shared" ca="1" si="164"/>
        <v>0</v>
      </c>
      <c r="AT244" s="72">
        <f t="shared" ca="1" si="165"/>
        <v>0</v>
      </c>
      <c r="AU244" s="85">
        <f t="shared" ca="1" si="166"/>
        <v>0</v>
      </c>
      <c r="AV244" s="85"/>
      <c r="AW244" s="73">
        <f t="shared" ca="1" si="167"/>
        <v>0</v>
      </c>
      <c r="AY244" s="73">
        <f t="shared" ca="1" si="168"/>
        <v>0</v>
      </c>
      <c r="AZ244" s="86"/>
    </row>
    <row r="245" spans="1:52" ht="12" customHeight="1">
      <c r="A245" s="77">
        <f t="shared" si="169"/>
        <v>45078</v>
      </c>
      <c r="B245" s="78">
        <f t="shared" si="170"/>
        <v>50000</v>
      </c>
      <c r="C245" s="87"/>
      <c r="D245" s="79">
        <f t="shared" si="141"/>
        <v>50000</v>
      </c>
      <c r="E245" s="67">
        <f t="shared" si="142"/>
        <v>0</v>
      </c>
      <c r="F245" s="67">
        <f t="shared" ca="1" si="143"/>
        <v>0</v>
      </c>
      <c r="G245" s="80">
        <f>VLOOKUP($A245,[0]!Table,MATCH(G$4,[0]!Curves,0))</f>
        <v>5.1660000000000004</v>
      </c>
      <c r="H245" s="81">
        <f t="shared" si="176"/>
        <v>5.1660000000000004</v>
      </c>
      <c r="I245" s="80">
        <f t="shared" si="180"/>
        <v>5.1660000000000004</v>
      </c>
      <c r="J245" s="80">
        <f>VLOOKUP($A245,[0]!Table,MATCH(J$4,[0]!Curves,0))</f>
        <v>0</v>
      </c>
      <c r="K245" s="81">
        <f t="shared" si="171"/>
        <v>0</v>
      </c>
      <c r="L245" s="99">
        <f t="shared" si="181"/>
        <v>0</v>
      </c>
      <c r="M245" s="80">
        <f>VLOOKUP($A245,[0]!Table,MATCH(M$4,[0]!Curves,0))</f>
        <v>0</v>
      </c>
      <c r="N245" s="81">
        <f t="shared" si="172"/>
        <v>0</v>
      </c>
      <c r="O245" s="99">
        <f t="shared" si="182"/>
        <v>0</v>
      </c>
      <c r="P245" s="71"/>
      <c r="Q245" s="99">
        <f t="shared" si="173"/>
        <v>5.1660000000000004</v>
      </c>
      <c r="R245" s="99">
        <f t="shared" si="174"/>
        <v>5.1660000000000004</v>
      </c>
      <c r="S245" s="99">
        <f t="shared" si="175"/>
        <v>5.1660000000000004</v>
      </c>
      <c r="T245" s="82"/>
      <c r="U245" s="22">
        <f t="shared" si="144"/>
        <v>30</v>
      </c>
      <c r="V245" s="83">
        <f t="shared" si="145"/>
        <v>45132</v>
      </c>
      <c r="W245" s="22">
        <f t="shared" ca="1" si="146"/>
        <v>8083</v>
      </c>
      <c r="X245" s="80">
        <f>VLOOKUP($A245,[0]!Table,MATCH(X$4,[0]!Curves,0))</f>
        <v>6.5912877503300202E-2</v>
      </c>
      <c r="Y245" s="84">
        <f t="shared" ca="1" si="147"/>
        <v>0.23809514639520404</v>
      </c>
      <c r="Z245" s="22">
        <f t="shared" si="148"/>
        <v>0</v>
      </c>
      <c r="AA245" s="22">
        <f t="shared" si="149"/>
        <v>0</v>
      </c>
      <c r="AC245" s="72">
        <f t="shared" ca="1" si="150"/>
        <v>0</v>
      </c>
      <c r="AD245" s="72">
        <f t="shared" ca="1" si="151"/>
        <v>0</v>
      </c>
      <c r="AE245" s="72">
        <f t="shared" ca="1" si="152"/>
        <v>0</v>
      </c>
      <c r="AF245" s="72">
        <f t="shared" ca="1" si="153"/>
        <v>0</v>
      </c>
      <c r="AG245" s="72">
        <f t="shared" ca="1" si="154"/>
        <v>0</v>
      </c>
      <c r="AH245" s="72">
        <f t="shared" ca="1" si="155"/>
        <v>0</v>
      </c>
      <c r="AI245" s="72">
        <f t="shared" ca="1" si="156"/>
        <v>0</v>
      </c>
      <c r="AJ245" s="72">
        <f t="shared" ca="1" si="157"/>
        <v>0</v>
      </c>
      <c r="AK245" s="72">
        <f t="shared" ca="1" si="158"/>
        <v>0</v>
      </c>
      <c r="AL245" s="76"/>
      <c r="AM245" s="72">
        <f t="shared" ca="1" si="159"/>
        <v>0</v>
      </c>
      <c r="AN245" s="72">
        <f t="shared" ca="1" si="160"/>
        <v>0</v>
      </c>
      <c r="AO245" s="72">
        <f t="shared" ca="1" si="161"/>
        <v>0</v>
      </c>
      <c r="AP245" s="85">
        <f t="shared" ca="1" si="162"/>
        <v>0</v>
      </c>
      <c r="AR245" s="72">
        <f t="shared" ca="1" si="163"/>
        <v>0</v>
      </c>
      <c r="AS245" s="72">
        <f t="shared" ca="1" si="164"/>
        <v>0</v>
      </c>
      <c r="AT245" s="72">
        <f t="shared" ca="1" si="165"/>
        <v>0</v>
      </c>
      <c r="AU245" s="85">
        <f t="shared" ca="1" si="166"/>
        <v>0</v>
      </c>
      <c r="AV245" s="85"/>
      <c r="AW245" s="73">
        <f t="shared" ca="1" si="167"/>
        <v>0</v>
      </c>
      <c r="AY245" s="73">
        <f t="shared" ca="1" si="168"/>
        <v>0</v>
      </c>
      <c r="AZ245" s="86"/>
    </row>
    <row r="246" spans="1:52" ht="12" customHeight="1">
      <c r="A246" s="77">
        <f t="shared" si="169"/>
        <v>45108</v>
      </c>
      <c r="B246" s="78">
        <f t="shared" si="170"/>
        <v>50000</v>
      </c>
      <c r="C246" s="87"/>
      <c r="D246" s="79">
        <f t="shared" si="141"/>
        <v>50000</v>
      </c>
      <c r="E246" s="67">
        <f t="shared" si="142"/>
        <v>0</v>
      </c>
      <c r="F246" s="67">
        <f t="shared" ca="1" si="143"/>
        <v>0</v>
      </c>
      <c r="G246" s="80">
        <f>VLOOKUP($A246,[0]!Table,MATCH(G$4,[0]!Curves,0))</f>
        <v>5.2149999999999999</v>
      </c>
      <c r="H246" s="81">
        <f t="shared" si="176"/>
        <v>5.2149999999999999</v>
      </c>
      <c r="I246" s="80">
        <f t="shared" si="180"/>
        <v>5.2149999999999999</v>
      </c>
      <c r="J246" s="80">
        <f>VLOOKUP($A246,[0]!Table,MATCH(J$4,[0]!Curves,0))</f>
        <v>0</v>
      </c>
      <c r="K246" s="81">
        <f t="shared" si="171"/>
        <v>0</v>
      </c>
      <c r="L246" s="99">
        <f t="shared" si="181"/>
        <v>0</v>
      </c>
      <c r="M246" s="80">
        <f>VLOOKUP($A246,[0]!Table,MATCH(M$4,[0]!Curves,0))</f>
        <v>0</v>
      </c>
      <c r="N246" s="81">
        <f t="shared" si="172"/>
        <v>0</v>
      </c>
      <c r="O246" s="99">
        <f t="shared" si="182"/>
        <v>0</v>
      </c>
      <c r="P246" s="71"/>
      <c r="Q246" s="99">
        <f t="shared" si="173"/>
        <v>5.2149999999999999</v>
      </c>
      <c r="R246" s="99">
        <f t="shared" si="174"/>
        <v>5.2149999999999999</v>
      </c>
      <c r="S246" s="99">
        <f t="shared" si="175"/>
        <v>5.2149999999999999</v>
      </c>
      <c r="T246" s="82"/>
      <c r="U246" s="22">
        <f t="shared" si="144"/>
        <v>31</v>
      </c>
      <c r="V246" s="83">
        <f t="shared" si="145"/>
        <v>45163</v>
      </c>
      <c r="W246" s="22">
        <f t="shared" ca="1" si="146"/>
        <v>8114</v>
      </c>
      <c r="X246" s="80">
        <f>VLOOKUP($A246,[0]!Table,MATCH(X$4,[0]!Curves,0))</f>
        <v>6.5910564017773107E-2</v>
      </c>
      <c r="Y246" s="84">
        <f t="shared" ca="1" si="147"/>
        <v>0.23680047992614889</v>
      </c>
      <c r="Z246" s="22">
        <f t="shared" si="148"/>
        <v>0</v>
      </c>
      <c r="AA246" s="22">
        <f t="shared" si="149"/>
        <v>0</v>
      </c>
      <c r="AC246" s="72">
        <f t="shared" ca="1" si="150"/>
        <v>0</v>
      </c>
      <c r="AD246" s="72">
        <f t="shared" ca="1" si="151"/>
        <v>0</v>
      </c>
      <c r="AE246" s="72">
        <f t="shared" ca="1" si="152"/>
        <v>0</v>
      </c>
      <c r="AF246" s="72">
        <f t="shared" ca="1" si="153"/>
        <v>0</v>
      </c>
      <c r="AG246" s="72">
        <f t="shared" ca="1" si="154"/>
        <v>0</v>
      </c>
      <c r="AH246" s="72">
        <f t="shared" ca="1" si="155"/>
        <v>0</v>
      </c>
      <c r="AI246" s="72">
        <f t="shared" ca="1" si="156"/>
        <v>0</v>
      </c>
      <c r="AJ246" s="72">
        <f t="shared" ca="1" si="157"/>
        <v>0</v>
      </c>
      <c r="AK246" s="72">
        <f t="shared" ca="1" si="158"/>
        <v>0</v>
      </c>
      <c r="AL246" s="76"/>
      <c r="AM246" s="72">
        <f t="shared" ca="1" si="159"/>
        <v>0</v>
      </c>
      <c r="AN246" s="72">
        <f t="shared" ca="1" si="160"/>
        <v>0</v>
      </c>
      <c r="AO246" s="72">
        <f t="shared" ca="1" si="161"/>
        <v>0</v>
      </c>
      <c r="AP246" s="85">
        <f t="shared" ca="1" si="162"/>
        <v>0</v>
      </c>
      <c r="AR246" s="72">
        <f t="shared" ca="1" si="163"/>
        <v>0</v>
      </c>
      <c r="AS246" s="72">
        <f t="shared" ca="1" si="164"/>
        <v>0</v>
      </c>
      <c r="AT246" s="72">
        <f t="shared" ca="1" si="165"/>
        <v>0</v>
      </c>
      <c r="AU246" s="85">
        <f t="shared" ca="1" si="166"/>
        <v>0</v>
      </c>
      <c r="AV246" s="85"/>
      <c r="AW246" s="73">
        <f t="shared" ca="1" si="167"/>
        <v>0</v>
      </c>
      <c r="AY246" s="73">
        <f t="shared" ca="1" si="168"/>
        <v>0</v>
      </c>
      <c r="AZ246" s="86"/>
    </row>
    <row r="247" spans="1:52" ht="12" customHeight="1">
      <c r="A247" s="77">
        <f t="shared" si="169"/>
        <v>45139</v>
      </c>
      <c r="B247" s="78">
        <f t="shared" si="170"/>
        <v>50000</v>
      </c>
      <c r="C247" s="87"/>
      <c r="D247" s="79">
        <f t="shared" si="141"/>
        <v>50000</v>
      </c>
      <c r="E247" s="67">
        <f t="shared" si="142"/>
        <v>0</v>
      </c>
      <c r="F247" s="67">
        <f t="shared" ca="1" si="143"/>
        <v>0</v>
      </c>
      <c r="G247" s="80">
        <f>VLOOKUP($A247,[0]!Table,MATCH(G$4,[0]!Curves,0))</f>
        <v>5.26</v>
      </c>
      <c r="H247" s="81">
        <f t="shared" si="176"/>
        <v>5.26</v>
      </c>
      <c r="I247" s="80">
        <f t="shared" si="180"/>
        <v>5.26</v>
      </c>
      <c r="J247" s="80">
        <f>VLOOKUP($A247,[0]!Table,MATCH(J$4,[0]!Curves,0))</f>
        <v>0</v>
      </c>
      <c r="K247" s="81">
        <f t="shared" si="171"/>
        <v>0</v>
      </c>
      <c r="L247" s="99">
        <f t="shared" si="181"/>
        <v>0</v>
      </c>
      <c r="M247" s="80">
        <f>VLOOKUP($A247,[0]!Table,MATCH(M$4,[0]!Curves,0))</f>
        <v>0</v>
      </c>
      <c r="N247" s="81">
        <f t="shared" si="172"/>
        <v>0</v>
      </c>
      <c r="O247" s="99">
        <f t="shared" si="182"/>
        <v>0</v>
      </c>
      <c r="P247" s="71"/>
      <c r="Q247" s="99">
        <f t="shared" si="173"/>
        <v>5.26</v>
      </c>
      <c r="R247" s="99">
        <f t="shared" si="174"/>
        <v>5.26</v>
      </c>
      <c r="S247" s="99">
        <f t="shared" si="175"/>
        <v>5.26</v>
      </c>
      <c r="T247" s="82"/>
      <c r="U247" s="22">
        <f t="shared" si="144"/>
        <v>31</v>
      </c>
      <c r="V247" s="83">
        <f t="shared" si="145"/>
        <v>45194</v>
      </c>
      <c r="W247" s="22">
        <f t="shared" ca="1" si="146"/>
        <v>8145</v>
      </c>
      <c r="X247" s="80">
        <f>VLOOKUP($A247,[0]!Table,MATCH(X$4,[0]!Curves,0))</f>
        <v>6.5908173416063101E-2</v>
      </c>
      <c r="Y247" s="84">
        <f t="shared" ca="1" si="147"/>
        <v>0.23551294587256033</v>
      </c>
      <c r="Z247" s="22">
        <f t="shared" si="148"/>
        <v>0</v>
      </c>
      <c r="AA247" s="22">
        <f t="shared" si="149"/>
        <v>0</v>
      </c>
      <c r="AC247" s="72">
        <f t="shared" ca="1" si="150"/>
        <v>0</v>
      </c>
      <c r="AD247" s="72">
        <f t="shared" ca="1" si="151"/>
        <v>0</v>
      </c>
      <c r="AE247" s="72">
        <f t="shared" ca="1" si="152"/>
        <v>0</v>
      </c>
      <c r="AF247" s="72">
        <f t="shared" ca="1" si="153"/>
        <v>0</v>
      </c>
      <c r="AG247" s="72">
        <f t="shared" ca="1" si="154"/>
        <v>0</v>
      </c>
      <c r="AH247" s="72">
        <f t="shared" ca="1" si="155"/>
        <v>0</v>
      </c>
      <c r="AI247" s="72">
        <f t="shared" ca="1" si="156"/>
        <v>0</v>
      </c>
      <c r="AJ247" s="72">
        <f t="shared" ca="1" si="157"/>
        <v>0</v>
      </c>
      <c r="AK247" s="72">
        <f t="shared" ca="1" si="158"/>
        <v>0</v>
      </c>
      <c r="AL247" s="76"/>
      <c r="AM247" s="72">
        <f t="shared" ca="1" si="159"/>
        <v>0</v>
      </c>
      <c r="AN247" s="72">
        <f t="shared" ca="1" si="160"/>
        <v>0</v>
      </c>
      <c r="AO247" s="72">
        <f t="shared" ca="1" si="161"/>
        <v>0</v>
      </c>
      <c r="AP247" s="85">
        <f t="shared" ca="1" si="162"/>
        <v>0</v>
      </c>
      <c r="AR247" s="72">
        <f t="shared" ca="1" si="163"/>
        <v>0</v>
      </c>
      <c r="AS247" s="72">
        <f t="shared" ca="1" si="164"/>
        <v>0</v>
      </c>
      <c r="AT247" s="72">
        <f t="shared" ca="1" si="165"/>
        <v>0</v>
      </c>
      <c r="AU247" s="85">
        <f t="shared" ca="1" si="166"/>
        <v>0</v>
      </c>
      <c r="AV247" s="85"/>
      <c r="AW247" s="73">
        <f t="shared" ca="1" si="167"/>
        <v>0</v>
      </c>
      <c r="AY247" s="73">
        <f t="shared" ca="1" si="168"/>
        <v>0</v>
      </c>
      <c r="AZ247" s="86"/>
    </row>
    <row r="248" spans="1:52" ht="12" customHeight="1">
      <c r="A248" s="77">
        <f t="shared" si="169"/>
        <v>45170</v>
      </c>
      <c r="B248" s="78">
        <f t="shared" si="170"/>
        <v>50000</v>
      </c>
      <c r="C248" s="87"/>
      <c r="D248" s="79">
        <f t="shared" si="141"/>
        <v>50000</v>
      </c>
      <c r="E248" s="67">
        <f t="shared" si="142"/>
        <v>0</v>
      </c>
      <c r="F248" s="67">
        <f t="shared" ca="1" si="143"/>
        <v>0</v>
      </c>
      <c r="G248" s="80">
        <f>VLOOKUP($A248,[0]!Table,MATCH(G$4,[0]!Curves,0))</f>
        <v>5.2670000000000003</v>
      </c>
      <c r="H248" s="81">
        <f t="shared" si="176"/>
        <v>5.2670000000000003</v>
      </c>
      <c r="I248" s="80">
        <f t="shared" si="180"/>
        <v>5.2670000000000003</v>
      </c>
      <c r="J248" s="80">
        <f>VLOOKUP($A248,[0]!Table,MATCH(J$4,[0]!Curves,0))</f>
        <v>0</v>
      </c>
      <c r="K248" s="81">
        <f t="shared" si="171"/>
        <v>0</v>
      </c>
      <c r="L248" s="99">
        <f t="shared" si="181"/>
        <v>0</v>
      </c>
      <c r="M248" s="80">
        <f>VLOOKUP($A248,[0]!Table,MATCH(M$4,[0]!Curves,0))</f>
        <v>0</v>
      </c>
      <c r="N248" s="81">
        <f t="shared" si="172"/>
        <v>0</v>
      </c>
      <c r="O248" s="99">
        <f t="shared" si="182"/>
        <v>0</v>
      </c>
      <c r="P248" s="71"/>
      <c r="Q248" s="99">
        <f t="shared" si="173"/>
        <v>5.2670000000000003</v>
      </c>
      <c r="R248" s="99">
        <f t="shared" si="174"/>
        <v>5.2670000000000003</v>
      </c>
      <c r="S248" s="99">
        <f t="shared" si="175"/>
        <v>5.2670000000000003</v>
      </c>
      <c r="T248" s="82"/>
      <c r="U248" s="22">
        <f t="shared" si="144"/>
        <v>30</v>
      </c>
      <c r="V248" s="83">
        <f t="shared" si="145"/>
        <v>45224</v>
      </c>
      <c r="W248" s="22">
        <f t="shared" ca="1" si="146"/>
        <v>8175</v>
      </c>
      <c r="X248" s="80">
        <f>VLOOKUP($A248,[0]!Table,MATCH(X$4,[0]!Curves,0))</f>
        <v>6.5905782814355399E-2</v>
      </c>
      <c r="Y248" s="84">
        <f t="shared" ca="1" si="147"/>
        <v>0.23427369870599801</v>
      </c>
      <c r="Z248" s="22">
        <f t="shared" si="148"/>
        <v>0</v>
      </c>
      <c r="AA248" s="22">
        <f t="shared" si="149"/>
        <v>0</v>
      </c>
      <c r="AC248" s="72">
        <f t="shared" ca="1" si="150"/>
        <v>0</v>
      </c>
      <c r="AD248" s="72">
        <f t="shared" ca="1" si="151"/>
        <v>0</v>
      </c>
      <c r="AE248" s="72">
        <f t="shared" ca="1" si="152"/>
        <v>0</v>
      </c>
      <c r="AF248" s="72">
        <f t="shared" ca="1" si="153"/>
        <v>0</v>
      </c>
      <c r="AG248" s="72">
        <f t="shared" ca="1" si="154"/>
        <v>0</v>
      </c>
      <c r="AH248" s="72">
        <f t="shared" ca="1" si="155"/>
        <v>0</v>
      </c>
      <c r="AI248" s="72">
        <f t="shared" ca="1" si="156"/>
        <v>0</v>
      </c>
      <c r="AJ248" s="72">
        <f t="shared" ca="1" si="157"/>
        <v>0</v>
      </c>
      <c r="AK248" s="72">
        <f t="shared" ca="1" si="158"/>
        <v>0</v>
      </c>
      <c r="AL248" s="76"/>
      <c r="AM248" s="72">
        <f t="shared" ca="1" si="159"/>
        <v>0</v>
      </c>
      <c r="AN248" s="72">
        <f t="shared" ca="1" si="160"/>
        <v>0</v>
      </c>
      <c r="AO248" s="72">
        <f t="shared" ca="1" si="161"/>
        <v>0</v>
      </c>
      <c r="AP248" s="85">
        <f t="shared" ca="1" si="162"/>
        <v>0</v>
      </c>
      <c r="AR248" s="72">
        <f t="shared" ca="1" si="163"/>
        <v>0</v>
      </c>
      <c r="AS248" s="72">
        <f t="shared" ca="1" si="164"/>
        <v>0</v>
      </c>
      <c r="AT248" s="72">
        <f t="shared" ca="1" si="165"/>
        <v>0</v>
      </c>
      <c r="AU248" s="85">
        <f t="shared" ca="1" si="166"/>
        <v>0</v>
      </c>
      <c r="AV248" s="85"/>
      <c r="AW248" s="73">
        <f t="shared" ca="1" si="167"/>
        <v>0</v>
      </c>
      <c r="AY248" s="73">
        <f t="shared" ca="1" si="168"/>
        <v>0</v>
      </c>
      <c r="AZ248" s="86"/>
    </row>
    <row r="249" spans="1:52" ht="12" customHeight="1">
      <c r="A249" s="77">
        <f t="shared" si="169"/>
        <v>45200</v>
      </c>
      <c r="B249" s="78">
        <f t="shared" si="170"/>
        <v>50000</v>
      </c>
      <c r="C249" s="87"/>
      <c r="D249" s="79">
        <f t="shared" si="141"/>
        <v>50000</v>
      </c>
      <c r="E249" s="67">
        <f t="shared" si="142"/>
        <v>0</v>
      </c>
      <c r="F249" s="67">
        <f t="shared" ca="1" si="143"/>
        <v>0</v>
      </c>
      <c r="G249" s="80">
        <f>VLOOKUP($A249,[0]!Table,MATCH(G$4,[0]!Curves,0))</f>
        <v>5.2949999999999999</v>
      </c>
      <c r="H249" s="81">
        <f t="shared" si="176"/>
        <v>5.2949999999999999</v>
      </c>
      <c r="I249" s="80">
        <f t="shared" si="180"/>
        <v>5.2949999999999999</v>
      </c>
      <c r="J249" s="80">
        <f>VLOOKUP($A249,[0]!Table,MATCH(J$4,[0]!Curves,0))</f>
        <v>0</v>
      </c>
      <c r="K249" s="81">
        <f t="shared" si="171"/>
        <v>0</v>
      </c>
      <c r="L249" s="99">
        <f t="shared" si="181"/>
        <v>0</v>
      </c>
      <c r="M249" s="80">
        <f>VLOOKUP($A249,[0]!Table,MATCH(M$4,[0]!Curves,0))</f>
        <v>0</v>
      </c>
      <c r="N249" s="81">
        <f t="shared" si="172"/>
        <v>0</v>
      </c>
      <c r="O249" s="99">
        <f t="shared" si="182"/>
        <v>0</v>
      </c>
      <c r="P249" s="71"/>
      <c r="Q249" s="99">
        <f t="shared" si="173"/>
        <v>5.2949999999999999</v>
      </c>
      <c r="R249" s="99">
        <f t="shared" si="174"/>
        <v>5.2949999999999999</v>
      </c>
      <c r="S249" s="99">
        <f t="shared" si="175"/>
        <v>5.2949999999999999</v>
      </c>
      <c r="T249" s="82"/>
      <c r="U249" s="22">
        <f t="shared" si="144"/>
        <v>31</v>
      </c>
      <c r="V249" s="83">
        <f t="shared" si="145"/>
        <v>45255</v>
      </c>
      <c r="W249" s="22">
        <f t="shared" ca="1" si="146"/>
        <v>8206</v>
      </c>
      <c r="X249" s="80">
        <f>VLOOKUP($A249,[0]!Table,MATCH(X$4,[0]!Curves,0))</f>
        <v>6.5903469328834105E-2</v>
      </c>
      <c r="Y249" s="84">
        <f t="shared" ca="1" si="147"/>
        <v>0.23300008343725218</v>
      </c>
      <c r="Z249" s="22">
        <f t="shared" si="148"/>
        <v>0</v>
      </c>
      <c r="AA249" s="22">
        <f t="shared" si="149"/>
        <v>0</v>
      </c>
      <c r="AC249" s="72">
        <f t="shared" ca="1" si="150"/>
        <v>0</v>
      </c>
      <c r="AD249" s="72">
        <f t="shared" ca="1" si="151"/>
        <v>0</v>
      </c>
      <c r="AE249" s="72">
        <f t="shared" ca="1" si="152"/>
        <v>0</v>
      </c>
      <c r="AF249" s="72">
        <f t="shared" ca="1" si="153"/>
        <v>0</v>
      </c>
      <c r="AG249" s="72">
        <f t="shared" ca="1" si="154"/>
        <v>0</v>
      </c>
      <c r="AH249" s="72">
        <f t="shared" ca="1" si="155"/>
        <v>0</v>
      </c>
      <c r="AI249" s="72">
        <f t="shared" ca="1" si="156"/>
        <v>0</v>
      </c>
      <c r="AJ249" s="72">
        <f t="shared" ca="1" si="157"/>
        <v>0</v>
      </c>
      <c r="AK249" s="72">
        <f t="shared" ca="1" si="158"/>
        <v>0</v>
      </c>
      <c r="AL249" s="76"/>
      <c r="AM249" s="72">
        <f t="shared" ca="1" si="159"/>
        <v>0</v>
      </c>
      <c r="AN249" s="72">
        <f t="shared" ca="1" si="160"/>
        <v>0</v>
      </c>
      <c r="AO249" s="72">
        <f t="shared" ca="1" si="161"/>
        <v>0</v>
      </c>
      <c r="AP249" s="85">
        <f t="shared" ca="1" si="162"/>
        <v>0</v>
      </c>
      <c r="AR249" s="72">
        <f t="shared" ca="1" si="163"/>
        <v>0</v>
      </c>
      <c r="AS249" s="72">
        <f t="shared" ca="1" si="164"/>
        <v>0</v>
      </c>
      <c r="AT249" s="72">
        <f t="shared" ca="1" si="165"/>
        <v>0</v>
      </c>
      <c r="AU249" s="85">
        <f t="shared" ca="1" si="166"/>
        <v>0</v>
      </c>
      <c r="AV249" s="85"/>
      <c r="AW249" s="73">
        <f t="shared" ca="1" si="167"/>
        <v>0</v>
      </c>
      <c r="AY249" s="73">
        <f t="shared" ca="1" si="168"/>
        <v>0</v>
      </c>
      <c r="AZ249" s="86"/>
    </row>
    <row r="250" spans="1:52" ht="12" customHeight="1">
      <c r="A250" s="77">
        <f t="shared" si="169"/>
        <v>45231</v>
      </c>
      <c r="B250" s="78">
        <f t="shared" si="170"/>
        <v>50000</v>
      </c>
      <c r="C250" s="87"/>
      <c r="D250" s="79">
        <f t="shared" si="141"/>
        <v>50000</v>
      </c>
      <c r="E250" s="67">
        <f t="shared" si="142"/>
        <v>0</v>
      </c>
      <c r="F250" s="67">
        <f t="shared" ca="1" si="143"/>
        <v>0</v>
      </c>
      <c r="G250" s="80">
        <f>VLOOKUP($A250,[0]!Table,MATCH(G$4,[0]!Curves,0))</f>
        <v>5.43</v>
      </c>
      <c r="H250" s="81">
        <f t="shared" si="176"/>
        <v>5.43</v>
      </c>
      <c r="I250" s="80">
        <f t="shared" ref="I250:I269" si="183">H250</f>
        <v>5.43</v>
      </c>
      <c r="J250" s="80">
        <f>VLOOKUP($A250,[0]!Table,MATCH(J$4,[0]!Curves,0))</f>
        <v>0</v>
      </c>
      <c r="K250" s="81">
        <f t="shared" si="171"/>
        <v>0</v>
      </c>
      <c r="L250" s="99">
        <f t="shared" ref="L250:L269" si="184">K250</f>
        <v>0</v>
      </c>
      <c r="M250" s="80">
        <f>VLOOKUP($A250,[0]!Table,MATCH(M$4,[0]!Curves,0))</f>
        <v>0</v>
      </c>
      <c r="N250" s="81">
        <f t="shared" si="172"/>
        <v>0</v>
      </c>
      <c r="O250" s="99">
        <f t="shared" ref="O250:O269" si="185">N250</f>
        <v>0</v>
      </c>
      <c r="P250" s="71"/>
      <c r="Q250" s="99">
        <f t="shared" si="173"/>
        <v>5.43</v>
      </c>
      <c r="R250" s="99">
        <f t="shared" si="174"/>
        <v>5.43</v>
      </c>
      <c r="S250" s="99">
        <f t="shared" si="175"/>
        <v>5.43</v>
      </c>
      <c r="T250" s="82"/>
      <c r="U250" s="22">
        <f t="shared" si="144"/>
        <v>30</v>
      </c>
      <c r="V250" s="83">
        <f t="shared" si="145"/>
        <v>45285</v>
      </c>
      <c r="W250" s="22">
        <f t="shared" ca="1" si="146"/>
        <v>8236</v>
      </c>
      <c r="X250" s="80">
        <f>VLOOKUP($A250,[0]!Table,MATCH(X$4,[0]!Curves,0))</f>
        <v>6.59010787271299E-2</v>
      </c>
      <c r="Y250" s="84">
        <f t="shared" ca="1" si="147"/>
        <v>0.23177423213408835</v>
      </c>
      <c r="Z250" s="22">
        <f t="shared" si="148"/>
        <v>0</v>
      </c>
      <c r="AA250" s="22">
        <f t="shared" si="149"/>
        <v>0</v>
      </c>
      <c r="AC250" s="72">
        <f t="shared" ca="1" si="150"/>
        <v>0</v>
      </c>
      <c r="AD250" s="72">
        <f t="shared" ca="1" si="151"/>
        <v>0</v>
      </c>
      <c r="AE250" s="72">
        <f t="shared" ca="1" si="152"/>
        <v>0</v>
      </c>
      <c r="AF250" s="72">
        <f t="shared" ca="1" si="153"/>
        <v>0</v>
      </c>
      <c r="AG250" s="72">
        <f t="shared" ca="1" si="154"/>
        <v>0</v>
      </c>
      <c r="AH250" s="72">
        <f t="shared" ca="1" si="155"/>
        <v>0</v>
      </c>
      <c r="AI250" s="72">
        <f t="shared" ca="1" si="156"/>
        <v>0</v>
      </c>
      <c r="AJ250" s="72">
        <f t="shared" ca="1" si="157"/>
        <v>0</v>
      </c>
      <c r="AK250" s="72">
        <f t="shared" ca="1" si="158"/>
        <v>0</v>
      </c>
      <c r="AL250" s="76"/>
      <c r="AM250" s="72">
        <f t="shared" ca="1" si="159"/>
        <v>0</v>
      </c>
      <c r="AN250" s="72">
        <f t="shared" ca="1" si="160"/>
        <v>0</v>
      </c>
      <c r="AO250" s="72">
        <f t="shared" ca="1" si="161"/>
        <v>0</v>
      </c>
      <c r="AP250" s="85">
        <f t="shared" ca="1" si="162"/>
        <v>0</v>
      </c>
      <c r="AR250" s="72">
        <f t="shared" ca="1" si="163"/>
        <v>0</v>
      </c>
      <c r="AS250" s="72">
        <f t="shared" ca="1" si="164"/>
        <v>0</v>
      </c>
      <c r="AT250" s="72">
        <f t="shared" ca="1" si="165"/>
        <v>0</v>
      </c>
      <c r="AU250" s="85">
        <f t="shared" ca="1" si="166"/>
        <v>0</v>
      </c>
      <c r="AV250" s="85"/>
      <c r="AW250" s="73">
        <f t="shared" ca="1" si="167"/>
        <v>0</v>
      </c>
      <c r="AY250" s="73">
        <f t="shared" ca="1" si="168"/>
        <v>0</v>
      </c>
      <c r="AZ250" s="86"/>
    </row>
    <row r="251" spans="1:52" ht="12" customHeight="1">
      <c r="A251" s="77">
        <f t="shared" si="169"/>
        <v>45261</v>
      </c>
      <c r="B251" s="78">
        <f t="shared" si="170"/>
        <v>50000</v>
      </c>
      <c r="C251" s="87"/>
      <c r="D251" s="79">
        <f t="shared" si="141"/>
        <v>50000</v>
      </c>
      <c r="E251" s="67">
        <f t="shared" si="142"/>
        <v>0</v>
      </c>
      <c r="F251" s="67">
        <f t="shared" ca="1" si="143"/>
        <v>0</v>
      </c>
      <c r="G251" s="80">
        <f>VLOOKUP($A251,[0]!Table,MATCH(G$4,[0]!Curves,0))</f>
        <v>5.5650000000000004</v>
      </c>
      <c r="H251" s="81">
        <f t="shared" si="176"/>
        <v>5.5650000000000004</v>
      </c>
      <c r="I251" s="80">
        <f t="shared" si="183"/>
        <v>5.5650000000000004</v>
      </c>
      <c r="J251" s="80">
        <f>VLOOKUP($A251,[0]!Table,MATCH(J$4,[0]!Curves,0))</f>
        <v>0</v>
      </c>
      <c r="K251" s="81">
        <f t="shared" si="171"/>
        <v>0</v>
      </c>
      <c r="L251" s="99">
        <f t="shared" si="184"/>
        <v>0</v>
      </c>
      <c r="M251" s="80">
        <f>VLOOKUP($A251,[0]!Table,MATCH(M$4,[0]!Curves,0))</f>
        <v>0</v>
      </c>
      <c r="N251" s="81">
        <f t="shared" si="172"/>
        <v>0</v>
      </c>
      <c r="O251" s="99">
        <f t="shared" si="185"/>
        <v>0</v>
      </c>
      <c r="P251" s="71"/>
      <c r="Q251" s="99">
        <f t="shared" si="173"/>
        <v>5.5650000000000004</v>
      </c>
      <c r="R251" s="99">
        <f t="shared" si="174"/>
        <v>5.5650000000000004</v>
      </c>
      <c r="S251" s="99">
        <f t="shared" si="175"/>
        <v>5.5650000000000004</v>
      </c>
      <c r="T251" s="82"/>
      <c r="U251" s="22">
        <f t="shared" si="144"/>
        <v>31</v>
      </c>
      <c r="V251" s="83">
        <f t="shared" si="145"/>
        <v>45316</v>
      </c>
      <c r="W251" s="22">
        <f t="shared" ca="1" si="146"/>
        <v>8267</v>
      </c>
      <c r="X251" s="80">
        <f>VLOOKUP($A251,[0]!Table,MATCH(X$4,[0]!Curves,0))</f>
        <v>6.5898765241611604E-2</v>
      </c>
      <c r="Y251" s="84">
        <f t="shared" ca="1" si="147"/>
        <v>0.23051438329153467</v>
      </c>
      <c r="Z251" s="22">
        <f t="shared" si="148"/>
        <v>0</v>
      </c>
      <c r="AA251" s="22">
        <f t="shared" si="149"/>
        <v>0</v>
      </c>
      <c r="AC251" s="72">
        <f t="shared" ca="1" si="150"/>
        <v>0</v>
      </c>
      <c r="AD251" s="72">
        <f t="shared" ca="1" si="151"/>
        <v>0</v>
      </c>
      <c r="AE251" s="72">
        <f t="shared" ca="1" si="152"/>
        <v>0</v>
      </c>
      <c r="AF251" s="72">
        <f t="shared" ca="1" si="153"/>
        <v>0</v>
      </c>
      <c r="AG251" s="72">
        <f t="shared" ca="1" si="154"/>
        <v>0</v>
      </c>
      <c r="AH251" s="72">
        <f t="shared" ca="1" si="155"/>
        <v>0</v>
      </c>
      <c r="AI251" s="72">
        <f t="shared" ca="1" si="156"/>
        <v>0</v>
      </c>
      <c r="AJ251" s="72">
        <f t="shared" ca="1" si="157"/>
        <v>0</v>
      </c>
      <c r="AK251" s="72">
        <f t="shared" ca="1" si="158"/>
        <v>0</v>
      </c>
      <c r="AL251" s="76"/>
      <c r="AM251" s="72">
        <f t="shared" ca="1" si="159"/>
        <v>0</v>
      </c>
      <c r="AN251" s="72">
        <f t="shared" ca="1" si="160"/>
        <v>0</v>
      </c>
      <c r="AO251" s="72">
        <f t="shared" ca="1" si="161"/>
        <v>0</v>
      </c>
      <c r="AP251" s="85">
        <f t="shared" ca="1" si="162"/>
        <v>0</v>
      </c>
      <c r="AR251" s="72">
        <f t="shared" ca="1" si="163"/>
        <v>0</v>
      </c>
      <c r="AS251" s="72">
        <f t="shared" ca="1" si="164"/>
        <v>0</v>
      </c>
      <c r="AT251" s="72">
        <f t="shared" ca="1" si="165"/>
        <v>0</v>
      </c>
      <c r="AU251" s="85">
        <f t="shared" ca="1" si="166"/>
        <v>0</v>
      </c>
      <c r="AV251" s="85"/>
      <c r="AW251" s="73">
        <f t="shared" ca="1" si="167"/>
        <v>0</v>
      </c>
      <c r="AY251" s="73">
        <f t="shared" ca="1" si="168"/>
        <v>0</v>
      </c>
      <c r="AZ251" s="86"/>
    </row>
    <row r="252" spans="1:52" ht="12" customHeight="1">
      <c r="A252" s="77">
        <f t="shared" si="169"/>
        <v>45292</v>
      </c>
      <c r="B252" s="78">
        <f t="shared" si="170"/>
        <v>50000</v>
      </c>
      <c r="C252" s="87"/>
      <c r="D252" s="79">
        <f t="shared" si="141"/>
        <v>50000</v>
      </c>
      <c r="E252" s="67">
        <f t="shared" si="142"/>
        <v>0</v>
      </c>
      <c r="F252" s="67">
        <f t="shared" ca="1" si="143"/>
        <v>0</v>
      </c>
      <c r="G252" s="80">
        <f>VLOOKUP($A252,[0]!Table,MATCH(G$4,[0]!Curves,0))</f>
        <v>5.6610000000000005</v>
      </c>
      <c r="H252" s="81">
        <f t="shared" si="176"/>
        <v>5.6610000000000005</v>
      </c>
      <c r="I252" s="80">
        <f t="shared" si="183"/>
        <v>5.6610000000000005</v>
      </c>
      <c r="J252" s="80">
        <f>VLOOKUP($A252,[0]!Table,MATCH(J$4,[0]!Curves,0))</f>
        <v>0</v>
      </c>
      <c r="K252" s="81">
        <f t="shared" si="171"/>
        <v>0</v>
      </c>
      <c r="L252" s="99">
        <f t="shared" si="184"/>
        <v>0</v>
      </c>
      <c r="M252" s="80">
        <f>VLOOKUP($A252,[0]!Table,MATCH(M$4,[0]!Curves,0))</f>
        <v>0</v>
      </c>
      <c r="N252" s="81">
        <f t="shared" si="172"/>
        <v>0</v>
      </c>
      <c r="O252" s="99">
        <f t="shared" si="185"/>
        <v>0</v>
      </c>
      <c r="P252" s="71"/>
      <c r="Q252" s="99">
        <f t="shared" si="173"/>
        <v>5.6610000000000005</v>
      </c>
      <c r="R252" s="99">
        <f t="shared" si="174"/>
        <v>5.6610000000000005</v>
      </c>
      <c r="S252" s="99">
        <f t="shared" si="175"/>
        <v>5.6610000000000005</v>
      </c>
      <c r="T252" s="82"/>
      <c r="U252" s="22">
        <f t="shared" si="144"/>
        <v>31</v>
      </c>
      <c r="V252" s="83">
        <f t="shared" si="145"/>
        <v>45347</v>
      </c>
      <c r="W252" s="22">
        <f t="shared" ca="1" si="146"/>
        <v>8298</v>
      </c>
      <c r="X252" s="80">
        <f>VLOOKUP($A252,[0]!Table,MATCH(X$4,[0]!Curves,0))</f>
        <v>6.5896374639911506E-2</v>
      </c>
      <c r="Y252" s="84">
        <f t="shared" ca="1" si="147"/>
        <v>0.22926147265475805</v>
      </c>
      <c r="Z252" s="22">
        <f t="shared" si="148"/>
        <v>0</v>
      </c>
      <c r="AA252" s="22">
        <f t="shared" si="149"/>
        <v>0</v>
      </c>
      <c r="AC252" s="72">
        <f t="shared" ca="1" si="150"/>
        <v>0</v>
      </c>
      <c r="AD252" s="72">
        <f t="shared" ca="1" si="151"/>
        <v>0</v>
      </c>
      <c r="AE252" s="72">
        <f t="shared" ca="1" si="152"/>
        <v>0</v>
      </c>
      <c r="AF252" s="72">
        <f t="shared" ca="1" si="153"/>
        <v>0</v>
      </c>
      <c r="AG252" s="72">
        <f t="shared" ca="1" si="154"/>
        <v>0</v>
      </c>
      <c r="AH252" s="72">
        <f t="shared" ca="1" si="155"/>
        <v>0</v>
      </c>
      <c r="AI252" s="72">
        <f t="shared" ca="1" si="156"/>
        <v>0</v>
      </c>
      <c r="AJ252" s="72">
        <f t="shared" ca="1" si="157"/>
        <v>0</v>
      </c>
      <c r="AK252" s="72">
        <f t="shared" ca="1" si="158"/>
        <v>0</v>
      </c>
      <c r="AL252" s="76"/>
      <c r="AM252" s="72">
        <f t="shared" ca="1" si="159"/>
        <v>0</v>
      </c>
      <c r="AN252" s="72">
        <f t="shared" ca="1" si="160"/>
        <v>0</v>
      </c>
      <c r="AO252" s="72">
        <f t="shared" ca="1" si="161"/>
        <v>0</v>
      </c>
      <c r="AP252" s="85">
        <f t="shared" ca="1" si="162"/>
        <v>0</v>
      </c>
      <c r="AR252" s="72">
        <f t="shared" ca="1" si="163"/>
        <v>0</v>
      </c>
      <c r="AS252" s="72">
        <f t="shared" ca="1" si="164"/>
        <v>0</v>
      </c>
      <c r="AT252" s="72">
        <f t="shared" ca="1" si="165"/>
        <v>0</v>
      </c>
      <c r="AU252" s="85">
        <f t="shared" ca="1" si="166"/>
        <v>0</v>
      </c>
      <c r="AV252" s="85"/>
      <c r="AW252" s="73">
        <f t="shared" ca="1" si="167"/>
        <v>0</v>
      </c>
      <c r="AY252" s="73">
        <f t="shared" ca="1" si="168"/>
        <v>0</v>
      </c>
      <c r="AZ252" s="86"/>
    </row>
    <row r="253" spans="1:52" ht="12" customHeight="1">
      <c r="A253" s="77">
        <f t="shared" si="169"/>
        <v>45323</v>
      </c>
      <c r="B253" s="78">
        <f t="shared" si="170"/>
        <v>50000</v>
      </c>
      <c r="C253" s="87"/>
      <c r="D253" s="79">
        <f t="shared" si="141"/>
        <v>50000</v>
      </c>
      <c r="E253" s="67">
        <f t="shared" si="142"/>
        <v>0</v>
      </c>
      <c r="F253" s="67">
        <f t="shared" ca="1" si="143"/>
        <v>0</v>
      </c>
      <c r="G253" s="80">
        <f>VLOOKUP($A253,[0]!Table,MATCH(G$4,[0]!Curves,0))</f>
        <v>5.5430000000000001</v>
      </c>
      <c r="H253" s="81">
        <f t="shared" si="176"/>
        <v>5.5430000000000001</v>
      </c>
      <c r="I253" s="80">
        <f t="shared" si="183"/>
        <v>5.5430000000000001</v>
      </c>
      <c r="J253" s="80">
        <f>VLOOKUP($A253,[0]!Table,MATCH(J$4,[0]!Curves,0))</f>
        <v>0</v>
      </c>
      <c r="K253" s="81">
        <f t="shared" si="171"/>
        <v>0</v>
      </c>
      <c r="L253" s="99">
        <f t="shared" si="184"/>
        <v>0</v>
      </c>
      <c r="M253" s="80">
        <f>VLOOKUP($A253,[0]!Table,MATCH(M$4,[0]!Curves,0))</f>
        <v>0</v>
      </c>
      <c r="N253" s="81">
        <f t="shared" si="172"/>
        <v>0</v>
      </c>
      <c r="O253" s="99">
        <f t="shared" si="185"/>
        <v>0</v>
      </c>
      <c r="P253" s="71"/>
      <c r="Q253" s="99">
        <f t="shared" si="173"/>
        <v>5.5430000000000001</v>
      </c>
      <c r="R253" s="99">
        <f t="shared" si="174"/>
        <v>5.5430000000000001</v>
      </c>
      <c r="S253" s="99">
        <f t="shared" si="175"/>
        <v>5.5430000000000001</v>
      </c>
      <c r="T253" s="82"/>
      <c r="U253" s="22">
        <f t="shared" si="144"/>
        <v>29</v>
      </c>
      <c r="V253" s="83">
        <f t="shared" si="145"/>
        <v>45376</v>
      </c>
      <c r="W253" s="22">
        <f t="shared" ca="1" si="146"/>
        <v>8327</v>
      </c>
      <c r="X253" s="80">
        <f>VLOOKUP($A253,[0]!Table,MATCH(X$4,[0]!Curves,0))</f>
        <v>6.58939840382127E-2</v>
      </c>
      <c r="Y253" s="84">
        <f t="shared" ca="1" si="147"/>
        <v>0.22809564188963005</v>
      </c>
      <c r="Z253" s="22">
        <f t="shared" si="148"/>
        <v>0</v>
      </c>
      <c r="AA253" s="22">
        <f t="shared" si="149"/>
        <v>0</v>
      </c>
      <c r="AC253" s="72">
        <f t="shared" ca="1" si="150"/>
        <v>0</v>
      </c>
      <c r="AD253" s="72">
        <f t="shared" ca="1" si="151"/>
        <v>0</v>
      </c>
      <c r="AE253" s="72">
        <f t="shared" ca="1" si="152"/>
        <v>0</v>
      </c>
      <c r="AF253" s="72">
        <f t="shared" ca="1" si="153"/>
        <v>0</v>
      </c>
      <c r="AG253" s="72">
        <f t="shared" ca="1" si="154"/>
        <v>0</v>
      </c>
      <c r="AH253" s="72">
        <f t="shared" ca="1" si="155"/>
        <v>0</v>
      </c>
      <c r="AI253" s="72">
        <f t="shared" ca="1" si="156"/>
        <v>0</v>
      </c>
      <c r="AJ253" s="72">
        <f t="shared" ca="1" si="157"/>
        <v>0</v>
      </c>
      <c r="AK253" s="72">
        <f t="shared" ca="1" si="158"/>
        <v>0</v>
      </c>
      <c r="AL253" s="76"/>
      <c r="AM253" s="72">
        <f t="shared" ca="1" si="159"/>
        <v>0</v>
      </c>
      <c r="AN253" s="72">
        <f t="shared" ca="1" si="160"/>
        <v>0</v>
      </c>
      <c r="AO253" s="72">
        <f t="shared" ca="1" si="161"/>
        <v>0</v>
      </c>
      <c r="AP253" s="85">
        <f t="shared" ca="1" si="162"/>
        <v>0</v>
      </c>
      <c r="AR253" s="72">
        <f t="shared" ca="1" si="163"/>
        <v>0</v>
      </c>
      <c r="AS253" s="72">
        <f t="shared" ca="1" si="164"/>
        <v>0</v>
      </c>
      <c r="AT253" s="72">
        <f t="shared" ca="1" si="165"/>
        <v>0</v>
      </c>
      <c r="AU253" s="85">
        <f t="shared" ca="1" si="166"/>
        <v>0</v>
      </c>
      <c r="AV253" s="85"/>
      <c r="AW253" s="73">
        <f t="shared" ca="1" si="167"/>
        <v>0</v>
      </c>
      <c r="AY253" s="73">
        <f t="shared" ca="1" si="168"/>
        <v>0</v>
      </c>
      <c r="AZ253" s="86"/>
    </row>
    <row r="254" spans="1:52" ht="12" customHeight="1">
      <c r="A254" s="77">
        <f t="shared" si="169"/>
        <v>45352</v>
      </c>
      <c r="B254" s="78">
        <f t="shared" si="170"/>
        <v>50000</v>
      </c>
      <c r="C254" s="87"/>
      <c r="D254" s="79">
        <f t="shared" si="141"/>
        <v>50000</v>
      </c>
      <c r="E254" s="67">
        <f t="shared" si="142"/>
        <v>0</v>
      </c>
      <c r="F254" s="67">
        <f t="shared" ca="1" si="143"/>
        <v>0</v>
      </c>
      <c r="G254" s="80">
        <f>VLOOKUP($A254,[0]!Table,MATCH(G$4,[0]!Curves,0))</f>
        <v>5.41</v>
      </c>
      <c r="H254" s="81">
        <f t="shared" si="176"/>
        <v>5.41</v>
      </c>
      <c r="I254" s="80">
        <f t="shared" si="183"/>
        <v>5.41</v>
      </c>
      <c r="J254" s="80">
        <f>VLOOKUP($A254,[0]!Table,MATCH(J$4,[0]!Curves,0))</f>
        <v>0</v>
      </c>
      <c r="K254" s="81">
        <f t="shared" si="171"/>
        <v>0</v>
      </c>
      <c r="L254" s="99">
        <f t="shared" si="184"/>
        <v>0</v>
      </c>
      <c r="M254" s="80">
        <f>VLOOKUP($A254,[0]!Table,MATCH(M$4,[0]!Curves,0))</f>
        <v>0</v>
      </c>
      <c r="N254" s="81">
        <f t="shared" si="172"/>
        <v>0</v>
      </c>
      <c r="O254" s="99">
        <f t="shared" si="185"/>
        <v>0</v>
      </c>
      <c r="P254" s="71"/>
      <c r="Q254" s="99">
        <f t="shared" si="173"/>
        <v>5.41</v>
      </c>
      <c r="R254" s="99">
        <f t="shared" si="174"/>
        <v>5.41</v>
      </c>
      <c r="S254" s="99">
        <f t="shared" si="175"/>
        <v>5.41</v>
      </c>
      <c r="T254" s="82"/>
      <c r="U254" s="22">
        <f t="shared" si="144"/>
        <v>31</v>
      </c>
      <c r="V254" s="83">
        <f t="shared" si="145"/>
        <v>45407</v>
      </c>
      <c r="W254" s="22">
        <f t="shared" ca="1" si="146"/>
        <v>8358</v>
      </c>
      <c r="X254" s="80">
        <f>VLOOKUP($A254,[0]!Table,MATCH(X$4,[0]!Curves,0))</f>
        <v>6.5891747668883796E-2</v>
      </c>
      <c r="Y254" s="84">
        <f t="shared" ca="1" si="147"/>
        <v>0.2268560503134347</v>
      </c>
      <c r="Z254" s="22">
        <f t="shared" si="148"/>
        <v>0</v>
      </c>
      <c r="AA254" s="22">
        <f t="shared" si="149"/>
        <v>0</v>
      </c>
      <c r="AC254" s="72">
        <f t="shared" ca="1" si="150"/>
        <v>0</v>
      </c>
      <c r="AD254" s="72">
        <f t="shared" ca="1" si="151"/>
        <v>0</v>
      </c>
      <c r="AE254" s="72">
        <f t="shared" ca="1" si="152"/>
        <v>0</v>
      </c>
      <c r="AF254" s="72">
        <f t="shared" ca="1" si="153"/>
        <v>0</v>
      </c>
      <c r="AG254" s="72">
        <f t="shared" ca="1" si="154"/>
        <v>0</v>
      </c>
      <c r="AH254" s="72">
        <f t="shared" ca="1" si="155"/>
        <v>0</v>
      </c>
      <c r="AI254" s="72">
        <f t="shared" ca="1" si="156"/>
        <v>0</v>
      </c>
      <c r="AJ254" s="72">
        <f t="shared" ca="1" si="157"/>
        <v>0</v>
      </c>
      <c r="AK254" s="72">
        <f t="shared" ca="1" si="158"/>
        <v>0</v>
      </c>
      <c r="AL254" s="76"/>
      <c r="AM254" s="72">
        <f t="shared" ca="1" si="159"/>
        <v>0</v>
      </c>
      <c r="AN254" s="72">
        <f t="shared" ca="1" si="160"/>
        <v>0</v>
      </c>
      <c r="AO254" s="72">
        <f t="shared" ca="1" si="161"/>
        <v>0</v>
      </c>
      <c r="AP254" s="85">
        <f t="shared" ca="1" si="162"/>
        <v>0</v>
      </c>
      <c r="AR254" s="72">
        <f t="shared" ca="1" si="163"/>
        <v>0</v>
      </c>
      <c r="AS254" s="72">
        <f t="shared" ca="1" si="164"/>
        <v>0</v>
      </c>
      <c r="AT254" s="72">
        <f t="shared" ca="1" si="165"/>
        <v>0</v>
      </c>
      <c r="AU254" s="85">
        <f t="shared" ca="1" si="166"/>
        <v>0</v>
      </c>
      <c r="AV254" s="85"/>
      <c r="AW254" s="73">
        <f t="shared" ca="1" si="167"/>
        <v>0</v>
      </c>
      <c r="AY254" s="73">
        <f t="shared" ca="1" si="168"/>
        <v>0</v>
      </c>
      <c r="AZ254" s="86"/>
    </row>
    <row r="255" spans="1:52" ht="12" customHeight="1">
      <c r="A255" s="77">
        <f t="shared" si="169"/>
        <v>45383</v>
      </c>
      <c r="B255" s="78">
        <f t="shared" si="170"/>
        <v>50000</v>
      </c>
      <c r="C255" s="87"/>
      <c r="D255" s="79">
        <f t="shared" si="141"/>
        <v>50000</v>
      </c>
      <c r="E255" s="67">
        <f t="shared" si="142"/>
        <v>0</v>
      </c>
      <c r="F255" s="67">
        <f t="shared" ca="1" si="143"/>
        <v>0</v>
      </c>
      <c r="G255" s="80">
        <f>VLOOKUP($A255,[0]!Table,MATCH(G$4,[0]!Curves,0))</f>
        <v>5.2249999999999996</v>
      </c>
      <c r="H255" s="81">
        <f t="shared" si="176"/>
        <v>5.2249999999999996</v>
      </c>
      <c r="I255" s="80">
        <f t="shared" si="183"/>
        <v>5.2249999999999996</v>
      </c>
      <c r="J255" s="80">
        <f>VLOOKUP($A255,[0]!Table,MATCH(J$4,[0]!Curves,0))</f>
        <v>0</v>
      </c>
      <c r="K255" s="81">
        <f t="shared" si="171"/>
        <v>0</v>
      </c>
      <c r="L255" s="99">
        <f t="shared" si="184"/>
        <v>0</v>
      </c>
      <c r="M255" s="80">
        <f>VLOOKUP($A255,[0]!Table,MATCH(M$4,[0]!Curves,0))</f>
        <v>0</v>
      </c>
      <c r="N255" s="81">
        <f t="shared" si="172"/>
        <v>0</v>
      </c>
      <c r="O255" s="99">
        <f t="shared" si="185"/>
        <v>0</v>
      </c>
      <c r="P255" s="71"/>
      <c r="Q255" s="99">
        <f t="shared" si="173"/>
        <v>5.2249999999999996</v>
      </c>
      <c r="R255" s="99">
        <f t="shared" si="174"/>
        <v>5.2249999999999996</v>
      </c>
      <c r="S255" s="99">
        <f t="shared" si="175"/>
        <v>5.2249999999999996</v>
      </c>
      <c r="T255" s="82"/>
      <c r="U255" s="22">
        <f t="shared" si="144"/>
        <v>30</v>
      </c>
      <c r="V255" s="83">
        <f t="shared" si="145"/>
        <v>45437</v>
      </c>
      <c r="W255" s="22">
        <f t="shared" ca="1" si="146"/>
        <v>8388</v>
      </c>
      <c r="X255" s="80">
        <f>VLOOKUP($A255,[0]!Table,MATCH(X$4,[0]!Curves,0))</f>
        <v>6.5889357067189E-2</v>
      </c>
      <c r="Y255" s="84">
        <f t="shared" ca="1" si="147"/>
        <v>0.22566294449277838</v>
      </c>
      <c r="Z255" s="22">
        <f t="shared" si="148"/>
        <v>0</v>
      </c>
      <c r="AA255" s="22">
        <f t="shared" si="149"/>
        <v>0</v>
      </c>
      <c r="AC255" s="72">
        <f t="shared" ca="1" si="150"/>
        <v>0</v>
      </c>
      <c r="AD255" s="72">
        <f t="shared" ca="1" si="151"/>
        <v>0</v>
      </c>
      <c r="AE255" s="72">
        <f t="shared" ca="1" si="152"/>
        <v>0</v>
      </c>
      <c r="AF255" s="72">
        <f t="shared" ca="1" si="153"/>
        <v>0</v>
      </c>
      <c r="AG255" s="72">
        <f t="shared" ca="1" si="154"/>
        <v>0</v>
      </c>
      <c r="AH255" s="72">
        <f t="shared" ca="1" si="155"/>
        <v>0</v>
      </c>
      <c r="AI255" s="72">
        <f t="shared" ca="1" si="156"/>
        <v>0</v>
      </c>
      <c r="AJ255" s="72">
        <f t="shared" ca="1" si="157"/>
        <v>0</v>
      </c>
      <c r="AK255" s="72">
        <f t="shared" ca="1" si="158"/>
        <v>0</v>
      </c>
      <c r="AL255" s="76"/>
      <c r="AM255" s="72">
        <f t="shared" ca="1" si="159"/>
        <v>0</v>
      </c>
      <c r="AN255" s="72">
        <f t="shared" ca="1" si="160"/>
        <v>0</v>
      </c>
      <c r="AO255" s="72">
        <f t="shared" ca="1" si="161"/>
        <v>0</v>
      </c>
      <c r="AP255" s="85">
        <f t="shared" ca="1" si="162"/>
        <v>0</v>
      </c>
      <c r="AR255" s="72">
        <f t="shared" ca="1" si="163"/>
        <v>0</v>
      </c>
      <c r="AS255" s="72">
        <f t="shared" ca="1" si="164"/>
        <v>0</v>
      </c>
      <c r="AT255" s="72">
        <f t="shared" ca="1" si="165"/>
        <v>0</v>
      </c>
      <c r="AU255" s="85">
        <f t="shared" ca="1" si="166"/>
        <v>0</v>
      </c>
      <c r="AV255" s="85"/>
      <c r="AW255" s="73">
        <f t="shared" ca="1" si="167"/>
        <v>0</v>
      </c>
      <c r="AY255" s="73">
        <f t="shared" ca="1" si="168"/>
        <v>0</v>
      </c>
      <c r="AZ255" s="86"/>
    </row>
    <row r="256" spans="1:52" ht="12" customHeight="1">
      <c r="A256" s="77">
        <f t="shared" si="169"/>
        <v>45413</v>
      </c>
      <c r="B256" s="78">
        <f t="shared" si="170"/>
        <v>50000</v>
      </c>
      <c r="C256" s="87"/>
      <c r="D256" s="79">
        <f t="shared" si="141"/>
        <v>50000</v>
      </c>
      <c r="E256" s="67">
        <f t="shared" si="142"/>
        <v>0</v>
      </c>
      <c r="F256" s="67">
        <f t="shared" ca="1" si="143"/>
        <v>0</v>
      </c>
      <c r="G256" s="80">
        <f>VLOOKUP($A256,[0]!Table,MATCH(G$4,[0]!Curves,0))</f>
        <v>5.2149999999999999</v>
      </c>
      <c r="H256" s="81">
        <f t="shared" si="176"/>
        <v>5.2149999999999999</v>
      </c>
      <c r="I256" s="80">
        <f t="shared" si="183"/>
        <v>5.2149999999999999</v>
      </c>
      <c r="J256" s="80">
        <f>VLOOKUP($A256,[0]!Table,MATCH(J$4,[0]!Curves,0))</f>
        <v>0</v>
      </c>
      <c r="K256" s="81">
        <f t="shared" si="171"/>
        <v>0</v>
      </c>
      <c r="L256" s="99">
        <f t="shared" si="184"/>
        <v>0</v>
      </c>
      <c r="M256" s="80">
        <f>VLOOKUP($A256,[0]!Table,MATCH(M$4,[0]!Curves,0))</f>
        <v>0</v>
      </c>
      <c r="N256" s="81">
        <f t="shared" si="172"/>
        <v>0</v>
      </c>
      <c r="O256" s="99">
        <f t="shared" si="185"/>
        <v>0</v>
      </c>
      <c r="P256" s="71"/>
      <c r="Q256" s="99">
        <f t="shared" si="173"/>
        <v>5.2149999999999999</v>
      </c>
      <c r="R256" s="99">
        <f t="shared" si="174"/>
        <v>5.2149999999999999</v>
      </c>
      <c r="S256" s="99">
        <f t="shared" si="175"/>
        <v>5.2149999999999999</v>
      </c>
      <c r="T256" s="82"/>
      <c r="U256" s="22">
        <f t="shared" si="144"/>
        <v>31</v>
      </c>
      <c r="V256" s="83">
        <f t="shared" si="145"/>
        <v>45468</v>
      </c>
      <c r="W256" s="22">
        <f t="shared" ca="1" si="146"/>
        <v>8419</v>
      </c>
      <c r="X256" s="80">
        <f>VLOOKUP($A256,[0]!Table,MATCH(X$4,[0]!Curves,0))</f>
        <v>6.5887043581680099E-2</v>
      </c>
      <c r="Y256" s="84">
        <f t="shared" ca="1" si="147"/>
        <v>0.22443674699738458</v>
      </c>
      <c r="Z256" s="22">
        <f t="shared" si="148"/>
        <v>0</v>
      </c>
      <c r="AA256" s="22">
        <f t="shared" si="149"/>
        <v>0</v>
      </c>
      <c r="AC256" s="72">
        <f t="shared" ca="1" si="150"/>
        <v>0</v>
      </c>
      <c r="AD256" s="72">
        <f t="shared" ca="1" si="151"/>
        <v>0</v>
      </c>
      <c r="AE256" s="72">
        <f t="shared" ca="1" si="152"/>
        <v>0</v>
      </c>
      <c r="AF256" s="72">
        <f t="shared" ca="1" si="153"/>
        <v>0</v>
      </c>
      <c r="AG256" s="72">
        <f t="shared" ca="1" si="154"/>
        <v>0</v>
      </c>
      <c r="AH256" s="72">
        <f t="shared" ca="1" si="155"/>
        <v>0</v>
      </c>
      <c r="AI256" s="72">
        <f t="shared" ca="1" si="156"/>
        <v>0</v>
      </c>
      <c r="AJ256" s="72">
        <f t="shared" ca="1" si="157"/>
        <v>0</v>
      </c>
      <c r="AK256" s="72">
        <f t="shared" ca="1" si="158"/>
        <v>0</v>
      </c>
      <c r="AL256" s="76"/>
      <c r="AM256" s="72">
        <f t="shared" ca="1" si="159"/>
        <v>0</v>
      </c>
      <c r="AN256" s="72">
        <f t="shared" ca="1" si="160"/>
        <v>0</v>
      </c>
      <c r="AO256" s="72">
        <f t="shared" ca="1" si="161"/>
        <v>0</v>
      </c>
      <c r="AP256" s="85">
        <f t="shared" ca="1" si="162"/>
        <v>0</v>
      </c>
      <c r="AR256" s="72">
        <f t="shared" ca="1" si="163"/>
        <v>0</v>
      </c>
      <c r="AS256" s="72">
        <f t="shared" ca="1" si="164"/>
        <v>0</v>
      </c>
      <c r="AT256" s="72">
        <f t="shared" ca="1" si="165"/>
        <v>0</v>
      </c>
      <c r="AU256" s="85">
        <f t="shared" ca="1" si="166"/>
        <v>0</v>
      </c>
      <c r="AV256" s="85"/>
      <c r="AW256" s="73">
        <f t="shared" ca="1" si="167"/>
        <v>0</v>
      </c>
      <c r="AY256" s="73">
        <f t="shared" ca="1" si="168"/>
        <v>0</v>
      </c>
      <c r="AZ256" s="86"/>
    </row>
    <row r="257" spans="1:52" ht="12" customHeight="1">
      <c r="A257" s="77">
        <f t="shared" si="169"/>
        <v>45444</v>
      </c>
      <c r="B257" s="78">
        <f t="shared" si="170"/>
        <v>50000</v>
      </c>
      <c r="C257" s="87"/>
      <c r="D257" s="79">
        <f t="shared" si="141"/>
        <v>50000</v>
      </c>
      <c r="E257" s="67">
        <f t="shared" si="142"/>
        <v>0</v>
      </c>
      <c r="F257" s="67">
        <f t="shared" ca="1" si="143"/>
        <v>0</v>
      </c>
      <c r="G257" s="80">
        <f>VLOOKUP($A257,[0]!Table,MATCH(G$4,[0]!Curves,0))</f>
        <v>5.2510000000000003</v>
      </c>
      <c r="H257" s="81">
        <f t="shared" si="176"/>
        <v>5.2510000000000003</v>
      </c>
      <c r="I257" s="80">
        <f t="shared" si="183"/>
        <v>5.2510000000000003</v>
      </c>
      <c r="J257" s="80">
        <f>VLOOKUP($A257,[0]!Table,MATCH(J$4,[0]!Curves,0))</f>
        <v>0</v>
      </c>
      <c r="K257" s="81">
        <f t="shared" si="171"/>
        <v>0</v>
      </c>
      <c r="L257" s="99">
        <f t="shared" si="184"/>
        <v>0</v>
      </c>
      <c r="M257" s="80">
        <f>VLOOKUP($A257,[0]!Table,MATCH(M$4,[0]!Curves,0))</f>
        <v>0</v>
      </c>
      <c r="N257" s="81">
        <f t="shared" si="172"/>
        <v>0</v>
      </c>
      <c r="O257" s="99">
        <f t="shared" si="185"/>
        <v>0</v>
      </c>
      <c r="P257" s="71"/>
      <c r="Q257" s="99">
        <f t="shared" si="173"/>
        <v>5.2510000000000003</v>
      </c>
      <c r="R257" s="99">
        <f t="shared" si="174"/>
        <v>5.2510000000000003</v>
      </c>
      <c r="S257" s="99">
        <f t="shared" si="175"/>
        <v>5.2510000000000003</v>
      </c>
      <c r="T257" s="82"/>
      <c r="U257" s="22">
        <f t="shared" si="144"/>
        <v>30</v>
      </c>
      <c r="V257" s="83">
        <f t="shared" si="145"/>
        <v>45498</v>
      </c>
      <c r="W257" s="22">
        <f t="shared" ca="1" si="146"/>
        <v>8449</v>
      </c>
      <c r="X257" s="80">
        <f>VLOOKUP($A257,[0]!Table,MATCH(X$4,[0]!Curves,0))</f>
        <v>6.58846529799888E-2</v>
      </c>
      <c r="Y257" s="84">
        <f t="shared" ca="1" si="147"/>
        <v>0.22325653208228644</v>
      </c>
      <c r="Z257" s="22">
        <f t="shared" si="148"/>
        <v>0</v>
      </c>
      <c r="AA257" s="22">
        <f t="shared" si="149"/>
        <v>0</v>
      </c>
      <c r="AC257" s="72">
        <f t="shared" ca="1" si="150"/>
        <v>0</v>
      </c>
      <c r="AD257" s="72">
        <f t="shared" ca="1" si="151"/>
        <v>0</v>
      </c>
      <c r="AE257" s="72">
        <f t="shared" ca="1" si="152"/>
        <v>0</v>
      </c>
      <c r="AF257" s="72">
        <f t="shared" ca="1" si="153"/>
        <v>0</v>
      </c>
      <c r="AG257" s="72">
        <f t="shared" ca="1" si="154"/>
        <v>0</v>
      </c>
      <c r="AH257" s="72">
        <f t="shared" ca="1" si="155"/>
        <v>0</v>
      </c>
      <c r="AI257" s="72">
        <f t="shared" ca="1" si="156"/>
        <v>0</v>
      </c>
      <c r="AJ257" s="72">
        <f t="shared" ca="1" si="157"/>
        <v>0</v>
      </c>
      <c r="AK257" s="72">
        <f t="shared" ca="1" si="158"/>
        <v>0</v>
      </c>
      <c r="AL257" s="76"/>
      <c r="AM257" s="72">
        <f t="shared" ca="1" si="159"/>
        <v>0</v>
      </c>
      <c r="AN257" s="72">
        <f t="shared" ca="1" si="160"/>
        <v>0</v>
      </c>
      <c r="AO257" s="72">
        <f t="shared" ca="1" si="161"/>
        <v>0</v>
      </c>
      <c r="AP257" s="85">
        <f t="shared" ca="1" si="162"/>
        <v>0</v>
      </c>
      <c r="AR257" s="72">
        <f t="shared" ca="1" si="163"/>
        <v>0</v>
      </c>
      <c r="AS257" s="72">
        <f t="shared" ca="1" si="164"/>
        <v>0</v>
      </c>
      <c r="AT257" s="72">
        <f t="shared" ca="1" si="165"/>
        <v>0</v>
      </c>
      <c r="AU257" s="85">
        <f t="shared" ca="1" si="166"/>
        <v>0</v>
      </c>
      <c r="AV257" s="85"/>
      <c r="AW257" s="73">
        <f t="shared" ca="1" si="167"/>
        <v>0</v>
      </c>
      <c r="AY257" s="73">
        <f t="shared" ca="1" si="168"/>
        <v>0</v>
      </c>
      <c r="AZ257" s="86"/>
    </row>
    <row r="258" spans="1:52" ht="12" customHeight="1">
      <c r="A258" s="77">
        <f t="shared" si="169"/>
        <v>45474</v>
      </c>
      <c r="B258" s="78">
        <f t="shared" si="170"/>
        <v>50000</v>
      </c>
      <c r="C258" s="87"/>
      <c r="D258" s="79">
        <f t="shared" si="141"/>
        <v>50000</v>
      </c>
      <c r="E258" s="67">
        <f t="shared" si="142"/>
        <v>0</v>
      </c>
      <c r="F258" s="67">
        <f t="shared" ca="1" si="143"/>
        <v>0</v>
      </c>
      <c r="G258" s="80">
        <f>VLOOKUP($A258,[0]!Table,MATCH(G$4,[0]!Curves,0))</f>
        <v>5.3</v>
      </c>
      <c r="H258" s="81">
        <f t="shared" si="176"/>
        <v>5.3</v>
      </c>
      <c r="I258" s="80">
        <f t="shared" si="183"/>
        <v>5.3</v>
      </c>
      <c r="J258" s="80">
        <f>VLOOKUP($A258,[0]!Table,MATCH(J$4,[0]!Curves,0))</f>
        <v>0</v>
      </c>
      <c r="K258" s="81">
        <f t="shared" si="171"/>
        <v>0</v>
      </c>
      <c r="L258" s="99">
        <f t="shared" si="184"/>
        <v>0</v>
      </c>
      <c r="M258" s="80">
        <f>VLOOKUP($A258,[0]!Table,MATCH(M$4,[0]!Curves,0))</f>
        <v>0</v>
      </c>
      <c r="N258" s="81">
        <f t="shared" si="172"/>
        <v>0</v>
      </c>
      <c r="O258" s="99">
        <f t="shared" si="185"/>
        <v>0</v>
      </c>
      <c r="P258" s="71"/>
      <c r="Q258" s="99">
        <f t="shared" si="173"/>
        <v>5.3</v>
      </c>
      <c r="R258" s="99">
        <f t="shared" si="174"/>
        <v>5.3</v>
      </c>
      <c r="S258" s="99">
        <f t="shared" si="175"/>
        <v>5.3</v>
      </c>
      <c r="T258" s="82"/>
      <c r="U258" s="22">
        <f t="shared" si="144"/>
        <v>31</v>
      </c>
      <c r="V258" s="83">
        <f t="shared" si="145"/>
        <v>45529</v>
      </c>
      <c r="W258" s="22">
        <f t="shared" ca="1" si="146"/>
        <v>8480</v>
      </c>
      <c r="X258" s="80">
        <f>VLOOKUP($A258,[0]!Table,MATCH(X$4,[0]!Curves,0))</f>
        <v>6.5882339494483799E-2</v>
      </c>
      <c r="Y258" s="84">
        <f t="shared" ca="1" si="147"/>
        <v>0.22204358212113556</v>
      </c>
      <c r="Z258" s="22">
        <f t="shared" si="148"/>
        <v>0</v>
      </c>
      <c r="AA258" s="22">
        <f t="shared" si="149"/>
        <v>0</v>
      </c>
      <c r="AC258" s="72">
        <f t="shared" ca="1" si="150"/>
        <v>0</v>
      </c>
      <c r="AD258" s="72">
        <f t="shared" ca="1" si="151"/>
        <v>0</v>
      </c>
      <c r="AE258" s="72">
        <f t="shared" ca="1" si="152"/>
        <v>0</v>
      </c>
      <c r="AF258" s="72">
        <f t="shared" ca="1" si="153"/>
        <v>0</v>
      </c>
      <c r="AG258" s="72">
        <f t="shared" ca="1" si="154"/>
        <v>0</v>
      </c>
      <c r="AH258" s="72">
        <f t="shared" ca="1" si="155"/>
        <v>0</v>
      </c>
      <c r="AI258" s="72">
        <f t="shared" ca="1" si="156"/>
        <v>0</v>
      </c>
      <c r="AJ258" s="72">
        <f t="shared" ca="1" si="157"/>
        <v>0</v>
      </c>
      <c r="AK258" s="72">
        <f t="shared" ca="1" si="158"/>
        <v>0</v>
      </c>
      <c r="AL258" s="76"/>
      <c r="AM258" s="72">
        <f t="shared" ca="1" si="159"/>
        <v>0</v>
      </c>
      <c r="AN258" s="72">
        <f t="shared" ca="1" si="160"/>
        <v>0</v>
      </c>
      <c r="AO258" s="72">
        <f t="shared" ca="1" si="161"/>
        <v>0</v>
      </c>
      <c r="AP258" s="85">
        <f t="shared" ca="1" si="162"/>
        <v>0</v>
      </c>
      <c r="AR258" s="72">
        <f t="shared" ca="1" si="163"/>
        <v>0</v>
      </c>
      <c r="AS258" s="72">
        <f t="shared" ca="1" si="164"/>
        <v>0</v>
      </c>
      <c r="AT258" s="72">
        <f t="shared" ca="1" si="165"/>
        <v>0</v>
      </c>
      <c r="AU258" s="85">
        <f t="shared" ca="1" si="166"/>
        <v>0</v>
      </c>
      <c r="AV258" s="85"/>
      <c r="AW258" s="73">
        <f t="shared" ca="1" si="167"/>
        <v>0</v>
      </c>
      <c r="AY258" s="73">
        <f t="shared" ca="1" si="168"/>
        <v>0</v>
      </c>
      <c r="AZ258" s="86"/>
    </row>
    <row r="259" spans="1:52" ht="12" customHeight="1">
      <c r="A259" s="77">
        <f t="shared" si="169"/>
        <v>45505</v>
      </c>
      <c r="B259" s="78">
        <f t="shared" si="170"/>
        <v>50000</v>
      </c>
      <c r="C259" s="87"/>
      <c r="D259" s="79">
        <f t="shared" si="141"/>
        <v>50000</v>
      </c>
      <c r="E259" s="67">
        <f t="shared" si="142"/>
        <v>0</v>
      </c>
      <c r="F259" s="67">
        <f t="shared" ca="1" si="143"/>
        <v>0</v>
      </c>
      <c r="G259" s="80">
        <f>VLOOKUP($A259,[0]!Table,MATCH(G$4,[0]!Curves,0))</f>
        <v>5.3449999999999998</v>
      </c>
      <c r="H259" s="81">
        <f t="shared" si="176"/>
        <v>5.3449999999999998</v>
      </c>
      <c r="I259" s="80">
        <f t="shared" si="183"/>
        <v>5.3449999999999998</v>
      </c>
      <c r="J259" s="80">
        <f>VLOOKUP($A259,[0]!Table,MATCH(J$4,[0]!Curves,0))</f>
        <v>0</v>
      </c>
      <c r="K259" s="81">
        <f t="shared" si="171"/>
        <v>0</v>
      </c>
      <c r="L259" s="99">
        <f t="shared" si="184"/>
        <v>0</v>
      </c>
      <c r="M259" s="80">
        <f>VLOOKUP($A259,[0]!Table,MATCH(M$4,[0]!Curves,0))</f>
        <v>0</v>
      </c>
      <c r="N259" s="81">
        <f t="shared" si="172"/>
        <v>0</v>
      </c>
      <c r="O259" s="99">
        <f t="shared" si="185"/>
        <v>0</v>
      </c>
      <c r="P259" s="71"/>
      <c r="Q259" s="99">
        <f t="shared" si="173"/>
        <v>5.3449999999999998</v>
      </c>
      <c r="R259" s="99">
        <f t="shared" si="174"/>
        <v>5.3449999999999998</v>
      </c>
      <c r="S259" s="99">
        <f t="shared" si="175"/>
        <v>5.3449999999999998</v>
      </c>
      <c r="T259" s="82"/>
      <c r="U259" s="22">
        <f t="shared" si="144"/>
        <v>31</v>
      </c>
      <c r="V259" s="83">
        <f t="shared" si="145"/>
        <v>45560</v>
      </c>
      <c r="W259" s="22">
        <f t="shared" ca="1" si="146"/>
        <v>8511</v>
      </c>
      <c r="X259" s="80">
        <f>VLOOKUP($A259,[0]!Table,MATCH(X$4,[0]!Curves,0))</f>
        <v>6.5879948892796095E-2</v>
      </c>
      <c r="Y259" s="84">
        <f t="shared" ca="1" si="147"/>
        <v>0.2208373088730399</v>
      </c>
      <c r="Z259" s="22">
        <f t="shared" si="148"/>
        <v>0</v>
      </c>
      <c r="AA259" s="22">
        <f t="shared" si="149"/>
        <v>0</v>
      </c>
      <c r="AC259" s="72">
        <f t="shared" ca="1" si="150"/>
        <v>0</v>
      </c>
      <c r="AD259" s="72">
        <f t="shared" ca="1" si="151"/>
        <v>0</v>
      </c>
      <c r="AE259" s="72">
        <f t="shared" ca="1" si="152"/>
        <v>0</v>
      </c>
      <c r="AF259" s="72">
        <f t="shared" ca="1" si="153"/>
        <v>0</v>
      </c>
      <c r="AG259" s="72">
        <f t="shared" ca="1" si="154"/>
        <v>0</v>
      </c>
      <c r="AH259" s="72">
        <f t="shared" ca="1" si="155"/>
        <v>0</v>
      </c>
      <c r="AI259" s="72">
        <f t="shared" ca="1" si="156"/>
        <v>0</v>
      </c>
      <c r="AJ259" s="72">
        <f t="shared" ca="1" si="157"/>
        <v>0</v>
      </c>
      <c r="AK259" s="72">
        <f t="shared" ca="1" si="158"/>
        <v>0</v>
      </c>
      <c r="AL259" s="76"/>
      <c r="AM259" s="72">
        <f t="shared" ca="1" si="159"/>
        <v>0</v>
      </c>
      <c r="AN259" s="72">
        <f t="shared" ca="1" si="160"/>
        <v>0</v>
      </c>
      <c r="AO259" s="72">
        <f t="shared" ca="1" si="161"/>
        <v>0</v>
      </c>
      <c r="AP259" s="85">
        <f t="shared" ca="1" si="162"/>
        <v>0</v>
      </c>
      <c r="AR259" s="72">
        <f t="shared" ca="1" si="163"/>
        <v>0</v>
      </c>
      <c r="AS259" s="72">
        <f t="shared" ca="1" si="164"/>
        <v>0</v>
      </c>
      <c r="AT259" s="72">
        <f t="shared" ca="1" si="165"/>
        <v>0</v>
      </c>
      <c r="AU259" s="85">
        <f t="shared" ca="1" si="166"/>
        <v>0</v>
      </c>
      <c r="AV259" s="85"/>
      <c r="AW259" s="73">
        <f t="shared" ca="1" si="167"/>
        <v>0</v>
      </c>
      <c r="AY259" s="73">
        <f t="shared" ca="1" si="168"/>
        <v>0</v>
      </c>
      <c r="AZ259" s="86"/>
    </row>
    <row r="260" spans="1:52" ht="12" customHeight="1">
      <c r="A260" s="77">
        <f t="shared" si="169"/>
        <v>45536</v>
      </c>
      <c r="B260" s="78">
        <f t="shared" si="170"/>
        <v>50000</v>
      </c>
      <c r="C260" s="87"/>
      <c r="D260" s="79">
        <f t="shared" si="141"/>
        <v>50000</v>
      </c>
      <c r="E260" s="67">
        <f t="shared" si="142"/>
        <v>0</v>
      </c>
      <c r="F260" s="67">
        <f t="shared" ca="1" si="143"/>
        <v>0</v>
      </c>
      <c r="G260" s="80">
        <f>VLOOKUP($A260,[0]!Table,MATCH(G$4,[0]!Curves,0))</f>
        <v>5.3520000000000003</v>
      </c>
      <c r="H260" s="81">
        <f t="shared" si="176"/>
        <v>5.3520000000000003</v>
      </c>
      <c r="I260" s="80">
        <f t="shared" si="183"/>
        <v>5.3520000000000003</v>
      </c>
      <c r="J260" s="80">
        <f>VLOOKUP($A260,[0]!Table,MATCH(J$4,[0]!Curves,0))</f>
        <v>0</v>
      </c>
      <c r="K260" s="81">
        <f t="shared" si="171"/>
        <v>0</v>
      </c>
      <c r="L260" s="99">
        <f t="shared" si="184"/>
        <v>0</v>
      </c>
      <c r="M260" s="80">
        <f>VLOOKUP($A260,[0]!Table,MATCH(M$4,[0]!Curves,0))</f>
        <v>0</v>
      </c>
      <c r="N260" s="81">
        <f t="shared" si="172"/>
        <v>0</v>
      </c>
      <c r="O260" s="99">
        <f t="shared" si="185"/>
        <v>0</v>
      </c>
      <c r="P260" s="71"/>
      <c r="Q260" s="99">
        <f t="shared" si="173"/>
        <v>5.3520000000000003</v>
      </c>
      <c r="R260" s="99">
        <f t="shared" si="174"/>
        <v>5.3520000000000003</v>
      </c>
      <c r="S260" s="99">
        <f t="shared" si="175"/>
        <v>5.3520000000000003</v>
      </c>
      <c r="T260" s="82"/>
      <c r="U260" s="22">
        <f t="shared" si="144"/>
        <v>30</v>
      </c>
      <c r="V260" s="83">
        <f t="shared" si="145"/>
        <v>45590</v>
      </c>
      <c r="W260" s="22">
        <f t="shared" ca="1" si="146"/>
        <v>8541</v>
      </c>
      <c r="X260" s="80">
        <f>VLOOKUP($A260,[0]!Table,MATCH(X$4,[0]!Curves,0))</f>
        <v>6.5877558291110597E-2</v>
      </c>
      <c r="Y260" s="84">
        <f t="shared" ca="1" si="147"/>
        <v>0.21967626972913243</v>
      </c>
      <c r="Z260" s="22">
        <f t="shared" si="148"/>
        <v>0</v>
      </c>
      <c r="AA260" s="22">
        <f t="shared" si="149"/>
        <v>0</v>
      </c>
      <c r="AC260" s="72">
        <f t="shared" ca="1" si="150"/>
        <v>0</v>
      </c>
      <c r="AD260" s="72">
        <f t="shared" ca="1" si="151"/>
        <v>0</v>
      </c>
      <c r="AE260" s="72">
        <f t="shared" ca="1" si="152"/>
        <v>0</v>
      </c>
      <c r="AF260" s="72">
        <f t="shared" ca="1" si="153"/>
        <v>0</v>
      </c>
      <c r="AG260" s="72">
        <f t="shared" ca="1" si="154"/>
        <v>0</v>
      </c>
      <c r="AH260" s="72">
        <f t="shared" ca="1" si="155"/>
        <v>0</v>
      </c>
      <c r="AI260" s="72">
        <f t="shared" ca="1" si="156"/>
        <v>0</v>
      </c>
      <c r="AJ260" s="72">
        <f t="shared" ca="1" si="157"/>
        <v>0</v>
      </c>
      <c r="AK260" s="72">
        <f t="shared" ca="1" si="158"/>
        <v>0</v>
      </c>
      <c r="AL260" s="76"/>
      <c r="AM260" s="72">
        <f t="shared" ca="1" si="159"/>
        <v>0</v>
      </c>
      <c r="AN260" s="72">
        <f t="shared" ca="1" si="160"/>
        <v>0</v>
      </c>
      <c r="AO260" s="72">
        <f t="shared" ca="1" si="161"/>
        <v>0</v>
      </c>
      <c r="AP260" s="85">
        <f t="shared" ca="1" si="162"/>
        <v>0</v>
      </c>
      <c r="AR260" s="72">
        <f t="shared" ca="1" si="163"/>
        <v>0</v>
      </c>
      <c r="AS260" s="72">
        <f t="shared" ca="1" si="164"/>
        <v>0</v>
      </c>
      <c r="AT260" s="72">
        <f t="shared" ca="1" si="165"/>
        <v>0</v>
      </c>
      <c r="AU260" s="85">
        <f t="shared" ca="1" si="166"/>
        <v>0</v>
      </c>
      <c r="AV260" s="85"/>
      <c r="AW260" s="73">
        <f t="shared" ca="1" si="167"/>
        <v>0</v>
      </c>
      <c r="AY260" s="73">
        <f t="shared" ca="1" si="168"/>
        <v>0</v>
      </c>
      <c r="AZ260" s="86"/>
    </row>
    <row r="261" spans="1:52" ht="12" customHeight="1">
      <c r="A261" s="77">
        <f t="shared" si="169"/>
        <v>45566</v>
      </c>
      <c r="B261" s="78">
        <f t="shared" si="170"/>
        <v>50000</v>
      </c>
      <c r="C261" s="87"/>
      <c r="D261" s="79">
        <f t="shared" si="141"/>
        <v>50000</v>
      </c>
      <c r="E261" s="67">
        <f t="shared" si="142"/>
        <v>0</v>
      </c>
      <c r="F261" s="67">
        <f t="shared" ca="1" si="143"/>
        <v>0</v>
      </c>
      <c r="G261" s="80">
        <f>VLOOKUP($A261,[0]!Table,MATCH(G$4,[0]!Curves,0))</f>
        <v>5.38</v>
      </c>
      <c r="H261" s="81">
        <f t="shared" si="176"/>
        <v>5.38</v>
      </c>
      <c r="I261" s="80">
        <f t="shared" si="183"/>
        <v>5.38</v>
      </c>
      <c r="J261" s="80">
        <f>VLOOKUP($A261,[0]!Table,MATCH(J$4,[0]!Curves,0))</f>
        <v>0</v>
      </c>
      <c r="K261" s="81">
        <f t="shared" si="171"/>
        <v>0</v>
      </c>
      <c r="L261" s="99">
        <f t="shared" si="184"/>
        <v>0</v>
      </c>
      <c r="M261" s="80">
        <f>VLOOKUP($A261,[0]!Table,MATCH(M$4,[0]!Curves,0))</f>
        <v>0</v>
      </c>
      <c r="N261" s="81">
        <f t="shared" si="172"/>
        <v>0</v>
      </c>
      <c r="O261" s="99">
        <f t="shared" si="185"/>
        <v>0</v>
      </c>
      <c r="P261" s="71"/>
      <c r="Q261" s="99">
        <f t="shared" si="173"/>
        <v>5.38</v>
      </c>
      <c r="R261" s="99">
        <f t="shared" si="174"/>
        <v>5.38</v>
      </c>
      <c r="S261" s="99">
        <f t="shared" si="175"/>
        <v>5.38</v>
      </c>
      <c r="T261" s="82"/>
      <c r="U261" s="22">
        <f t="shared" si="144"/>
        <v>31</v>
      </c>
      <c r="V261" s="83">
        <f t="shared" si="145"/>
        <v>45621</v>
      </c>
      <c r="W261" s="22">
        <f t="shared" ca="1" si="146"/>
        <v>8572</v>
      </c>
      <c r="X261" s="80">
        <f>VLOOKUP($A261,[0]!Table,MATCH(X$4,[0]!Curves,0))</f>
        <v>6.5875244805610605E-2</v>
      </c>
      <c r="Y261" s="84">
        <f t="shared" ca="1" si="147"/>
        <v>0.21848302605781544</v>
      </c>
      <c r="Z261" s="22">
        <f t="shared" si="148"/>
        <v>0</v>
      </c>
      <c r="AA261" s="22">
        <f t="shared" si="149"/>
        <v>0</v>
      </c>
      <c r="AC261" s="72">
        <f t="shared" ca="1" si="150"/>
        <v>0</v>
      </c>
      <c r="AD261" s="72">
        <f t="shared" ca="1" si="151"/>
        <v>0</v>
      </c>
      <c r="AE261" s="72">
        <f t="shared" ca="1" si="152"/>
        <v>0</v>
      </c>
      <c r="AF261" s="72">
        <f t="shared" ca="1" si="153"/>
        <v>0</v>
      </c>
      <c r="AG261" s="72">
        <f t="shared" ca="1" si="154"/>
        <v>0</v>
      </c>
      <c r="AH261" s="72">
        <f t="shared" ca="1" si="155"/>
        <v>0</v>
      </c>
      <c r="AI261" s="72">
        <f t="shared" ca="1" si="156"/>
        <v>0</v>
      </c>
      <c r="AJ261" s="72">
        <f t="shared" ca="1" si="157"/>
        <v>0</v>
      </c>
      <c r="AK261" s="72">
        <f t="shared" ca="1" si="158"/>
        <v>0</v>
      </c>
      <c r="AL261" s="76"/>
      <c r="AM261" s="72">
        <f t="shared" ca="1" si="159"/>
        <v>0</v>
      </c>
      <c r="AN261" s="72">
        <f t="shared" ca="1" si="160"/>
        <v>0</v>
      </c>
      <c r="AO261" s="72">
        <f t="shared" ca="1" si="161"/>
        <v>0</v>
      </c>
      <c r="AP261" s="85">
        <f t="shared" ca="1" si="162"/>
        <v>0</v>
      </c>
      <c r="AR261" s="72">
        <f t="shared" ca="1" si="163"/>
        <v>0</v>
      </c>
      <c r="AS261" s="72">
        <f t="shared" ca="1" si="164"/>
        <v>0</v>
      </c>
      <c r="AT261" s="72">
        <f t="shared" ca="1" si="165"/>
        <v>0</v>
      </c>
      <c r="AU261" s="85">
        <f t="shared" ca="1" si="166"/>
        <v>0</v>
      </c>
      <c r="AV261" s="85"/>
      <c r="AW261" s="73">
        <f t="shared" ca="1" si="167"/>
        <v>0</v>
      </c>
      <c r="AY261" s="73">
        <f t="shared" ca="1" si="168"/>
        <v>0</v>
      </c>
      <c r="AZ261" s="86"/>
    </row>
    <row r="262" spans="1:52" ht="12" customHeight="1">
      <c r="A262" s="77">
        <f t="shared" si="169"/>
        <v>45597</v>
      </c>
      <c r="B262" s="78">
        <f t="shared" si="170"/>
        <v>50000</v>
      </c>
      <c r="C262" s="87"/>
      <c r="D262" s="79">
        <f t="shared" si="141"/>
        <v>50000</v>
      </c>
      <c r="E262" s="67">
        <f t="shared" si="142"/>
        <v>0</v>
      </c>
      <c r="F262" s="67">
        <f t="shared" ca="1" si="143"/>
        <v>0</v>
      </c>
      <c r="G262" s="80">
        <f>VLOOKUP($A262,[0]!Table,MATCH(G$4,[0]!Curves,0))</f>
        <v>5.5149999999999997</v>
      </c>
      <c r="H262" s="81">
        <f t="shared" si="176"/>
        <v>5.5149999999999997</v>
      </c>
      <c r="I262" s="80">
        <f t="shared" si="183"/>
        <v>5.5149999999999997</v>
      </c>
      <c r="J262" s="80">
        <f>VLOOKUP($A262,[0]!Table,MATCH(J$4,[0]!Curves,0))</f>
        <v>0</v>
      </c>
      <c r="K262" s="81">
        <f t="shared" si="171"/>
        <v>0</v>
      </c>
      <c r="L262" s="99">
        <f t="shared" si="184"/>
        <v>0</v>
      </c>
      <c r="M262" s="80">
        <f>VLOOKUP($A262,[0]!Table,MATCH(M$4,[0]!Curves,0))</f>
        <v>0</v>
      </c>
      <c r="N262" s="81">
        <f t="shared" si="172"/>
        <v>0</v>
      </c>
      <c r="O262" s="99">
        <f t="shared" si="185"/>
        <v>0</v>
      </c>
      <c r="P262" s="71"/>
      <c r="Q262" s="99">
        <f t="shared" si="173"/>
        <v>5.5149999999999997</v>
      </c>
      <c r="R262" s="99">
        <f t="shared" si="174"/>
        <v>5.5149999999999997</v>
      </c>
      <c r="S262" s="99">
        <f t="shared" si="175"/>
        <v>5.5149999999999997</v>
      </c>
      <c r="T262" s="82"/>
      <c r="U262" s="22">
        <f t="shared" si="144"/>
        <v>30</v>
      </c>
      <c r="V262" s="83">
        <f t="shared" si="145"/>
        <v>45651</v>
      </c>
      <c r="W262" s="22">
        <f t="shared" ca="1" si="146"/>
        <v>8602</v>
      </c>
      <c r="X262" s="80">
        <f>VLOOKUP($A262,[0]!Table,MATCH(X$4,[0]!Curves,0))</f>
        <v>6.5872854203929104E-2</v>
      </c>
      <c r="Y262" s="84">
        <f t="shared" ca="1" si="147"/>
        <v>0.21733452703206821</v>
      </c>
      <c r="Z262" s="22">
        <f t="shared" si="148"/>
        <v>0</v>
      </c>
      <c r="AA262" s="22">
        <f t="shared" si="149"/>
        <v>0</v>
      </c>
      <c r="AC262" s="72">
        <f t="shared" ca="1" si="150"/>
        <v>0</v>
      </c>
      <c r="AD262" s="72">
        <f t="shared" ca="1" si="151"/>
        <v>0</v>
      </c>
      <c r="AE262" s="72">
        <f t="shared" ca="1" si="152"/>
        <v>0</v>
      </c>
      <c r="AF262" s="72">
        <f t="shared" ca="1" si="153"/>
        <v>0</v>
      </c>
      <c r="AG262" s="72">
        <f t="shared" ca="1" si="154"/>
        <v>0</v>
      </c>
      <c r="AH262" s="72">
        <f t="shared" ca="1" si="155"/>
        <v>0</v>
      </c>
      <c r="AI262" s="72">
        <f t="shared" ca="1" si="156"/>
        <v>0</v>
      </c>
      <c r="AJ262" s="72">
        <f t="shared" ca="1" si="157"/>
        <v>0</v>
      </c>
      <c r="AK262" s="72">
        <f t="shared" ca="1" si="158"/>
        <v>0</v>
      </c>
      <c r="AL262" s="76"/>
      <c r="AM262" s="72">
        <f t="shared" ca="1" si="159"/>
        <v>0</v>
      </c>
      <c r="AN262" s="72">
        <f t="shared" ca="1" si="160"/>
        <v>0</v>
      </c>
      <c r="AO262" s="72">
        <f t="shared" ca="1" si="161"/>
        <v>0</v>
      </c>
      <c r="AP262" s="85">
        <f t="shared" ca="1" si="162"/>
        <v>0</v>
      </c>
      <c r="AR262" s="72">
        <f t="shared" ca="1" si="163"/>
        <v>0</v>
      </c>
      <c r="AS262" s="72">
        <f t="shared" ca="1" si="164"/>
        <v>0</v>
      </c>
      <c r="AT262" s="72">
        <f t="shared" ca="1" si="165"/>
        <v>0</v>
      </c>
      <c r="AU262" s="85">
        <f t="shared" ca="1" si="166"/>
        <v>0</v>
      </c>
      <c r="AV262" s="85"/>
      <c r="AW262" s="73">
        <f t="shared" ca="1" si="167"/>
        <v>0</v>
      </c>
      <c r="AY262" s="73">
        <f t="shared" ca="1" si="168"/>
        <v>0</v>
      </c>
      <c r="AZ262" s="86"/>
    </row>
    <row r="263" spans="1:52" ht="12" customHeight="1">
      <c r="A263" s="77">
        <f t="shared" si="169"/>
        <v>45627</v>
      </c>
      <c r="B263" s="78">
        <f t="shared" si="170"/>
        <v>50000</v>
      </c>
      <c r="C263" s="87"/>
      <c r="D263" s="79">
        <f t="shared" si="141"/>
        <v>50000</v>
      </c>
      <c r="E263" s="67">
        <f t="shared" si="142"/>
        <v>0</v>
      </c>
      <c r="F263" s="67">
        <f t="shared" ca="1" si="143"/>
        <v>0</v>
      </c>
      <c r="G263" s="80">
        <f>VLOOKUP($A263,[0]!Table,MATCH(G$4,[0]!Curves,0))</f>
        <v>5.65</v>
      </c>
      <c r="H263" s="81">
        <f t="shared" si="176"/>
        <v>5.65</v>
      </c>
      <c r="I263" s="80">
        <f t="shared" si="183"/>
        <v>5.65</v>
      </c>
      <c r="J263" s="80">
        <f>VLOOKUP($A263,[0]!Table,MATCH(J$4,[0]!Curves,0))</f>
        <v>0</v>
      </c>
      <c r="K263" s="81">
        <f t="shared" si="171"/>
        <v>0</v>
      </c>
      <c r="L263" s="99">
        <f t="shared" si="184"/>
        <v>0</v>
      </c>
      <c r="M263" s="80">
        <f>VLOOKUP($A263,[0]!Table,MATCH(M$4,[0]!Curves,0))</f>
        <v>0</v>
      </c>
      <c r="N263" s="81">
        <f t="shared" si="172"/>
        <v>0</v>
      </c>
      <c r="O263" s="99">
        <f t="shared" si="185"/>
        <v>0</v>
      </c>
      <c r="P263" s="71"/>
      <c r="Q263" s="99">
        <f t="shared" si="173"/>
        <v>5.65</v>
      </c>
      <c r="R263" s="99">
        <f t="shared" si="174"/>
        <v>5.65</v>
      </c>
      <c r="S263" s="99">
        <f t="shared" si="175"/>
        <v>5.65</v>
      </c>
      <c r="T263" s="82"/>
      <c r="U263" s="22">
        <f t="shared" si="144"/>
        <v>31</v>
      </c>
      <c r="V263" s="83">
        <f t="shared" si="145"/>
        <v>45682</v>
      </c>
      <c r="W263" s="22">
        <f t="shared" ca="1" si="146"/>
        <v>8633</v>
      </c>
      <c r="X263" s="80">
        <f>VLOOKUP($A263,[0]!Table,MATCH(X$4,[0]!Curves,0))</f>
        <v>6.5870540718432596E-2</v>
      </c>
      <c r="Y263" s="84">
        <f t="shared" ca="1" si="147"/>
        <v>0.21615417042695853</v>
      </c>
      <c r="Z263" s="22">
        <f t="shared" si="148"/>
        <v>0</v>
      </c>
      <c r="AA263" s="22">
        <f t="shared" si="149"/>
        <v>0</v>
      </c>
      <c r="AC263" s="72">
        <f t="shared" ca="1" si="150"/>
        <v>0</v>
      </c>
      <c r="AD263" s="72">
        <f t="shared" ca="1" si="151"/>
        <v>0</v>
      </c>
      <c r="AE263" s="72">
        <f t="shared" ca="1" si="152"/>
        <v>0</v>
      </c>
      <c r="AF263" s="72">
        <f t="shared" ca="1" si="153"/>
        <v>0</v>
      </c>
      <c r="AG263" s="72">
        <f t="shared" ca="1" si="154"/>
        <v>0</v>
      </c>
      <c r="AH263" s="72">
        <f t="shared" ca="1" si="155"/>
        <v>0</v>
      </c>
      <c r="AI263" s="72">
        <f t="shared" ca="1" si="156"/>
        <v>0</v>
      </c>
      <c r="AJ263" s="72">
        <f t="shared" ca="1" si="157"/>
        <v>0</v>
      </c>
      <c r="AK263" s="72">
        <f t="shared" ca="1" si="158"/>
        <v>0</v>
      </c>
      <c r="AL263" s="76"/>
      <c r="AM263" s="72">
        <f t="shared" ca="1" si="159"/>
        <v>0</v>
      </c>
      <c r="AN263" s="72">
        <f t="shared" ca="1" si="160"/>
        <v>0</v>
      </c>
      <c r="AO263" s="72">
        <f t="shared" ca="1" si="161"/>
        <v>0</v>
      </c>
      <c r="AP263" s="85">
        <f t="shared" ca="1" si="162"/>
        <v>0</v>
      </c>
      <c r="AR263" s="72">
        <f t="shared" ca="1" si="163"/>
        <v>0</v>
      </c>
      <c r="AS263" s="72">
        <f t="shared" ca="1" si="164"/>
        <v>0</v>
      </c>
      <c r="AT263" s="72">
        <f t="shared" ca="1" si="165"/>
        <v>0</v>
      </c>
      <c r="AU263" s="85">
        <f t="shared" ca="1" si="166"/>
        <v>0</v>
      </c>
      <c r="AV263" s="85"/>
      <c r="AW263" s="73">
        <f t="shared" ca="1" si="167"/>
        <v>0</v>
      </c>
      <c r="AY263" s="73">
        <f t="shared" ca="1" si="168"/>
        <v>0</v>
      </c>
      <c r="AZ263" s="86"/>
    </row>
    <row r="264" spans="1:52" ht="12" customHeight="1">
      <c r="A264" s="77">
        <f t="shared" si="169"/>
        <v>45658</v>
      </c>
      <c r="B264" s="78">
        <f t="shared" si="170"/>
        <v>50000</v>
      </c>
      <c r="C264" s="87"/>
      <c r="D264" s="79">
        <f t="shared" si="141"/>
        <v>50000</v>
      </c>
      <c r="E264" s="67">
        <f t="shared" si="142"/>
        <v>0</v>
      </c>
      <c r="F264" s="67">
        <f t="shared" ca="1" si="143"/>
        <v>0</v>
      </c>
      <c r="G264" s="80">
        <f>VLOOKUP($A264,[0]!Table,MATCH(G$4,[0]!Curves,0))</f>
        <v>0</v>
      </c>
      <c r="H264" s="81">
        <f t="shared" si="176"/>
        <v>0</v>
      </c>
      <c r="I264" s="80">
        <f t="shared" si="183"/>
        <v>0</v>
      </c>
      <c r="J264" s="80">
        <f>VLOOKUP($A264,[0]!Table,MATCH(J$4,[0]!Curves,0))</f>
        <v>0</v>
      </c>
      <c r="K264" s="81">
        <f t="shared" si="171"/>
        <v>0</v>
      </c>
      <c r="L264" s="99">
        <f t="shared" si="184"/>
        <v>0</v>
      </c>
      <c r="M264" s="80">
        <f>VLOOKUP($A264,[0]!Table,MATCH(M$4,[0]!Curves,0))</f>
        <v>0</v>
      </c>
      <c r="N264" s="81">
        <f t="shared" si="172"/>
        <v>0</v>
      </c>
      <c r="O264" s="99">
        <f t="shared" si="185"/>
        <v>0</v>
      </c>
      <c r="P264" s="71"/>
      <c r="Q264" s="99">
        <f t="shared" si="173"/>
        <v>0</v>
      </c>
      <c r="R264" s="99">
        <f t="shared" si="174"/>
        <v>0</v>
      </c>
      <c r="S264" s="99">
        <f t="shared" si="175"/>
        <v>0</v>
      </c>
      <c r="T264" s="82"/>
      <c r="U264" s="22">
        <f t="shared" si="144"/>
        <v>31</v>
      </c>
      <c r="V264" s="83">
        <f t="shared" si="145"/>
        <v>45713</v>
      </c>
      <c r="W264" s="22">
        <f t="shared" ca="1" si="146"/>
        <v>8664</v>
      </c>
      <c r="X264" s="80">
        <f>VLOOKUP($A264,[0]!Table,MATCH(X$4,[0]!Curves,0))</f>
        <v>6.5868150116754606E-2</v>
      </c>
      <c r="Y264" s="84">
        <f t="shared" ca="1" si="147"/>
        <v>0.21498030887843839</v>
      </c>
      <c r="Z264" s="22">
        <f t="shared" si="148"/>
        <v>0</v>
      </c>
      <c r="AA264" s="22">
        <f t="shared" si="149"/>
        <v>0</v>
      </c>
      <c r="AC264" s="72">
        <f t="shared" ca="1" si="150"/>
        <v>0</v>
      </c>
      <c r="AD264" s="72">
        <f t="shared" ca="1" si="151"/>
        <v>0</v>
      </c>
      <c r="AE264" s="72">
        <f t="shared" ca="1" si="152"/>
        <v>0</v>
      </c>
      <c r="AF264" s="72">
        <f t="shared" ca="1" si="153"/>
        <v>0</v>
      </c>
      <c r="AG264" s="72">
        <f t="shared" ca="1" si="154"/>
        <v>0</v>
      </c>
      <c r="AH264" s="72">
        <f t="shared" ca="1" si="155"/>
        <v>0</v>
      </c>
      <c r="AI264" s="72">
        <f t="shared" ca="1" si="156"/>
        <v>0</v>
      </c>
      <c r="AJ264" s="72">
        <f t="shared" ca="1" si="157"/>
        <v>0</v>
      </c>
      <c r="AK264" s="72">
        <f t="shared" ca="1" si="158"/>
        <v>0</v>
      </c>
      <c r="AL264" s="76"/>
      <c r="AM264" s="72">
        <f t="shared" ca="1" si="159"/>
        <v>0</v>
      </c>
      <c r="AN264" s="72">
        <f t="shared" ca="1" si="160"/>
        <v>0</v>
      </c>
      <c r="AO264" s="72">
        <f t="shared" ca="1" si="161"/>
        <v>0</v>
      </c>
      <c r="AP264" s="85">
        <f t="shared" ca="1" si="162"/>
        <v>0</v>
      </c>
      <c r="AR264" s="72">
        <f t="shared" ca="1" si="163"/>
        <v>0</v>
      </c>
      <c r="AS264" s="72">
        <f t="shared" ca="1" si="164"/>
        <v>0</v>
      </c>
      <c r="AT264" s="72">
        <f t="shared" ca="1" si="165"/>
        <v>0</v>
      </c>
      <c r="AU264" s="85">
        <f t="shared" ca="1" si="166"/>
        <v>0</v>
      </c>
      <c r="AV264" s="85"/>
      <c r="AW264" s="73">
        <f t="shared" ca="1" si="167"/>
        <v>0</v>
      </c>
      <c r="AY264" s="73">
        <f t="shared" ca="1" si="168"/>
        <v>0</v>
      </c>
      <c r="AZ264" s="86"/>
    </row>
    <row r="265" spans="1:52" ht="12" customHeight="1">
      <c r="A265" s="77">
        <f t="shared" si="169"/>
        <v>45689</v>
      </c>
      <c r="B265" s="78">
        <f t="shared" si="170"/>
        <v>50000</v>
      </c>
      <c r="C265" s="87"/>
      <c r="D265" s="79">
        <f t="shared" si="141"/>
        <v>50000</v>
      </c>
      <c r="E265" s="67">
        <f t="shared" si="142"/>
        <v>0</v>
      </c>
      <c r="F265" s="67">
        <f t="shared" ca="1" si="143"/>
        <v>0</v>
      </c>
      <c r="G265" s="80">
        <f>VLOOKUP($A265,[0]!Table,MATCH(G$4,[0]!Curves,0))</f>
        <v>0</v>
      </c>
      <c r="H265" s="81">
        <f t="shared" si="176"/>
        <v>0</v>
      </c>
      <c r="I265" s="80">
        <f t="shared" si="183"/>
        <v>0</v>
      </c>
      <c r="J265" s="80">
        <f>VLOOKUP($A265,[0]!Table,MATCH(J$4,[0]!Curves,0))</f>
        <v>0</v>
      </c>
      <c r="K265" s="81">
        <f t="shared" si="171"/>
        <v>0</v>
      </c>
      <c r="L265" s="99">
        <f t="shared" si="184"/>
        <v>0</v>
      </c>
      <c r="M265" s="80">
        <f>VLOOKUP($A265,[0]!Table,MATCH(M$4,[0]!Curves,0))</f>
        <v>0</v>
      </c>
      <c r="N265" s="81">
        <f t="shared" si="172"/>
        <v>0</v>
      </c>
      <c r="O265" s="99">
        <f t="shared" si="185"/>
        <v>0</v>
      </c>
      <c r="P265" s="71"/>
      <c r="Q265" s="99">
        <f t="shared" si="173"/>
        <v>0</v>
      </c>
      <c r="R265" s="99">
        <f t="shared" si="174"/>
        <v>0</v>
      </c>
      <c r="S265" s="99">
        <f t="shared" si="175"/>
        <v>0</v>
      </c>
      <c r="T265" s="82"/>
      <c r="U265" s="22">
        <f t="shared" si="144"/>
        <v>28</v>
      </c>
      <c r="V265" s="83">
        <f t="shared" si="145"/>
        <v>45741</v>
      </c>
      <c r="W265" s="22">
        <f t="shared" ca="1" si="146"/>
        <v>8692</v>
      </c>
      <c r="X265" s="80">
        <f>VLOOKUP($A265,[0]!Table,MATCH(X$4,[0]!Curves,0))</f>
        <v>6.5865759515078406E-2</v>
      </c>
      <c r="Y265" s="84">
        <f t="shared" ca="1" si="147"/>
        <v>0.2139255993656059</v>
      </c>
      <c r="Z265" s="22">
        <f t="shared" si="148"/>
        <v>0</v>
      </c>
      <c r="AA265" s="22">
        <f t="shared" si="149"/>
        <v>0</v>
      </c>
      <c r="AC265" s="72">
        <f t="shared" ca="1" si="150"/>
        <v>0</v>
      </c>
      <c r="AD265" s="72">
        <f t="shared" ca="1" si="151"/>
        <v>0</v>
      </c>
      <c r="AE265" s="72">
        <f t="shared" ca="1" si="152"/>
        <v>0</v>
      </c>
      <c r="AF265" s="72">
        <f t="shared" ca="1" si="153"/>
        <v>0</v>
      </c>
      <c r="AG265" s="72">
        <f t="shared" ca="1" si="154"/>
        <v>0</v>
      </c>
      <c r="AH265" s="72">
        <f t="shared" ca="1" si="155"/>
        <v>0</v>
      </c>
      <c r="AI265" s="72">
        <f t="shared" ca="1" si="156"/>
        <v>0</v>
      </c>
      <c r="AJ265" s="72">
        <f t="shared" ca="1" si="157"/>
        <v>0</v>
      </c>
      <c r="AK265" s="72">
        <f t="shared" ca="1" si="158"/>
        <v>0</v>
      </c>
      <c r="AL265" s="76"/>
      <c r="AM265" s="72">
        <f t="shared" ca="1" si="159"/>
        <v>0</v>
      </c>
      <c r="AN265" s="72">
        <f t="shared" ca="1" si="160"/>
        <v>0</v>
      </c>
      <c r="AO265" s="72">
        <f t="shared" ca="1" si="161"/>
        <v>0</v>
      </c>
      <c r="AP265" s="85">
        <f t="shared" ca="1" si="162"/>
        <v>0</v>
      </c>
      <c r="AR265" s="72">
        <f t="shared" ca="1" si="163"/>
        <v>0</v>
      </c>
      <c r="AS265" s="72">
        <f t="shared" ca="1" si="164"/>
        <v>0</v>
      </c>
      <c r="AT265" s="72">
        <f t="shared" ca="1" si="165"/>
        <v>0</v>
      </c>
      <c r="AU265" s="85">
        <f t="shared" ca="1" si="166"/>
        <v>0</v>
      </c>
      <c r="AV265" s="85"/>
      <c r="AW265" s="73">
        <f t="shared" ca="1" si="167"/>
        <v>0</v>
      </c>
      <c r="AY265" s="73">
        <f t="shared" ca="1" si="168"/>
        <v>0</v>
      </c>
      <c r="AZ265" s="86"/>
    </row>
    <row r="266" spans="1:52" ht="12" customHeight="1">
      <c r="A266" s="77">
        <f t="shared" si="169"/>
        <v>45717</v>
      </c>
      <c r="B266" s="78">
        <f t="shared" si="170"/>
        <v>50000</v>
      </c>
      <c r="C266" s="87"/>
      <c r="D266" s="79">
        <f t="shared" ref="D266:D329" si="186">B266+C266</f>
        <v>50000</v>
      </c>
      <c r="E266" s="67">
        <f t="shared" ref="E266:E329" si="187">IF(Z266=0,0,IF(AND(Z266=1,$H$3=1),D266*U266,IF($H$3=2,D266,"N/A")))</f>
        <v>0</v>
      </c>
      <c r="F266" s="67">
        <f t="shared" ref="F266:F329" ca="1" si="188">E266*Y266</f>
        <v>0</v>
      </c>
      <c r="G266" s="80">
        <f>VLOOKUP($A266,[0]!Table,MATCH(G$4,[0]!Curves,0))</f>
        <v>0</v>
      </c>
      <c r="H266" s="81">
        <f t="shared" si="176"/>
        <v>0</v>
      </c>
      <c r="I266" s="80">
        <f t="shared" si="183"/>
        <v>0</v>
      </c>
      <c r="J266" s="80">
        <f>VLOOKUP($A266,[0]!Table,MATCH(J$4,[0]!Curves,0))</f>
        <v>0</v>
      </c>
      <c r="K266" s="81">
        <f t="shared" si="171"/>
        <v>0</v>
      </c>
      <c r="L266" s="99">
        <f t="shared" si="184"/>
        <v>0</v>
      </c>
      <c r="M266" s="80">
        <f>VLOOKUP($A266,[0]!Table,MATCH(M$4,[0]!Curves,0))</f>
        <v>0</v>
      </c>
      <c r="N266" s="81">
        <f t="shared" si="172"/>
        <v>0</v>
      </c>
      <c r="O266" s="99">
        <f t="shared" si="185"/>
        <v>0</v>
      </c>
      <c r="P266" s="71"/>
      <c r="Q266" s="99">
        <f t="shared" si="173"/>
        <v>0</v>
      </c>
      <c r="R266" s="99">
        <f t="shared" si="174"/>
        <v>0</v>
      </c>
      <c r="S266" s="99">
        <f t="shared" si="175"/>
        <v>0</v>
      </c>
      <c r="T266" s="82"/>
      <c r="U266" s="22">
        <f t="shared" ref="U266:U329" si="189">A267-A266</f>
        <v>31</v>
      </c>
      <c r="V266" s="83">
        <f t="shared" ref="V266:V329" si="190">CHOOSE(F$3,A267+24,A266)</f>
        <v>45772</v>
      </c>
      <c r="W266" s="22">
        <f t="shared" ref="W266:W329" ca="1" si="191">V266-C$3</f>
        <v>8723</v>
      </c>
      <c r="X266" s="80">
        <f>VLOOKUP($A266,[0]!Table,MATCH(X$4,[0]!Curves,0))</f>
        <v>6.5863600261953703E-2</v>
      </c>
      <c r="Y266" s="84">
        <f t="shared" ref="Y266:Y329" ca="1" si="192">1/(1+CHOOSE(F$3,(X267+($K$3/10000))/2,(X266+($K$3/10000))/2))^(2*W266/365.25)</f>
        <v>0.21276399955599876</v>
      </c>
      <c r="Z266" s="22">
        <f t="shared" ref="Z266:Z329" si="193">IF(AND(mthbeg&lt;=A266,mthend&gt;=A266),1,0)</f>
        <v>0</v>
      </c>
      <c r="AA266" s="22">
        <f t="shared" ref="AA266:AA329" si="194">U266*Z266</f>
        <v>0</v>
      </c>
      <c r="AC266" s="72">
        <f t="shared" ref="AC266:AC329" ca="1" si="195">F266*G266</f>
        <v>0</v>
      </c>
      <c r="AD266" s="72">
        <f t="shared" ref="AD266:AD329" ca="1" si="196">$F266*H266</f>
        <v>0</v>
      </c>
      <c r="AE266" s="72">
        <f t="shared" ref="AE266:AE329" ca="1" si="197">$F266*I266</f>
        <v>0</v>
      </c>
      <c r="AF266" s="72">
        <f t="shared" ref="AF266:AF329" ca="1" si="198">$F266*J266</f>
        <v>0</v>
      </c>
      <c r="AG266" s="72">
        <f t="shared" ref="AG266:AG329" ca="1" si="199">$F266*K266</f>
        <v>0</v>
      </c>
      <c r="AH266" s="72">
        <f t="shared" ref="AH266:AH329" ca="1" si="200">$F266*L266</f>
        <v>0</v>
      </c>
      <c r="AI266" s="72">
        <f t="shared" ref="AI266:AI329" ca="1" si="201">$F266*M266</f>
        <v>0</v>
      </c>
      <c r="AJ266" s="72">
        <f t="shared" ref="AJ266:AJ329" ca="1" si="202">$F266*N266</f>
        <v>0</v>
      </c>
      <c r="AK266" s="72">
        <f t="shared" ref="AK266:AK329" ca="1" si="203">F266*O266</f>
        <v>0</v>
      </c>
      <c r="AL266" s="76"/>
      <c r="AM266" s="72">
        <f t="shared" ref="AM266:AM329" ca="1" si="204">CHOOSE($G$3,AD266-AE266,AE266-AD266)</f>
        <v>0</v>
      </c>
      <c r="AN266" s="72">
        <f t="shared" ref="AN266:AN329" ca="1" si="205">CHOOSE($G$3,AG266-AH266,AH266-AG266)</f>
        <v>0</v>
      </c>
      <c r="AO266" s="72">
        <f t="shared" ref="AO266:AO329" ca="1" si="206">CHOOSE($G$3,AJ266-AK266,AK266-AJ266)</f>
        <v>0</v>
      </c>
      <c r="AP266" s="85">
        <f t="shared" ref="AP266:AP329" ca="1" si="207">SUM(AM266:AO266)</f>
        <v>0</v>
      </c>
      <c r="AR266" s="72">
        <f t="shared" ref="AR266:AR329" ca="1" si="208">CHOOSE($G$3,AC266-AD266,AD266-AC266)</f>
        <v>0</v>
      </c>
      <c r="AS266" s="72">
        <f t="shared" ref="AS266:AS329" ca="1" si="209">CHOOSE($G$3,AF266-AG266,AG266-AF266)</f>
        <v>0</v>
      </c>
      <c r="AT266" s="72">
        <f t="shared" ref="AT266:AT329" ca="1" si="210">CHOOSE($G$3,AI266-AJ266,AJ266-AI266)</f>
        <v>0</v>
      </c>
      <c r="AU266" s="85">
        <f t="shared" ref="AU266:AU329" ca="1" si="211">AR266+AS266+AT266</f>
        <v>0</v>
      </c>
      <c r="AV266" s="85"/>
      <c r="AW266" s="73">
        <f t="shared" ref="AW266:AW329" ca="1" si="212">AU266+AP266</f>
        <v>0</v>
      </c>
      <c r="AY266" s="73">
        <f t="shared" ref="AY266:AY329" ca="1" si="213">AK266+AH266+AE266</f>
        <v>0</v>
      </c>
      <c r="AZ266" s="86"/>
    </row>
    <row r="267" spans="1:52" ht="12" customHeight="1">
      <c r="A267" s="77">
        <f t="shared" ref="A267:A330" si="214">EDATE(A266,1)</f>
        <v>45748</v>
      </c>
      <c r="B267" s="78">
        <f t="shared" ref="B267:B330" si="215">B266</f>
        <v>50000</v>
      </c>
      <c r="C267" s="87"/>
      <c r="D267" s="79">
        <f t="shared" si="186"/>
        <v>50000</v>
      </c>
      <c r="E267" s="67">
        <f t="shared" si="187"/>
        <v>0</v>
      </c>
      <c r="F267" s="67">
        <f t="shared" ca="1" si="188"/>
        <v>0</v>
      </c>
      <c r="G267" s="80">
        <f>VLOOKUP($A267,[0]!Table,MATCH(G$4,[0]!Curves,0))</f>
        <v>0</v>
      </c>
      <c r="H267" s="81">
        <f t="shared" si="176"/>
        <v>0</v>
      </c>
      <c r="I267" s="80">
        <f t="shared" si="183"/>
        <v>0</v>
      </c>
      <c r="J267" s="80">
        <f>VLOOKUP($A267,[0]!Table,MATCH(J$4,[0]!Curves,0))</f>
        <v>0</v>
      </c>
      <c r="K267" s="81">
        <f t="shared" ref="K267:K330" si="216">J267+$K$7</f>
        <v>0</v>
      </c>
      <c r="L267" s="99">
        <f t="shared" si="184"/>
        <v>0</v>
      </c>
      <c r="M267" s="80">
        <f>VLOOKUP($A267,[0]!Table,MATCH(M$4,[0]!Curves,0))</f>
        <v>0</v>
      </c>
      <c r="N267" s="81">
        <f t="shared" ref="N267:N330" si="217">M267+$N$7</f>
        <v>0</v>
      </c>
      <c r="O267" s="99">
        <f t="shared" si="185"/>
        <v>0</v>
      </c>
      <c r="P267" s="71"/>
      <c r="Q267" s="99">
        <f t="shared" ref="Q267:Q330" si="218">IF($F$3=1,M267+J267+G267,J267+G267)</f>
        <v>0</v>
      </c>
      <c r="R267" s="99">
        <f t="shared" ref="R267:R330" si="219">IF($F$3=1,N267+K267+H267,K267+H267)</f>
        <v>0</v>
      </c>
      <c r="S267" s="99">
        <f t="shared" ref="S267:S330" si="220">IF($F$3=1,O267+L267+I267,L267+I267)</f>
        <v>0</v>
      </c>
      <c r="T267" s="82"/>
      <c r="U267" s="22">
        <f t="shared" si="189"/>
        <v>30</v>
      </c>
      <c r="V267" s="83">
        <f t="shared" si="190"/>
        <v>45802</v>
      </c>
      <c r="W267" s="22">
        <f t="shared" ca="1" si="191"/>
        <v>8753</v>
      </c>
      <c r="X267" s="80">
        <f>VLOOKUP($A267,[0]!Table,MATCH(X$4,[0]!Curves,0))</f>
        <v>6.5861209660281098E-2</v>
      </c>
      <c r="Y267" s="84">
        <f t="shared" ca="1" si="192"/>
        <v>0.21164595572315997</v>
      </c>
      <c r="Z267" s="22">
        <f t="shared" si="193"/>
        <v>0</v>
      </c>
      <c r="AA267" s="22">
        <f t="shared" si="194"/>
        <v>0</v>
      </c>
      <c r="AC267" s="72">
        <f t="shared" ca="1" si="195"/>
        <v>0</v>
      </c>
      <c r="AD267" s="72">
        <f t="shared" ca="1" si="196"/>
        <v>0</v>
      </c>
      <c r="AE267" s="72">
        <f t="shared" ca="1" si="197"/>
        <v>0</v>
      </c>
      <c r="AF267" s="72">
        <f t="shared" ca="1" si="198"/>
        <v>0</v>
      </c>
      <c r="AG267" s="72">
        <f t="shared" ca="1" si="199"/>
        <v>0</v>
      </c>
      <c r="AH267" s="72">
        <f t="shared" ca="1" si="200"/>
        <v>0</v>
      </c>
      <c r="AI267" s="72">
        <f t="shared" ca="1" si="201"/>
        <v>0</v>
      </c>
      <c r="AJ267" s="72">
        <f t="shared" ca="1" si="202"/>
        <v>0</v>
      </c>
      <c r="AK267" s="72">
        <f t="shared" ca="1" si="203"/>
        <v>0</v>
      </c>
      <c r="AL267" s="76"/>
      <c r="AM267" s="72">
        <f t="shared" ca="1" si="204"/>
        <v>0</v>
      </c>
      <c r="AN267" s="72">
        <f t="shared" ca="1" si="205"/>
        <v>0</v>
      </c>
      <c r="AO267" s="72">
        <f t="shared" ca="1" si="206"/>
        <v>0</v>
      </c>
      <c r="AP267" s="85">
        <f t="shared" ca="1" si="207"/>
        <v>0</v>
      </c>
      <c r="AR267" s="72">
        <f t="shared" ca="1" si="208"/>
        <v>0</v>
      </c>
      <c r="AS267" s="72">
        <f t="shared" ca="1" si="209"/>
        <v>0</v>
      </c>
      <c r="AT267" s="72">
        <f t="shared" ca="1" si="210"/>
        <v>0</v>
      </c>
      <c r="AU267" s="85">
        <f t="shared" ca="1" si="211"/>
        <v>0</v>
      </c>
      <c r="AV267" s="85"/>
      <c r="AW267" s="73">
        <f t="shared" ca="1" si="212"/>
        <v>0</v>
      </c>
      <c r="AY267" s="73">
        <f t="shared" ca="1" si="213"/>
        <v>0</v>
      </c>
      <c r="AZ267" s="86"/>
    </row>
    <row r="268" spans="1:52" ht="12" customHeight="1">
      <c r="A268" s="77">
        <f t="shared" si="214"/>
        <v>45778</v>
      </c>
      <c r="B268" s="78">
        <f t="shared" si="215"/>
        <v>50000</v>
      </c>
      <c r="C268" s="87"/>
      <c r="D268" s="79">
        <f t="shared" si="186"/>
        <v>50000</v>
      </c>
      <c r="E268" s="67">
        <f t="shared" si="187"/>
        <v>0</v>
      </c>
      <c r="F268" s="67">
        <f t="shared" ca="1" si="188"/>
        <v>0</v>
      </c>
      <c r="G268" s="80">
        <f>VLOOKUP($A268,[0]!Table,MATCH(G$4,[0]!Curves,0))</f>
        <v>0</v>
      </c>
      <c r="H268" s="81">
        <f t="shared" ref="H268:H331" si="221">G268+$H$7</f>
        <v>0</v>
      </c>
      <c r="I268" s="80">
        <f t="shared" si="183"/>
        <v>0</v>
      </c>
      <c r="J268" s="80">
        <f>VLOOKUP($A268,[0]!Table,MATCH(J$4,[0]!Curves,0))</f>
        <v>0</v>
      </c>
      <c r="K268" s="81">
        <f t="shared" si="216"/>
        <v>0</v>
      </c>
      <c r="L268" s="99">
        <f t="shared" si="184"/>
        <v>0</v>
      </c>
      <c r="M268" s="80">
        <f>VLOOKUP($A268,[0]!Table,MATCH(M$4,[0]!Curves,0))</f>
        <v>0</v>
      </c>
      <c r="N268" s="81">
        <f t="shared" si="217"/>
        <v>0</v>
      </c>
      <c r="O268" s="99">
        <f t="shared" si="185"/>
        <v>0</v>
      </c>
      <c r="P268" s="71"/>
      <c r="Q268" s="99">
        <f t="shared" si="218"/>
        <v>0</v>
      </c>
      <c r="R268" s="99">
        <f t="shared" si="219"/>
        <v>0</v>
      </c>
      <c r="S268" s="99">
        <f t="shared" si="220"/>
        <v>0</v>
      </c>
      <c r="T268" s="82"/>
      <c r="U268" s="22">
        <f t="shared" si="189"/>
        <v>31</v>
      </c>
      <c r="V268" s="83">
        <f t="shared" si="190"/>
        <v>45833</v>
      </c>
      <c r="W268" s="22">
        <f t="shared" ca="1" si="191"/>
        <v>8784</v>
      </c>
      <c r="X268" s="80">
        <f>VLOOKUP($A268,[0]!Table,MATCH(X$4,[0]!Curves,0))</f>
        <v>6.5858896174793499E-2</v>
      </c>
      <c r="Y268" s="84">
        <f t="shared" ca="1" si="192"/>
        <v>0.21049689695641358</v>
      </c>
      <c r="Z268" s="22">
        <f t="shared" si="193"/>
        <v>0</v>
      </c>
      <c r="AA268" s="22">
        <f t="shared" si="194"/>
        <v>0</v>
      </c>
      <c r="AC268" s="72">
        <f t="shared" ca="1" si="195"/>
        <v>0</v>
      </c>
      <c r="AD268" s="72">
        <f t="shared" ca="1" si="196"/>
        <v>0</v>
      </c>
      <c r="AE268" s="72">
        <f t="shared" ca="1" si="197"/>
        <v>0</v>
      </c>
      <c r="AF268" s="72">
        <f t="shared" ca="1" si="198"/>
        <v>0</v>
      </c>
      <c r="AG268" s="72">
        <f t="shared" ca="1" si="199"/>
        <v>0</v>
      </c>
      <c r="AH268" s="72">
        <f t="shared" ca="1" si="200"/>
        <v>0</v>
      </c>
      <c r="AI268" s="72">
        <f t="shared" ca="1" si="201"/>
        <v>0</v>
      </c>
      <c r="AJ268" s="72">
        <f t="shared" ca="1" si="202"/>
        <v>0</v>
      </c>
      <c r="AK268" s="72">
        <f t="shared" ca="1" si="203"/>
        <v>0</v>
      </c>
      <c r="AL268" s="76"/>
      <c r="AM268" s="72">
        <f t="shared" ca="1" si="204"/>
        <v>0</v>
      </c>
      <c r="AN268" s="72">
        <f t="shared" ca="1" si="205"/>
        <v>0</v>
      </c>
      <c r="AO268" s="72">
        <f t="shared" ca="1" si="206"/>
        <v>0</v>
      </c>
      <c r="AP268" s="85">
        <f t="shared" ca="1" si="207"/>
        <v>0</v>
      </c>
      <c r="AR268" s="72">
        <f t="shared" ca="1" si="208"/>
        <v>0</v>
      </c>
      <c r="AS268" s="72">
        <f t="shared" ca="1" si="209"/>
        <v>0</v>
      </c>
      <c r="AT268" s="72">
        <f t="shared" ca="1" si="210"/>
        <v>0</v>
      </c>
      <c r="AU268" s="85">
        <f t="shared" ca="1" si="211"/>
        <v>0</v>
      </c>
      <c r="AV268" s="85"/>
      <c r="AW268" s="73">
        <f t="shared" ca="1" si="212"/>
        <v>0</v>
      </c>
      <c r="AY268" s="73">
        <f t="shared" ca="1" si="213"/>
        <v>0</v>
      </c>
      <c r="AZ268" s="86"/>
    </row>
    <row r="269" spans="1:52" ht="12" customHeight="1">
      <c r="A269" s="77">
        <f t="shared" si="214"/>
        <v>45809</v>
      </c>
      <c r="B269" s="78">
        <f t="shared" si="215"/>
        <v>50000</v>
      </c>
      <c r="C269" s="87"/>
      <c r="D269" s="79">
        <f t="shared" si="186"/>
        <v>50000</v>
      </c>
      <c r="E269" s="67">
        <f t="shared" si="187"/>
        <v>0</v>
      </c>
      <c r="F269" s="67">
        <f t="shared" ca="1" si="188"/>
        <v>0</v>
      </c>
      <c r="G269" s="80">
        <f>VLOOKUP($A269,[0]!Table,MATCH(G$4,[0]!Curves,0))</f>
        <v>0</v>
      </c>
      <c r="H269" s="81">
        <f t="shared" si="221"/>
        <v>0</v>
      </c>
      <c r="I269" s="80">
        <f t="shared" si="183"/>
        <v>0</v>
      </c>
      <c r="J269" s="80">
        <f>VLOOKUP($A269,[0]!Table,MATCH(J$4,[0]!Curves,0))</f>
        <v>0</v>
      </c>
      <c r="K269" s="81">
        <f t="shared" si="216"/>
        <v>0</v>
      </c>
      <c r="L269" s="99">
        <f t="shared" si="184"/>
        <v>0</v>
      </c>
      <c r="M269" s="80">
        <f>VLOOKUP($A269,[0]!Table,MATCH(M$4,[0]!Curves,0))</f>
        <v>0</v>
      </c>
      <c r="N269" s="81">
        <f t="shared" si="217"/>
        <v>0</v>
      </c>
      <c r="O269" s="99">
        <f t="shared" si="185"/>
        <v>0</v>
      </c>
      <c r="P269" s="71"/>
      <c r="Q269" s="99">
        <f t="shared" si="218"/>
        <v>0</v>
      </c>
      <c r="R269" s="99">
        <f t="shared" si="219"/>
        <v>0</v>
      </c>
      <c r="S269" s="99">
        <f t="shared" si="220"/>
        <v>0</v>
      </c>
      <c r="T269" s="82"/>
      <c r="U269" s="22">
        <f t="shared" si="189"/>
        <v>30</v>
      </c>
      <c r="V269" s="83">
        <f t="shared" si="190"/>
        <v>45863</v>
      </c>
      <c r="W269" s="22">
        <f t="shared" ca="1" si="191"/>
        <v>8814</v>
      </c>
      <c r="X269" s="80">
        <f>VLOOKUP($A269,[0]!Table,MATCH(X$4,[0]!Curves,0))</f>
        <v>6.5856505573124807E-2</v>
      </c>
      <c r="Y269" s="84">
        <f t="shared" ca="1" si="192"/>
        <v>0.20939092309076857</v>
      </c>
      <c r="Z269" s="22">
        <f t="shared" si="193"/>
        <v>0</v>
      </c>
      <c r="AA269" s="22">
        <f t="shared" si="194"/>
        <v>0</v>
      </c>
      <c r="AC269" s="72">
        <f t="shared" ca="1" si="195"/>
        <v>0</v>
      </c>
      <c r="AD269" s="72">
        <f t="shared" ca="1" si="196"/>
        <v>0</v>
      </c>
      <c r="AE269" s="72">
        <f t="shared" ca="1" si="197"/>
        <v>0</v>
      </c>
      <c r="AF269" s="72">
        <f t="shared" ca="1" si="198"/>
        <v>0</v>
      </c>
      <c r="AG269" s="72">
        <f t="shared" ca="1" si="199"/>
        <v>0</v>
      </c>
      <c r="AH269" s="72">
        <f t="shared" ca="1" si="200"/>
        <v>0</v>
      </c>
      <c r="AI269" s="72">
        <f t="shared" ca="1" si="201"/>
        <v>0</v>
      </c>
      <c r="AJ269" s="72">
        <f t="shared" ca="1" si="202"/>
        <v>0</v>
      </c>
      <c r="AK269" s="72">
        <f t="shared" ca="1" si="203"/>
        <v>0</v>
      </c>
      <c r="AL269" s="76"/>
      <c r="AM269" s="72">
        <f t="shared" ca="1" si="204"/>
        <v>0</v>
      </c>
      <c r="AN269" s="72">
        <f t="shared" ca="1" si="205"/>
        <v>0</v>
      </c>
      <c r="AO269" s="72">
        <f t="shared" ca="1" si="206"/>
        <v>0</v>
      </c>
      <c r="AP269" s="85">
        <f t="shared" ca="1" si="207"/>
        <v>0</v>
      </c>
      <c r="AR269" s="72">
        <f t="shared" ca="1" si="208"/>
        <v>0</v>
      </c>
      <c r="AS269" s="72">
        <f t="shared" ca="1" si="209"/>
        <v>0</v>
      </c>
      <c r="AT269" s="72">
        <f t="shared" ca="1" si="210"/>
        <v>0</v>
      </c>
      <c r="AU269" s="85">
        <f t="shared" ca="1" si="211"/>
        <v>0</v>
      </c>
      <c r="AV269" s="85"/>
      <c r="AW269" s="73">
        <f t="shared" ca="1" si="212"/>
        <v>0</v>
      </c>
      <c r="AY269" s="73">
        <f t="shared" ca="1" si="213"/>
        <v>0</v>
      </c>
      <c r="AZ269" s="86"/>
    </row>
    <row r="270" spans="1:52" ht="12" customHeight="1">
      <c r="A270" s="77">
        <f t="shared" si="214"/>
        <v>45839</v>
      </c>
      <c r="B270" s="78">
        <f t="shared" si="215"/>
        <v>50000</v>
      </c>
      <c r="C270" s="87"/>
      <c r="D270" s="79">
        <f t="shared" si="186"/>
        <v>50000</v>
      </c>
      <c r="E270" s="67">
        <f t="shared" si="187"/>
        <v>0</v>
      </c>
      <c r="F270" s="67">
        <f t="shared" ca="1" si="188"/>
        <v>0</v>
      </c>
      <c r="G270" s="80">
        <f>VLOOKUP($A270,[0]!Table,MATCH(G$4,[0]!Curves,0))</f>
        <v>0</v>
      </c>
      <c r="H270" s="81">
        <f t="shared" si="221"/>
        <v>0</v>
      </c>
      <c r="I270" s="80">
        <f t="shared" ref="I270:I289" si="222">H270</f>
        <v>0</v>
      </c>
      <c r="J270" s="80">
        <f>VLOOKUP($A270,[0]!Table,MATCH(J$4,[0]!Curves,0))</f>
        <v>0</v>
      </c>
      <c r="K270" s="81">
        <f t="shared" si="216"/>
        <v>0</v>
      </c>
      <c r="L270" s="99">
        <f t="shared" ref="L270:L289" si="223">K270</f>
        <v>0</v>
      </c>
      <c r="M270" s="80">
        <f>VLOOKUP($A270,[0]!Table,MATCH(M$4,[0]!Curves,0))</f>
        <v>0</v>
      </c>
      <c r="N270" s="81">
        <f t="shared" si="217"/>
        <v>0</v>
      </c>
      <c r="O270" s="99">
        <f t="shared" ref="O270:O289" si="224">N270</f>
        <v>0</v>
      </c>
      <c r="P270" s="71"/>
      <c r="Q270" s="99">
        <f t="shared" si="218"/>
        <v>0</v>
      </c>
      <c r="R270" s="99">
        <f t="shared" si="219"/>
        <v>0</v>
      </c>
      <c r="S270" s="99">
        <f t="shared" si="220"/>
        <v>0</v>
      </c>
      <c r="T270" s="82"/>
      <c r="U270" s="22">
        <f t="shared" si="189"/>
        <v>31</v>
      </c>
      <c r="V270" s="83">
        <f t="shared" si="190"/>
        <v>45894</v>
      </c>
      <c r="W270" s="22">
        <f t="shared" ca="1" si="191"/>
        <v>8845</v>
      </c>
      <c r="X270" s="80">
        <f>VLOOKUP($A270,[0]!Table,MATCH(X$4,[0]!Curves,0))</f>
        <v>6.5854192087640803E-2</v>
      </c>
      <c r="Y270" s="84">
        <f t="shared" ca="1" si="192"/>
        <v>0.20825426826351018</v>
      </c>
      <c r="Z270" s="22">
        <f t="shared" si="193"/>
        <v>0</v>
      </c>
      <c r="AA270" s="22">
        <f t="shared" si="194"/>
        <v>0</v>
      </c>
      <c r="AC270" s="72">
        <f t="shared" ca="1" si="195"/>
        <v>0</v>
      </c>
      <c r="AD270" s="72">
        <f t="shared" ca="1" si="196"/>
        <v>0</v>
      </c>
      <c r="AE270" s="72">
        <f t="shared" ca="1" si="197"/>
        <v>0</v>
      </c>
      <c r="AF270" s="72">
        <f t="shared" ca="1" si="198"/>
        <v>0</v>
      </c>
      <c r="AG270" s="72">
        <f t="shared" ca="1" si="199"/>
        <v>0</v>
      </c>
      <c r="AH270" s="72">
        <f t="shared" ca="1" si="200"/>
        <v>0</v>
      </c>
      <c r="AI270" s="72">
        <f t="shared" ca="1" si="201"/>
        <v>0</v>
      </c>
      <c r="AJ270" s="72">
        <f t="shared" ca="1" si="202"/>
        <v>0</v>
      </c>
      <c r="AK270" s="72">
        <f t="shared" ca="1" si="203"/>
        <v>0</v>
      </c>
      <c r="AL270" s="76"/>
      <c r="AM270" s="72">
        <f t="shared" ca="1" si="204"/>
        <v>0</v>
      </c>
      <c r="AN270" s="72">
        <f t="shared" ca="1" si="205"/>
        <v>0</v>
      </c>
      <c r="AO270" s="72">
        <f t="shared" ca="1" si="206"/>
        <v>0</v>
      </c>
      <c r="AP270" s="85">
        <f t="shared" ca="1" si="207"/>
        <v>0</v>
      </c>
      <c r="AR270" s="72">
        <f t="shared" ca="1" si="208"/>
        <v>0</v>
      </c>
      <c r="AS270" s="72">
        <f t="shared" ca="1" si="209"/>
        <v>0</v>
      </c>
      <c r="AT270" s="72">
        <f t="shared" ca="1" si="210"/>
        <v>0</v>
      </c>
      <c r="AU270" s="85">
        <f t="shared" ca="1" si="211"/>
        <v>0</v>
      </c>
      <c r="AV270" s="85"/>
      <c r="AW270" s="73">
        <f t="shared" ca="1" si="212"/>
        <v>0</v>
      </c>
      <c r="AY270" s="73">
        <f t="shared" ca="1" si="213"/>
        <v>0</v>
      </c>
      <c r="AZ270" s="86"/>
    </row>
    <row r="271" spans="1:52" ht="12" customHeight="1">
      <c r="A271" s="77">
        <f t="shared" si="214"/>
        <v>45870</v>
      </c>
      <c r="B271" s="78">
        <f t="shared" si="215"/>
        <v>50000</v>
      </c>
      <c r="C271" s="87"/>
      <c r="D271" s="79">
        <f t="shared" si="186"/>
        <v>50000</v>
      </c>
      <c r="E271" s="67">
        <f t="shared" si="187"/>
        <v>0</v>
      </c>
      <c r="F271" s="67">
        <f t="shared" ca="1" si="188"/>
        <v>0</v>
      </c>
      <c r="G271" s="80">
        <f>VLOOKUP($A271,[0]!Table,MATCH(G$4,[0]!Curves,0))</f>
        <v>0</v>
      </c>
      <c r="H271" s="81">
        <f t="shared" si="221"/>
        <v>0</v>
      </c>
      <c r="I271" s="80">
        <f t="shared" si="222"/>
        <v>0</v>
      </c>
      <c r="J271" s="80">
        <f>VLOOKUP($A271,[0]!Table,MATCH(J$4,[0]!Curves,0))</f>
        <v>0</v>
      </c>
      <c r="K271" s="81">
        <f t="shared" si="216"/>
        <v>0</v>
      </c>
      <c r="L271" s="99">
        <f t="shared" si="223"/>
        <v>0</v>
      </c>
      <c r="M271" s="80">
        <f>VLOOKUP($A271,[0]!Table,MATCH(M$4,[0]!Curves,0))</f>
        <v>0</v>
      </c>
      <c r="N271" s="81">
        <f t="shared" si="217"/>
        <v>0</v>
      </c>
      <c r="O271" s="99">
        <f t="shared" si="224"/>
        <v>0</v>
      </c>
      <c r="P271" s="71"/>
      <c r="Q271" s="99">
        <f t="shared" si="218"/>
        <v>0</v>
      </c>
      <c r="R271" s="99">
        <f t="shared" si="219"/>
        <v>0</v>
      </c>
      <c r="S271" s="99">
        <f t="shared" si="220"/>
        <v>0</v>
      </c>
      <c r="T271" s="82"/>
      <c r="U271" s="22">
        <f t="shared" si="189"/>
        <v>31</v>
      </c>
      <c r="V271" s="83">
        <f t="shared" si="190"/>
        <v>45925</v>
      </c>
      <c r="W271" s="22">
        <f t="shared" ca="1" si="191"/>
        <v>8876</v>
      </c>
      <c r="X271" s="80">
        <f>VLOOKUP($A271,[0]!Table,MATCH(X$4,[0]!Curves,0))</f>
        <v>6.5851801485975706E-2</v>
      </c>
      <c r="Y271" s="84">
        <f t="shared" ca="1" si="192"/>
        <v>0.20712386502220209</v>
      </c>
      <c r="Z271" s="22">
        <f t="shared" si="193"/>
        <v>0</v>
      </c>
      <c r="AA271" s="22">
        <f t="shared" si="194"/>
        <v>0</v>
      </c>
      <c r="AC271" s="72">
        <f t="shared" ca="1" si="195"/>
        <v>0</v>
      </c>
      <c r="AD271" s="72">
        <f t="shared" ca="1" si="196"/>
        <v>0</v>
      </c>
      <c r="AE271" s="72">
        <f t="shared" ca="1" si="197"/>
        <v>0</v>
      </c>
      <c r="AF271" s="72">
        <f t="shared" ca="1" si="198"/>
        <v>0</v>
      </c>
      <c r="AG271" s="72">
        <f t="shared" ca="1" si="199"/>
        <v>0</v>
      </c>
      <c r="AH271" s="72">
        <f t="shared" ca="1" si="200"/>
        <v>0</v>
      </c>
      <c r="AI271" s="72">
        <f t="shared" ca="1" si="201"/>
        <v>0</v>
      </c>
      <c r="AJ271" s="72">
        <f t="shared" ca="1" si="202"/>
        <v>0</v>
      </c>
      <c r="AK271" s="72">
        <f t="shared" ca="1" si="203"/>
        <v>0</v>
      </c>
      <c r="AL271" s="76"/>
      <c r="AM271" s="72">
        <f t="shared" ca="1" si="204"/>
        <v>0</v>
      </c>
      <c r="AN271" s="72">
        <f t="shared" ca="1" si="205"/>
        <v>0</v>
      </c>
      <c r="AO271" s="72">
        <f t="shared" ca="1" si="206"/>
        <v>0</v>
      </c>
      <c r="AP271" s="85">
        <f t="shared" ca="1" si="207"/>
        <v>0</v>
      </c>
      <c r="AR271" s="72">
        <f t="shared" ca="1" si="208"/>
        <v>0</v>
      </c>
      <c r="AS271" s="72">
        <f t="shared" ca="1" si="209"/>
        <v>0</v>
      </c>
      <c r="AT271" s="72">
        <f t="shared" ca="1" si="210"/>
        <v>0</v>
      </c>
      <c r="AU271" s="85">
        <f t="shared" ca="1" si="211"/>
        <v>0</v>
      </c>
      <c r="AV271" s="85"/>
      <c r="AW271" s="73">
        <f t="shared" ca="1" si="212"/>
        <v>0</v>
      </c>
      <c r="AY271" s="73">
        <f t="shared" ca="1" si="213"/>
        <v>0</v>
      </c>
      <c r="AZ271" s="86"/>
    </row>
    <row r="272" spans="1:52" ht="12" customHeight="1">
      <c r="A272" s="77">
        <f t="shared" si="214"/>
        <v>45901</v>
      </c>
      <c r="B272" s="78">
        <f t="shared" si="215"/>
        <v>50000</v>
      </c>
      <c r="C272" s="87"/>
      <c r="D272" s="79">
        <f t="shared" si="186"/>
        <v>50000</v>
      </c>
      <c r="E272" s="67">
        <f t="shared" si="187"/>
        <v>0</v>
      </c>
      <c r="F272" s="67">
        <f t="shared" ca="1" si="188"/>
        <v>0</v>
      </c>
      <c r="G272" s="80">
        <f>VLOOKUP($A272,[0]!Table,MATCH(G$4,[0]!Curves,0))</f>
        <v>0</v>
      </c>
      <c r="H272" s="81">
        <f t="shared" si="221"/>
        <v>0</v>
      </c>
      <c r="I272" s="80">
        <f t="shared" si="222"/>
        <v>0</v>
      </c>
      <c r="J272" s="80">
        <f>VLOOKUP($A272,[0]!Table,MATCH(J$4,[0]!Curves,0))</f>
        <v>0</v>
      </c>
      <c r="K272" s="81">
        <f t="shared" si="216"/>
        <v>0</v>
      </c>
      <c r="L272" s="99">
        <f t="shared" si="223"/>
        <v>0</v>
      </c>
      <c r="M272" s="80">
        <f>VLOOKUP($A272,[0]!Table,MATCH(M$4,[0]!Curves,0))</f>
        <v>0</v>
      </c>
      <c r="N272" s="81">
        <f t="shared" si="217"/>
        <v>0</v>
      </c>
      <c r="O272" s="99">
        <f t="shared" si="224"/>
        <v>0</v>
      </c>
      <c r="P272" s="71"/>
      <c r="Q272" s="99">
        <f t="shared" si="218"/>
        <v>0</v>
      </c>
      <c r="R272" s="99">
        <f t="shared" si="219"/>
        <v>0</v>
      </c>
      <c r="S272" s="99">
        <f t="shared" si="220"/>
        <v>0</v>
      </c>
      <c r="T272" s="82"/>
      <c r="U272" s="22">
        <f t="shared" si="189"/>
        <v>30</v>
      </c>
      <c r="V272" s="83">
        <f t="shared" si="190"/>
        <v>45955</v>
      </c>
      <c r="W272" s="22">
        <f t="shared" ca="1" si="191"/>
        <v>8906</v>
      </c>
      <c r="X272" s="80">
        <f>VLOOKUP($A272,[0]!Table,MATCH(X$4,[0]!Curves,0))</f>
        <v>6.5849410884312398E-2</v>
      </c>
      <c r="Y272" s="84">
        <f t="shared" ca="1" si="192"/>
        <v>0.20603584594639957</v>
      </c>
      <c r="Z272" s="22">
        <f t="shared" si="193"/>
        <v>0</v>
      </c>
      <c r="AA272" s="22">
        <f t="shared" si="194"/>
        <v>0</v>
      </c>
      <c r="AC272" s="72">
        <f t="shared" ca="1" si="195"/>
        <v>0</v>
      </c>
      <c r="AD272" s="72">
        <f t="shared" ca="1" si="196"/>
        <v>0</v>
      </c>
      <c r="AE272" s="72">
        <f t="shared" ca="1" si="197"/>
        <v>0</v>
      </c>
      <c r="AF272" s="72">
        <f t="shared" ca="1" si="198"/>
        <v>0</v>
      </c>
      <c r="AG272" s="72">
        <f t="shared" ca="1" si="199"/>
        <v>0</v>
      </c>
      <c r="AH272" s="72">
        <f t="shared" ca="1" si="200"/>
        <v>0</v>
      </c>
      <c r="AI272" s="72">
        <f t="shared" ca="1" si="201"/>
        <v>0</v>
      </c>
      <c r="AJ272" s="72">
        <f t="shared" ca="1" si="202"/>
        <v>0</v>
      </c>
      <c r="AK272" s="72">
        <f t="shared" ca="1" si="203"/>
        <v>0</v>
      </c>
      <c r="AL272" s="76"/>
      <c r="AM272" s="72">
        <f t="shared" ca="1" si="204"/>
        <v>0</v>
      </c>
      <c r="AN272" s="72">
        <f t="shared" ca="1" si="205"/>
        <v>0</v>
      </c>
      <c r="AO272" s="72">
        <f t="shared" ca="1" si="206"/>
        <v>0</v>
      </c>
      <c r="AP272" s="85">
        <f t="shared" ca="1" si="207"/>
        <v>0</v>
      </c>
      <c r="AR272" s="72">
        <f t="shared" ca="1" si="208"/>
        <v>0</v>
      </c>
      <c r="AS272" s="72">
        <f t="shared" ca="1" si="209"/>
        <v>0</v>
      </c>
      <c r="AT272" s="72">
        <f t="shared" ca="1" si="210"/>
        <v>0</v>
      </c>
      <c r="AU272" s="85">
        <f t="shared" ca="1" si="211"/>
        <v>0</v>
      </c>
      <c r="AV272" s="85"/>
      <c r="AW272" s="73">
        <f t="shared" ca="1" si="212"/>
        <v>0</v>
      </c>
      <c r="AY272" s="73">
        <f t="shared" ca="1" si="213"/>
        <v>0</v>
      </c>
      <c r="AZ272" s="86"/>
    </row>
    <row r="273" spans="1:52" ht="12" customHeight="1">
      <c r="A273" s="77">
        <f t="shared" si="214"/>
        <v>45931</v>
      </c>
      <c r="B273" s="78">
        <f t="shared" si="215"/>
        <v>50000</v>
      </c>
      <c r="C273" s="87"/>
      <c r="D273" s="79">
        <f t="shared" si="186"/>
        <v>50000</v>
      </c>
      <c r="E273" s="67">
        <f t="shared" si="187"/>
        <v>0</v>
      </c>
      <c r="F273" s="67">
        <f t="shared" ca="1" si="188"/>
        <v>0</v>
      </c>
      <c r="G273" s="80">
        <f>VLOOKUP($A273,[0]!Table,MATCH(G$4,[0]!Curves,0))</f>
        <v>0</v>
      </c>
      <c r="H273" s="81">
        <f t="shared" si="221"/>
        <v>0</v>
      </c>
      <c r="I273" s="80">
        <f t="shared" si="222"/>
        <v>0</v>
      </c>
      <c r="J273" s="80">
        <f>VLOOKUP($A273,[0]!Table,MATCH(J$4,[0]!Curves,0))</f>
        <v>0</v>
      </c>
      <c r="K273" s="81">
        <f t="shared" si="216"/>
        <v>0</v>
      </c>
      <c r="L273" s="99">
        <f t="shared" si="223"/>
        <v>0</v>
      </c>
      <c r="M273" s="80">
        <f>VLOOKUP($A273,[0]!Table,MATCH(M$4,[0]!Curves,0))</f>
        <v>0</v>
      </c>
      <c r="N273" s="81">
        <f t="shared" si="217"/>
        <v>0</v>
      </c>
      <c r="O273" s="99">
        <f t="shared" si="224"/>
        <v>0</v>
      </c>
      <c r="P273" s="71"/>
      <c r="Q273" s="99">
        <f t="shared" si="218"/>
        <v>0</v>
      </c>
      <c r="R273" s="99">
        <f t="shared" si="219"/>
        <v>0</v>
      </c>
      <c r="S273" s="99">
        <f t="shared" si="220"/>
        <v>0</v>
      </c>
      <c r="T273" s="82"/>
      <c r="U273" s="22">
        <f t="shared" si="189"/>
        <v>31</v>
      </c>
      <c r="V273" s="83">
        <f t="shared" si="190"/>
        <v>45986</v>
      </c>
      <c r="W273" s="22">
        <f t="shared" ca="1" si="191"/>
        <v>8937</v>
      </c>
      <c r="X273" s="80">
        <f>VLOOKUP($A273,[0]!Table,MATCH(X$4,[0]!Curves,0))</f>
        <v>6.5847097398834098E-2</v>
      </c>
      <c r="Y273" s="84">
        <f t="shared" ca="1" si="192"/>
        <v>0.20491764272964483</v>
      </c>
      <c r="Z273" s="22">
        <f t="shared" si="193"/>
        <v>0</v>
      </c>
      <c r="AA273" s="22">
        <f t="shared" si="194"/>
        <v>0</v>
      </c>
      <c r="AC273" s="72">
        <f t="shared" ca="1" si="195"/>
        <v>0</v>
      </c>
      <c r="AD273" s="72">
        <f t="shared" ca="1" si="196"/>
        <v>0</v>
      </c>
      <c r="AE273" s="72">
        <f t="shared" ca="1" si="197"/>
        <v>0</v>
      </c>
      <c r="AF273" s="72">
        <f t="shared" ca="1" si="198"/>
        <v>0</v>
      </c>
      <c r="AG273" s="72">
        <f t="shared" ca="1" si="199"/>
        <v>0</v>
      </c>
      <c r="AH273" s="72">
        <f t="shared" ca="1" si="200"/>
        <v>0</v>
      </c>
      <c r="AI273" s="72">
        <f t="shared" ca="1" si="201"/>
        <v>0</v>
      </c>
      <c r="AJ273" s="72">
        <f t="shared" ca="1" si="202"/>
        <v>0</v>
      </c>
      <c r="AK273" s="72">
        <f t="shared" ca="1" si="203"/>
        <v>0</v>
      </c>
      <c r="AL273" s="76"/>
      <c r="AM273" s="72">
        <f t="shared" ca="1" si="204"/>
        <v>0</v>
      </c>
      <c r="AN273" s="72">
        <f t="shared" ca="1" si="205"/>
        <v>0</v>
      </c>
      <c r="AO273" s="72">
        <f t="shared" ca="1" si="206"/>
        <v>0</v>
      </c>
      <c r="AP273" s="85">
        <f t="shared" ca="1" si="207"/>
        <v>0</v>
      </c>
      <c r="AR273" s="72">
        <f t="shared" ca="1" si="208"/>
        <v>0</v>
      </c>
      <c r="AS273" s="72">
        <f t="shared" ca="1" si="209"/>
        <v>0</v>
      </c>
      <c r="AT273" s="72">
        <f t="shared" ca="1" si="210"/>
        <v>0</v>
      </c>
      <c r="AU273" s="85">
        <f t="shared" ca="1" si="211"/>
        <v>0</v>
      </c>
      <c r="AV273" s="85"/>
      <c r="AW273" s="73">
        <f t="shared" ca="1" si="212"/>
        <v>0</v>
      </c>
      <c r="AY273" s="73">
        <f t="shared" ca="1" si="213"/>
        <v>0</v>
      </c>
      <c r="AZ273" s="86"/>
    </row>
    <row r="274" spans="1:52" ht="12" customHeight="1">
      <c r="A274" s="77">
        <f t="shared" si="214"/>
        <v>45962</v>
      </c>
      <c r="B274" s="78">
        <f t="shared" si="215"/>
        <v>50000</v>
      </c>
      <c r="C274" s="87"/>
      <c r="D274" s="79">
        <f t="shared" si="186"/>
        <v>50000</v>
      </c>
      <c r="E274" s="67">
        <f t="shared" si="187"/>
        <v>0</v>
      </c>
      <c r="F274" s="67">
        <f t="shared" ca="1" si="188"/>
        <v>0</v>
      </c>
      <c r="G274" s="80">
        <f>VLOOKUP($A274,[0]!Table,MATCH(G$4,[0]!Curves,0))</f>
        <v>0</v>
      </c>
      <c r="H274" s="81">
        <f t="shared" si="221"/>
        <v>0</v>
      </c>
      <c r="I274" s="80">
        <f t="shared" si="222"/>
        <v>0</v>
      </c>
      <c r="J274" s="80">
        <f>VLOOKUP($A274,[0]!Table,MATCH(J$4,[0]!Curves,0))</f>
        <v>0</v>
      </c>
      <c r="K274" s="81">
        <f t="shared" si="216"/>
        <v>0</v>
      </c>
      <c r="L274" s="99">
        <f t="shared" si="223"/>
        <v>0</v>
      </c>
      <c r="M274" s="80">
        <f>VLOOKUP($A274,[0]!Table,MATCH(M$4,[0]!Curves,0))</f>
        <v>0</v>
      </c>
      <c r="N274" s="81">
        <f t="shared" si="217"/>
        <v>0</v>
      </c>
      <c r="O274" s="99">
        <f t="shared" si="224"/>
        <v>0</v>
      </c>
      <c r="P274" s="71"/>
      <c r="Q274" s="99">
        <f t="shared" si="218"/>
        <v>0</v>
      </c>
      <c r="R274" s="99">
        <f t="shared" si="219"/>
        <v>0</v>
      </c>
      <c r="S274" s="99">
        <f t="shared" si="220"/>
        <v>0</v>
      </c>
      <c r="T274" s="82"/>
      <c r="U274" s="22">
        <f t="shared" si="189"/>
        <v>30</v>
      </c>
      <c r="V274" s="83">
        <f t="shared" si="190"/>
        <v>46016</v>
      </c>
      <c r="W274" s="22">
        <f t="shared" ca="1" si="191"/>
        <v>8967</v>
      </c>
      <c r="X274" s="80">
        <f>VLOOKUP($A274,[0]!Table,MATCH(X$4,[0]!Curves,0))</f>
        <v>6.5844706797174801E-2</v>
      </c>
      <c r="Y274" s="84">
        <f t="shared" ca="1" si="192"/>
        <v>0.20384136543412229</v>
      </c>
      <c r="Z274" s="22">
        <f t="shared" si="193"/>
        <v>0</v>
      </c>
      <c r="AA274" s="22">
        <f t="shared" si="194"/>
        <v>0</v>
      </c>
      <c r="AC274" s="72">
        <f t="shared" ca="1" si="195"/>
        <v>0</v>
      </c>
      <c r="AD274" s="72">
        <f t="shared" ca="1" si="196"/>
        <v>0</v>
      </c>
      <c r="AE274" s="72">
        <f t="shared" ca="1" si="197"/>
        <v>0</v>
      </c>
      <c r="AF274" s="72">
        <f t="shared" ca="1" si="198"/>
        <v>0</v>
      </c>
      <c r="AG274" s="72">
        <f t="shared" ca="1" si="199"/>
        <v>0</v>
      </c>
      <c r="AH274" s="72">
        <f t="shared" ca="1" si="200"/>
        <v>0</v>
      </c>
      <c r="AI274" s="72">
        <f t="shared" ca="1" si="201"/>
        <v>0</v>
      </c>
      <c r="AJ274" s="72">
        <f t="shared" ca="1" si="202"/>
        <v>0</v>
      </c>
      <c r="AK274" s="72">
        <f t="shared" ca="1" si="203"/>
        <v>0</v>
      </c>
      <c r="AL274" s="76"/>
      <c r="AM274" s="72">
        <f t="shared" ca="1" si="204"/>
        <v>0</v>
      </c>
      <c r="AN274" s="72">
        <f t="shared" ca="1" si="205"/>
        <v>0</v>
      </c>
      <c r="AO274" s="72">
        <f t="shared" ca="1" si="206"/>
        <v>0</v>
      </c>
      <c r="AP274" s="85">
        <f t="shared" ca="1" si="207"/>
        <v>0</v>
      </c>
      <c r="AR274" s="72">
        <f t="shared" ca="1" si="208"/>
        <v>0</v>
      </c>
      <c r="AS274" s="72">
        <f t="shared" ca="1" si="209"/>
        <v>0</v>
      </c>
      <c r="AT274" s="72">
        <f t="shared" ca="1" si="210"/>
        <v>0</v>
      </c>
      <c r="AU274" s="85">
        <f t="shared" ca="1" si="211"/>
        <v>0</v>
      </c>
      <c r="AV274" s="85"/>
      <c r="AW274" s="73">
        <f t="shared" ca="1" si="212"/>
        <v>0</v>
      </c>
      <c r="AY274" s="73">
        <f t="shared" ca="1" si="213"/>
        <v>0</v>
      </c>
      <c r="AZ274" s="86"/>
    </row>
    <row r="275" spans="1:52" ht="12" customHeight="1">
      <c r="A275" s="77">
        <f t="shared" si="214"/>
        <v>45992</v>
      </c>
      <c r="B275" s="78">
        <f t="shared" si="215"/>
        <v>50000</v>
      </c>
      <c r="C275" s="87"/>
      <c r="D275" s="79">
        <f t="shared" si="186"/>
        <v>50000</v>
      </c>
      <c r="E275" s="67">
        <f t="shared" si="187"/>
        <v>0</v>
      </c>
      <c r="F275" s="67">
        <f t="shared" ca="1" si="188"/>
        <v>0</v>
      </c>
      <c r="G275" s="80">
        <f>VLOOKUP($A275,[0]!Table,MATCH(G$4,[0]!Curves,0))</f>
        <v>0</v>
      </c>
      <c r="H275" s="81">
        <f t="shared" si="221"/>
        <v>0</v>
      </c>
      <c r="I275" s="80">
        <f t="shared" si="222"/>
        <v>0</v>
      </c>
      <c r="J275" s="80">
        <f>VLOOKUP($A275,[0]!Table,MATCH(J$4,[0]!Curves,0))</f>
        <v>0</v>
      </c>
      <c r="K275" s="81">
        <f t="shared" si="216"/>
        <v>0</v>
      </c>
      <c r="L275" s="99">
        <f t="shared" si="223"/>
        <v>0</v>
      </c>
      <c r="M275" s="80">
        <f>VLOOKUP($A275,[0]!Table,MATCH(M$4,[0]!Curves,0))</f>
        <v>0</v>
      </c>
      <c r="N275" s="81">
        <f t="shared" si="217"/>
        <v>0</v>
      </c>
      <c r="O275" s="99">
        <f t="shared" si="224"/>
        <v>0</v>
      </c>
      <c r="P275" s="71"/>
      <c r="Q275" s="99">
        <f t="shared" si="218"/>
        <v>0</v>
      </c>
      <c r="R275" s="99">
        <f t="shared" si="219"/>
        <v>0</v>
      </c>
      <c r="S275" s="99">
        <f t="shared" si="220"/>
        <v>0</v>
      </c>
      <c r="T275" s="82"/>
      <c r="U275" s="22">
        <f t="shared" si="189"/>
        <v>31</v>
      </c>
      <c r="V275" s="83">
        <f t="shared" si="190"/>
        <v>46047</v>
      </c>
      <c r="W275" s="22">
        <f t="shared" ca="1" si="191"/>
        <v>8998</v>
      </c>
      <c r="X275" s="80">
        <f>VLOOKUP($A275,[0]!Table,MATCH(X$4,[0]!Curves,0))</f>
        <v>6.5842393311699998E-2</v>
      </c>
      <c r="Y275" s="84">
        <f t="shared" ca="1" si="192"/>
        <v>0.20273522891153201</v>
      </c>
      <c r="Z275" s="22">
        <f t="shared" si="193"/>
        <v>0</v>
      </c>
      <c r="AA275" s="22">
        <f t="shared" si="194"/>
        <v>0</v>
      </c>
      <c r="AC275" s="72">
        <f t="shared" ca="1" si="195"/>
        <v>0</v>
      </c>
      <c r="AD275" s="72">
        <f t="shared" ca="1" si="196"/>
        <v>0</v>
      </c>
      <c r="AE275" s="72">
        <f t="shared" ca="1" si="197"/>
        <v>0</v>
      </c>
      <c r="AF275" s="72">
        <f t="shared" ca="1" si="198"/>
        <v>0</v>
      </c>
      <c r="AG275" s="72">
        <f t="shared" ca="1" si="199"/>
        <v>0</v>
      </c>
      <c r="AH275" s="72">
        <f t="shared" ca="1" si="200"/>
        <v>0</v>
      </c>
      <c r="AI275" s="72">
        <f t="shared" ca="1" si="201"/>
        <v>0</v>
      </c>
      <c r="AJ275" s="72">
        <f t="shared" ca="1" si="202"/>
        <v>0</v>
      </c>
      <c r="AK275" s="72">
        <f t="shared" ca="1" si="203"/>
        <v>0</v>
      </c>
      <c r="AL275" s="76"/>
      <c r="AM275" s="72">
        <f t="shared" ca="1" si="204"/>
        <v>0</v>
      </c>
      <c r="AN275" s="72">
        <f t="shared" ca="1" si="205"/>
        <v>0</v>
      </c>
      <c r="AO275" s="72">
        <f t="shared" ca="1" si="206"/>
        <v>0</v>
      </c>
      <c r="AP275" s="85">
        <f t="shared" ca="1" si="207"/>
        <v>0</v>
      </c>
      <c r="AR275" s="72">
        <f t="shared" ca="1" si="208"/>
        <v>0</v>
      </c>
      <c r="AS275" s="72">
        <f t="shared" ca="1" si="209"/>
        <v>0</v>
      </c>
      <c r="AT275" s="72">
        <f t="shared" ca="1" si="210"/>
        <v>0</v>
      </c>
      <c r="AU275" s="85">
        <f t="shared" ca="1" si="211"/>
        <v>0</v>
      </c>
      <c r="AV275" s="85"/>
      <c r="AW275" s="73">
        <f t="shared" ca="1" si="212"/>
        <v>0</v>
      </c>
      <c r="AY275" s="73">
        <f t="shared" ca="1" si="213"/>
        <v>0</v>
      </c>
      <c r="AZ275" s="86"/>
    </row>
    <row r="276" spans="1:52" ht="12" customHeight="1">
      <c r="A276" s="77">
        <f t="shared" si="214"/>
        <v>46023</v>
      </c>
      <c r="B276" s="78">
        <f t="shared" si="215"/>
        <v>50000</v>
      </c>
      <c r="C276" s="87"/>
      <c r="D276" s="79">
        <f t="shared" si="186"/>
        <v>50000</v>
      </c>
      <c r="E276" s="67">
        <f t="shared" si="187"/>
        <v>0</v>
      </c>
      <c r="F276" s="67">
        <f t="shared" ca="1" si="188"/>
        <v>0</v>
      </c>
      <c r="G276" s="80">
        <f>VLOOKUP($A276,[0]!Table,MATCH(G$4,[0]!Curves,0))</f>
        <v>0</v>
      </c>
      <c r="H276" s="81">
        <f t="shared" si="221"/>
        <v>0</v>
      </c>
      <c r="I276" s="80">
        <f t="shared" si="222"/>
        <v>0</v>
      </c>
      <c r="J276" s="80">
        <f>VLOOKUP($A276,[0]!Table,MATCH(J$4,[0]!Curves,0))</f>
        <v>0</v>
      </c>
      <c r="K276" s="81">
        <f t="shared" si="216"/>
        <v>0</v>
      </c>
      <c r="L276" s="99">
        <f t="shared" si="223"/>
        <v>0</v>
      </c>
      <c r="M276" s="80">
        <f>VLOOKUP($A276,[0]!Table,MATCH(M$4,[0]!Curves,0))</f>
        <v>0</v>
      </c>
      <c r="N276" s="81">
        <f t="shared" si="217"/>
        <v>0</v>
      </c>
      <c r="O276" s="99">
        <f t="shared" si="224"/>
        <v>0</v>
      </c>
      <c r="P276" s="71"/>
      <c r="Q276" s="99">
        <f t="shared" si="218"/>
        <v>0</v>
      </c>
      <c r="R276" s="99">
        <f t="shared" si="219"/>
        <v>0</v>
      </c>
      <c r="S276" s="99">
        <f t="shared" si="220"/>
        <v>0</v>
      </c>
      <c r="T276" s="82"/>
      <c r="U276" s="22">
        <f t="shared" si="189"/>
        <v>31</v>
      </c>
      <c r="V276" s="83">
        <f t="shared" si="190"/>
        <v>46078</v>
      </c>
      <c r="W276" s="22">
        <f t="shared" ca="1" si="191"/>
        <v>9029</v>
      </c>
      <c r="X276" s="80">
        <f>VLOOKUP($A276,[0]!Table,MATCH(X$4,[0]!Curves,0))</f>
        <v>6.5840002710044296E-2</v>
      </c>
      <c r="Y276" s="84">
        <f t="shared" ca="1" si="192"/>
        <v>0.20163517402029615</v>
      </c>
      <c r="Z276" s="22">
        <f t="shared" si="193"/>
        <v>0</v>
      </c>
      <c r="AA276" s="22">
        <f t="shared" si="194"/>
        <v>0</v>
      </c>
      <c r="AC276" s="72">
        <f t="shared" ca="1" si="195"/>
        <v>0</v>
      </c>
      <c r="AD276" s="72">
        <f t="shared" ca="1" si="196"/>
        <v>0</v>
      </c>
      <c r="AE276" s="72">
        <f t="shared" ca="1" si="197"/>
        <v>0</v>
      </c>
      <c r="AF276" s="72">
        <f t="shared" ca="1" si="198"/>
        <v>0</v>
      </c>
      <c r="AG276" s="72">
        <f t="shared" ca="1" si="199"/>
        <v>0</v>
      </c>
      <c r="AH276" s="72">
        <f t="shared" ca="1" si="200"/>
        <v>0</v>
      </c>
      <c r="AI276" s="72">
        <f t="shared" ca="1" si="201"/>
        <v>0</v>
      </c>
      <c r="AJ276" s="72">
        <f t="shared" ca="1" si="202"/>
        <v>0</v>
      </c>
      <c r="AK276" s="72">
        <f t="shared" ca="1" si="203"/>
        <v>0</v>
      </c>
      <c r="AL276" s="76"/>
      <c r="AM276" s="72">
        <f t="shared" ca="1" si="204"/>
        <v>0</v>
      </c>
      <c r="AN276" s="72">
        <f t="shared" ca="1" si="205"/>
        <v>0</v>
      </c>
      <c r="AO276" s="72">
        <f t="shared" ca="1" si="206"/>
        <v>0</v>
      </c>
      <c r="AP276" s="85">
        <f t="shared" ca="1" si="207"/>
        <v>0</v>
      </c>
      <c r="AR276" s="72">
        <f t="shared" ca="1" si="208"/>
        <v>0</v>
      </c>
      <c r="AS276" s="72">
        <f t="shared" ca="1" si="209"/>
        <v>0</v>
      </c>
      <c r="AT276" s="72">
        <f t="shared" ca="1" si="210"/>
        <v>0</v>
      </c>
      <c r="AU276" s="85">
        <f t="shared" ca="1" si="211"/>
        <v>0</v>
      </c>
      <c r="AV276" s="85"/>
      <c r="AW276" s="73">
        <f t="shared" ca="1" si="212"/>
        <v>0</v>
      </c>
      <c r="AY276" s="73">
        <f t="shared" ca="1" si="213"/>
        <v>0</v>
      </c>
      <c r="AZ276" s="86"/>
    </row>
    <row r="277" spans="1:52" ht="12" customHeight="1">
      <c r="A277" s="77">
        <f t="shared" si="214"/>
        <v>46054</v>
      </c>
      <c r="B277" s="78">
        <f t="shared" si="215"/>
        <v>50000</v>
      </c>
      <c r="C277" s="87"/>
      <c r="D277" s="79">
        <f t="shared" si="186"/>
        <v>50000</v>
      </c>
      <c r="E277" s="67">
        <f t="shared" si="187"/>
        <v>0</v>
      </c>
      <c r="F277" s="67">
        <f t="shared" ca="1" si="188"/>
        <v>0</v>
      </c>
      <c r="G277" s="80">
        <f>VLOOKUP($A277,[0]!Table,MATCH(G$4,[0]!Curves,0))</f>
        <v>0</v>
      </c>
      <c r="H277" s="81">
        <f t="shared" si="221"/>
        <v>0</v>
      </c>
      <c r="I277" s="80">
        <f t="shared" si="222"/>
        <v>0</v>
      </c>
      <c r="J277" s="80">
        <f>VLOOKUP($A277,[0]!Table,MATCH(J$4,[0]!Curves,0))</f>
        <v>0</v>
      </c>
      <c r="K277" s="81">
        <f t="shared" si="216"/>
        <v>0</v>
      </c>
      <c r="L277" s="99">
        <f t="shared" si="223"/>
        <v>0</v>
      </c>
      <c r="M277" s="80">
        <f>VLOOKUP($A277,[0]!Table,MATCH(M$4,[0]!Curves,0))</f>
        <v>0</v>
      </c>
      <c r="N277" s="81">
        <f t="shared" si="217"/>
        <v>0</v>
      </c>
      <c r="O277" s="99">
        <f t="shared" si="224"/>
        <v>0</v>
      </c>
      <c r="P277" s="71"/>
      <c r="Q277" s="99">
        <f t="shared" si="218"/>
        <v>0</v>
      </c>
      <c r="R277" s="99">
        <f t="shared" si="219"/>
        <v>0</v>
      </c>
      <c r="S277" s="99">
        <f t="shared" si="220"/>
        <v>0</v>
      </c>
      <c r="T277" s="82"/>
      <c r="U277" s="22">
        <f t="shared" si="189"/>
        <v>28</v>
      </c>
      <c r="V277" s="83">
        <f t="shared" si="190"/>
        <v>46106</v>
      </c>
      <c r="W277" s="22">
        <f t="shared" ca="1" si="191"/>
        <v>9057</v>
      </c>
      <c r="X277" s="80">
        <f>VLOOKUP($A277,[0]!Table,MATCH(X$4,[0]!Curves,0))</f>
        <v>6.58376121083903E-2</v>
      </c>
      <c r="Y277" s="84">
        <f t="shared" ca="1" si="192"/>
        <v>0.2006467751763614</v>
      </c>
      <c r="Z277" s="22">
        <f t="shared" si="193"/>
        <v>0</v>
      </c>
      <c r="AA277" s="22">
        <f t="shared" si="194"/>
        <v>0</v>
      </c>
      <c r="AC277" s="72">
        <f t="shared" ca="1" si="195"/>
        <v>0</v>
      </c>
      <c r="AD277" s="72">
        <f t="shared" ca="1" si="196"/>
        <v>0</v>
      </c>
      <c r="AE277" s="72">
        <f t="shared" ca="1" si="197"/>
        <v>0</v>
      </c>
      <c r="AF277" s="72">
        <f t="shared" ca="1" si="198"/>
        <v>0</v>
      </c>
      <c r="AG277" s="72">
        <f t="shared" ca="1" si="199"/>
        <v>0</v>
      </c>
      <c r="AH277" s="72">
        <f t="shared" ca="1" si="200"/>
        <v>0</v>
      </c>
      <c r="AI277" s="72">
        <f t="shared" ca="1" si="201"/>
        <v>0</v>
      </c>
      <c r="AJ277" s="72">
        <f t="shared" ca="1" si="202"/>
        <v>0</v>
      </c>
      <c r="AK277" s="72">
        <f t="shared" ca="1" si="203"/>
        <v>0</v>
      </c>
      <c r="AL277" s="76"/>
      <c r="AM277" s="72">
        <f t="shared" ca="1" si="204"/>
        <v>0</v>
      </c>
      <c r="AN277" s="72">
        <f t="shared" ca="1" si="205"/>
        <v>0</v>
      </c>
      <c r="AO277" s="72">
        <f t="shared" ca="1" si="206"/>
        <v>0</v>
      </c>
      <c r="AP277" s="85">
        <f t="shared" ca="1" si="207"/>
        <v>0</v>
      </c>
      <c r="AR277" s="72">
        <f t="shared" ca="1" si="208"/>
        <v>0</v>
      </c>
      <c r="AS277" s="72">
        <f t="shared" ca="1" si="209"/>
        <v>0</v>
      </c>
      <c r="AT277" s="72">
        <f t="shared" ca="1" si="210"/>
        <v>0</v>
      </c>
      <c r="AU277" s="85">
        <f t="shared" ca="1" si="211"/>
        <v>0</v>
      </c>
      <c r="AV277" s="85"/>
      <c r="AW277" s="73">
        <f t="shared" ca="1" si="212"/>
        <v>0</v>
      </c>
      <c r="AY277" s="73">
        <f t="shared" ca="1" si="213"/>
        <v>0</v>
      </c>
      <c r="AZ277" s="86"/>
    </row>
    <row r="278" spans="1:52" ht="12" customHeight="1">
      <c r="A278" s="77">
        <f t="shared" si="214"/>
        <v>46082</v>
      </c>
      <c r="B278" s="78">
        <f t="shared" si="215"/>
        <v>50000</v>
      </c>
      <c r="C278" s="87"/>
      <c r="D278" s="79">
        <f t="shared" si="186"/>
        <v>50000</v>
      </c>
      <c r="E278" s="67">
        <f t="shared" si="187"/>
        <v>0</v>
      </c>
      <c r="F278" s="67">
        <f t="shared" ca="1" si="188"/>
        <v>0</v>
      </c>
      <c r="G278" s="80">
        <f>VLOOKUP($A278,[0]!Table,MATCH(G$4,[0]!Curves,0))</f>
        <v>0</v>
      </c>
      <c r="H278" s="81">
        <f t="shared" si="221"/>
        <v>0</v>
      </c>
      <c r="I278" s="80">
        <f t="shared" si="222"/>
        <v>0</v>
      </c>
      <c r="J278" s="80">
        <f>VLOOKUP($A278,[0]!Table,MATCH(J$4,[0]!Curves,0))</f>
        <v>0</v>
      </c>
      <c r="K278" s="81">
        <f t="shared" si="216"/>
        <v>0</v>
      </c>
      <c r="L278" s="99">
        <f t="shared" si="223"/>
        <v>0</v>
      </c>
      <c r="M278" s="80">
        <f>VLOOKUP($A278,[0]!Table,MATCH(M$4,[0]!Curves,0))</f>
        <v>0</v>
      </c>
      <c r="N278" s="81">
        <f t="shared" si="217"/>
        <v>0</v>
      </c>
      <c r="O278" s="99">
        <f t="shared" si="224"/>
        <v>0</v>
      </c>
      <c r="P278" s="71"/>
      <c r="Q278" s="99">
        <f t="shared" si="218"/>
        <v>0</v>
      </c>
      <c r="R278" s="99">
        <f t="shared" si="219"/>
        <v>0</v>
      </c>
      <c r="S278" s="99">
        <f t="shared" si="220"/>
        <v>0</v>
      </c>
      <c r="T278" s="82"/>
      <c r="U278" s="22">
        <f t="shared" si="189"/>
        <v>31</v>
      </c>
      <c r="V278" s="83">
        <f t="shared" si="190"/>
        <v>46137</v>
      </c>
      <c r="W278" s="22">
        <f t="shared" ca="1" si="191"/>
        <v>9088</v>
      </c>
      <c r="X278" s="80">
        <f>VLOOKUP($A278,[0]!Table,MATCH(X$4,[0]!Curves,0))</f>
        <v>6.5835452855285595E-2</v>
      </c>
      <c r="Y278" s="84">
        <f t="shared" ca="1" si="192"/>
        <v>0.19955820161128823</v>
      </c>
      <c r="Z278" s="22">
        <f t="shared" si="193"/>
        <v>0</v>
      </c>
      <c r="AA278" s="22">
        <f t="shared" si="194"/>
        <v>0</v>
      </c>
      <c r="AC278" s="72">
        <f t="shared" ca="1" si="195"/>
        <v>0</v>
      </c>
      <c r="AD278" s="72">
        <f t="shared" ca="1" si="196"/>
        <v>0</v>
      </c>
      <c r="AE278" s="72">
        <f t="shared" ca="1" si="197"/>
        <v>0</v>
      </c>
      <c r="AF278" s="72">
        <f t="shared" ca="1" si="198"/>
        <v>0</v>
      </c>
      <c r="AG278" s="72">
        <f t="shared" ca="1" si="199"/>
        <v>0</v>
      </c>
      <c r="AH278" s="72">
        <f t="shared" ca="1" si="200"/>
        <v>0</v>
      </c>
      <c r="AI278" s="72">
        <f t="shared" ca="1" si="201"/>
        <v>0</v>
      </c>
      <c r="AJ278" s="72">
        <f t="shared" ca="1" si="202"/>
        <v>0</v>
      </c>
      <c r="AK278" s="72">
        <f t="shared" ca="1" si="203"/>
        <v>0</v>
      </c>
      <c r="AL278" s="76"/>
      <c r="AM278" s="72">
        <f t="shared" ca="1" si="204"/>
        <v>0</v>
      </c>
      <c r="AN278" s="72">
        <f t="shared" ca="1" si="205"/>
        <v>0</v>
      </c>
      <c r="AO278" s="72">
        <f t="shared" ca="1" si="206"/>
        <v>0</v>
      </c>
      <c r="AP278" s="85">
        <f t="shared" ca="1" si="207"/>
        <v>0</v>
      </c>
      <c r="AR278" s="72">
        <f t="shared" ca="1" si="208"/>
        <v>0</v>
      </c>
      <c r="AS278" s="72">
        <f t="shared" ca="1" si="209"/>
        <v>0</v>
      </c>
      <c r="AT278" s="72">
        <f t="shared" ca="1" si="210"/>
        <v>0</v>
      </c>
      <c r="AU278" s="85">
        <f t="shared" ca="1" si="211"/>
        <v>0</v>
      </c>
      <c r="AV278" s="85"/>
      <c r="AW278" s="73">
        <f t="shared" ca="1" si="212"/>
        <v>0</v>
      </c>
      <c r="AY278" s="73">
        <f t="shared" ca="1" si="213"/>
        <v>0</v>
      </c>
      <c r="AZ278" s="86"/>
    </row>
    <row r="279" spans="1:52" ht="12" customHeight="1">
      <c r="A279" s="77">
        <f t="shared" si="214"/>
        <v>46113</v>
      </c>
      <c r="B279" s="78">
        <f t="shared" si="215"/>
        <v>50000</v>
      </c>
      <c r="C279" s="87"/>
      <c r="D279" s="79">
        <f t="shared" si="186"/>
        <v>50000</v>
      </c>
      <c r="E279" s="67">
        <f t="shared" si="187"/>
        <v>0</v>
      </c>
      <c r="F279" s="67">
        <f t="shared" ca="1" si="188"/>
        <v>0</v>
      </c>
      <c r="G279" s="80">
        <f>VLOOKUP($A279,[0]!Table,MATCH(G$4,[0]!Curves,0))</f>
        <v>0</v>
      </c>
      <c r="H279" s="81">
        <f t="shared" si="221"/>
        <v>0</v>
      </c>
      <c r="I279" s="80">
        <f t="shared" si="222"/>
        <v>0</v>
      </c>
      <c r="J279" s="80">
        <f>VLOOKUP($A279,[0]!Table,MATCH(J$4,[0]!Curves,0))</f>
        <v>0</v>
      </c>
      <c r="K279" s="81">
        <f t="shared" si="216"/>
        <v>0</v>
      </c>
      <c r="L279" s="99">
        <f t="shared" si="223"/>
        <v>0</v>
      </c>
      <c r="M279" s="80">
        <f>VLOOKUP($A279,[0]!Table,MATCH(M$4,[0]!Curves,0))</f>
        <v>0</v>
      </c>
      <c r="N279" s="81">
        <f t="shared" si="217"/>
        <v>0</v>
      </c>
      <c r="O279" s="99">
        <f t="shared" si="224"/>
        <v>0</v>
      </c>
      <c r="P279" s="71"/>
      <c r="Q279" s="99">
        <f t="shared" si="218"/>
        <v>0</v>
      </c>
      <c r="R279" s="99">
        <f t="shared" si="219"/>
        <v>0</v>
      </c>
      <c r="S279" s="99">
        <f t="shared" si="220"/>
        <v>0</v>
      </c>
      <c r="T279" s="82"/>
      <c r="U279" s="22">
        <f t="shared" si="189"/>
        <v>30</v>
      </c>
      <c r="V279" s="83">
        <f t="shared" si="190"/>
        <v>46167</v>
      </c>
      <c r="W279" s="22">
        <f t="shared" ca="1" si="191"/>
        <v>9118</v>
      </c>
      <c r="X279" s="80">
        <f>VLOOKUP($A279,[0]!Table,MATCH(X$4,[0]!Curves,0))</f>
        <v>6.5833062253635208E-2</v>
      </c>
      <c r="Y279" s="84">
        <f t="shared" ca="1" si="192"/>
        <v>0.19851044108677104</v>
      </c>
      <c r="Z279" s="22">
        <f t="shared" si="193"/>
        <v>0</v>
      </c>
      <c r="AA279" s="22">
        <f t="shared" si="194"/>
        <v>0</v>
      </c>
      <c r="AC279" s="72">
        <f t="shared" ca="1" si="195"/>
        <v>0</v>
      </c>
      <c r="AD279" s="72">
        <f t="shared" ca="1" si="196"/>
        <v>0</v>
      </c>
      <c r="AE279" s="72">
        <f t="shared" ca="1" si="197"/>
        <v>0</v>
      </c>
      <c r="AF279" s="72">
        <f t="shared" ca="1" si="198"/>
        <v>0</v>
      </c>
      <c r="AG279" s="72">
        <f t="shared" ca="1" si="199"/>
        <v>0</v>
      </c>
      <c r="AH279" s="72">
        <f t="shared" ca="1" si="200"/>
        <v>0</v>
      </c>
      <c r="AI279" s="72">
        <f t="shared" ca="1" si="201"/>
        <v>0</v>
      </c>
      <c r="AJ279" s="72">
        <f t="shared" ca="1" si="202"/>
        <v>0</v>
      </c>
      <c r="AK279" s="72">
        <f t="shared" ca="1" si="203"/>
        <v>0</v>
      </c>
      <c r="AL279" s="76"/>
      <c r="AM279" s="72">
        <f t="shared" ca="1" si="204"/>
        <v>0</v>
      </c>
      <c r="AN279" s="72">
        <f t="shared" ca="1" si="205"/>
        <v>0</v>
      </c>
      <c r="AO279" s="72">
        <f t="shared" ca="1" si="206"/>
        <v>0</v>
      </c>
      <c r="AP279" s="85">
        <f t="shared" ca="1" si="207"/>
        <v>0</v>
      </c>
      <c r="AR279" s="72">
        <f t="shared" ca="1" si="208"/>
        <v>0</v>
      </c>
      <c r="AS279" s="72">
        <f t="shared" ca="1" si="209"/>
        <v>0</v>
      </c>
      <c r="AT279" s="72">
        <f t="shared" ca="1" si="210"/>
        <v>0</v>
      </c>
      <c r="AU279" s="85">
        <f t="shared" ca="1" si="211"/>
        <v>0</v>
      </c>
      <c r="AV279" s="85"/>
      <c r="AW279" s="73">
        <f t="shared" ca="1" si="212"/>
        <v>0</v>
      </c>
      <c r="AY279" s="73">
        <f t="shared" ca="1" si="213"/>
        <v>0</v>
      </c>
      <c r="AZ279" s="86"/>
    </row>
    <row r="280" spans="1:52" ht="12" customHeight="1">
      <c r="A280" s="77">
        <f t="shared" si="214"/>
        <v>46143</v>
      </c>
      <c r="B280" s="78">
        <f t="shared" si="215"/>
        <v>50000</v>
      </c>
      <c r="C280" s="87"/>
      <c r="D280" s="79">
        <f t="shared" si="186"/>
        <v>50000</v>
      </c>
      <c r="E280" s="67">
        <f t="shared" si="187"/>
        <v>0</v>
      </c>
      <c r="F280" s="67">
        <f t="shared" ca="1" si="188"/>
        <v>0</v>
      </c>
      <c r="G280" s="80">
        <f>VLOOKUP($A280,[0]!Table,MATCH(G$4,[0]!Curves,0))</f>
        <v>0</v>
      </c>
      <c r="H280" s="81">
        <f t="shared" si="221"/>
        <v>0</v>
      </c>
      <c r="I280" s="80">
        <f t="shared" si="222"/>
        <v>0</v>
      </c>
      <c r="J280" s="80">
        <f>VLOOKUP($A280,[0]!Table,MATCH(J$4,[0]!Curves,0))</f>
        <v>0</v>
      </c>
      <c r="K280" s="81">
        <f t="shared" si="216"/>
        <v>0</v>
      </c>
      <c r="L280" s="99">
        <f t="shared" si="223"/>
        <v>0</v>
      </c>
      <c r="M280" s="80">
        <f>VLOOKUP($A280,[0]!Table,MATCH(M$4,[0]!Curves,0))</f>
        <v>0</v>
      </c>
      <c r="N280" s="81">
        <f t="shared" si="217"/>
        <v>0</v>
      </c>
      <c r="O280" s="99">
        <f t="shared" si="224"/>
        <v>0</v>
      </c>
      <c r="P280" s="71"/>
      <c r="Q280" s="99">
        <f t="shared" si="218"/>
        <v>0</v>
      </c>
      <c r="R280" s="99">
        <f t="shared" si="219"/>
        <v>0</v>
      </c>
      <c r="S280" s="99">
        <f t="shared" si="220"/>
        <v>0</v>
      </c>
      <c r="T280" s="82"/>
      <c r="U280" s="22">
        <f t="shared" si="189"/>
        <v>31</v>
      </c>
      <c r="V280" s="83">
        <f t="shared" si="190"/>
        <v>46198</v>
      </c>
      <c r="W280" s="22">
        <f t="shared" ca="1" si="191"/>
        <v>9149</v>
      </c>
      <c r="X280" s="80">
        <f>VLOOKUP($A280,[0]!Table,MATCH(X$4,[0]!Curves,0))</f>
        <v>6.58307487681693E-2</v>
      </c>
      <c r="Y280" s="84">
        <f t="shared" ca="1" si="192"/>
        <v>0.19743361047757946</v>
      </c>
      <c r="Z280" s="22">
        <f t="shared" si="193"/>
        <v>0</v>
      </c>
      <c r="AA280" s="22">
        <f t="shared" si="194"/>
        <v>0</v>
      </c>
      <c r="AC280" s="72">
        <f t="shared" ca="1" si="195"/>
        <v>0</v>
      </c>
      <c r="AD280" s="72">
        <f t="shared" ca="1" si="196"/>
        <v>0</v>
      </c>
      <c r="AE280" s="72">
        <f t="shared" ca="1" si="197"/>
        <v>0</v>
      </c>
      <c r="AF280" s="72">
        <f t="shared" ca="1" si="198"/>
        <v>0</v>
      </c>
      <c r="AG280" s="72">
        <f t="shared" ca="1" si="199"/>
        <v>0</v>
      </c>
      <c r="AH280" s="72">
        <f t="shared" ca="1" si="200"/>
        <v>0</v>
      </c>
      <c r="AI280" s="72">
        <f t="shared" ca="1" si="201"/>
        <v>0</v>
      </c>
      <c r="AJ280" s="72">
        <f t="shared" ca="1" si="202"/>
        <v>0</v>
      </c>
      <c r="AK280" s="72">
        <f t="shared" ca="1" si="203"/>
        <v>0</v>
      </c>
      <c r="AL280" s="76"/>
      <c r="AM280" s="72">
        <f t="shared" ca="1" si="204"/>
        <v>0</v>
      </c>
      <c r="AN280" s="72">
        <f t="shared" ca="1" si="205"/>
        <v>0</v>
      </c>
      <c r="AO280" s="72">
        <f t="shared" ca="1" si="206"/>
        <v>0</v>
      </c>
      <c r="AP280" s="85">
        <f t="shared" ca="1" si="207"/>
        <v>0</v>
      </c>
      <c r="AR280" s="72">
        <f t="shared" ca="1" si="208"/>
        <v>0</v>
      </c>
      <c r="AS280" s="72">
        <f t="shared" ca="1" si="209"/>
        <v>0</v>
      </c>
      <c r="AT280" s="72">
        <f t="shared" ca="1" si="210"/>
        <v>0</v>
      </c>
      <c r="AU280" s="85">
        <f t="shared" ca="1" si="211"/>
        <v>0</v>
      </c>
      <c r="AV280" s="85"/>
      <c r="AW280" s="73">
        <f t="shared" ca="1" si="212"/>
        <v>0</v>
      </c>
      <c r="AY280" s="73">
        <f t="shared" ca="1" si="213"/>
        <v>0</v>
      </c>
      <c r="AZ280" s="86"/>
    </row>
    <row r="281" spans="1:52" ht="12" customHeight="1">
      <c r="A281" s="77">
        <f t="shared" si="214"/>
        <v>46174</v>
      </c>
      <c r="B281" s="78">
        <f t="shared" si="215"/>
        <v>50000</v>
      </c>
      <c r="C281" s="87"/>
      <c r="D281" s="79">
        <f t="shared" si="186"/>
        <v>50000</v>
      </c>
      <c r="E281" s="67">
        <f t="shared" si="187"/>
        <v>0</v>
      </c>
      <c r="F281" s="67">
        <f t="shared" ca="1" si="188"/>
        <v>0</v>
      </c>
      <c r="G281" s="80">
        <f>VLOOKUP($A281,[0]!Table,MATCH(G$4,[0]!Curves,0))</f>
        <v>0</v>
      </c>
      <c r="H281" s="81">
        <f t="shared" si="221"/>
        <v>0</v>
      </c>
      <c r="I281" s="80">
        <f t="shared" si="222"/>
        <v>0</v>
      </c>
      <c r="J281" s="80">
        <f>VLOOKUP($A281,[0]!Table,MATCH(J$4,[0]!Curves,0))</f>
        <v>0</v>
      </c>
      <c r="K281" s="81">
        <f t="shared" si="216"/>
        <v>0</v>
      </c>
      <c r="L281" s="99">
        <f t="shared" si="223"/>
        <v>0</v>
      </c>
      <c r="M281" s="80">
        <f>VLOOKUP($A281,[0]!Table,MATCH(M$4,[0]!Curves,0))</f>
        <v>0</v>
      </c>
      <c r="N281" s="81">
        <f t="shared" si="217"/>
        <v>0</v>
      </c>
      <c r="O281" s="99">
        <f t="shared" si="224"/>
        <v>0</v>
      </c>
      <c r="P281" s="71"/>
      <c r="Q281" s="99">
        <f t="shared" si="218"/>
        <v>0</v>
      </c>
      <c r="R281" s="99">
        <f t="shared" si="219"/>
        <v>0</v>
      </c>
      <c r="S281" s="99">
        <f t="shared" si="220"/>
        <v>0</v>
      </c>
      <c r="T281" s="82"/>
      <c r="U281" s="22">
        <f t="shared" si="189"/>
        <v>30</v>
      </c>
      <c r="V281" s="83">
        <f t="shared" si="190"/>
        <v>46228</v>
      </c>
      <c r="W281" s="22">
        <f t="shared" ca="1" si="191"/>
        <v>9179</v>
      </c>
      <c r="X281" s="80">
        <f>VLOOKUP($A281,[0]!Table,MATCH(X$4,[0]!Curves,0))</f>
        <v>6.5828358166522896E-2</v>
      </c>
      <c r="Y281" s="84">
        <f t="shared" ca="1" si="192"/>
        <v>0.1963971518616954</v>
      </c>
      <c r="Z281" s="22">
        <f t="shared" si="193"/>
        <v>0</v>
      </c>
      <c r="AA281" s="22">
        <f t="shared" si="194"/>
        <v>0</v>
      </c>
      <c r="AC281" s="72">
        <f t="shared" ca="1" si="195"/>
        <v>0</v>
      </c>
      <c r="AD281" s="72">
        <f t="shared" ca="1" si="196"/>
        <v>0</v>
      </c>
      <c r="AE281" s="72">
        <f t="shared" ca="1" si="197"/>
        <v>0</v>
      </c>
      <c r="AF281" s="72">
        <f t="shared" ca="1" si="198"/>
        <v>0</v>
      </c>
      <c r="AG281" s="72">
        <f t="shared" ca="1" si="199"/>
        <v>0</v>
      </c>
      <c r="AH281" s="72">
        <f t="shared" ca="1" si="200"/>
        <v>0</v>
      </c>
      <c r="AI281" s="72">
        <f t="shared" ca="1" si="201"/>
        <v>0</v>
      </c>
      <c r="AJ281" s="72">
        <f t="shared" ca="1" si="202"/>
        <v>0</v>
      </c>
      <c r="AK281" s="72">
        <f t="shared" ca="1" si="203"/>
        <v>0</v>
      </c>
      <c r="AL281" s="76"/>
      <c r="AM281" s="72">
        <f t="shared" ca="1" si="204"/>
        <v>0</v>
      </c>
      <c r="AN281" s="72">
        <f t="shared" ca="1" si="205"/>
        <v>0</v>
      </c>
      <c r="AO281" s="72">
        <f t="shared" ca="1" si="206"/>
        <v>0</v>
      </c>
      <c r="AP281" s="85">
        <f t="shared" ca="1" si="207"/>
        <v>0</v>
      </c>
      <c r="AR281" s="72">
        <f t="shared" ca="1" si="208"/>
        <v>0</v>
      </c>
      <c r="AS281" s="72">
        <f t="shared" ca="1" si="209"/>
        <v>0</v>
      </c>
      <c r="AT281" s="72">
        <f t="shared" ca="1" si="210"/>
        <v>0</v>
      </c>
      <c r="AU281" s="85">
        <f t="shared" ca="1" si="211"/>
        <v>0</v>
      </c>
      <c r="AV281" s="85"/>
      <c r="AW281" s="73">
        <f t="shared" ca="1" si="212"/>
        <v>0</v>
      </c>
      <c r="AY281" s="73">
        <f t="shared" ca="1" si="213"/>
        <v>0</v>
      </c>
      <c r="AZ281" s="86"/>
    </row>
    <row r="282" spans="1:52" ht="12" customHeight="1">
      <c r="A282" s="77">
        <f t="shared" si="214"/>
        <v>46204</v>
      </c>
      <c r="B282" s="78">
        <f t="shared" si="215"/>
        <v>50000</v>
      </c>
      <c r="C282" s="87"/>
      <c r="D282" s="79">
        <f t="shared" si="186"/>
        <v>50000</v>
      </c>
      <c r="E282" s="67">
        <f t="shared" si="187"/>
        <v>0</v>
      </c>
      <c r="F282" s="67">
        <f t="shared" ca="1" si="188"/>
        <v>0</v>
      </c>
      <c r="G282" s="80">
        <f>VLOOKUP($A282,[0]!Table,MATCH(G$4,[0]!Curves,0))</f>
        <v>0</v>
      </c>
      <c r="H282" s="81">
        <f t="shared" si="221"/>
        <v>0</v>
      </c>
      <c r="I282" s="80">
        <f t="shared" si="222"/>
        <v>0</v>
      </c>
      <c r="J282" s="80">
        <f>VLOOKUP($A282,[0]!Table,MATCH(J$4,[0]!Curves,0))</f>
        <v>0</v>
      </c>
      <c r="K282" s="81">
        <f t="shared" si="216"/>
        <v>0</v>
      </c>
      <c r="L282" s="99">
        <f t="shared" si="223"/>
        <v>0</v>
      </c>
      <c r="M282" s="80">
        <f>VLOOKUP($A282,[0]!Table,MATCH(M$4,[0]!Curves,0))</f>
        <v>0</v>
      </c>
      <c r="N282" s="81">
        <f t="shared" si="217"/>
        <v>0</v>
      </c>
      <c r="O282" s="99">
        <f t="shared" si="224"/>
        <v>0</v>
      </c>
      <c r="P282" s="71"/>
      <c r="Q282" s="99">
        <f t="shared" si="218"/>
        <v>0</v>
      </c>
      <c r="R282" s="99">
        <f t="shared" si="219"/>
        <v>0</v>
      </c>
      <c r="S282" s="99">
        <f t="shared" si="220"/>
        <v>0</v>
      </c>
      <c r="T282" s="82"/>
      <c r="U282" s="22">
        <f t="shared" si="189"/>
        <v>31</v>
      </c>
      <c r="V282" s="83">
        <f t="shared" si="190"/>
        <v>46259</v>
      </c>
      <c r="W282" s="22">
        <f t="shared" ca="1" si="191"/>
        <v>9210</v>
      </c>
      <c r="X282" s="80">
        <f>VLOOKUP($A282,[0]!Table,MATCH(X$4,[0]!Curves,0))</f>
        <v>6.5826044681060597E-2</v>
      </c>
      <c r="Y282" s="84">
        <f t="shared" ca="1" si="192"/>
        <v>0.1953319359329713</v>
      </c>
      <c r="Z282" s="22">
        <f t="shared" si="193"/>
        <v>0</v>
      </c>
      <c r="AA282" s="22">
        <f t="shared" si="194"/>
        <v>0</v>
      </c>
      <c r="AC282" s="72">
        <f t="shared" ca="1" si="195"/>
        <v>0</v>
      </c>
      <c r="AD282" s="72">
        <f t="shared" ca="1" si="196"/>
        <v>0</v>
      </c>
      <c r="AE282" s="72">
        <f t="shared" ca="1" si="197"/>
        <v>0</v>
      </c>
      <c r="AF282" s="72">
        <f t="shared" ca="1" si="198"/>
        <v>0</v>
      </c>
      <c r="AG282" s="72">
        <f t="shared" ca="1" si="199"/>
        <v>0</v>
      </c>
      <c r="AH282" s="72">
        <f t="shared" ca="1" si="200"/>
        <v>0</v>
      </c>
      <c r="AI282" s="72">
        <f t="shared" ca="1" si="201"/>
        <v>0</v>
      </c>
      <c r="AJ282" s="72">
        <f t="shared" ca="1" si="202"/>
        <v>0</v>
      </c>
      <c r="AK282" s="72">
        <f t="shared" ca="1" si="203"/>
        <v>0</v>
      </c>
      <c r="AL282" s="76"/>
      <c r="AM282" s="72">
        <f t="shared" ca="1" si="204"/>
        <v>0</v>
      </c>
      <c r="AN282" s="72">
        <f t="shared" ca="1" si="205"/>
        <v>0</v>
      </c>
      <c r="AO282" s="72">
        <f t="shared" ca="1" si="206"/>
        <v>0</v>
      </c>
      <c r="AP282" s="85">
        <f t="shared" ca="1" si="207"/>
        <v>0</v>
      </c>
      <c r="AR282" s="72">
        <f t="shared" ca="1" si="208"/>
        <v>0</v>
      </c>
      <c r="AS282" s="72">
        <f t="shared" ca="1" si="209"/>
        <v>0</v>
      </c>
      <c r="AT282" s="72">
        <f t="shared" ca="1" si="210"/>
        <v>0</v>
      </c>
      <c r="AU282" s="85">
        <f t="shared" ca="1" si="211"/>
        <v>0</v>
      </c>
      <c r="AV282" s="85"/>
      <c r="AW282" s="73">
        <f t="shared" ca="1" si="212"/>
        <v>0</v>
      </c>
      <c r="AY282" s="73">
        <f t="shared" ca="1" si="213"/>
        <v>0</v>
      </c>
      <c r="AZ282" s="86"/>
    </row>
    <row r="283" spans="1:52" ht="12" customHeight="1">
      <c r="A283" s="77">
        <f t="shared" si="214"/>
        <v>46235</v>
      </c>
      <c r="B283" s="78">
        <f t="shared" si="215"/>
        <v>50000</v>
      </c>
      <c r="C283" s="87"/>
      <c r="D283" s="79">
        <f t="shared" si="186"/>
        <v>50000</v>
      </c>
      <c r="E283" s="67">
        <f t="shared" si="187"/>
        <v>0</v>
      </c>
      <c r="F283" s="67">
        <f t="shared" ca="1" si="188"/>
        <v>0</v>
      </c>
      <c r="G283" s="80">
        <f>VLOOKUP($A283,[0]!Table,MATCH(G$4,[0]!Curves,0))</f>
        <v>0</v>
      </c>
      <c r="H283" s="81">
        <f t="shared" si="221"/>
        <v>0</v>
      </c>
      <c r="I283" s="80">
        <f t="shared" si="222"/>
        <v>0</v>
      </c>
      <c r="J283" s="80">
        <f>VLOOKUP($A283,[0]!Table,MATCH(J$4,[0]!Curves,0))</f>
        <v>0</v>
      </c>
      <c r="K283" s="81">
        <f t="shared" si="216"/>
        <v>0</v>
      </c>
      <c r="L283" s="99">
        <f t="shared" si="223"/>
        <v>0</v>
      </c>
      <c r="M283" s="80">
        <f>VLOOKUP($A283,[0]!Table,MATCH(M$4,[0]!Curves,0))</f>
        <v>0</v>
      </c>
      <c r="N283" s="81">
        <f t="shared" si="217"/>
        <v>0</v>
      </c>
      <c r="O283" s="99">
        <f t="shared" si="224"/>
        <v>0</v>
      </c>
      <c r="P283" s="71"/>
      <c r="Q283" s="99">
        <f t="shared" si="218"/>
        <v>0</v>
      </c>
      <c r="R283" s="99">
        <f t="shared" si="219"/>
        <v>0</v>
      </c>
      <c r="S283" s="99">
        <f t="shared" si="220"/>
        <v>0</v>
      </c>
      <c r="T283" s="82"/>
      <c r="U283" s="22">
        <f t="shared" si="189"/>
        <v>31</v>
      </c>
      <c r="V283" s="83">
        <f t="shared" si="190"/>
        <v>46290</v>
      </c>
      <c r="W283" s="22">
        <f t="shared" ca="1" si="191"/>
        <v>9241</v>
      </c>
      <c r="X283" s="80">
        <f>VLOOKUP($A283,[0]!Table,MATCH(X$4,[0]!Curves,0))</f>
        <v>6.5823654079417704E-2</v>
      </c>
      <c r="Y283" s="84">
        <f t="shared" ca="1" si="192"/>
        <v>0.19427257384279267</v>
      </c>
      <c r="Z283" s="22">
        <f t="shared" si="193"/>
        <v>0</v>
      </c>
      <c r="AA283" s="22">
        <f t="shared" si="194"/>
        <v>0</v>
      </c>
      <c r="AC283" s="72">
        <f t="shared" ca="1" si="195"/>
        <v>0</v>
      </c>
      <c r="AD283" s="72">
        <f t="shared" ca="1" si="196"/>
        <v>0</v>
      </c>
      <c r="AE283" s="72">
        <f t="shared" ca="1" si="197"/>
        <v>0</v>
      </c>
      <c r="AF283" s="72">
        <f t="shared" ca="1" si="198"/>
        <v>0</v>
      </c>
      <c r="AG283" s="72">
        <f t="shared" ca="1" si="199"/>
        <v>0</v>
      </c>
      <c r="AH283" s="72">
        <f t="shared" ca="1" si="200"/>
        <v>0</v>
      </c>
      <c r="AI283" s="72">
        <f t="shared" ca="1" si="201"/>
        <v>0</v>
      </c>
      <c r="AJ283" s="72">
        <f t="shared" ca="1" si="202"/>
        <v>0</v>
      </c>
      <c r="AK283" s="72">
        <f t="shared" ca="1" si="203"/>
        <v>0</v>
      </c>
      <c r="AL283" s="76"/>
      <c r="AM283" s="72">
        <f t="shared" ca="1" si="204"/>
        <v>0</v>
      </c>
      <c r="AN283" s="72">
        <f t="shared" ca="1" si="205"/>
        <v>0</v>
      </c>
      <c r="AO283" s="72">
        <f t="shared" ca="1" si="206"/>
        <v>0</v>
      </c>
      <c r="AP283" s="85">
        <f t="shared" ca="1" si="207"/>
        <v>0</v>
      </c>
      <c r="AR283" s="72">
        <f t="shared" ca="1" si="208"/>
        <v>0</v>
      </c>
      <c r="AS283" s="72">
        <f t="shared" ca="1" si="209"/>
        <v>0</v>
      </c>
      <c r="AT283" s="72">
        <f t="shared" ca="1" si="210"/>
        <v>0</v>
      </c>
      <c r="AU283" s="85">
        <f t="shared" ca="1" si="211"/>
        <v>0</v>
      </c>
      <c r="AV283" s="85"/>
      <c r="AW283" s="73">
        <f t="shared" ca="1" si="212"/>
        <v>0</v>
      </c>
      <c r="AY283" s="73">
        <f t="shared" ca="1" si="213"/>
        <v>0</v>
      </c>
      <c r="AZ283" s="86"/>
    </row>
    <row r="284" spans="1:52" ht="12" customHeight="1">
      <c r="A284" s="77">
        <f t="shared" si="214"/>
        <v>46266</v>
      </c>
      <c r="B284" s="78">
        <f t="shared" si="215"/>
        <v>50000</v>
      </c>
      <c r="C284" s="87"/>
      <c r="D284" s="79">
        <f t="shared" si="186"/>
        <v>50000</v>
      </c>
      <c r="E284" s="67">
        <f t="shared" si="187"/>
        <v>0</v>
      </c>
      <c r="F284" s="67">
        <f t="shared" ca="1" si="188"/>
        <v>0</v>
      </c>
      <c r="G284" s="80">
        <f>VLOOKUP($A284,[0]!Table,MATCH(G$4,[0]!Curves,0))</f>
        <v>0</v>
      </c>
      <c r="H284" s="81">
        <f t="shared" si="221"/>
        <v>0</v>
      </c>
      <c r="I284" s="80">
        <f t="shared" si="222"/>
        <v>0</v>
      </c>
      <c r="J284" s="80">
        <f>VLOOKUP($A284,[0]!Table,MATCH(J$4,[0]!Curves,0))</f>
        <v>0</v>
      </c>
      <c r="K284" s="81">
        <f t="shared" si="216"/>
        <v>0</v>
      </c>
      <c r="L284" s="99">
        <f t="shared" si="223"/>
        <v>0</v>
      </c>
      <c r="M284" s="80">
        <f>VLOOKUP($A284,[0]!Table,MATCH(M$4,[0]!Curves,0))</f>
        <v>0</v>
      </c>
      <c r="N284" s="81">
        <f t="shared" si="217"/>
        <v>0</v>
      </c>
      <c r="O284" s="99">
        <f t="shared" si="224"/>
        <v>0</v>
      </c>
      <c r="P284" s="71"/>
      <c r="Q284" s="99">
        <f t="shared" si="218"/>
        <v>0</v>
      </c>
      <c r="R284" s="99">
        <f t="shared" si="219"/>
        <v>0</v>
      </c>
      <c r="S284" s="99">
        <f t="shared" si="220"/>
        <v>0</v>
      </c>
      <c r="T284" s="82"/>
      <c r="U284" s="22">
        <f t="shared" si="189"/>
        <v>30</v>
      </c>
      <c r="V284" s="83">
        <f t="shared" si="190"/>
        <v>46320</v>
      </c>
      <c r="W284" s="22">
        <f t="shared" ca="1" si="191"/>
        <v>9271</v>
      </c>
      <c r="X284" s="80">
        <f>VLOOKUP($A284,[0]!Table,MATCH(X$4,[0]!Curves,0))</f>
        <v>6.5821263477777101E-2</v>
      </c>
      <c r="Y284" s="84">
        <f t="shared" ca="1" si="192"/>
        <v>0.19325292767098834</v>
      </c>
      <c r="Z284" s="22">
        <f t="shared" si="193"/>
        <v>0</v>
      </c>
      <c r="AA284" s="22">
        <f t="shared" si="194"/>
        <v>0</v>
      </c>
      <c r="AC284" s="72">
        <f t="shared" ca="1" si="195"/>
        <v>0</v>
      </c>
      <c r="AD284" s="72">
        <f t="shared" ca="1" si="196"/>
        <v>0</v>
      </c>
      <c r="AE284" s="72">
        <f t="shared" ca="1" si="197"/>
        <v>0</v>
      </c>
      <c r="AF284" s="72">
        <f t="shared" ca="1" si="198"/>
        <v>0</v>
      </c>
      <c r="AG284" s="72">
        <f t="shared" ca="1" si="199"/>
        <v>0</v>
      </c>
      <c r="AH284" s="72">
        <f t="shared" ca="1" si="200"/>
        <v>0</v>
      </c>
      <c r="AI284" s="72">
        <f t="shared" ca="1" si="201"/>
        <v>0</v>
      </c>
      <c r="AJ284" s="72">
        <f t="shared" ca="1" si="202"/>
        <v>0</v>
      </c>
      <c r="AK284" s="72">
        <f t="shared" ca="1" si="203"/>
        <v>0</v>
      </c>
      <c r="AL284" s="76"/>
      <c r="AM284" s="72">
        <f t="shared" ca="1" si="204"/>
        <v>0</v>
      </c>
      <c r="AN284" s="72">
        <f t="shared" ca="1" si="205"/>
        <v>0</v>
      </c>
      <c r="AO284" s="72">
        <f t="shared" ca="1" si="206"/>
        <v>0</v>
      </c>
      <c r="AP284" s="85">
        <f t="shared" ca="1" si="207"/>
        <v>0</v>
      </c>
      <c r="AR284" s="72">
        <f t="shared" ca="1" si="208"/>
        <v>0</v>
      </c>
      <c r="AS284" s="72">
        <f t="shared" ca="1" si="209"/>
        <v>0</v>
      </c>
      <c r="AT284" s="72">
        <f t="shared" ca="1" si="210"/>
        <v>0</v>
      </c>
      <c r="AU284" s="85">
        <f t="shared" ca="1" si="211"/>
        <v>0</v>
      </c>
      <c r="AV284" s="85"/>
      <c r="AW284" s="73">
        <f t="shared" ca="1" si="212"/>
        <v>0</v>
      </c>
      <c r="AY284" s="73">
        <f t="shared" ca="1" si="213"/>
        <v>0</v>
      </c>
      <c r="AZ284" s="86"/>
    </row>
    <row r="285" spans="1:52" ht="12" customHeight="1">
      <c r="A285" s="77">
        <f t="shared" si="214"/>
        <v>46296</v>
      </c>
      <c r="B285" s="78">
        <f t="shared" si="215"/>
        <v>50000</v>
      </c>
      <c r="C285" s="87"/>
      <c r="D285" s="79">
        <f t="shared" si="186"/>
        <v>50000</v>
      </c>
      <c r="E285" s="67">
        <f t="shared" si="187"/>
        <v>0</v>
      </c>
      <c r="F285" s="67">
        <f t="shared" ca="1" si="188"/>
        <v>0</v>
      </c>
      <c r="G285" s="80">
        <f>VLOOKUP($A285,[0]!Table,MATCH(G$4,[0]!Curves,0))</f>
        <v>0</v>
      </c>
      <c r="H285" s="81">
        <f t="shared" si="221"/>
        <v>0</v>
      </c>
      <c r="I285" s="80">
        <f t="shared" si="222"/>
        <v>0</v>
      </c>
      <c r="J285" s="80">
        <f>VLOOKUP($A285,[0]!Table,MATCH(J$4,[0]!Curves,0))</f>
        <v>0</v>
      </c>
      <c r="K285" s="81">
        <f t="shared" si="216"/>
        <v>0</v>
      </c>
      <c r="L285" s="99">
        <f t="shared" si="223"/>
        <v>0</v>
      </c>
      <c r="M285" s="80">
        <f>VLOOKUP($A285,[0]!Table,MATCH(M$4,[0]!Curves,0))</f>
        <v>0</v>
      </c>
      <c r="N285" s="81">
        <f t="shared" si="217"/>
        <v>0</v>
      </c>
      <c r="O285" s="99">
        <f t="shared" si="224"/>
        <v>0</v>
      </c>
      <c r="P285" s="71"/>
      <c r="Q285" s="99">
        <f t="shared" si="218"/>
        <v>0</v>
      </c>
      <c r="R285" s="99">
        <f t="shared" si="219"/>
        <v>0</v>
      </c>
      <c r="S285" s="99">
        <f t="shared" si="220"/>
        <v>0</v>
      </c>
      <c r="T285" s="82"/>
      <c r="U285" s="22">
        <f t="shared" si="189"/>
        <v>31</v>
      </c>
      <c r="V285" s="83">
        <f t="shared" si="190"/>
        <v>46351</v>
      </c>
      <c r="W285" s="22">
        <f t="shared" ca="1" si="191"/>
        <v>9302</v>
      </c>
      <c r="X285" s="80">
        <f>VLOOKUP($A285,[0]!Table,MATCH(X$4,[0]!Curves,0))</f>
        <v>6.5818949992320103E-2</v>
      </c>
      <c r="Y285" s="84">
        <f t="shared" ca="1" si="192"/>
        <v>0.19220498947414363</v>
      </c>
      <c r="Z285" s="22">
        <f t="shared" si="193"/>
        <v>0</v>
      </c>
      <c r="AA285" s="22">
        <f t="shared" si="194"/>
        <v>0</v>
      </c>
      <c r="AC285" s="72">
        <f t="shared" ca="1" si="195"/>
        <v>0</v>
      </c>
      <c r="AD285" s="72">
        <f t="shared" ca="1" si="196"/>
        <v>0</v>
      </c>
      <c r="AE285" s="72">
        <f t="shared" ca="1" si="197"/>
        <v>0</v>
      </c>
      <c r="AF285" s="72">
        <f t="shared" ca="1" si="198"/>
        <v>0</v>
      </c>
      <c r="AG285" s="72">
        <f t="shared" ca="1" si="199"/>
        <v>0</v>
      </c>
      <c r="AH285" s="72">
        <f t="shared" ca="1" si="200"/>
        <v>0</v>
      </c>
      <c r="AI285" s="72">
        <f t="shared" ca="1" si="201"/>
        <v>0</v>
      </c>
      <c r="AJ285" s="72">
        <f t="shared" ca="1" si="202"/>
        <v>0</v>
      </c>
      <c r="AK285" s="72">
        <f t="shared" ca="1" si="203"/>
        <v>0</v>
      </c>
      <c r="AL285" s="76"/>
      <c r="AM285" s="72">
        <f t="shared" ca="1" si="204"/>
        <v>0</v>
      </c>
      <c r="AN285" s="72">
        <f t="shared" ca="1" si="205"/>
        <v>0</v>
      </c>
      <c r="AO285" s="72">
        <f t="shared" ca="1" si="206"/>
        <v>0</v>
      </c>
      <c r="AP285" s="85">
        <f t="shared" ca="1" si="207"/>
        <v>0</v>
      </c>
      <c r="AR285" s="72">
        <f t="shared" ca="1" si="208"/>
        <v>0</v>
      </c>
      <c r="AS285" s="72">
        <f t="shared" ca="1" si="209"/>
        <v>0</v>
      </c>
      <c r="AT285" s="72">
        <f t="shared" ca="1" si="210"/>
        <v>0</v>
      </c>
      <c r="AU285" s="85">
        <f t="shared" ca="1" si="211"/>
        <v>0</v>
      </c>
      <c r="AV285" s="85"/>
      <c r="AW285" s="73">
        <f t="shared" ca="1" si="212"/>
        <v>0</v>
      </c>
      <c r="AY285" s="73">
        <f t="shared" ca="1" si="213"/>
        <v>0</v>
      </c>
      <c r="AZ285" s="86"/>
    </row>
    <row r="286" spans="1:52" ht="12" customHeight="1">
      <c r="A286" s="77">
        <f t="shared" si="214"/>
        <v>46327</v>
      </c>
      <c r="B286" s="78">
        <f t="shared" si="215"/>
        <v>50000</v>
      </c>
      <c r="C286" s="87"/>
      <c r="D286" s="79">
        <f t="shared" si="186"/>
        <v>50000</v>
      </c>
      <c r="E286" s="67">
        <f t="shared" si="187"/>
        <v>0</v>
      </c>
      <c r="F286" s="67">
        <f t="shared" ca="1" si="188"/>
        <v>0</v>
      </c>
      <c r="G286" s="80">
        <f>VLOOKUP($A286,[0]!Table,MATCH(G$4,[0]!Curves,0))</f>
        <v>0</v>
      </c>
      <c r="H286" s="81">
        <f t="shared" si="221"/>
        <v>0</v>
      </c>
      <c r="I286" s="80">
        <f t="shared" si="222"/>
        <v>0</v>
      </c>
      <c r="J286" s="80">
        <f>VLOOKUP($A286,[0]!Table,MATCH(J$4,[0]!Curves,0))</f>
        <v>0</v>
      </c>
      <c r="K286" s="81">
        <f t="shared" si="216"/>
        <v>0</v>
      </c>
      <c r="L286" s="99">
        <f t="shared" si="223"/>
        <v>0</v>
      </c>
      <c r="M286" s="80">
        <f>VLOOKUP($A286,[0]!Table,MATCH(M$4,[0]!Curves,0))</f>
        <v>0</v>
      </c>
      <c r="N286" s="81">
        <f t="shared" si="217"/>
        <v>0</v>
      </c>
      <c r="O286" s="99">
        <f t="shared" si="224"/>
        <v>0</v>
      </c>
      <c r="P286" s="71"/>
      <c r="Q286" s="99">
        <f t="shared" si="218"/>
        <v>0</v>
      </c>
      <c r="R286" s="99">
        <f t="shared" si="219"/>
        <v>0</v>
      </c>
      <c r="S286" s="99">
        <f t="shared" si="220"/>
        <v>0</v>
      </c>
      <c r="T286" s="82"/>
      <c r="U286" s="22">
        <f t="shared" si="189"/>
        <v>30</v>
      </c>
      <c r="V286" s="83">
        <f t="shared" si="190"/>
        <v>46381</v>
      </c>
      <c r="W286" s="22">
        <f t="shared" ca="1" si="191"/>
        <v>9332</v>
      </c>
      <c r="X286" s="80">
        <f>VLOOKUP($A286,[0]!Table,MATCH(X$4,[0]!Curves,0))</f>
        <v>6.5816559390682997E-2</v>
      </c>
      <c r="Y286" s="84">
        <f t="shared" ca="1" si="192"/>
        <v>0.19119633815234904</v>
      </c>
      <c r="Z286" s="22">
        <f t="shared" si="193"/>
        <v>0</v>
      </c>
      <c r="AA286" s="22">
        <f t="shared" si="194"/>
        <v>0</v>
      </c>
      <c r="AC286" s="72">
        <f t="shared" ca="1" si="195"/>
        <v>0</v>
      </c>
      <c r="AD286" s="72">
        <f t="shared" ca="1" si="196"/>
        <v>0</v>
      </c>
      <c r="AE286" s="72">
        <f t="shared" ca="1" si="197"/>
        <v>0</v>
      </c>
      <c r="AF286" s="72">
        <f t="shared" ca="1" si="198"/>
        <v>0</v>
      </c>
      <c r="AG286" s="72">
        <f t="shared" ca="1" si="199"/>
        <v>0</v>
      </c>
      <c r="AH286" s="72">
        <f t="shared" ca="1" si="200"/>
        <v>0</v>
      </c>
      <c r="AI286" s="72">
        <f t="shared" ca="1" si="201"/>
        <v>0</v>
      </c>
      <c r="AJ286" s="72">
        <f t="shared" ca="1" si="202"/>
        <v>0</v>
      </c>
      <c r="AK286" s="72">
        <f t="shared" ca="1" si="203"/>
        <v>0</v>
      </c>
      <c r="AL286" s="76"/>
      <c r="AM286" s="72">
        <f t="shared" ca="1" si="204"/>
        <v>0</v>
      </c>
      <c r="AN286" s="72">
        <f t="shared" ca="1" si="205"/>
        <v>0</v>
      </c>
      <c r="AO286" s="72">
        <f t="shared" ca="1" si="206"/>
        <v>0</v>
      </c>
      <c r="AP286" s="85">
        <f t="shared" ca="1" si="207"/>
        <v>0</v>
      </c>
      <c r="AR286" s="72">
        <f t="shared" ca="1" si="208"/>
        <v>0</v>
      </c>
      <c r="AS286" s="72">
        <f t="shared" ca="1" si="209"/>
        <v>0</v>
      </c>
      <c r="AT286" s="72">
        <f t="shared" ca="1" si="210"/>
        <v>0</v>
      </c>
      <c r="AU286" s="85">
        <f t="shared" ca="1" si="211"/>
        <v>0</v>
      </c>
      <c r="AV286" s="85"/>
      <c r="AW286" s="73">
        <f t="shared" ca="1" si="212"/>
        <v>0</v>
      </c>
      <c r="AY286" s="73">
        <f t="shared" ca="1" si="213"/>
        <v>0</v>
      </c>
      <c r="AZ286" s="86"/>
    </row>
    <row r="287" spans="1:52" ht="12" customHeight="1">
      <c r="A287" s="77">
        <f t="shared" si="214"/>
        <v>46357</v>
      </c>
      <c r="B287" s="78">
        <f t="shared" si="215"/>
        <v>50000</v>
      </c>
      <c r="C287" s="87"/>
      <c r="D287" s="79">
        <f t="shared" si="186"/>
        <v>50000</v>
      </c>
      <c r="E287" s="67">
        <f t="shared" si="187"/>
        <v>0</v>
      </c>
      <c r="F287" s="67">
        <f t="shared" ca="1" si="188"/>
        <v>0</v>
      </c>
      <c r="G287" s="80">
        <f>VLOOKUP($A287,[0]!Table,MATCH(G$4,[0]!Curves,0))</f>
        <v>0</v>
      </c>
      <c r="H287" s="81">
        <f t="shared" si="221"/>
        <v>0</v>
      </c>
      <c r="I287" s="80">
        <f t="shared" si="222"/>
        <v>0</v>
      </c>
      <c r="J287" s="80">
        <f>VLOOKUP($A287,[0]!Table,MATCH(J$4,[0]!Curves,0))</f>
        <v>0</v>
      </c>
      <c r="K287" s="81">
        <f t="shared" si="216"/>
        <v>0</v>
      </c>
      <c r="L287" s="99">
        <f t="shared" si="223"/>
        <v>0</v>
      </c>
      <c r="M287" s="80">
        <f>VLOOKUP($A287,[0]!Table,MATCH(M$4,[0]!Curves,0))</f>
        <v>0</v>
      </c>
      <c r="N287" s="81">
        <f t="shared" si="217"/>
        <v>0</v>
      </c>
      <c r="O287" s="99">
        <f t="shared" si="224"/>
        <v>0</v>
      </c>
      <c r="P287" s="71"/>
      <c r="Q287" s="99">
        <f t="shared" si="218"/>
        <v>0</v>
      </c>
      <c r="R287" s="99">
        <f t="shared" si="219"/>
        <v>0</v>
      </c>
      <c r="S287" s="99">
        <f t="shared" si="220"/>
        <v>0</v>
      </c>
      <c r="T287" s="82"/>
      <c r="U287" s="22">
        <f t="shared" si="189"/>
        <v>31</v>
      </c>
      <c r="V287" s="83">
        <f t="shared" si="190"/>
        <v>46412</v>
      </c>
      <c r="W287" s="22">
        <f t="shared" ca="1" si="191"/>
        <v>9363</v>
      </c>
      <c r="X287" s="80">
        <f>VLOOKUP($A287,[0]!Table,MATCH(X$4,[0]!Curves,0))</f>
        <v>6.5814245905229607E-2</v>
      </c>
      <c r="Y287" s="84">
        <f t="shared" ca="1" si="192"/>
        <v>0.1901596991007245</v>
      </c>
      <c r="Z287" s="22">
        <f t="shared" si="193"/>
        <v>0</v>
      </c>
      <c r="AA287" s="22">
        <f t="shared" si="194"/>
        <v>0</v>
      </c>
      <c r="AC287" s="72">
        <f t="shared" ca="1" si="195"/>
        <v>0</v>
      </c>
      <c r="AD287" s="72">
        <f t="shared" ca="1" si="196"/>
        <v>0</v>
      </c>
      <c r="AE287" s="72">
        <f t="shared" ca="1" si="197"/>
        <v>0</v>
      </c>
      <c r="AF287" s="72">
        <f t="shared" ca="1" si="198"/>
        <v>0</v>
      </c>
      <c r="AG287" s="72">
        <f t="shared" ca="1" si="199"/>
        <v>0</v>
      </c>
      <c r="AH287" s="72">
        <f t="shared" ca="1" si="200"/>
        <v>0</v>
      </c>
      <c r="AI287" s="72">
        <f t="shared" ca="1" si="201"/>
        <v>0</v>
      </c>
      <c r="AJ287" s="72">
        <f t="shared" ca="1" si="202"/>
        <v>0</v>
      </c>
      <c r="AK287" s="72">
        <f t="shared" ca="1" si="203"/>
        <v>0</v>
      </c>
      <c r="AL287" s="76"/>
      <c r="AM287" s="72">
        <f t="shared" ca="1" si="204"/>
        <v>0</v>
      </c>
      <c r="AN287" s="72">
        <f t="shared" ca="1" si="205"/>
        <v>0</v>
      </c>
      <c r="AO287" s="72">
        <f t="shared" ca="1" si="206"/>
        <v>0</v>
      </c>
      <c r="AP287" s="85">
        <f t="shared" ca="1" si="207"/>
        <v>0</v>
      </c>
      <c r="AR287" s="72">
        <f t="shared" ca="1" si="208"/>
        <v>0</v>
      </c>
      <c r="AS287" s="72">
        <f t="shared" ca="1" si="209"/>
        <v>0</v>
      </c>
      <c r="AT287" s="72">
        <f t="shared" ca="1" si="210"/>
        <v>0</v>
      </c>
      <c r="AU287" s="85">
        <f t="shared" ca="1" si="211"/>
        <v>0</v>
      </c>
      <c r="AV287" s="85"/>
      <c r="AW287" s="73">
        <f t="shared" ca="1" si="212"/>
        <v>0</v>
      </c>
      <c r="AY287" s="73">
        <f t="shared" ca="1" si="213"/>
        <v>0</v>
      </c>
      <c r="AZ287" s="86"/>
    </row>
    <row r="288" spans="1:52" ht="12" customHeight="1">
      <c r="A288" s="77">
        <f t="shared" si="214"/>
        <v>46388</v>
      </c>
      <c r="B288" s="78">
        <f t="shared" si="215"/>
        <v>50000</v>
      </c>
      <c r="C288" s="87"/>
      <c r="D288" s="79">
        <f t="shared" si="186"/>
        <v>50000</v>
      </c>
      <c r="E288" s="67">
        <f t="shared" si="187"/>
        <v>0</v>
      </c>
      <c r="F288" s="67">
        <f t="shared" ca="1" si="188"/>
        <v>0</v>
      </c>
      <c r="G288" s="80">
        <f>VLOOKUP($A288,[0]!Table,MATCH(G$4,[0]!Curves,0))</f>
        <v>0</v>
      </c>
      <c r="H288" s="81">
        <f t="shared" si="221"/>
        <v>0</v>
      </c>
      <c r="I288" s="80">
        <f t="shared" si="222"/>
        <v>0</v>
      </c>
      <c r="J288" s="80">
        <f>VLOOKUP($A288,[0]!Table,MATCH(J$4,[0]!Curves,0))</f>
        <v>0</v>
      </c>
      <c r="K288" s="81">
        <f t="shared" si="216"/>
        <v>0</v>
      </c>
      <c r="L288" s="99">
        <f t="shared" si="223"/>
        <v>0</v>
      </c>
      <c r="M288" s="80">
        <f>VLOOKUP($A288,[0]!Table,MATCH(M$4,[0]!Curves,0))</f>
        <v>0</v>
      </c>
      <c r="N288" s="81">
        <f t="shared" si="217"/>
        <v>0</v>
      </c>
      <c r="O288" s="99">
        <f t="shared" si="224"/>
        <v>0</v>
      </c>
      <c r="P288" s="71"/>
      <c r="Q288" s="99">
        <f t="shared" si="218"/>
        <v>0</v>
      </c>
      <c r="R288" s="99">
        <f t="shared" si="219"/>
        <v>0</v>
      </c>
      <c r="S288" s="99">
        <f t="shared" si="220"/>
        <v>0</v>
      </c>
      <c r="T288" s="82"/>
      <c r="U288" s="22">
        <f t="shared" si="189"/>
        <v>31</v>
      </c>
      <c r="V288" s="83">
        <f t="shared" si="190"/>
        <v>46443</v>
      </c>
      <c r="W288" s="22">
        <f t="shared" ca="1" si="191"/>
        <v>9394</v>
      </c>
      <c r="X288" s="80">
        <f>VLOOKUP($A288,[0]!Table,MATCH(X$4,[0]!Curves,0))</f>
        <v>6.5811855303596498E-2</v>
      </c>
      <c r="Y288" s="84">
        <f t="shared" ca="1" si="192"/>
        <v>0.18912875487278416</v>
      </c>
      <c r="Z288" s="22">
        <f t="shared" si="193"/>
        <v>0</v>
      </c>
      <c r="AA288" s="22">
        <f t="shared" si="194"/>
        <v>0</v>
      </c>
      <c r="AC288" s="72">
        <f t="shared" ca="1" si="195"/>
        <v>0</v>
      </c>
      <c r="AD288" s="72">
        <f t="shared" ca="1" si="196"/>
        <v>0</v>
      </c>
      <c r="AE288" s="72">
        <f t="shared" ca="1" si="197"/>
        <v>0</v>
      </c>
      <c r="AF288" s="72">
        <f t="shared" ca="1" si="198"/>
        <v>0</v>
      </c>
      <c r="AG288" s="72">
        <f t="shared" ca="1" si="199"/>
        <v>0</v>
      </c>
      <c r="AH288" s="72">
        <f t="shared" ca="1" si="200"/>
        <v>0</v>
      </c>
      <c r="AI288" s="72">
        <f t="shared" ca="1" si="201"/>
        <v>0</v>
      </c>
      <c r="AJ288" s="72">
        <f t="shared" ca="1" si="202"/>
        <v>0</v>
      </c>
      <c r="AK288" s="72">
        <f t="shared" ca="1" si="203"/>
        <v>0</v>
      </c>
      <c r="AL288" s="76"/>
      <c r="AM288" s="72">
        <f t="shared" ca="1" si="204"/>
        <v>0</v>
      </c>
      <c r="AN288" s="72">
        <f t="shared" ca="1" si="205"/>
        <v>0</v>
      </c>
      <c r="AO288" s="72">
        <f t="shared" ca="1" si="206"/>
        <v>0</v>
      </c>
      <c r="AP288" s="85">
        <f t="shared" ca="1" si="207"/>
        <v>0</v>
      </c>
      <c r="AR288" s="72">
        <f t="shared" ca="1" si="208"/>
        <v>0</v>
      </c>
      <c r="AS288" s="72">
        <f t="shared" ca="1" si="209"/>
        <v>0</v>
      </c>
      <c r="AT288" s="72">
        <f t="shared" ca="1" si="210"/>
        <v>0</v>
      </c>
      <c r="AU288" s="85">
        <f t="shared" ca="1" si="211"/>
        <v>0</v>
      </c>
      <c r="AV288" s="85"/>
      <c r="AW288" s="73">
        <f t="shared" ca="1" si="212"/>
        <v>0</v>
      </c>
      <c r="AY288" s="73">
        <f t="shared" ca="1" si="213"/>
        <v>0</v>
      </c>
      <c r="AZ288" s="86"/>
    </row>
    <row r="289" spans="1:52" ht="12" customHeight="1">
      <c r="A289" s="77">
        <f t="shared" si="214"/>
        <v>46419</v>
      </c>
      <c r="B289" s="78">
        <f t="shared" si="215"/>
        <v>50000</v>
      </c>
      <c r="C289" s="87"/>
      <c r="D289" s="79">
        <f t="shared" si="186"/>
        <v>50000</v>
      </c>
      <c r="E289" s="67">
        <f t="shared" si="187"/>
        <v>0</v>
      </c>
      <c r="F289" s="67">
        <f t="shared" ca="1" si="188"/>
        <v>0</v>
      </c>
      <c r="G289" s="80">
        <f>VLOOKUP($A289,[0]!Table,MATCH(G$4,[0]!Curves,0))</f>
        <v>0</v>
      </c>
      <c r="H289" s="81">
        <f t="shared" si="221"/>
        <v>0</v>
      </c>
      <c r="I289" s="80">
        <f t="shared" si="222"/>
        <v>0</v>
      </c>
      <c r="J289" s="80">
        <f>VLOOKUP($A289,[0]!Table,MATCH(J$4,[0]!Curves,0))</f>
        <v>0</v>
      </c>
      <c r="K289" s="81">
        <f t="shared" si="216"/>
        <v>0</v>
      </c>
      <c r="L289" s="99">
        <f t="shared" si="223"/>
        <v>0</v>
      </c>
      <c r="M289" s="80">
        <f>VLOOKUP($A289,[0]!Table,MATCH(M$4,[0]!Curves,0))</f>
        <v>0</v>
      </c>
      <c r="N289" s="81">
        <f t="shared" si="217"/>
        <v>0</v>
      </c>
      <c r="O289" s="99">
        <f t="shared" si="224"/>
        <v>0</v>
      </c>
      <c r="P289" s="71"/>
      <c r="Q289" s="99">
        <f t="shared" si="218"/>
        <v>0</v>
      </c>
      <c r="R289" s="99">
        <f t="shared" si="219"/>
        <v>0</v>
      </c>
      <c r="S289" s="99">
        <f t="shared" si="220"/>
        <v>0</v>
      </c>
      <c r="T289" s="82"/>
      <c r="U289" s="22">
        <f t="shared" si="189"/>
        <v>28</v>
      </c>
      <c r="V289" s="83">
        <f t="shared" si="190"/>
        <v>46471</v>
      </c>
      <c r="W289" s="22">
        <f t="shared" ca="1" si="191"/>
        <v>9422</v>
      </c>
      <c r="X289" s="80">
        <f>VLOOKUP($A289,[0]!Table,MATCH(X$4,[0]!Curves,0))</f>
        <v>6.5809464701964707E-2</v>
      </c>
      <c r="Y289" s="84">
        <f t="shared" ca="1" si="192"/>
        <v>0.18820244790687921</v>
      </c>
      <c r="Z289" s="22">
        <f t="shared" si="193"/>
        <v>0</v>
      </c>
      <c r="AA289" s="22">
        <f t="shared" si="194"/>
        <v>0</v>
      </c>
      <c r="AC289" s="72">
        <f t="shared" ca="1" si="195"/>
        <v>0</v>
      </c>
      <c r="AD289" s="72">
        <f t="shared" ca="1" si="196"/>
        <v>0</v>
      </c>
      <c r="AE289" s="72">
        <f t="shared" ca="1" si="197"/>
        <v>0</v>
      </c>
      <c r="AF289" s="72">
        <f t="shared" ca="1" si="198"/>
        <v>0</v>
      </c>
      <c r="AG289" s="72">
        <f t="shared" ca="1" si="199"/>
        <v>0</v>
      </c>
      <c r="AH289" s="72">
        <f t="shared" ca="1" si="200"/>
        <v>0</v>
      </c>
      <c r="AI289" s="72">
        <f t="shared" ca="1" si="201"/>
        <v>0</v>
      </c>
      <c r="AJ289" s="72">
        <f t="shared" ca="1" si="202"/>
        <v>0</v>
      </c>
      <c r="AK289" s="72">
        <f t="shared" ca="1" si="203"/>
        <v>0</v>
      </c>
      <c r="AL289" s="76"/>
      <c r="AM289" s="72">
        <f t="shared" ca="1" si="204"/>
        <v>0</v>
      </c>
      <c r="AN289" s="72">
        <f t="shared" ca="1" si="205"/>
        <v>0</v>
      </c>
      <c r="AO289" s="72">
        <f t="shared" ca="1" si="206"/>
        <v>0</v>
      </c>
      <c r="AP289" s="85">
        <f t="shared" ca="1" si="207"/>
        <v>0</v>
      </c>
      <c r="AR289" s="72">
        <f t="shared" ca="1" si="208"/>
        <v>0</v>
      </c>
      <c r="AS289" s="72">
        <f t="shared" ca="1" si="209"/>
        <v>0</v>
      </c>
      <c r="AT289" s="72">
        <f t="shared" ca="1" si="210"/>
        <v>0</v>
      </c>
      <c r="AU289" s="85">
        <f t="shared" ca="1" si="211"/>
        <v>0</v>
      </c>
      <c r="AV289" s="85"/>
      <c r="AW289" s="73">
        <f t="shared" ca="1" si="212"/>
        <v>0</v>
      </c>
      <c r="AY289" s="73">
        <f t="shared" ca="1" si="213"/>
        <v>0</v>
      </c>
      <c r="AZ289" s="86"/>
    </row>
    <row r="290" spans="1:52" ht="12" customHeight="1">
      <c r="A290" s="77">
        <f t="shared" si="214"/>
        <v>46447</v>
      </c>
      <c r="B290" s="78">
        <f t="shared" si="215"/>
        <v>50000</v>
      </c>
      <c r="C290" s="87"/>
      <c r="D290" s="79">
        <f t="shared" si="186"/>
        <v>50000</v>
      </c>
      <c r="E290" s="67">
        <f t="shared" si="187"/>
        <v>0</v>
      </c>
      <c r="F290" s="67">
        <f t="shared" ca="1" si="188"/>
        <v>0</v>
      </c>
      <c r="G290" s="80">
        <f>VLOOKUP($A290,[0]!Table,MATCH(G$4,[0]!Curves,0))</f>
        <v>0</v>
      </c>
      <c r="H290" s="81">
        <f t="shared" si="221"/>
        <v>0</v>
      </c>
      <c r="I290" s="80">
        <f t="shared" ref="I290:I309" si="225">H290</f>
        <v>0</v>
      </c>
      <c r="J290" s="80">
        <f>VLOOKUP($A290,[0]!Table,MATCH(J$4,[0]!Curves,0))</f>
        <v>0</v>
      </c>
      <c r="K290" s="81">
        <f t="shared" si="216"/>
        <v>0</v>
      </c>
      <c r="L290" s="99">
        <f t="shared" ref="L290:L309" si="226">K290</f>
        <v>0</v>
      </c>
      <c r="M290" s="80">
        <f>VLOOKUP($A290,[0]!Table,MATCH(M$4,[0]!Curves,0))</f>
        <v>0</v>
      </c>
      <c r="N290" s="81">
        <f t="shared" si="217"/>
        <v>0</v>
      </c>
      <c r="O290" s="99">
        <f t="shared" ref="O290:O309" si="227">N290</f>
        <v>0</v>
      </c>
      <c r="P290" s="71"/>
      <c r="Q290" s="99">
        <f t="shared" si="218"/>
        <v>0</v>
      </c>
      <c r="R290" s="99">
        <f t="shared" si="219"/>
        <v>0</v>
      </c>
      <c r="S290" s="99">
        <f t="shared" si="220"/>
        <v>0</v>
      </c>
      <c r="T290" s="82"/>
      <c r="U290" s="22">
        <f t="shared" si="189"/>
        <v>31</v>
      </c>
      <c r="V290" s="83">
        <f t="shared" si="190"/>
        <v>46502</v>
      </c>
      <c r="W290" s="22">
        <f t="shared" ca="1" si="191"/>
        <v>9453</v>
      </c>
      <c r="X290" s="80">
        <f>VLOOKUP($A290,[0]!Table,MATCH(X$4,[0]!Curves,0))</f>
        <v>6.5807305448879902E-2</v>
      </c>
      <c r="Y290" s="84">
        <f t="shared" ca="1" si="192"/>
        <v>0.18718225483296036</v>
      </c>
      <c r="Z290" s="22">
        <f t="shared" si="193"/>
        <v>0</v>
      </c>
      <c r="AA290" s="22">
        <f t="shared" si="194"/>
        <v>0</v>
      </c>
      <c r="AC290" s="72">
        <f t="shared" ca="1" si="195"/>
        <v>0</v>
      </c>
      <c r="AD290" s="72">
        <f t="shared" ca="1" si="196"/>
        <v>0</v>
      </c>
      <c r="AE290" s="72">
        <f t="shared" ca="1" si="197"/>
        <v>0</v>
      </c>
      <c r="AF290" s="72">
        <f t="shared" ca="1" si="198"/>
        <v>0</v>
      </c>
      <c r="AG290" s="72">
        <f t="shared" ca="1" si="199"/>
        <v>0</v>
      </c>
      <c r="AH290" s="72">
        <f t="shared" ca="1" si="200"/>
        <v>0</v>
      </c>
      <c r="AI290" s="72">
        <f t="shared" ca="1" si="201"/>
        <v>0</v>
      </c>
      <c r="AJ290" s="72">
        <f t="shared" ca="1" si="202"/>
        <v>0</v>
      </c>
      <c r="AK290" s="72">
        <f t="shared" ca="1" si="203"/>
        <v>0</v>
      </c>
      <c r="AL290" s="76"/>
      <c r="AM290" s="72">
        <f t="shared" ca="1" si="204"/>
        <v>0</v>
      </c>
      <c r="AN290" s="72">
        <f t="shared" ca="1" si="205"/>
        <v>0</v>
      </c>
      <c r="AO290" s="72">
        <f t="shared" ca="1" si="206"/>
        <v>0</v>
      </c>
      <c r="AP290" s="85">
        <f t="shared" ca="1" si="207"/>
        <v>0</v>
      </c>
      <c r="AR290" s="72">
        <f t="shared" ca="1" si="208"/>
        <v>0</v>
      </c>
      <c r="AS290" s="72">
        <f t="shared" ca="1" si="209"/>
        <v>0</v>
      </c>
      <c r="AT290" s="72">
        <f t="shared" ca="1" si="210"/>
        <v>0</v>
      </c>
      <c r="AU290" s="85">
        <f t="shared" ca="1" si="211"/>
        <v>0</v>
      </c>
      <c r="AV290" s="85"/>
      <c r="AW290" s="73">
        <f t="shared" ca="1" si="212"/>
        <v>0</v>
      </c>
      <c r="AY290" s="73">
        <f t="shared" ca="1" si="213"/>
        <v>0</v>
      </c>
      <c r="AZ290" s="86"/>
    </row>
    <row r="291" spans="1:52" ht="12" customHeight="1">
      <c r="A291" s="77">
        <f t="shared" si="214"/>
        <v>46478</v>
      </c>
      <c r="B291" s="78">
        <f t="shared" si="215"/>
        <v>50000</v>
      </c>
      <c r="C291" s="87"/>
      <c r="D291" s="79">
        <f t="shared" si="186"/>
        <v>50000</v>
      </c>
      <c r="E291" s="67">
        <f t="shared" si="187"/>
        <v>0</v>
      </c>
      <c r="F291" s="67">
        <f t="shared" ca="1" si="188"/>
        <v>0</v>
      </c>
      <c r="G291" s="80">
        <f>VLOOKUP($A291,[0]!Table,MATCH(G$4,[0]!Curves,0))</f>
        <v>0</v>
      </c>
      <c r="H291" s="81">
        <f t="shared" si="221"/>
        <v>0</v>
      </c>
      <c r="I291" s="80">
        <f t="shared" si="225"/>
        <v>0</v>
      </c>
      <c r="J291" s="80">
        <f>VLOOKUP($A291,[0]!Table,MATCH(J$4,[0]!Curves,0))</f>
        <v>0</v>
      </c>
      <c r="K291" s="81">
        <f t="shared" si="216"/>
        <v>0</v>
      </c>
      <c r="L291" s="99">
        <f t="shared" si="226"/>
        <v>0</v>
      </c>
      <c r="M291" s="80">
        <f>VLOOKUP($A291,[0]!Table,MATCH(M$4,[0]!Curves,0))</f>
        <v>0</v>
      </c>
      <c r="N291" s="81">
        <f t="shared" si="217"/>
        <v>0</v>
      </c>
      <c r="O291" s="99">
        <f t="shared" si="227"/>
        <v>0</v>
      </c>
      <c r="P291" s="71"/>
      <c r="Q291" s="99">
        <f t="shared" si="218"/>
        <v>0</v>
      </c>
      <c r="R291" s="99">
        <f t="shared" si="219"/>
        <v>0</v>
      </c>
      <c r="S291" s="99">
        <f t="shared" si="220"/>
        <v>0</v>
      </c>
      <c r="T291" s="82"/>
      <c r="U291" s="22">
        <f t="shared" si="189"/>
        <v>30</v>
      </c>
      <c r="V291" s="83">
        <f t="shared" si="190"/>
        <v>46532</v>
      </c>
      <c r="W291" s="22">
        <f t="shared" ca="1" si="191"/>
        <v>9483</v>
      </c>
      <c r="X291" s="80">
        <f>VLOOKUP($A291,[0]!Table,MATCH(X$4,[0]!Curves,0))</f>
        <v>6.5804914847252205E-2</v>
      </c>
      <c r="Y291" s="84">
        <f t="shared" ca="1" si="192"/>
        <v>0.18620030665411436</v>
      </c>
      <c r="Z291" s="22">
        <f t="shared" si="193"/>
        <v>0</v>
      </c>
      <c r="AA291" s="22">
        <f t="shared" si="194"/>
        <v>0</v>
      </c>
      <c r="AC291" s="72">
        <f t="shared" ca="1" si="195"/>
        <v>0</v>
      </c>
      <c r="AD291" s="72">
        <f t="shared" ca="1" si="196"/>
        <v>0</v>
      </c>
      <c r="AE291" s="72">
        <f t="shared" ca="1" si="197"/>
        <v>0</v>
      </c>
      <c r="AF291" s="72">
        <f t="shared" ca="1" si="198"/>
        <v>0</v>
      </c>
      <c r="AG291" s="72">
        <f t="shared" ca="1" si="199"/>
        <v>0</v>
      </c>
      <c r="AH291" s="72">
        <f t="shared" ca="1" si="200"/>
        <v>0</v>
      </c>
      <c r="AI291" s="72">
        <f t="shared" ca="1" si="201"/>
        <v>0</v>
      </c>
      <c r="AJ291" s="72">
        <f t="shared" ca="1" si="202"/>
        <v>0</v>
      </c>
      <c r="AK291" s="72">
        <f t="shared" ca="1" si="203"/>
        <v>0</v>
      </c>
      <c r="AL291" s="76"/>
      <c r="AM291" s="72">
        <f t="shared" ca="1" si="204"/>
        <v>0</v>
      </c>
      <c r="AN291" s="72">
        <f t="shared" ca="1" si="205"/>
        <v>0</v>
      </c>
      <c r="AO291" s="72">
        <f t="shared" ca="1" si="206"/>
        <v>0</v>
      </c>
      <c r="AP291" s="85">
        <f t="shared" ca="1" si="207"/>
        <v>0</v>
      </c>
      <c r="AR291" s="72">
        <f t="shared" ca="1" si="208"/>
        <v>0</v>
      </c>
      <c r="AS291" s="72">
        <f t="shared" ca="1" si="209"/>
        <v>0</v>
      </c>
      <c r="AT291" s="72">
        <f t="shared" ca="1" si="210"/>
        <v>0</v>
      </c>
      <c r="AU291" s="85">
        <f t="shared" ca="1" si="211"/>
        <v>0</v>
      </c>
      <c r="AV291" s="85"/>
      <c r="AW291" s="73">
        <f t="shared" ca="1" si="212"/>
        <v>0</v>
      </c>
      <c r="AY291" s="73">
        <f t="shared" ca="1" si="213"/>
        <v>0</v>
      </c>
      <c r="AZ291" s="86"/>
    </row>
    <row r="292" spans="1:52" ht="12" customHeight="1">
      <c r="A292" s="77">
        <f t="shared" si="214"/>
        <v>46508</v>
      </c>
      <c r="B292" s="78">
        <f t="shared" si="215"/>
        <v>50000</v>
      </c>
      <c r="C292" s="87"/>
      <c r="D292" s="79">
        <f t="shared" si="186"/>
        <v>50000</v>
      </c>
      <c r="E292" s="67">
        <f t="shared" si="187"/>
        <v>0</v>
      </c>
      <c r="F292" s="67">
        <f t="shared" ca="1" si="188"/>
        <v>0</v>
      </c>
      <c r="G292" s="80">
        <f>VLOOKUP($A292,[0]!Table,MATCH(G$4,[0]!Curves,0))</f>
        <v>0</v>
      </c>
      <c r="H292" s="81">
        <f t="shared" si="221"/>
        <v>0</v>
      </c>
      <c r="I292" s="80">
        <f t="shared" si="225"/>
        <v>0</v>
      </c>
      <c r="J292" s="80">
        <f>VLOOKUP($A292,[0]!Table,MATCH(J$4,[0]!Curves,0))</f>
        <v>0</v>
      </c>
      <c r="K292" s="81">
        <f t="shared" si="216"/>
        <v>0</v>
      </c>
      <c r="L292" s="99">
        <f t="shared" si="226"/>
        <v>0</v>
      </c>
      <c r="M292" s="80">
        <f>VLOOKUP($A292,[0]!Table,MATCH(M$4,[0]!Curves,0))</f>
        <v>0</v>
      </c>
      <c r="N292" s="81">
        <f t="shared" si="217"/>
        <v>0</v>
      </c>
      <c r="O292" s="99">
        <f t="shared" si="227"/>
        <v>0</v>
      </c>
      <c r="P292" s="71"/>
      <c r="Q292" s="99">
        <f t="shared" si="218"/>
        <v>0</v>
      </c>
      <c r="R292" s="99">
        <f t="shared" si="219"/>
        <v>0</v>
      </c>
      <c r="S292" s="99">
        <f t="shared" si="220"/>
        <v>0</v>
      </c>
      <c r="T292" s="82"/>
      <c r="U292" s="22">
        <f t="shared" si="189"/>
        <v>31</v>
      </c>
      <c r="V292" s="83">
        <f t="shared" si="190"/>
        <v>46563</v>
      </c>
      <c r="W292" s="22">
        <f t="shared" ca="1" si="191"/>
        <v>9514</v>
      </c>
      <c r="X292" s="80">
        <f>VLOOKUP($A292,[0]!Table,MATCH(X$4,[0]!Curves,0))</f>
        <v>6.5802601361808002E-2</v>
      </c>
      <c r="Y292" s="84">
        <f t="shared" ca="1" si="192"/>
        <v>0.18519110982109252</v>
      </c>
      <c r="Z292" s="22">
        <f t="shared" si="193"/>
        <v>0</v>
      </c>
      <c r="AA292" s="22">
        <f t="shared" si="194"/>
        <v>0</v>
      </c>
      <c r="AC292" s="72">
        <f t="shared" ca="1" si="195"/>
        <v>0</v>
      </c>
      <c r="AD292" s="72">
        <f t="shared" ca="1" si="196"/>
        <v>0</v>
      </c>
      <c r="AE292" s="72">
        <f t="shared" ca="1" si="197"/>
        <v>0</v>
      </c>
      <c r="AF292" s="72">
        <f t="shared" ca="1" si="198"/>
        <v>0</v>
      </c>
      <c r="AG292" s="72">
        <f t="shared" ca="1" si="199"/>
        <v>0</v>
      </c>
      <c r="AH292" s="72">
        <f t="shared" ca="1" si="200"/>
        <v>0</v>
      </c>
      <c r="AI292" s="72">
        <f t="shared" ca="1" si="201"/>
        <v>0</v>
      </c>
      <c r="AJ292" s="72">
        <f t="shared" ca="1" si="202"/>
        <v>0</v>
      </c>
      <c r="AK292" s="72">
        <f t="shared" ca="1" si="203"/>
        <v>0</v>
      </c>
      <c r="AL292" s="76"/>
      <c r="AM292" s="72">
        <f t="shared" ca="1" si="204"/>
        <v>0</v>
      </c>
      <c r="AN292" s="72">
        <f t="shared" ca="1" si="205"/>
        <v>0</v>
      </c>
      <c r="AO292" s="72">
        <f t="shared" ca="1" si="206"/>
        <v>0</v>
      </c>
      <c r="AP292" s="85">
        <f t="shared" ca="1" si="207"/>
        <v>0</v>
      </c>
      <c r="AR292" s="72">
        <f t="shared" ca="1" si="208"/>
        <v>0</v>
      </c>
      <c r="AS292" s="72">
        <f t="shared" ca="1" si="209"/>
        <v>0</v>
      </c>
      <c r="AT292" s="72">
        <f t="shared" ca="1" si="210"/>
        <v>0</v>
      </c>
      <c r="AU292" s="85">
        <f t="shared" ca="1" si="211"/>
        <v>0</v>
      </c>
      <c r="AV292" s="85"/>
      <c r="AW292" s="73">
        <f t="shared" ca="1" si="212"/>
        <v>0</v>
      </c>
      <c r="AY292" s="73">
        <f t="shared" ca="1" si="213"/>
        <v>0</v>
      </c>
      <c r="AZ292" s="86"/>
    </row>
    <row r="293" spans="1:52" ht="12" customHeight="1">
      <c r="A293" s="77">
        <f t="shared" si="214"/>
        <v>46539</v>
      </c>
      <c r="B293" s="78">
        <f t="shared" si="215"/>
        <v>50000</v>
      </c>
      <c r="C293" s="87"/>
      <c r="D293" s="79">
        <f t="shared" si="186"/>
        <v>50000</v>
      </c>
      <c r="E293" s="67">
        <f t="shared" si="187"/>
        <v>0</v>
      </c>
      <c r="F293" s="67">
        <f t="shared" ca="1" si="188"/>
        <v>0</v>
      </c>
      <c r="G293" s="80">
        <f>VLOOKUP($A293,[0]!Table,MATCH(G$4,[0]!Curves,0))</f>
        <v>0</v>
      </c>
      <c r="H293" s="81">
        <f t="shared" si="221"/>
        <v>0</v>
      </c>
      <c r="I293" s="80">
        <f t="shared" si="225"/>
        <v>0</v>
      </c>
      <c r="J293" s="80">
        <f>VLOOKUP($A293,[0]!Table,MATCH(J$4,[0]!Curves,0))</f>
        <v>0</v>
      </c>
      <c r="K293" s="81">
        <f t="shared" si="216"/>
        <v>0</v>
      </c>
      <c r="L293" s="99">
        <f t="shared" si="226"/>
        <v>0</v>
      </c>
      <c r="M293" s="80">
        <f>VLOOKUP($A293,[0]!Table,MATCH(M$4,[0]!Curves,0))</f>
        <v>0</v>
      </c>
      <c r="N293" s="81">
        <f t="shared" si="217"/>
        <v>0</v>
      </c>
      <c r="O293" s="99">
        <f t="shared" si="227"/>
        <v>0</v>
      </c>
      <c r="P293" s="71"/>
      <c r="Q293" s="99">
        <f t="shared" si="218"/>
        <v>0</v>
      </c>
      <c r="R293" s="99">
        <f t="shared" si="219"/>
        <v>0</v>
      </c>
      <c r="S293" s="99">
        <f t="shared" si="220"/>
        <v>0</v>
      </c>
      <c r="T293" s="82"/>
      <c r="U293" s="22">
        <f t="shared" si="189"/>
        <v>30</v>
      </c>
      <c r="V293" s="83">
        <f t="shared" si="190"/>
        <v>46593</v>
      </c>
      <c r="W293" s="22">
        <f t="shared" ca="1" si="191"/>
        <v>9544</v>
      </c>
      <c r="X293" s="80">
        <f>VLOOKUP($A293,[0]!Table,MATCH(X$4,[0]!Curves,0))</f>
        <v>6.58002107601834E-2</v>
      </c>
      <c r="Y293" s="84">
        <f t="shared" ca="1" si="192"/>
        <v>0.18421974492826534</v>
      </c>
      <c r="Z293" s="22">
        <f t="shared" si="193"/>
        <v>0</v>
      </c>
      <c r="AA293" s="22">
        <f t="shared" si="194"/>
        <v>0</v>
      </c>
      <c r="AC293" s="72">
        <f t="shared" ca="1" si="195"/>
        <v>0</v>
      </c>
      <c r="AD293" s="72">
        <f t="shared" ca="1" si="196"/>
        <v>0</v>
      </c>
      <c r="AE293" s="72">
        <f t="shared" ca="1" si="197"/>
        <v>0</v>
      </c>
      <c r="AF293" s="72">
        <f t="shared" ca="1" si="198"/>
        <v>0</v>
      </c>
      <c r="AG293" s="72">
        <f t="shared" ca="1" si="199"/>
        <v>0</v>
      </c>
      <c r="AH293" s="72">
        <f t="shared" ca="1" si="200"/>
        <v>0</v>
      </c>
      <c r="AI293" s="72">
        <f t="shared" ca="1" si="201"/>
        <v>0</v>
      </c>
      <c r="AJ293" s="72">
        <f t="shared" ca="1" si="202"/>
        <v>0</v>
      </c>
      <c r="AK293" s="72">
        <f t="shared" ca="1" si="203"/>
        <v>0</v>
      </c>
      <c r="AL293" s="76"/>
      <c r="AM293" s="72">
        <f t="shared" ca="1" si="204"/>
        <v>0</v>
      </c>
      <c r="AN293" s="72">
        <f t="shared" ca="1" si="205"/>
        <v>0</v>
      </c>
      <c r="AO293" s="72">
        <f t="shared" ca="1" si="206"/>
        <v>0</v>
      </c>
      <c r="AP293" s="85">
        <f t="shared" ca="1" si="207"/>
        <v>0</v>
      </c>
      <c r="AR293" s="72">
        <f t="shared" ca="1" si="208"/>
        <v>0</v>
      </c>
      <c r="AS293" s="72">
        <f t="shared" ca="1" si="209"/>
        <v>0</v>
      </c>
      <c r="AT293" s="72">
        <f t="shared" ca="1" si="210"/>
        <v>0</v>
      </c>
      <c r="AU293" s="85">
        <f t="shared" ca="1" si="211"/>
        <v>0</v>
      </c>
      <c r="AV293" s="85"/>
      <c r="AW293" s="73">
        <f t="shared" ca="1" si="212"/>
        <v>0</v>
      </c>
      <c r="AY293" s="73">
        <f t="shared" ca="1" si="213"/>
        <v>0</v>
      </c>
      <c r="AZ293" s="86"/>
    </row>
    <row r="294" spans="1:52" ht="12" customHeight="1">
      <c r="A294" s="77">
        <f t="shared" si="214"/>
        <v>46569</v>
      </c>
      <c r="B294" s="78">
        <f t="shared" si="215"/>
        <v>50000</v>
      </c>
      <c r="C294" s="87"/>
      <c r="D294" s="79">
        <f t="shared" si="186"/>
        <v>50000</v>
      </c>
      <c r="E294" s="67">
        <f t="shared" si="187"/>
        <v>0</v>
      </c>
      <c r="F294" s="67">
        <f t="shared" ca="1" si="188"/>
        <v>0</v>
      </c>
      <c r="G294" s="80">
        <f>VLOOKUP($A294,[0]!Table,MATCH(G$4,[0]!Curves,0))</f>
        <v>0</v>
      </c>
      <c r="H294" s="81">
        <f t="shared" si="221"/>
        <v>0</v>
      </c>
      <c r="I294" s="80">
        <f t="shared" si="225"/>
        <v>0</v>
      </c>
      <c r="J294" s="80">
        <f>VLOOKUP($A294,[0]!Table,MATCH(J$4,[0]!Curves,0))</f>
        <v>0</v>
      </c>
      <c r="K294" s="81">
        <f t="shared" si="216"/>
        <v>0</v>
      </c>
      <c r="L294" s="99">
        <f t="shared" si="226"/>
        <v>0</v>
      </c>
      <c r="M294" s="80">
        <f>VLOOKUP($A294,[0]!Table,MATCH(M$4,[0]!Curves,0))</f>
        <v>0</v>
      </c>
      <c r="N294" s="81">
        <f t="shared" si="217"/>
        <v>0</v>
      </c>
      <c r="O294" s="99">
        <f t="shared" si="227"/>
        <v>0</v>
      </c>
      <c r="P294" s="71"/>
      <c r="Q294" s="99">
        <f t="shared" si="218"/>
        <v>0</v>
      </c>
      <c r="R294" s="99">
        <f t="shared" si="219"/>
        <v>0</v>
      </c>
      <c r="S294" s="99">
        <f t="shared" si="220"/>
        <v>0</v>
      </c>
      <c r="T294" s="82"/>
      <c r="U294" s="22">
        <f t="shared" si="189"/>
        <v>31</v>
      </c>
      <c r="V294" s="83">
        <f t="shared" si="190"/>
        <v>46624</v>
      </c>
      <c r="W294" s="22">
        <f t="shared" ca="1" si="191"/>
        <v>9575</v>
      </c>
      <c r="X294" s="80">
        <f>VLOOKUP($A294,[0]!Table,MATCH(X$4,[0]!Curves,0))</f>
        <v>6.5797897274742806E-2</v>
      </c>
      <c r="Y294" s="84">
        <f t="shared" ca="1" si="192"/>
        <v>0.18322142431396204</v>
      </c>
      <c r="Z294" s="22">
        <f t="shared" si="193"/>
        <v>0</v>
      </c>
      <c r="AA294" s="22">
        <f t="shared" si="194"/>
        <v>0</v>
      </c>
      <c r="AC294" s="72">
        <f t="shared" ca="1" si="195"/>
        <v>0</v>
      </c>
      <c r="AD294" s="72">
        <f t="shared" ca="1" si="196"/>
        <v>0</v>
      </c>
      <c r="AE294" s="72">
        <f t="shared" ca="1" si="197"/>
        <v>0</v>
      </c>
      <c r="AF294" s="72">
        <f t="shared" ca="1" si="198"/>
        <v>0</v>
      </c>
      <c r="AG294" s="72">
        <f t="shared" ca="1" si="199"/>
        <v>0</v>
      </c>
      <c r="AH294" s="72">
        <f t="shared" ca="1" si="200"/>
        <v>0</v>
      </c>
      <c r="AI294" s="72">
        <f t="shared" ca="1" si="201"/>
        <v>0</v>
      </c>
      <c r="AJ294" s="72">
        <f t="shared" ca="1" si="202"/>
        <v>0</v>
      </c>
      <c r="AK294" s="72">
        <f t="shared" ca="1" si="203"/>
        <v>0</v>
      </c>
      <c r="AL294" s="76"/>
      <c r="AM294" s="72">
        <f t="shared" ca="1" si="204"/>
        <v>0</v>
      </c>
      <c r="AN294" s="72">
        <f t="shared" ca="1" si="205"/>
        <v>0</v>
      </c>
      <c r="AO294" s="72">
        <f t="shared" ca="1" si="206"/>
        <v>0</v>
      </c>
      <c r="AP294" s="85">
        <f t="shared" ca="1" si="207"/>
        <v>0</v>
      </c>
      <c r="AR294" s="72">
        <f t="shared" ca="1" si="208"/>
        <v>0</v>
      </c>
      <c r="AS294" s="72">
        <f t="shared" ca="1" si="209"/>
        <v>0</v>
      </c>
      <c r="AT294" s="72">
        <f t="shared" ca="1" si="210"/>
        <v>0</v>
      </c>
      <c r="AU294" s="85">
        <f t="shared" ca="1" si="211"/>
        <v>0</v>
      </c>
      <c r="AV294" s="85"/>
      <c r="AW294" s="73">
        <f t="shared" ca="1" si="212"/>
        <v>0</v>
      </c>
      <c r="AY294" s="73">
        <f t="shared" ca="1" si="213"/>
        <v>0</v>
      </c>
      <c r="AZ294" s="86"/>
    </row>
    <row r="295" spans="1:52" ht="12" customHeight="1">
      <c r="A295" s="77">
        <f t="shared" si="214"/>
        <v>46600</v>
      </c>
      <c r="B295" s="78">
        <f t="shared" si="215"/>
        <v>50000</v>
      </c>
      <c r="C295" s="87"/>
      <c r="D295" s="79">
        <f t="shared" si="186"/>
        <v>50000</v>
      </c>
      <c r="E295" s="67">
        <f t="shared" si="187"/>
        <v>0</v>
      </c>
      <c r="F295" s="67">
        <f t="shared" ca="1" si="188"/>
        <v>0</v>
      </c>
      <c r="G295" s="80">
        <f>VLOOKUP($A295,[0]!Table,MATCH(G$4,[0]!Curves,0))</f>
        <v>0</v>
      </c>
      <c r="H295" s="81">
        <f t="shared" si="221"/>
        <v>0</v>
      </c>
      <c r="I295" s="80">
        <f t="shared" si="225"/>
        <v>0</v>
      </c>
      <c r="J295" s="80">
        <f>VLOOKUP($A295,[0]!Table,MATCH(J$4,[0]!Curves,0))</f>
        <v>0</v>
      </c>
      <c r="K295" s="81">
        <f t="shared" si="216"/>
        <v>0</v>
      </c>
      <c r="L295" s="99">
        <f t="shared" si="226"/>
        <v>0</v>
      </c>
      <c r="M295" s="80">
        <f>VLOOKUP($A295,[0]!Table,MATCH(M$4,[0]!Curves,0))</f>
        <v>0</v>
      </c>
      <c r="N295" s="81">
        <f t="shared" si="217"/>
        <v>0</v>
      </c>
      <c r="O295" s="99">
        <f t="shared" si="227"/>
        <v>0</v>
      </c>
      <c r="P295" s="71"/>
      <c r="Q295" s="99">
        <f t="shared" si="218"/>
        <v>0</v>
      </c>
      <c r="R295" s="99">
        <f t="shared" si="219"/>
        <v>0</v>
      </c>
      <c r="S295" s="99">
        <f t="shared" si="220"/>
        <v>0</v>
      </c>
      <c r="T295" s="82"/>
      <c r="U295" s="22">
        <f t="shared" si="189"/>
        <v>31</v>
      </c>
      <c r="V295" s="83">
        <f t="shared" si="190"/>
        <v>46655</v>
      </c>
      <c r="W295" s="22">
        <f t="shared" ca="1" si="191"/>
        <v>9606</v>
      </c>
      <c r="X295" s="80">
        <f>VLOOKUP($A295,[0]!Table,MATCH(X$4,[0]!Curves,0))</f>
        <v>6.5795506673122603E-2</v>
      </c>
      <c r="Y295" s="84">
        <f t="shared" ca="1" si="192"/>
        <v>0.18222858538765255</v>
      </c>
      <c r="Z295" s="22">
        <f t="shared" si="193"/>
        <v>0</v>
      </c>
      <c r="AA295" s="22">
        <f t="shared" si="194"/>
        <v>0</v>
      </c>
      <c r="AC295" s="72">
        <f t="shared" ca="1" si="195"/>
        <v>0</v>
      </c>
      <c r="AD295" s="72">
        <f t="shared" ca="1" si="196"/>
        <v>0</v>
      </c>
      <c r="AE295" s="72">
        <f t="shared" ca="1" si="197"/>
        <v>0</v>
      </c>
      <c r="AF295" s="72">
        <f t="shared" ca="1" si="198"/>
        <v>0</v>
      </c>
      <c r="AG295" s="72">
        <f t="shared" ca="1" si="199"/>
        <v>0</v>
      </c>
      <c r="AH295" s="72">
        <f t="shared" ca="1" si="200"/>
        <v>0</v>
      </c>
      <c r="AI295" s="72">
        <f t="shared" ca="1" si="201"/>
        <v>0</v>
      </c>
      <c r="AJ295" s="72">
        <f t="shared" ca="1" si="202"/>
        <v>0</v>
      </c>
      <c r="AK295" s="72">
        <f t="shared" ca="1" si="203"/>
        <v>0</v>
      </c>
      <c r="AL295" s="76"/>
      <c r="AM295" s="72">
        <f t="shared" ca="1" si="204"/>
        <v>0</v>
      </c>
      <c r="AN295" s="72">
        <f t="shared" ca="1" si="205"/>
        <v>0</v>
      </c>
      <c r="AO295" s="72">
        <f t="shared" ca="1" si="206"/>
        <v>0</v>
      </c>
      <c r="AP295" s="85">
        <f t="shared" ca="1" si="207"/>
        <v>0</v>
      </c>
      <c r="AR295" s="72">
        <f t="shared" ca="1" si="208"/>
        <v>0</v>
      </c>
      <c r="AS295" s="72">
        <f t="shared" ca="1" si="209"/>
        <v>0</v>
      </c>
      <c r="AT295" s="72">
        <f t="shared" ca="1" si="210"/>
        <v>0</v>
      </c>
      <c r="AU295" s="85">
        <f t="shared" ca="1" si="211"/>
        <v>0</v>
      </c>
      <c r="AV295" s="85"/>
      <c r="AW295" s="73">
        <f t="shared" ca="1" si="212"/>
        <v>0</v>
      </c>
      <c r="AY295" s="73">
        <f t="shared" ca="1" si="213"/>
        <v>0</v>
      </c>
      <c r="AZ295" s="86"/>
    </row>
    <row r="296" spans="1:52" ht="12" customHeight="1">
      <c r="A296" s="77">
        <f t="shared" si="214"/>
        <v>46631</v>
      </c>
      <c r="B296" s="78">
        <f t="shared" si="215"/>
        <v>50000</v>
      </c>
      <c r="C296" s="87"/>
      <c r="D296" s="79">
        <f t="shared" si="186"/>
        <v>50000</v>
      </c>
      <c r="E296" s="67">
        <f t="shared" si="187"/>
        <v>0</v>
      </c>
      <c r="F296" s="67">
        <f t="shared" ca="1" si="188"/>
        <v>0</v>
      </c>
      <c r="G296" s="80">
        <f>VLOOKUP($A296,[0]!Table,MATCH(G$4,[0]!Curves,0))</f>
        <v>0</v>
      </c>
      <c r="H296" s="81">
        <f t="shared" si="221"/>
        <v>0</v>
      </c>
      <c r="I296" s="80">
        <f t="shared" si="225"/>
        <v>0</v>
      </c>
      <c r="J296" s="80">
        <f>VLOOKUP($A296,[0]!Table,MATCH(J$4,[0]!Curves,0))</f>
        <v>0</v>
      </c>
      <c r="K296" s="81">
        <f t="shared" si="216"/>
        <v>0</v>
      </c>
      <c r="L296" s="99">
        <f t="shared" si="226"/>
        <v>0</v>
      </c>
      <c r="M296" s="80">
        <f>VLOOKUP($A296,[0]!Table,MATCH(M$4,[0]!Curves,0))</f>
        <v>0</v>
      </c>
      <c r="N296" s="81">
        <f t="shared" si="217"/>
        <v>0</v>
      </c>
      <c r="O296" s="99">
        <f t="shared" si="227"/>
        <v>0</v>
      </c>
      <c r="P296" s="71"/>
      <c r="Q296" s="99">
        <f t="shared" si="218"/>
        <v>0</v>
      </c>
      <c r="R296" s="99">
        <f t="shared" si="219"/>
        <v>0</v>
      </c>
      <c r="S296" s="99">
        <f t="shared" si="220"/>
        <v>0</v>
      </c>
      <c r="T296" s="82"/>
      <c r="U296" s="22">
        <f t="shared" si="189"/>
        <v>30</v>
      </c>
      <c r="V296" s="83">
        <f t="shared" si="190"/>
        <v>46685</v>
      </c>
      <c r="W296" s="22">
        <f t="shared" ca="1" si="191"/>
        <v>9636</v>
      </c>
      <c r="X296" s="80">
        <f>VLOOKUP($A296,[0]!Table,MATCH(X$4,[0]!Curves,0))</f>
        <v>6.5793116071503704E-2</v>
      </c>
      <c r="Y296" s="84">
        <f t="shared" ca="1" si="192"/>
        <v>0.18127296410828167</v>
      </c>
      <c r="Z296" s="22">
        <f t="shared" si="193"/>
        <v>0</v>
      </c>
      <c r="AA296" s="22">
        <f t="shared" si="194"/>
        <v>0</v>
      </c>
      <c r="AC296" s="72">
        <f t="shared" ca="1" si="195"/>
        <v>0</v>
      </c>
      <c r="AD296" s="72">
        <f t="shared" ca="1" si="196"/>
        <v>0</v>
      </c>
      <c r="AE296" s="72">
        <f t="shared" ca="1" si="197"/>
        <v>0</v>
      </c>
      <c r="AF296" s="72">
        <f t="shared" ca="1" si="198"/>
        <v>0</v>
      </c>
      <c r="AG296" s="72">
        <f t="shared" ca="1" si="199"/>
        <v>0</v>
      </c>
      <c r="AH296" s="72">
        <f t="shared" ca="1" si="200"/>
        <v>0</v>
      </c>
      <c r="AI296" s="72">
        <f t="shared" ca="1" si="201"/>
        <v>0</v>
      </c>
      <c r="AJ296" s="72">
        <f t="shared" ca="1" si="202"/>
        <v>0</v>
      </c>
      <c r="AK296" s="72">
        <f t="shared" ca="1" si="203"/>
        <v>0</v>
      </c>
      <c r="AL296" s="76"/>
      <c r="AM296" s="72">
        <f t="shared" ca="1" si="204"/>
        <v>0</v>
      </c>
      <c r="AN296" s="72">
        <f t="shared" ca="1" si="205"/>
        <v>0</v>
      </c>
      <c r="AO296" s="72">
        <f t="shared" ca="1" si="206"/>
        <v>0</v>
      </c>
      <c r="AP296" s="85">
        <f t="shared" ca="1" si="207"/>
        <v>0</v>
      </c>
      <c r="AR296" s="72">
        <f t="shared" ca="1" si="208"/>
        <v>0</v>
      </c>
      <c r="AS296" s="72">
        <f t="shared" ca="1" si="209"/>
        <v>0</v>
      </c>
      <c r="AT296" s="72">
        <f t="shared" ca="1" si="210"/>
        <v>0</v>
      </c>
      <c r="AU296" s="85">
        <f t="shared" ca="1" si="211"/>
        <v>0</v>
      </c>
      <c r="AV296" s="85"/>
      <c r="AW296" s="73">
        <f t="shared" ca="1" si="212"/>
        <v>0</v>
      </c>
      <c r="AY296" s="73">
        <f t="shared" ca="1" si="213"/>
        <v>0</v>
      </c>
      <c r="AZ296" s="86"/>
    </row>
    <row r="297" spans="1:52" ht="12" customHeight="1">
      <c r="A297" s="77">
        <f t="shared" si="214"/>
        <v>46661</v>
      </c>
      <c r="B297" s="78">
        <f t="shared" si="215"/>
        <v>50000</v>
      </c>
      <c r="C297" s="87"/>
      <c r="D297" s="79">
        <f t="shared" si="186"/>
        <v>50000</v>
      </c>
      <c r="E297" s="67">
        <f t="shared" si="187"/>
        <v>0</v>
      </c>
      <c r="F297" s="67">
        <f t="shared" ca="1" si="188"/>
        <v>0</v>
      </c>
      <c r="G297" s="80">
        <f>VLOOKUP($A297,[0]!Table,MATCH(G$4,[0]!Curves,0))</f>
        <v>0</v>
      </c>
      <c r="H297" s="81">
        <f t="shared" si="221"/>
        <v>0</v>
      </c>
      <c r="I297" s="80">
        <f t="shared" si="225"/>
        <v>0</v>
      </c>
      <c r="J297" s="80">
        <f>VLOOKUP($A297,[0]!Table,MATCH(J$4,[0]!Curves,0))</f>
        <v>0</v>
      </c>
      <c r="K297" s="81">
        <f t="shared" si="216"/>
        <v>0</v>
      </c>
      <c r="L297" s="99">
        <f t="shared" si="226"/>
        <v>0</v>
      </c>
      <c r="M297" s="80">
        <f>VLOOKUP($A297,[0]!Table,MATCH(M$4,[0]!Curves,0))</f>
        <v>0</v>
      </c>
      <c r="N297" s="81">
        <f t="shared" si="217"/>
        <v>0</v>
      </c>
      <c r="O297" s="99">
        <f t="shared" si="227"/>
        <v>0</v>
      </c>
      <c r="P297" s="71"/>
      <c r="Q297" s="99">
        <f t="shared" si="218"/>
        <v>0</v>
      </c>
      <c r="R297" s="99">
        <f t="shared" si="219"/>
        <v>0</v>
      </c>
      <c r="S297" s="99">
        <f t="shared" si="220"/>
        <v>0</v>
      </c>
      <c r="T297" s="82"/>
      <c r="U297" s="22">
        <f t="shared" si="189"/>
        <v>31</v>
      </c>
      <c r="V297" s="83">
        <f t="shared" si="190"/>
        <v>46716</v>
      </c>
      <c r="W297" s="22">
        <f t="shared" ca="1" si="191"/>
        <v>9667</v>
      </c>
      <c r="X297" s="80">
        <f>VLOOKUP($A297,[0]!Table,MATCH(X$4,[0]!Curves,0))</f>
        <v>6.5790802586068495E-2</v>
      </c>
      <c r="Y297" s="84">
        <f t="shared" ca="1" si="192"/>
        <v>0.18029082288684964</v>
      </c>
      <c r="Z297" s="22">
        <f t="shared" si="193"/>
        <v>0</v>
      </c>
      <c r="AA297" s="22">
        <f t="shared" si="194"/>
        <v>0</v>
      </c>
      <c r="AC297" s="72">
        <f t="shared" ca="1" si="195"/>
        <v>0</v>
      </c>
      <c r="AD297" s="72">
        <f t="shared" ca="1" si="196"/>
        <v>0</v>
      </c>
      <c r="AE297" s="72">
        <f t="shared" ca="1" si="197"/>
        <v>0</v>
      </c>
      <c r="AF297" s="72">
        <f t="shared" ca="1" si="198"/>
        <v>0</v>
      </c>
      <c r="AG297" s="72">
        <f t="shared" ca="1" si="199"/>
        <v>0</v>
      </c>
      <c r="AH297" s="72">
        <f t="shared" ca="1" si="200"/>
        <v>0</v>
      </c>
      <c r="AI297" s="72">
        <f t="shared" ca="1" si="201"/>
        <v>0</v>
      </c>
      <c r="AJ297" s="72">
        <f t="shared" ca="1" si="202"/>
        <v>0</v>
      </c>
      <c r="AK297" s="72">
        <f t="shared" ca="1" si="203"/>
        <v>0</v>
      </c>
      <c r="AL297" s="76"/>
      <c r="AM297" s="72">
        <f t="shared" ca="1" si="204"/>
        <v>0</v>
      </c>
      <c r="AN297" s="72">
        <f t="shared" ca="1" si="205"/>
        <v>0</v>
      </c>
      <c r="AO297" s="72">
        <f t="shared" ca="1" si="206"/>
        <v>0</v>
      </c>
      <c r="AP297" s="85">
        <f t="shared" ca="1" si="207"/>
        <v>0</v>
      </c>
      <c r="AR297" s="72">
        <f t="shared" ca="1" si="208"/>
        <v>0</v>
      </c>
      <c r="AS297" s="72">
        <f t="shared" ca="1" si="209"/>
        <v>0</v>
      </c>
      <c r="AT297" s="72">
        <f t="shared" ca="1" si="210"/>
        <v>0</v>
      </c>
      <c r="AU297" s="85">
        <f t="shared" ca="1" si="211"/>
        <v>0</v>
      </c>
      <c r="AV297" s="85"/>
      <c r="AW297" s="73">
        <f t="shared" ca="1" si="212"/>
        <v>0</v>
      </c>
      <c r="AY297" s="73">
        <f t="shared" ca="1" si="213"/>
        <v>0</v>
      </c>
      <c r="AZ297" s="86"/>
    </row>
    <row r="298" spans="1:52" ht="12" customHeight="1">
      <c r="A298" s="77">
        <f t="shared" si="214"/>
        <v>46692</v>
      </c>
      <c r="B298" s="78">
        <f t="shared" si="215"/>
        <v>50000</v>
      </c>
      <c r="C298" s="87"/>
      <c r="D298" s="79">
        <f t="shared" si="186"/>
        <v>50000</v>
      </c>
      <c r="E298" s="67">
        <f t="shared" si="187"/>
        <v>0</v>
      </c>
      <c r="F298" s="67">
        <f t="shared" ca="1" si="188"/>
        <v>0</v>
      </c>
      <c r="G298" s="80">
        <f>VLOOKUP($A298,[0]!Table,MATCH(G$4,[0]!Curves,0))</f>
        <v>0</v>
      </c>
      <c r="H298" s="81">
        <f t="shared" si="221"/>
        <v>0</v>
      </c>
      <c r="I298" s="80">
        <f t="shared" si="225"/>
        <v>0</v>
      </c>
      <c r="J298" s="80">
        <f>VLOOKUP($A298,[0]!Table,MATCH(J$4,[0]!Curves,0))</f>
        <v>0</v>
      </c>
      <c r="K298" s="81">
        <f t="shared" si="216"/>
        <v>0</v>
      </c>
      <c r="L298" s="99">
        <f t="shared" si="226"/>
        <v>0</v>
      </c>
      <c r="M298" s="80">
        <f>VLOOKUP($A298,[0]!Table,MATCH(M$4,[0]!Curves,0))</f>
        <v>0</v>
      </c>
      <c r="N298" s="81">
        <f t="shared" si="217"/>
        <v>0</v>
      </c>
      <c r="O298" s="99">
        <f t="shared" si="227"/>
        <v>0</v>
      </c>
      <c r="P298" s="71"/>
      <c r="Q298" s="99">
        <f t="shared" si="218"/>
        <v>0</v>
      </c>
      <c r="R298" s="99">
        <f t="shared" si="219"/>
        <v>0</v>
      </c>
      <c r="S298" s="99">
        <f t="shared" si="220"/>
        <v>0</v>
      </c>
      <c r="T298" s="82"/>
      <c r="U298" s="22">
        <f t="shared" si="189"/>
        <v>30</v>
      </c>
      <c r="V298" s="83">
        <f t="shared" si="190"/>
        <v>46746</v>
      </c>
      <c r="W298" s="22">
        <f t="shared" ca="1" si="191"/>
        <v>9697</v>
      </c>
      <c r="X298" s="80">
        <f>VLOOKUP($A298,[0]!Table,MATCH(X$4,[0]!Curves,0))</f>
        <v>6.5788411984453607E-2</v>
      </c>
      <c r="Y298" s="84">
        <f t="shared" ca="1" si="192"/>
        <v>0.17934549758789076</v>
      </c>
      <c r="Z298" s="22">
        <f t="shared" si="193"/>
        <v>0</v>
      </c>
      <c r="AA298" s="22">
        <f t="shared" si="194"/>
        <v>0</v>
      </c>
      <c r="AC298" s="72">
        <f t="shared" ca="1" si="195"/>
        <v>0</v>
      </c>
      <c r="AD298" s="72">
        <f t="shared" ca="1" si="196"/>
        <v>0</v>
      </c>
      <c r="AE298" s="72">
        <f t="shared" ca="1" si="197"/>
        <v>0</v>
      </c>
      <c r="AF298" s="72">
        <f t="shared" ca="1" si="198"/>
        <v>0</v>
      </c>
      <c r="AG298" s="72">
        <f t="shared" ca="1" si="199"/>
        <v>0</v>
      </c>
      <c r="AH298" s="72">
        <f t="shared" ca="1" si="200"/>
        <v>0</v>
      </c>
      <c r="AI298" s="72">
        <f t="shared" ca="1" si="201"/>
        <v>0</v>
      </c>
      <c r="AJ298" s="72">
        <f t="shared" ca="1" si="202"/>
        <v>0</v>
      </c>
      <c r="AK298" s="72">
        <f t="shared" ca="1" si="203"/>
        <v>0</v>
      </c>
      <c r="AL298" s="76"/>
      <c r="AM298" s="72">
        <f t="shared" ca="1" si="204"/>
        <v>0</v>
      </c>
      <c r="AN298" s="72">
        <f t="shared" ca="1" si="205"/>
        <v>0</v>
      </c>
      <c r="AO298" s="72">
        <f t="shared" ca="1" si="206"/>
        <v>0</v>
      </c>
      <c r="AP298" s="85">
        <f t="shared" ca="1" si="207"/>
        <v>0</v>
      </c>
      <c r="AR298" s="72">
        <f t="shared" ca="1" si="208"/>
        <v>0</v>
      </c>
      <c r="AS298" s="72">
        <f t="shared" ca="1" si="209"/>
        <v>0</v>
      </c>
      <c r="AT298" s="72">
        <f t="shared" ca="1" si="210"/>
        <v>0</v>
      </c>
      <c r="AU298" s="85">
        <f t="shared" ca="1" si="211"/>
        <v>0</v>
      </c>
      <c r="AV298" s="85"/>
      <c r="AW298" s="73">
        <f t="shared" ca="1" si="212"/>
        <v>0</v>
      </c>
      <c r="AY298" s="73">
        <f t="shared" ca="1" si="213"/>
        <v>0</v>
      </c>
      <c r="AZ298" s="86"/>
    </row>
    <row r="299" spans="1:52" ht="12" customHeight="1">
      <c r="A299" s="77">
        <f t="shared" si="214"/>
        <v>46722</v>
      </c>
      <c r="B299" s="78">
        <f t="shared" si="215"/>
        <v>50000</v>
      </c>
      <c r="C299" s="87"/>
      <c r="D299" s="79">
        <f t="shared" si="186"/>
        <v>50000</v>
      </c>
      <c r="E299" s="67">
        <f t="shared" si="187"/>
        <v>0</v>
      </c>
      <c r="F299" s="67">
        <f t="shared" ca="1" si="188"/>
        <v>0</v>
      </c>
      <c r="G299" s="80">
        <f>VLOOKUP($A299,[0]!Table,MATCH(G$4,[0]!Curves,0))</f>
        <v>0</v>
      </c>
      <c r="H299" s="81">
        <f t="shared" si="221"/>
        <v>0</v>
      </c>
      <c r="I299" s="80">
        <f t="shared" si="225"/>
        <v>0</v>
      </c>
      <c r="J299" s="80">
        <f>VLOOKUP($A299,[0]!Table,MATCH(J$4,[0]!Curves,0))</f>
        <v>0</v>
      </c>
      <c r="K299" s="81">
        <f t="shared" si="216"/>
        <v>0</v>
      </c>
      <c r="L299" s="99">
        <f t="shared" si="226"/>
        <v>0</v>
      </c>
      <c r="M299" s="80">
        <f>VLOOKUP($A299,[0]!Table,MATCH(M$4,[0]!Curves,0))</f>
        <v>0</v>
      </c>
      <c r="N299" s="81">
        <f t="shared" si="217"/>
        <v>0</v>
      </c>
      <c r="O299" s="99">
        <f t="shared" si="227"/>
        <v>0</v>
      </c>
      <c r="P299" s="71"/>
      <c r="Q299" s="99">
        <f t="shared" si="218"/>
        <v>0</v>
      </c>
      <c r="R299" s="99">
        <f t="shared" si="219"/>
        <v>0</v>
      </c>
      <c r="S299" s="99">
        <f t="shared" si="220"/>
        <v>0</v>
      </c>
      <c r="T299" s="82"/>
      <c r="U299" s="22">
        <f t="shared" si="189"/>
        <v>31</v>
      </c>
      <c r="V299" s="83">
        <f t="shared" si="190"/>
        <v>46777</v>
      </c>
      <c r="W299" s="22">
        <f t="shared" ca="1" si="191"/>
        <v>9728</v>
      </c>
      <c r="X299" s="80">
        <f>VLOOKUP($A299,[0]!Table,MATCH(X$4,[0]!Curves,0))</f>
        <v>6.5786098499022005E-2</v>
      </c>
      <c r="Y299" s="84">
        <f t="shared" ca="1" si="192"/>
        <v>0.17837393734695689</v>
      </c>
      <c r="Z299" s="22">
        <f t="shared" si="193"/>
        <v>0</v>
      </c>
      <c r="AA299" s="22">
        <f t="shared" si="194"/>
        <v>0</v>
      </c>
      <c r="AC299" s="72">
        <f t="shared" ca="1" si="195"/>
        <v>0</v>
      </c>
      <c r="AD299" s="72">
        <f t="shared" ca="1" si="196"/>
        <v>0</v>
      </c>
      <c r="AE299" s="72">
        <f t="shared" ca="1" si="197"/>
        <v>0</v>
      </c>
      <c r="AF299" s="72">
        <f t="shared" ca="1" si="198"/>
        <v>0</v>
      </c>
      <c r="AG299" s="72">
        <f t="shared" ca="1" si="199"/>
        <v>0</v>
      </c>
      <c r="AH299" s="72">
        <f t="shared" ca="1" si="200"/>
        <v>0</v>
      </c>
      <c r="AI299" s="72">
        <f t="shared" ca="1" si="201"/>
        <v>0</v>
      </c>
      <c r="AJ299" s="72">
        <f t="shared" ca="1" si="202"/>
        <v>0</v>
      </c>
      <c r="AK299" s="72">
        <f t="shared" ca="1" si="203"/>
        <v>0</v>
      </c>
      <c r="AL299" s="76"/>
      <c r="AM299" s="72">
        <f t="shared" ca="1" si="204"/>
        <v>0</v>
      </c>
      <c r="AN299" s="72">
        <f t="shared" ca="1" si="205"/>
        <v>0</v>
      </c>
      <c r="AO299" s="72">
        <f t="shared" ca="1" si="206"/>
        <v>0</v>
      </c>
      <c r="AP299" s="85">
        <f t="shared" ca="1" si="207"/>
        <v>0</v>
      </c>
      <c r="AR299" s="72">
        <f t="shared" ca="1" si="208"/>
        <v>0</v>
      </c>
      <c r="AS299" s="72">
        <f t="shared" ca="1" si="209"/>
        <v>0</v>
      </c>
      <c r="AT299" s="72">
        <f t="shared" ca="1" si="210"/>
        <v>0</v>
      </c>
      <c r="AU299" s="85">
        <f t="shared" ca="1" si="211"/>
        <v>0</v>
      </c>
      <c r="AV299" s="85"/>
      <c r="AW299" s="73">
        <f t="shared" ca="1" si="212"/>
        <v>0</v>
      </c>
      <c r="AY299" s="73">
        <f t="shared" ca="1" si="213"/>
        <v>0</v>
      </c>
      <c r="AZ299" s="86"/>
    </row>
    <row r="300" spans="1:52" ht="12" customHeight="1">
      <c r="A300" s="77">
        <f t="shared" si="214"/>
        <v>46753</v>
      </c>
      <c r="B300" s="78">
        <f t="shared" si="215"/>
        <v>50000</v>
      </c>
      <c r="C300" s="87"/>
      <c r="D300" s="79">
        <f t="shared" si="186"/>
        <v>50000</v>
      </c>
      <c r="E300" s="67">
        <f t="shared" si="187"/>
        <v>0</v>
      </c>
      <c r="F300" s="67">
        <f t="shared" ca="1" si="188"/>
        <v>0</v>
      </c>
      <c r="G300" s="80">
        <f>VLOOKUP($A300,[0]!Table,MATCH(G$4,[0]!Curves,0))</f>
        <v>0</v>
      </c>
      <c r="H300" s="81">
        <f t="shared" si="221"/>
        <v>0</v>
      </c>
      <c r="I300" s="80">
        <f t="shared" si="225"/>
        <v>0</v>
      </c>
      <c r="J300" s="80">
        <f>VLOOKUP($A300,[0]!Table,MATCH(J$4,[0]!Curves,0))</f>
        <v>0</v>
      </c>
      <c r="K300" s="81">
        <f t="shared" si="216"/>
        <v>0</v>
      </c>
      <c r="L300" s="99">
        <f t="shared" si="226"/>
        <v>0</v>
      </c>
      <c r="M300" s="80">
        <f>VLOOKUP($A300,[0]!Table,MATCH(M$4,[0]!Curves,0))</f>
        <v>0</v>
      </c>
      <c r="N300" s="81">
        <f t="shared" si="217"/>
        <v>0</v>
      </c>
      <c r="O300" s="99">
        <f t="shared" si="227"/>
        <v>0</v>
      </c>
      <c r="P300" s="71"/>
      <c r="Q300" s="99">
        <f t="shared" si="218"/>
        <v>0</v>
      </c>
      <c r="R300" s="99">
        <f t="shared" si="219"/>
        <v>0</v>
      </c>
      <c r="S300" s="99">
        <f t="shared" si="220"/>
        <v>0</v>
      </c>
      <c r="T300" s="82"/>
      <c r="U300" s="22">
        <f t="shared" si="189"/>
        <v>31</v>
      </c>
      <c r="V300" s="83">
        <f t="shared" si="190"/>
        <v>46808</v>
      </c>
      <c r="W300" s="22">
        <f t="shared" ca="1" si="191"/>
        <v>9759</v>
      </c>
      <c r="X300" s="80">
        <f>VLOOKUP($A300,[0]!Table,MATCH(X$4,[0]!Curves,0))</f>
        <v>6.5783707897411101E-2</v>
      </c>
      <c r="Y300" s="84">
        <f t="shared" ca="1" si="192"/>
        <v>0.17740771000690878</v>
      </c>
      <c r="Z300" s="22">
        <f t="shared" si="193"/>
        <v>0</v>
      </c>
      <c r="AA300" s="22">
        <f t="shared" si="194"/>
        <v>0</v>
      </c>
      <c r="AC300" s="72">
        <f t="shared" ca="1" si="195"/>
        <v>0</v>
      </c>
      <c r="AD300" s="72">
        <f t="shared" ca="1" si="196"/>
        <v>0</v>
      </c>
      <c r="AE300" s="72">
        <f t="shared" ca="1" si="197"/>
        <v>0</v>
      </c>
      <c r="AF300" s="72">
        <f t="shared" ca="1" si="198"/>
        <v>0</v>
      </c>
      <c r="AG300" s="72">
        <f t="shared" ca="1" si="199"/>
        <v>0</v>
      </c>
      <c r="AH300" s="72">
        <f t="shared" ca="1" si="200"/>
        <v>0</v>
      </c>
      <c r="AI300" s="72">
        <f t="shared" ca="1" si="201"/>
        <v>0</v>
      </c>
      <c r="AJ300" s="72">
        <f t="shared" ca="1" si="202"/>
        <v>0</v>
      </c>
      <c r="AK300" s="72">
        <f t="shared" ca="1" si="203"/>
        <v>0</v>
      </c>
      <c r="AL300" s="76"/>
      <c r="AM300" s="72">
        <f t="shared" ca="1" si="204"/>
        <v>0</v>
      </c>
      <c r="AN300" s="72">
        <f t="shared" ca="1" si="205"/>
        <v>0</v>
      </c>
      <c r="AO300" s="72">
        <f t="shared" ca="1" si="206"/>
        <v>0</v>
      </c>
      <c r="AP300" s="85">
        <f t="shared" ca="1" si="207"/>
        <v>0</v>
      </c>
      <c r="AR300" s="72">
        <f t="shared" ca="1" si="208"/>
        <v>0</v>
      </c>
      <c r="AS300" s="72">
        <f t="shared" ca="1" si="209"/>
        <v>0</v>
      </c>
      <c r="AT300" s="72">
        <f t="shared" ca="1" si="210"/>
        <v>0</v>
      </c>
      <c r="AU300" s="85">
        <f t="shared" ca="1" si="211"/>
        <v>0</v>
      </c>
      <c r="AV300" s="85"/>
      <c r="AW300" s="73">
        <f t="shared" ca="1" si="212"/>
        <v>0</v>
      </c>
      <c r="AY300" s="73">
        <f t="shared" ca="1" si="213"/>
        <v>0</v>
      </c>
      <c r="AZ300" s="86"/>
    </row>
    <row r="301" spans="1:52" ht="12" customHeight="1">
      <c r="A301" s="77">
        <f t="shared" si="214"/>
        <v>46784</v>
      </c>
      <c r="B301" s="78">
        <f t="shared" si="215"/>
        <v>50000</v>
      </c>
      <c r="C301" s="87"/>
      <c r="D301" s="79">
        <f t="shared" si="186"/>
        <v>50000</v>
      </c>
      <c r="E301" s="67">
        <f t="shared" si="187"/>
        <v>0</v>
      </c>
      <c r="F301" s="67">
        <f t="shared" ca="1" si="188"/>
        <v>0</v>
      </c>
      <c r="G301" s="80">
        <f>VLOOKUP($A301,[0]!Table,MATCH(G$4,[0]!Curves,0))</f>
        <v>0</v>
      </c>
      <c r="H301" s="81">
        <f t="shared" si="221"/>
        <v>0</v>
      </c>
      <c r="I301" s="80">
        <f t="shared" si="225"/>
        <v>0</v>
      </c>
      <c r="J301" s="80">
        <f>VLOOKUP($A301,[0]!Table,MATCH(J$4,[0]!Curves,0))</f>
        <v>0</v>
      </c>
      <c r="K301" s="81">
        <f t="shared" si="216"/>
        <v>0</v>
      </c>
      <c r="L301" s="99">
        <f t="shared" si="226"/>
        <v>0</v>
      </c>
      <c r="M301" s="80">
        <f>VLOOKUP($A301,[0]!Table,MATCH(M$4,[0]!Curves,0))</f>
        <v>0</v>
      </c>
      <c r="N301" s="81">
        <f t="shared" si="217"/>
        <v>0</v>
      </c>
      <c r="O301" s="99">
        <f t="shared" si="227"/>
        <v>0</v>
      </c>
      <c r="P301" s="71"/>
      <c r="Q301" s="99">
        <f t="shared" si="218"/>
        <v>0</v>
      </c>
      <c r="R301" s="99">
        <f t="shared" si="219"/>
        <v>0</v>
      </c>
      <c r="S301" s="99">
        <f t="shared" si="220"/>
        <v>0</v>
      </c>
      <c r="T301" s="82"/>
      <c r="U301" s="22">
        <f t="shared" si="189"/>
        <v>29</v>
      </c>
      <c r="V301" s="83">
        <f t="shared" si="190"/>
        <v>46837</v>
      </c>
      <c r="W301" s="22">
        <f t="shared" ca="1" si="191"/>
        <v>9788</v>
      </c>
      <c r="X301" s="80">
        <f>VLOOKUP($A301,[0]!Table,MATCH(X$4,[0]!Curves,0))</f>
        <v>6.57813172958015E-2</v>
      </c>
      <c r="Y301" s="84">
        <f t="shared" ca="1" si="192"/>
        <v>0.17650862156410171</v>
      </c>
      <c r="Z301" s="22">
        <f t="shared" si="193"/>
        <v>0</v>
      </c>
      <c r="AA301" s="22">
        <f t="shared" si="194"/>
        <v>0</v>
      </c>
      <c r="AC301" s="72">
        <f t="shared" ca="1" si="195"/>
        <v>0</v>
      </c>
      <c r="AD301" s="72">
        <f t="shared" ca="1" si="196"/>
        <v>0</v>
      </c>
      <c r="AE301" s="72">
        <f t="shared" ca="1" si="197"/>
        <v>0</v>
      </c>
      <c r="AF301" s="72">
        <f t="shared" ca="1" si="198"/>
        <v>0</v>
      </c>
      <c r="AG301" s="72">
        <f t="shared" ca="1" si="199"/>
        <v>0</v>
      </c>
      <c r="AH301" s="72">
        <f t="shared" ca="1" si="200"/>
        <v>0</v>
      </c>
      <c r="AI301" s="72">
        <f t="shared" ca="1" si="201"/>
        <v>0</v>
      </c>
      <c r="AJ301" s="72">
        <f t="shared" ca="1" si="202"/>
        <v>0</v>
      </c>
      <c r="AK301" s="72">
        <f t="shared" ca="1" si="203"/>
        <v>0</v>
      </c>
      <c r="AL301" s="76"/>
      <c r="AM301" s="72">
        <f t="shared" ca="1" si="204"/>
        <v>0</v>
      </c>
      <c r="AN301" s="72">
        <f t="shared" ca="1" si="205"/>
        <v>0</v>
      </c>
      <c r="AO301" s="72">
        <f t="shared" ca="1" si="206"/>
        <v>0</v>
      </c>
      <c r="AP301" s="85">
        <f t="shared" ca="1" si="207"/>
        <v>0</v>
      </c>
      <c r="AR301" s="72">
        <f t="shared" ca="1" si="208"/>
        <v>0</v>
      </c>
      <c r="AS301" s="72">
        <f t="shared" ca="1" si="209"/>
        <v>0</v>
      </c>
      <c r="AT301" s="72">
        <f t="shared" ca="1" si="210"/>
        <v>0</v>
      </c>
      <c r="AU301" s="85">
        <f t="shared" ca="1" si="211"/>
        <v>0</v>
      </c>
      <c r="AV301" s="85"/>
      <c r="AW301" s="73">
        <f t="shared" ca="1" si="212"/>
        <v>0</v>
      </c>
      <c r="AY301" s="73">
        <f t="shared" ca="1" si="213"/>
        <v>0</v>
      </c>
      <c r="AZ301" s="86"/>
    </row>
    <row r="302" spans="1:52" ht="12" customHeight="1">
      <c r="A302" s="77">
        <f t="shared" si="214"/>
        <v>46813</v>
      </c>
      <c r="B302" s="78">
        <f t="shared" si="215"/>
        <v>50000</v>
      </c>
      <c r="C302" s="87"/>
      <c r="D302" s="79">
        <f t="shared" si="186"/>
        <v>50000</v>
      </c>
      <c r="E302" s="67">
        <f t="shared" si="187"/>
        <v>0</v>
      </c>
      <c r="F302" s="67">
        <f t="shared" ca="1" si="188"/>
        <v>0</v>
      </c>
      <c r="G302" s="80">
        <f>VLOOKUP($A302,[0]!Table,MATCH(G$4,[0]!Curves,0))</f>
        <v>0</v>
      </c>
      <c r="H302" s="81">
        <f t="shared" si="221"/>
        <v>0</v>
      </c>
      <c r="I302" s="80">
        <f t="shared" si="225"/>
        <v>0</v>
      </c>
      <c r="J302" s="80">
        <f>VLOOKUP($A302,[0]!Table,MATCH(J$4,[0]!Curves,0))</f>
        <v>0</v>
      </c>
      <c r="K302" s="81">
        <f t="shared" si="216"/>
        <v>0</v>
      </c>
      <c r="L302" s="99">
        <f t="shared" si="226"/>
        <v>0</v>
      </c>
      <c r="M302" s="80">
        <f>VLOOKUP($A302,[0]!Table,MATCH(M$4,[0]!Curves,0))</f>
        <v>0</v>
      </c>
      <c r="N302" s="81">
        <f t="shared" si="217"/>
        <v>0</v>
      </c>
      <c r="O302" s="99">
        <f t="shared" si="227"/>
        <v>0</v>
      </c>
      <c r="P302" s="71"/>
      <c r="Q302" s="99">
        <f t="shared" si="218"/>
        <v>0</v>
      </c>
      <c r="R302" s="99">
        <f t="shared" si="219"/>
        <v>0</v>
      </c>
      <c r="S302" s="99">
        <f t="shared" si="220"/>
        <v>0</v>
      </c>
      <c r="T302" s="82"/>
      <c r="U302" s="22">
        <f t="shared" si="189"/>
        <v>31</v>
      </c>
      <c r="V302" s="83">
        <f t="shared" si="190"/>
        <v>46868</v>
      </c>
      <c r="W302" s="22">
        <f t="shared" ca="1" si="191"/>
        <v>9819</v>
      </c>
      <c r="X302" s="80">
        <f>VLOOKUP($A302,[0]!Table,MATCH(X$4,[0]!Curves,0))</f>
        <v>6.5779080926556197E-2</v>
      </c>
      <c r="Y302" s="84">
        <f t="shared" ca="1" si="192"/>
        <v>0.17555263190088111</v>
      </c>
      <c r="Z302" s="22">
        <f t="shared" si="193"/>
        <v>0</v>
      </c>
      <c r="AA302" s="22">
        <f t="shared" si="194"/>
        <v>0</v>
      </c>
      <c r="AC302" s="72">
        <f t="shared" ca="1" si="195"/>
        <v>0</v>
      </c>
      <c r="AD302" s="72">
        <f t="shared" ca="1" si="196"/>
        <v>0</v>
      </c>
      <c r="AE302" s="72">
        <f t="shared" ca="1" si="197"/>
        <v>0</v>
      </c>
      <c r="AF302" s="72">
        <f t="shared" ca="1" si="198"/>
        <v>0</v>
      </c>
      <c r="AG302" s="72">
        <f t="shared" ca="1" si="199"/>
        <v>0</v>
      </c>
      <c r="AH302" s="72">
        <f t="shared" ca="1" si="200"/>
        <v>0</v>
      </c>
      <c r="AI302" s="72">
        <f t="shared" ca="1" si="201"/>
        <v>0</v>
      </c>
      <c r="AJ302" s="72">
        <f t="shared" ca="1" si="202"/>
        <v>0</v>
      </c>
      <c r="AK302" s="72">
        <f t="shared" ca="1" si="203"/>
        <v>0</v>
      </c>
      <c r="AL302" s="76"/>
      <c r="AM302" s="72">
        <f t="shared" ca="1" si="204"/>
        <v>0</v>
      </c>
      <c r="AN302" s="72">
        <f t="shared" ca="1" si="205"/>
        <v>0</v>
      </c>
      <c r="AO302" s="72">
        <f t="shared" ca="1" si="206"/>
        <v>0</v>
      </c>
      <c r="AP302" s="85">
        <f t="shared" ca="1" si="207"/>
        <v>0</v>
      </c>
      <c r="AR302" s="72">
        <f t="shared" ca="1" si="208"/>
        <v>0</v>
      </c>
      <c r="AS302" s="72">
        <f t="shared" ca="1" si="209"/>
        <v>0</v>
      </c>
      <c r="AT302" s="72">
        <f t="shared" ca="1" si="210"/>
        <v>0</v>
      </c>
      <c r="AU302" s="85">
        <f t="shared" ca="1" si="211"/>
        <v>0</v>
      </c>
      <c r="AV302" s="85"/>
      <c r="AW302" s="73">
        <f t="shared" ca="1" si="212"/>
        <v>0</v>
      </c>
      <c r="AY302" s="73">
        <f t="shared" ca="1" si="213"/>
        <v>0</v>
      </c>
      <c r="AZ302" s="86"/>
    </row>
    <row r="303" spans="1:52" ht="12" customHeight="1">
      <c r="A303" s="77">
        <f t="shared" si="214"/>
        <v>46844</v>
      </c>
      <c r="B303" s="78">
        <f t="shared" si="215"/>
        <v>50000</v>
      </c>
      <c r="C303" s="87"/>
      <c r="D303" s="79">
        <f t="shared" si="186"/>
        <v>50000</v>
      </c>
      <c r="E303" s="67">
        <f t="shared" si="187"/>
        <v>0</v>
      </c>
      <c r="F303" s="67">
        <f t="shared" ca="1" si="188"/>
        <v>0</v>
      </c>
      <c r="G303" s="80">
        <f>VLOOKUP($A303,[0]!Table,MATCH(G$4,[0]!Curves,0))</f>
        <v>0</v>
      </c>
      <c r="H303" s="81">
        <f t="shared" si="221"/>
        <v>0</v>
      </c>
      <c r="I303" s="80">
        <f t="shared" si="225"/>
        <v>0</v>
      </c>
      <c r="J303" s="80">
        <f>VLOOKUP($A303,[0]!Table,MATCH(J$4,[0]!Curves,0))</f>
        <v>0</v>
      </c>
      <c r="K303" s="81">
        <f t="shared" si="216"/>
        <v>0</v>
      </c>
      <c r="L303" s="99">
        <f t="shared" si="226"/>
        <v>0</v>
      </c>
      <c r="M303" s="80">
        <f>VLOOKUP($A303,[0]!Table,MATCH(M$4,[0]!Curves,0))</f>
        <v>0</v>
      </c>
      <c r="N303" s="81">
        <f t="shared" si="217"/>
        <v>0</v>
      </c>
      <c r="O303" s="99">
        <f t="shared" si="227"/>
        <v>0</v>
      </c>
      <c r="P303" s="71"/>
      <c r="Q303" s="99">
        <f t="shared" si="218"/>
        <v>0</v>
      </c>
      <c r="R303" s="99">
        <f t="shared" si="219"/>
        <v>0</v>
      </c>
      <c r="S303" s="99">
        <f t="shared" si="220"/>
        <v>0</v>
      </c>
      <c r="T303" s="82"/>
      <c r="U303" s="22">
        <f t="shared" si="189"/>
        <v>30</v>
      </c>
      <c r="V303" s="83">
        <f t="shared" si="190"/>
        <v>46898</v>
      </c>
      <c r="W303" s="22">
        <f t="shared" ca="1" si="191"/>
        <v>9849</v>
      </c>
      <c r="X303" s="80">
        <f>VLOOKUP($A303,[0]!Table,MATCH(X$4,[0]!Curves,0))</f>
        <v>6.5776690324950607E-2</v>
      </c>
      <c r="Y303" s="84">
        <f t="shared" ca="1" si="192"/>
        <v>0.17463247613888663</v>
      </c>
      <c r="Z303" s="22">
        <f t="shared" si="193"/>
        <v>0</v>
      </c>
      <c r="AA303" s="22">
        <f t="shared" si="194"/>
        <v>0</v>
      </c>
      <c r="AC303" s="72">
        <f t="shared" ca="1" si="195"/>
        <v>0</v>
      </c>
      <c r="AD303" s="72">
        <f t="shared" ca="1" si="196"/>
        <v>0</v>
      </c>
      <c r="AE303" s="72">
        <f t="shared" ca="1" si="197"/>
        <v>0</v>
      </c>
      <c r="AF303" s="72">
        <f t="shared" ca="1" si="198"/>
        <v>0</v>
      </c>
      <c r="AG303" s="72">
        <f t="shared" ca="1" si="199"/>
        <v>0</v>
      </c>
      <c r="AH303" s="72">
        <f t="shared" ca="1" si="200"/>
        <v>0</v>
      </c>
      <c r="AI303" s="72">
        <f t="shared" ca="1" si="201"/>
        <v>0</v>
      </c>
      <c r="AJ303" s="72">
        <f t="shared" ca="1" si="202"/>
        <v>0</v>
      </c>
      <c r="AK303" s="72">
        <f t="shared" ca="1" si="203"/>
        <v>0</v>
      </c>
      <c r="AL303" s="76"/>
      <c r="AM303" s="72">
        <f t="shared" ca="1" si="204"/>
        <v>0</v>
      </c>
      <c r="AN303" s="72">
        <f t="shared" ca="1" si="205"/>
        <v>0</v>
      </c>
      <c r="AO303" s="72">
        <f t="shared" ca="1" si="206"/>
        <v>0</v>
      </c>
      <c r="AP303" s="85">
        <f t="shared" ca="1" si="207"/>
        <v>0</v>
      </c>
      <c r="AR303" s="72">
        <f t="shared" ca="1" si="208"/>
        <v>0</v>
      </c>
      <c r="AS303" s="72">
        <f t="shared" ca="1" si="209"/>
        <v>0</v>
      </c>
      <c r="AT303" s="72">
        <f t="shared" ca="1" si="210"/>
        <v>0</v>
      </c>
      <c r="AU303" s="85">
        <f t="shared" ca="1" si="211"/>
        <v>0</v>
      </c>
      <c r="AV303" s="85"/>
      <c r="AW303" s="73">
        <f t="shared" ca="1" si="212"/>
        <v>0</v>
      </c>
      <c r="AY303" s="73">
        <f t="shared" ca="1" si="213"/>
        <v>0</v>
      </c>
      <c r="AZ303" s="86"/>
    </row>
    <row r="304" spans="1:52" ht="12" customHeight="1">
      <c r="A304" s="77">
        <f t="shared" si="214"/>
        <v>46874</v>
      </c>
      <c r="B304" s="78">
        <f t="shared" si="215"/>
        <v>50000</v>
      </c>
      <c r="C304" s="87"/>
      <c r="D304" s="79">
        <f t="shared" si="186"/>
        <v>50000</v>
      </c>
      <c r="E304" s="67">
        <f t="shared" si="187"/>
        <v>0</v>
      </c>
      <c r="F304" s="67">
        <f t="shared" ca="1" si="188"/>
        <v>0</v>
      </c>
      <c r="G304" s="80">
        <f>VLOOKUP($A304,[0]!Table,MATCH(G$4,[0]!Curves,0))</f>
        <v>0</v>
      </c>
      <c r="H304" s="81">
        <f t="shared" si="221"/>
        <v>0</v>
      </c>
      <c r="I304" s="80">
        <f t="shared" si="225"/>
        <v>0</v>
      </c>
      <c r="J304" s="80">
        <f>VLOOKUP($A304,[0]!Table,MATCH(J$4,[0]!Curves,0))</f>
        <v>0</v>
      </c>
      <c r="K304" s="81">
        <f t="shared" si="216"/>
        <v>0</v>
      </c>
      <c r="L304" s="99">
        <f t="shared" si="226"/>
        <v>0</v>
      </c>
      <c r="M304" s="80">
        <f>VLOOKUP($A304,[0]!Table,MATCH(M$4,[0]!Curves,0))</f>
        <v>0</v>
      </c>
      <c r="N304" s="81">
        <f t="shared" si="217"/>
        <v>0</v>
      </c>
      <c r="O304" s="99">
        <f t="shared" si="227"/>
        <v>0</v>
      </c>
      <c r="P304" s="71"/>
      <c r="Q304" s="99">
        <f t="shared" si="218"/>
        <v>0</v>
      </c>
      <c r="R304" s="99">
        <f t="shared" si="219"/>
        <v>0</v>
      </c>
      <c r="S304" s="99">
        <f t="shared" si="220"/>
        <v>0</v>
      </c>
      <c r="T304" s="82"/>
      <c r="U304" s="22">
        <f t="shared" si="189"/>
        <v>31</v>
      </c>
      <c r="V304" s="83">
        <f t="shared" si="190"/>
        <v>46929</v>
      </c>
      <c r="W304" s="22">
        <f t="shared" ca="1" si="191"/>
        <v>9880</v>
      </c>
      <c r="X304" s="80">
        <f>VLOOKUP($A304,[0]!Table,MATCH(X$4,[0]!Curves,0))</f>
        <v>6.5774376839528206E-2</v>
      </c>
      <c r="Y304" s="84">
        <f t="shared" ca="1" si="192"/>
        <v>0.17368678217903369</v>
      </c>
      <c r="Z304" s="22">
        <f t="shared" si="193"/>
        <v>0</v>
      </c>
      <c r="AA304" s="22">
        <f t="shared" si="194"/>
        <v>0</v>
      </c>
      <c r="AC304" s="72">
        <f t="shared" ca="1" si="195"/>
        <v>0</v>
      </c>
      <c r="AD304" s="72">
        <f t="shared" ca="1" si="196"/>
        <v>0</v>
      </c>
      <c r="AE304" s="72">
        <f t="shared" ca="1" si="197"/>
        <v>0</v>
      </c>
      <c r="AF304" s="72">
        <f t="shared" ca="1" si="198"/>
        <v>0</v>
      </c>
      <c r="AG304" s="72">
        <f t="shared" ca="1" si="199"/>
        <v>0</v>
      </c>
      <c r="AH304" s="72">
        <f t="shared" ca="1" si="200"/>
        <v>0</v>
      </c>
      <c r="AI304" s="72">
        <f t="shared" ca="1" si="201"/>
        <v>0</v>
      </c>
      <c r="AJ304" s="72">
        <f t="shared" ca="1" si="202"/>
        <v>0</v>
      </c>
      <c r="AK304" s="72">
        <f t="shared" ca="1" si="203"/>
        <v>0</v>
      </c>
      <c r="AL304" s="76"/>
      <c r="AM304" s="72">
        <f t="shared" ca="1" si="204"/>
        <v>0</v>
      </c>
      <c r="AN304" s="72">
        <f t="shared" ca="1" si="205"/>
        <v>0</v>
      </c>
      <c r="AO304" s="72">
        <f t="shared" ca="1" si="206"/>
        <v>0</v>
      </c>
      <c r="AP304" s="85">
        <f t="shared" ca="1" si="207"/>
        <v>0</v>
      </c>
      <c r="AR304" s="72">
        <f t="shared" ca="1" si="208"/>
        <v>0</v>
      </c>
      <c r="AS304" s="72">
        <f t="shared" ca="1" si="209"/>
        <v>0</v>
      </c>
      <c r="AT304" s="72">
        <f t="shared" ca="1" si="210"/>
        <v>0</v>
      </c>
      <c r="AU304" s="85">
        <f t="shared" ca="1" si="211"/>
        <v>0</v>
      </c>
      <c r="AV304" s="85"/>
      <c r="AW304" s="73">
        <f t="shared" ca="1" si="212"/>
        <v>0</v>
      </c>
      <c r="AY304" s="73">
        <f t="shared" ca="1" si="213"/>
        <v>0</v>
      </c>
      <c r="AZ304" s="86"/>
    </row>
    <row r="305" spans="1:52" ht="12" customHeight="1">
      <c r="A305" s="77">
        <f t="shared" si="214"/>
        <v>46905</v>
      </c>
      <c r="B305" s="78">
        <f t="shared" si="215"/>
        <v>50000</v>
      </c>
      <c r="C305" s="87"/>
      <c r="D305" s="79">
        <f t="shared" si="186"/>
        <v>50000</v>
      </c>
      <c r="E305" s="67">
        <f t="shared" si="187"/>
        <v>0</v>
      </c>
      <c r="F305" s="67">
        <f t="shared" ca="1" si="188"/>
        <v>0</v>
      </c>
      <c r="G305" s="80">
        <f>VLOOKUP($A305,[0]!Table,MATCH(G$4,[0]!Curves,0))</f>
        <v>0</v>
      </c>
      <c r="H305" s="81">
        <f t="shared" si="221"/>
        <v>0</v>
      </c>
      <c r="I305" s="80">
        <f t="shared" si="225"/>
        <v>0</v>
      </c>
      <c r="J305" s="80">
        <f>VLOOKUP($A305,[0]!Table,MATCH(J$4,[0]!Curves,0))</f>
        <v>0</v>
      </c>
      <c r="K305" s="81">
        <f t="shared" si="216"/>
        <v>0</v>
      </c>
      <c r="L305" s="99">
        <f t="shared" si="226"/>
        <v>0</v>
      </c>
      <c r="M305" s="80">
        <f>VLOOKUP($A305,[0]!Table,MATCH(M$4,[0]!Curves,0))</f>
        <v>0</v>
      </c>
      <c r="N305" s="81">
        <f t="shared" si="217"/>
        <v>0</v>
      </c>
      <c r="O305" s="99">
        <f t="shared" si="227"/>
        <v>0</v>
      </c>
      <c r="P305" s="71"/>
      <c r="Q305" s="99">
        <f t="shared" si="218"/>
        <v>0</v>
      </c>
      <c r="R305" s="99">
        <f t="shared" si="219"/>
        <v>0</v>
      </c>
      <c r="S305" s="99">
        <f t="shared" si="220"/>
        <v>0</v>
      </c>
      <c r="T305" s="82"/>
      <c r="U305" s="22">
        <f t="shared" si="189"/>
        <v>30</v>
      </c>
      <c r="V305" s="83">
        <f t="shared" si="190"/>
        <v>46959</v>
      </c>
      <c r="W305" s="22">
        <f t="shared" ca="1" si="191"/>
        <v>9910</v>
      </c>
      <c r="X305" s="80">
        <f>VLOOKUP($A305,[0]!Table,MATCH(X$4,[0]!Curves,0))</f>
        <v>6.5771986237926197E-2</v>
      </c>
      <c r="Y305" s="84">
        <f t="shared" ca="1" si="192"/>
        <v>0.1727765355176952</v>
      </c>
      <c r="Z305" s="22">
        <f t="shared" si="193"/>
        <v>0</v>
      </c>
      <c r="AA305" s="22">
        <f t="shared" si="194"/>
        <v>0</v>
      </c>
      <c r="AC305" s="72">
        <f t="shared" ca="1" si="195"/>
        <v>0</v>
      </c>
      <c r="AD305" s="72">
        <f t="shared" ca="1" si="196"/>
        <v>0</v>
      </c>
      <c r="AE305" s="72">
        <f t="shared" ca="1" si="197"/>
        <v>0</v>
      </c>
      <c r="AF305" s="72">
        <f t="shared" ca="1" si="198"/>
        <v>0</v>
      </c>
      <c r="AG305" s="72">
        <f t="shared" ca="1" si="199"/>
        <v>0</v>
      </c>
      <c r="AH305" s="72">
        <f t="shared" ca="1" si="200"/>
        <v>0</v>
      </c>
      <c r="AI305" s="72">
        <f t="shared" ca="1" si="201"/>
        <v>0</v>
      </c>
      <c r="AJ305" s="72">
        <f t="shared" ca="1" si="202"/>
        <v>0</v>
      </c>
      <c r="AK305" s="72">
        <f t="shared" ca="1" si="203"/>
        <v>0</v>
      </c>
      <c r="AL305" s="76"/>
      <c r="AM305" s="72">
        <f t="shared" ca="1" si="204"/>
        <v>0</v>
      </c>
      <c r="AN305" s="72">
        <f t="shared" ca="1" si="205"/>
        <v>0</v>
      </c>
      <c r="AO305" s="72">
        <f t="shared" ca="1" si="206"/>
        <v>0</v>
      </c>
      <c r="AP305" s="85">
        <f t="shared" ca="1" si="207"/>
        <v>0</v>
      </c>
      <c r="AR305" s="72">
        <f t="shared" ca="1" si="208"/>
        <v>0</v>
      </c>
      <c r="AS305" s="72">
        <f t="shared" ca="1" si="209"/>
        <v>0</v>
      </c>
      <c r="AT305" s="72">
        <f t="shared" ca="1" si="210"/>
        <v>0</v>
      </c>
      <c r="AU305" s="85">
        <f t="shared" ca="1" si="211"/>
        <v>0</v>
      </c>
      <c r="AV305" s="85"/>
      <c r="AW305" s="73">
        <f t="shared" ca="1" si="212"/>
        <v>0</v>
      </c>
      <c r="AY305" s="73">
        <f t="shared" ca="1" si="213"/>
        <v>0</v>
      </c>
      <c r="AZ305" s="86"/>
    </row>
    <row r="306" spans="1:52" ht="12" customHeight="1">
      <c r="A306" s="77">
        <f t="shared" si="214"/>
        <v>46935</v>
      </c>
      <c r="B306" s="78">
        <f t="shared" si="215"/>
        <v>50000</v>
      </c>
      <c r="C306" s="87"/>
      <c r="D306" s="79">
        <f t="shared" si="186"/>
        <v>50000</v>
      </c>
      <c r="E306" s="67">
        <f t="shared" si="187"/>
        <v>0</v>
      </c>
      <c r="F306" s="67">
        <f t="shared" ca="1" si="188"/>
        <v>0</v>
      </c>
      <c r="G306" s="80">
        <f>VLOOKUP($A306,[0]!Table,MATCH(G$4,[0]!Curves,0))</f>
        <v>0</v>
      </c>
      <c r="H306" s="81">
        <f t="shared" si="221"/>
        <v>0</v>
      </c>
      <c r="I306" s="80">
        <f t="shared" si="225"/>
        <v>0</v>
      </c>
      <c r="J306" s="80">
        <f>VLOOKUP($A306,[0]!Table,MATCH(J$4,[0]!Curves,0))</f>
        <v>0</v>
      </c>
      <c r="K306" s="81">
        <f t="shared" si="216"/>
        <v>0</v>
      </c>
      <c r="L306" s="99">
        <f t="shared" si="226"/>
        <v>0</v>
      </c>
      <c r="M306" s="80">
        <f>VLOOKUP($A306,[0]!Table,MATCH(M$4,[0]!Curves,0))</f>
        <v>0</v>
      </c>
      <c r="N306" s="81">
        <f t="shared" si="217"/>
        <v>0</v>
      </c>
      <c r="O306" s="99">
        <f t="shared" si="227"/>
        <v>0</v>
      </c>
      <c r="P306" s="71"/>
      <c r="Q306" s="99">
        <f t="shared" si="218"/>
        <v>0</v>
      </c>
      <c r="R306" s="99">
        <f t="shared" si="219"/>
        <v>0</v>
      </c>
      <c r="S306" s="99">
        <f t="shared" si="220"/>
        <v>0</v>
      </c>
      <c r="T306" s="82"/>
      <c r="U306" s="22">
        <f t="shared" si="189"/>
        <v>31</v>
      </c>
      <c r="V306" s="83">
        <f t="shared" si="190"/>
        <v>46990</v>
      </c>
      <c r="W306" s="22">
        <f t="shared" ca="1" si="191"/>
        <v>9941</v>
      </c>
      <c r="X306" s="80">
        <f>VLOOKUP($A306,[0]!Table,MATCH(X$4,[0]!Curves,0))</f>
        <v>6.5769672752507002E-2</v>
      </c>
      <c r="Y306" s="84">
        <f t="shared" ca="1" si="192"/>
        <v>0.17184102497581538</v>
      </c>
      <c r="Z306" s="22">
        <f t="shared" si="193"/>
        <v>0</v>
      </c>
      <c r="AA306" s="22">
        <f t="shared" si="194"/>
        <v>0</v>
      </c>
      <c r="AC306" s="72">
        <f t="shared" ca="1" si="195"/>
        <v>0</v>
      </c>
      <c r="AD306" s="72">
        <f t="shared" ca="1" si="196"/>
        <v>0</v>
      </c>
      <c r="AE306" s="72">
        <f t="shared" ca="1" si="197"/>
        <v>0</v>
      </c>
      <c r="AF306" s="72">
        <f t="shared" ca="1" si="198"/>
        <v>0</v>
      </c>
      <c r="AG306" s="72">
        <f t="shared" ca="1" si="199"/>
        <v>0</v>
      </c>
      <c r="AH306" s="72">
        <f t="shared" ca="1" si="200"/>
        <v>0</v>
      </c>
      <c r="AI306" s="72">
        <f t="shared" ca="1" si="201"/>
        <v>0</v>
      </c>
      <c r="AJ306" s="72">
        <f t="shared" ca="1" si="202"/>
        <v>0</v>
      </c>
      <c r="AK306" s="72">
        <f t="shared" ca="1" si="203"/>
        <v>0</v>
      </c>
      <c r="AL306" s="76"/>
      <c r="AM306" s="72">
        <f t="shared" ca="1" si="204"/>
        <v>0</v>
      </c>
      <c r="AN306" s="72">
        <f t="shared" ca="1" si="205"/>
        <v>0</v>
      </c>
      <c r="AO306" s="72">
        <f t="shared" ca="1" si="206"/>
        <v>0</v>
      </c>
      <c r="AP306" s="85">
        <f t="shared" ca="1" si="207"/>
        <v>0</v>
      </c>
      <c r="AR306" s="72">
        <f t="shared" ca="1" si="208"/>
        <v>0</v>
      </c>
      <c r="AS306" s="72">
        <f t="shared" ca="1" si="209"/>
        <v>0</v>
      </c>
      <c r="AT306" s="72">
        <f t="shared" ca="1" si="210"/>
        <v>0</v>
      </c>
      <c r="AU306" s="85">
        <f t="shared" ca="1" si="211"/>
        <v>0</v>
      </c>
      <c r="AV306" s="85"/>
      <c r="AW306" s="73">
        <f t="shared" ca="1" si="212"/>
        <v>0</v>
      </c>
      <c r="AY306" s="73">
        <f t="shared" ca="1" si="213"/>
        <v>0</v>
      </c>
      <c r="AZ306" s="86"/>
    </row>
    <row r="307" spans="1:52" ht="12" customHeight="1">
      <c r="A307" s="77">
        <f t="shared" si="214"/>
        <v>46966</v>
      </c>
      <c r="B307" s="78">
        <f t="shared" si="215"/>
        <v>50000</v>
      </c>
      <c r="C307" s="87"/>
      <c r="D307" s="79">
        <f t="shared" si="186"/>
        <v>50000</v>
      </c>
      <c r="E307" s="67">
        <f t="shared" si="187"/>
        <v>0</v>
      </c>
      <c r="F307" s="67">
        <f t="shared" ca="1" si="188"/>
        <v>0</v>
      </c>
      <c r="G307" s="80">
        <f>VLOOKUP($A307,[0]!Table,MATCH(G$4,[0]!Curves,0))</f>
        <v>0</v>
      </c>
      <c r="H307" s="81">
        <f t="shared" si="221"/>
        <v>0</v>
      </c>
      <c r="I307" s="80">
        <f t="shared" si="225"/>
        <v>0</v>
      </c>
      <c r="J307" s="80">
        <f>VLOOKUP($A307,[0]!Table,MATCH(J$4,[0]!Curves,0))</f>
        <v>0</v>
      </c>
      <c r="K307" s="81">
        <f t="shared" si="216"/>
        <v>0</v>
      </c>
      <c r="L307" s="99">
        <f t="shared" si="226"/>
        <v>0</v>
      </c>
      <c r="M307" s="80">
        <f>VLOOKUP($A307,[0]!Table,MATCH(M$4,[0]!Curves,0))</f>
        <v>0</v>
      </c>
      <c r="N307" s="81">
        <f t="shared" si="217"/>
        <v>0</v>
      </c>
      <c r="O307" s="99">
        <f t="shared" si="227"/>
        <v>0</v>
      </c>
      <c r="P307" s="71"/>
      <c r="Q307" s="99">
        <f t="shared" si="218"/>
        <v>0</v>
      </c>
      <c r="R307" s="99">
        <f t="shared" si="219"/>
        <v>0</v>
      </c>
      <c r="S307" s="99">
        <f t="shared" si="220"/>
        <v>0</v>
      </c>
      <c r="T307" s="82"/>
      <c r="U307" s="22">
        <f t="shared" si="189"/>
        <v>31</v>
      </c>
      <c r="V307" s="83">
        <f t="shared" si="190"/>
        <v>47021</v>
      </c>
      <c r="W307" s="22">
        <f t="shared" ca="1" si="191"/>
        <v>9972</v>
      </c>
      <c r="X307" s="80">
        <f>VLOOKUP($A307,[0]!Table,MATCH(X$4,[0]!Curves,0))</f>
        <v>6.5767282150909004E-2</v>
      </c>
      <c r="Y307" s="84">
        <f t="shared" ca="1" si="192"/>
        <v>0.17091064698009034</v>
      </c>
      <c r="Z307" s="22">
        <f t="shared" si="193"/>
        <v>0</v>
      </c>
      <c r="AA307" s="22">
        <f t="shared" si="194"/>
        <v>0</v>
      </c>
      <c r="AC307" s="72">
        <f t="shared" ca="1" si="195"/>
        <v>0</v>
      </c>
      <c r="AD307" s="72">
        <f t="shared" ca="1" si="196"/>
        <v>0</v>
      </c>
      <c r="AE307" s="72">
        <f t="shared" ca="1" si="197"/>
        <v>0</v>
      </c>
      <c r="AF307" s="72">
        <f t="shared" ca="1" si="198"/>
        <v>0</v>
      </c>
      <c r="AG307" s="72">
        <f t="shared" ca="1" si="199"/>
        <v>0</v>
      </c>
      <c r="AH307" s="72">
        <f t="shared" ca="1" si="200"/>
        <v>0</v>
      </c>
      <c r="AI307" s="72">
        <f t="shared" ca="1" si="201"/>
        <v>0</v>
      </c>
      <c r="AJ307" s="72">
        <f t="shared" ca="1" si="202"/>
        <v>0</v>
      </c>
      <c r="AK307" s="72">
        <f t="shared" ca="1" si="203"/>
        <v>0</v>
      </c>
      <c r="AL307" s="76"/>
      <c r="AM307" s="72">
        <f t="shared" ca="1" si="204"/>
        <v>0</v>
      </c>
      <c r="AN307" s="72">
        <f t="shared" ca="1" si="205"/>
        <v>0</v>
      </c>
      <c r="AO307" s="72">
        <f t="shared" ca="1" si="206"/>
        <v>0</v>
      </c>
      <c r="AP307" s="85">
        <f t="shared" ca="1" si="207"/>
        <v>0</v>
      </c>
      <c r="AR307" s="72">
        <f t="shared" ca="1" si="208"/>
        <v>0</v>
      </c>
      <c r="AS307" s="72">
        <f t="shared" ca="1" si="209"/>
        <v>0</v>
      </c>
      <c r="AT307" s="72">
        <f t="shared" ca="1" si="210"/>
        <v>0</v>
      </c>
      <c r="AU307" s="85">
        <f t="shared" ca="1" si="211"/>
        <v>0</v>
      </c>
      <c r="AV307" s="85"/>
      <c r="AW307" s="73">
        <f t="shared" ca="1" si="212"/>
        <v>0</v>
      </c>
      <c r="AY307" s="73">
        <f t="shared" ca="1" si="213"/>
        <v>0</v>
      </c>
      <c r="AZ307" s="86"/>
    </row>
    <row r="308" spans="1:52" ht="12" customHeight="1">
      <c r="A308" s="77">
        <f t="shared" si="214"/>
        <v>46997</v>
      </c>
      <c r="B308" s="78">
        <f t="shared" si="215"/>
        <v>50000</v>
      </c>
      <c r="C308" s="87"/>
      <c r="D308" s="79">
        <f t="shared" si="186"/>
        <v>50000</v>
      </c>
      <c r="E308" s="67">
        <f t="shared" si="187"/>
        <v>0</v>
      </c>
      <c r="F308" s="67">
        <f t="shared" ca="1" si="188"/>
        <v>0</v>
      </c>
      <c r="G308" s="80">
        <f>VLOOKUP($A308,[0]!Table,MATCH(G$4,[0]!Curves,0))</f>
        <v>0</v>
      </c>
      <c r="H308" s="81">
        <f t="shared" si="221"/>
        <v>0</v>
      </c>
      <c r="I308" s="80">
        <f t="shared" si="225"/>
        <v>0</v>
      </c>
      <c r="J308" s="80">
        <f>VLOOKUP($A308,[0]!Table,MATCH(J$4,[0]!Curves,0))</f>
        <v>0</v>
      </c>
      <c r="K308" s="81">
        <f t="shared" si="216"/>
        <v>0</v>
      </c>
      <c r="L308" s="99">
        <f t="shared" si="226"/>
        <v>0</v>
      </c>
      <c r="M308" s="80">
        <f>VLOOKUP($A308,[0]!Table,MATCH(M$4,[0]!Curves,0))</f>
        <v>0</v>
      </c>
      <c r="N308" s="81">
        <f t="shared" si="217"/>
        <v>0</v>
      </c>
      <c r="O308" s="99">
        <f t="shared" si="227"/>
        <v>0</v>
      </c>
      <c r="P308" s="71"/>
      <c r="Q308" s="99">
        <f t="shared" si="218"/>
        <v>0</v>
      </c>
      <c r="R308" s="99">
        <f t="shared" si="219"/>
        <v>0</v>
      </c>
      <c r="S308" s="99">
        <f t="shared" si="220"/>
        <v>0</v>
      </c>
      <c r="T308" s="82"/>
      <c r="U308" s="22">
        <f t="shared" si="189"/>
        <v>30</v>
      </c>
      <c r="V308" s="83">
        <f t="shared" si="190"/>
        <v>47051</v>
      </c>
      <c r="W308" s="22">
        <f t="shared" ca="1" si="191"/>
        <v>10002</v>
      </c>
      <c r="X308" s="80">
        <f>VLOOKUP($A308,[0]!Table,MATCH(X$4,[0]!Curves,0))</f>
        <v>6.5764891549312796E-2</v>
      </c>
      <c r="Y308" s="84">
        <f t="shared" ca="1" si="192"/>
        <v>0.17001514118351888</v>
      </c>
      <c r="Z308" s="22">
        <f t="shared" si="193"/>
        <v>0</v>
      </c>
      <c r="AA308" s="22">
        <f t="shared" si="194"/>
        <v>0</v>
      </c>
      <c r="AC308" s="72">
        <f t="shared" ca="1" si="195"/>
        <v>0</v>
      </c>
      <c r="AD308" s="72">
        <f t="shared" ca="1" si="196"/>
        <v>0</v>
      </c>
      <c r="AE308" s="72">
        <f t="shared" ca="1" si="197"/>
        <v>0</v>
      </c>
      <c r="AF308" s="72">
        <f t="shared" ca="1" si="198"/>
        <v>0</v>
      </c>
      <c r="AG308" s="72">
        <f t="shared" ca="1" si="199"/>
        <v>0</v>
      </c>
      <c r="AH308" s="72">
        <f t="shared" ca="1" si="200"/>
        <v>0</v>
      </c>
      <c r="AI308" s="72">
        <f t="shared" ca="1" si="201"/>
        <v>0</v>
      </c>
      <c r="AJ308" s="72">
        <f t="shared" ca="1" si="202"/>
        <v>0</v>
      </c>
      <c r="AK308" s="72">
        <f t="shared" ca="1" si="203"/>
        <v>0</v>
      </c>
      <c r="AL308" s="76"/>
      <c r="AM308" s="72">
        <f t="shared" ca="1" si="204"/>
        <v>0</v>
      </c>
      <c r="AN308" s="72">
        <f t="shared" ca="1" si="205"/>
        <v>0</v>
      </c>
      <c r="AO308" s="72">
        <f t="shared" ca="1" si="206"/>
        <v>0</v>
      </c>
      <c r="AP308" s="85">
        <f t="shared" ca="1" si="207"/>
        <v>0</v>
      </c>
      <c r="AR308" s="72">
        <f t="shared" ca="1" si="208"/>
        <v>0</v>
      </c>
      <c r="AS308" s="72">
        <f t="shared" ca="1" si="209"/>
        <v>0</v>
      </c>
      <c r="AT308" s="72">
        <f t="shared" ca="1" si="210"/>
        <v>0</v>
      </c>
      <c r="AU308" s="85">
        <f t="shared" ca="1" si="211"/>
        <v>0</v>
      </c>
      <c r="AV308" s="85"/>
      <c r="AW308" s="73">
        <f t="shared" ca="1" si="212"/>
        <v>0</v>
      </c>
      <c r="AY308" s="73">
        <f t="shared" ca="1" si="213"/>
        <v>0</v>
      </c>
      <c r="AZ308" s="86"/>
    </row>
    <row r="309" spans="1:52" ht="12" customHeight="1">
      <c r="A309" s="77">
        <f t="shared" si="214"/>
        <v>47027</v>
      </c>
      <c r="B309" s="78">
        <f t="shared" si="215"/>
        <v>50000</v>
      </c>
      <c r="C309" s="87"/>
      <c r="D309" s="79">
        <f t="shared" si="186"/>
        <v>50000</v>
      </c>
      <c r="E309" s="67">
        <f t="shared" si="187"/>
        <v>0</v>
      </c>
      <c r="F309" s="67">
        <f t="shared" ca="1" si="188"/>
        <v>0</v>
      </c>
      <c r="G309" s="80">
        <f>VLOOKUP($A309,[0]!Table,MATCH(G$4,[0]!Curves,0))</f>
        <v>0</v>
      </c>
      <c r="H309" s="81">
        <f t="shared" si="221"/>
        <v>0</v>
      </c>
      <c r="I309" s="80">
        <f t="shared" si="225"/>
        <v>0</v>
      </c>
      <c r="J309" s="80">
        <f>VLOOKUP($A309,[0]!Table,MATCH(J$4,[0]!Curves,0))</f>
        <v>0</v>
      </c>
      <c r="K309" s="81">
        <f t="shared" si="216"/>
        <v>0</v>
      </c>
      <c r="L309" s="99">
        <f t="shared" si="226"/>
        <v>0</v>
      </c>
      <c r="M309" s="80">
        <f>VLOOKUP($A309,[0]!Table,MATCH(M$4,[0]!Curves,0))</f>
        <v>0</v>
      </c>
      <c r="N309" s="81">
        <f t="shared" si="217"/>
        <v>0</v>
      </c>
      <c r="O309" s="99">
        <f t="shared" si="227"/>
        <v>0</v>
      </c>
      <c r="P309" s="71"/>
      <c r="Q309" s="99">
        <f t="shared" si="218"/>
        <v>0</v>
      </c>
      <c r="R309" s="99">
        <f t="shared" si="219"/>
        <v>0</v>
      </c>
      <c r="S309" s="99">
        <f t="shared" si="220"/>
        <v>0</v>
      </c>
      <c r="T309" s="82"/>
      <c r="U309" s="22">
        <f t="shared" si="189"/>
        <v>31</v>
      </c>
      <c r="V309" s="83">
        <f t="shared" si="190"/>
        <v>47082</v>
      </c>
      <c r="W309" s="22">
        <f t="shared" ca="1" si="191"/>
        <v>10033</v>
      </c>
      <c r="X309" s="80">
        <f>VLOOKUP($A309,[0]!Table,MATCH(X$4,[0]!Curves,0))</f>
        <v>6.5762578063899305E-2</v>
      </c>
      <c r="Y309" s="84">
        <f t="shared" ca="1" si="192"/>
        <v>0.16909477959731417</v>
      </c>
      <c r="Z309" s="22">
        <f t="shared" si="193"/>
        <v>0</v>
      </c>
      <c r="AA309" s="22">
        <f t="shared" si="194"/>
        <v>0</v>
      </c>
      <c r="AC309" s="72">
        <f t="shared" ca="1" si="195"/>
        <v>0</v>
      </c>
      <c r="AD309" s="72">
        <f t="shared" ca="1" si="196"/>
        <v>0</v>
      </c>
      <c r="AE309" s="72">
        <f t="shared" ca="1" si="197"/>
        <v>0</v>
      </c>
      <c r="AF309" s="72">
        <f t="shared" ca="1" si="198"/>
        <v>0</v>
      </c>
      <c r="AG309" s="72">
        <f t="shared" ca="1" si="199"/>
        <v>0</v>
      </c>
      <c r="AH309" s="72">
        <f t="shared" ca="1" si="200"/>
        <v>0</v>
      </c>
      <c r="AI309" s="72">
        <f t="shared" ca="1" si="201"/>
        <v>0</v>
      </c>
      <c r="AJ309" s="72">
        <f t="shared" ca="1" si="202"/>
        <v>0</v>
      </c>
      <c r="AK309" s="72">
        <f t="shared" ca="1" si="203"/>
        <v>0</v>
      </c>
      <c r="AL309" s="76"/>
      <c r="AM309" s="72">
        <f t="shared" ca="1" si="204"/>
        <v>0</v>
      </c>
      <c r="AN309" s="72">
        <f t="shared" ca="1" si="205"/>
        <v>0</v>
      </c>
      <c r="AO309" s="72">
        <f t="shared" ca="1" si="206"/>
        <v>0</v>
      </c>
      <c r="AP309" s="85">
        <f t="shared" ca="1" si="207"/>
        <v>0</v>
      </c>
      <c r="AR309" s="72">
        <f t="shared" ca="1" si="208"/>
        <v>0</v>
      </c>
      <c r="AS309" s="72">
        <f t="shared" ca="1" si="209"/>
        <v>0</v>
      </c>
      <c r="AT309" s="72">
        <f t="shared" ca="1" si="210"/>
        <v>0</v>
      </c>
      <c r="AU309" s="85">
        <f t="shared" ca="1" si="211"/>
        <v>0</v>
      </c>
      <c r="AV309" s="85"/>
      <c r="AW309" s="73">
        <f t="shared" ca="1" si="212"/>
        <v>0</v>
      </c>
      <c r="AY309" s="73">
        <f t="shared" ca="1" si="213"/>
        <v>0</v>
      </c>
      <c r="AZ309" s="86"/>
    </row>
    <row r="310" spans="1:52" ht="12" customHeight="1">
      <c r="A310" s="77">
        <f t="shared" si="214"/>
        <v>47058</v>
      </c>
      <c r="B310" s="78">
        <f t="shared" si="215"/>
        <v>50000</v>
      </c>
      <c r="C310" s="87"/>
      <c r="D310" s="79">
        <f t="shared" si="186"/>
        <v>50000</v>
      </c>
      <c r="E310" s="67">
        <f t="shared" si="187"/>
        <v>0</v>
      </c>
      <c r="F310" s="67">
        <f t="shared" ca="1" si="188"/>
        <v>0</v>
      </c>
      <c r="G310" s="80">
        <f>VLOOKUP($A310,[0]!Table,MATCH(G$4,[0]!Curves,0))</f>
        <v>0</v>
      </c>
      <c r="H310" s="81">
        <f t="shared" si="221"/>
        <v>0</v>
      </c>
      <c r="I310" s="80">
        <f t="shared" ref="I310:I329" si="228">H310</f>
        <v>0</v>
      </c>
      <c r="J310" s="80">
        <f>VLOOKUP($A310,[0]!Table,MATCH(J$4,[0]!Curves,0))</f>
        <v>0</v>
      </c>
      <c r="K310" s="81">
        <f t="shared" si="216"/>
        <v>0</v>
      </c>
      <c r="L310" s="99">
        <f t="shared" ref="L310:L329" si="229">K310</f>
        <v>0</v>
      </c>
      <c r="M310" s="80">
        <f>VLOOKUP($A310,[0]!Table,MATCH(M$4,[0]!Curves,0))</f>
        <v>0</v>
      </c>
      <c r="N310" s="81">
        <f t="shared" si="217"/>
        <v>0</v>
      </c>
      <c r="O310" s="99">
        <f t="shared" ref="O310:O329" si="230">N310</f>
        <v>0</v>
      </c>
      <c r="P310" s="71"/>
      <c r="Q310" s="99">
        <f t="shared" si="218"/>
        <v>0</v>
      </c>
      <c r="R310" s="99">
        <f t="shared" si="219"/>
        <v>0</v>
      </c>
      <c r="S310" s="99">
        <f t="shared" si="220"/>
        <v>0</v>
      </c>
      <c r="T310" s="82"/>
      <c r="U310" s="22">
        <f t="shared" si="189"/>
        <v>30</v>
      </c>
      <c r="V310" s="83">
        <f t="shared" si="190"/>
        <v>47112</v>
      </c>
      <c r="W310" s="22">
        <f t="shared" ca="1" si="191"/>
        <v>10063</v>
      </c>
      <c r="X310" s="80">
        <f>VLOOKUP($A310,[0]!Table,MATCH(X$4,[0]!Curves,0))</f>
        <v>6.5760187462306607E-2</v>
      </c>
      <c r="Y310" s="84">
        <f t="shared" ca="1" si="192"/>
        <v>0.16820891411292049</v>
      </c>
      <c r="Z310" s="22">
        <f t="shared" si="193"/>
        <v>0</v>
      </c>
      <c r="AA310" s="22">
        <f t="shared" si="194"/>
        <v>0</v>
      </c>
      <c r="AC310" s="72">
        <f t="shared" ca="1" si="195"/>
        <v>0</v>
      </c>
      <c r="AD310" s="72">
        <f t="shared" ca="1" si="196"/>
        <v>0</v>
      </c>
      <c r="AE310" s="72">
        <f t="shared" ca="1" si="197"/>
        <v>0</v>
      </c>
      <c r="AF310" s="72">
        <f t="shared" ca="1" si="198"/>
        <v>0</v>
      </c>
      <c r="AG310" s="72">
        <f t="shared" ca="1" si="199"/>
        <v>0</v>
      </c>
      <c r="AH310" s="72">
        <f t="shared" ca="1" si="200"/>
        <v>0</v>
      </c>
      <c r="AI310" s="72">
        <f t="shared" ca="1" si="201"/>
        <v>0</v>
      </c>
      <c r="AJ310" s="72">
        <f t="shared" ca="1" si="202"/>
        <v>0</v>
      </c>
      <c r="AK310" s="72">
        <f t="shared" ca="1" si="203"/>
        <v>0</v>
      </c>
      <c r="AL310" s="76"/>
      <c r="AM310" s="72">
        <f t="shared" ca="1" si="204"/>
        <v>0</v>
      </c>
      <c r="AN310" s="72">
        <f t="shared" ca="1" si="205"/>
        <v>0</v>
      </c>
      <c r="AO310" s="72">
        <f t="shared" ca="1" si="206"/>
        <v>0</v>
      </c>
      <c r="AP310" s="85">
        <f t="shared" ca="1" si="207"/>
        <v>0</v>
      </c>
      <c r="AR310" s="72">
        <f t="shared" ca="1" si="208"/>
        <v>0</v>
      </c>
      <c r="AS310" s="72">
        <f t="shared" ca="1" si="209"/>
        <v>0</v>
      </c>
      <c r="AT310" s="72">
        <f t="shared" ca="1" si="210"/>
        <v>0</v>
      </c>
      <c r="AU310" s="85">
        <f t="shared" ca="1" si="211"/>
        <v>0</v>
      </c>
      <c r="AV310" s="85"/>
      <c r="AW310" s="73">
        <f t="shared" ca="1" si="212"/>
        <v>0</v>
      </c>
      <c r="AY310" s="73">
        <f t="shared" ca="1" si="213"/>
        <v>0</v>
      </c>
      <c r="AZ310" s="86"/>
    </row>
    <row r="311" spans="1:52" ht="12" customHeight="1">
      <c r="A311" s="77">
        <f t="shared" si="214"/>
        <v>47088</v>
      </c>
      <c r="B311" s="78">
        <f t="shared" si="215"/>
        <v>50000</v>
      </c>
      <c r="C311" s="87"/>
      <c r="D311" s="79">
        <f t="shared" si="186"/>
        <v>50000</v>
      </c>
      <c r="E311" s="67">
        <f t="shared" si="187"/>
        <v>0</v>
      </c>
      <c r="F311" s="67">
        <f t="shared" ca="1" si="188"/>
        <v>0</v>
      </c>
      <c r="G311" s="80">
        <f>VLOOKUP($A311,[0]!Table,MATCH(G$4,[0]!Curves,0))</f>
        <v>0</v>
      </c>
      <c r="H311" s="81">
        <f t="shared" si="221"/>
        <v>0</v>
      </c>
      <c r="I311" s="80">
        <f t="shared" si="228"/>
        <v>0</v>
      </c>
      <c r="J311" s="80">
        <f>VLOOKUP($A311,[0]!Table,MATCH(J$4,[0]!Curves,0))</f>
        <v>0</v>
      </c>
      <c r="K311" s="81">
        <f t="shared" si="216"/>
        <v>0</v>
      </c>
      <c r="L311" s="99">
        <f t="shared" si="229"/>
        <v>0</v>
      </c>
      <c r="M311" s="80">
        <f>VLOOKUP($A311,[0]!Table,MATCH(M$4,[0]!Curves,0))</f>
        <v>0</v>
      </c>
      <c r="N311" s="81">
        <f t="shared" si="217"/>
        <v>0</v>
      </c>
      <c r="O311" s="99">
        <f t="shared" si="230"/>
        <v>0</v>
      </c>
      <c r="P311" s="71"/>
      <c r="Q311" s="99">
        <f t="shared" si="218"/>
        <v>0</v>
      </c>
      <c r="R311" s="99">
        <f t="shared" si="219"/>
        <v>0</v>
      </c>
      <c r="S311" s="99">
        <f t="shared" si="220"/>
        <v>0</v>
      </c>
      <c r="T311" s="82"/>
      <c r="U311" s="22">
        <f t="shared" si="189"/>
        <v>31</v>
      </c>
      <c r="V311" s="83">
        <f t="shared" si="190"/>
        <v>47143</v>
      </c>
      <c r="W311" s="22">
        <f t="shared" ca="1" si="191"/>
        <v>10094</v>
      </c>
      <c r="X311" s="80">
        <f>VLOOKUP($A311,[0]!Table,MATCH(X$4,[0]!Curves,0))</f>
        <v>6.5757873976896697E-2</v>
      </c>
      <c r="Y311" s="84">
        <f t="shared" ca="1" si="192"/>
        <v>0.16729845973365098</v>
      </c>
      <c r="Z311" s="22">
        <f t="shared" si="193"/>
        <v>0</v>
      </c>
      <c r="AA311" s="22">
        <f t="shared" si="194"/>
        <v>0</v>
      </c>
      <c r="AC311" s="72">
        <f t="shared" ca="1" si="195"/>
        <v>0</v>
      </c>
      <c r="AD311" s="72">
        <f t="shared" ca="1" si="196"/>
        <v>0</v>
      </c>
      <c r="AE311" s="72">
        <f t="shared" ca="1" si="197"/>
        <v>0</v>
      </c>
      <c r="AF311" s="72">
        <f t="shared" ca="1" si="198"/>
        <v>0</v>
      </c>
      <c r="AG311" s="72">
        <f t="shared" ca="1" si="199"/>
        <v>0</v>
      </c>
      <c r="AH311" s="72">
        <f t="shared" ca="1" si="200"/>
        <v>0</v>
      </c>
      <c r="AI311" s="72">
        <f t="shared" ca="1" si="201"/>
        <v>0</v>
      </c>
      <c r="AJ311" s="72">
        <f t="shared" ca="1" si="202"/>
        <v>0</v>
      </c>
      <c r="AK311" s="72">
        <f t="shared" ca="1" si="203"/>
        <v>0</v>
      </c>
      <c r="AL311" s="76"/>
      <c r="AM311" s="72">
        <f t="shared" ca="1" si="204"/>
        <v>0</v>
      </c>
      <c r="AN311" s="72">
        <f t="shared" ca="1" si="205"/>
        <v>0</v>
      </c>
      <c r="AO311" s="72">
        <f t="shared" ca="1" si="206"/>
        <v>0</v>
      </c>
      <c r="AP311" s="85">
        <f t="shared" ca="1" si="207"/>
        <v>0</v>
      </c>
      <c r="AR311" s="72">
        <f t="shared" ca="1" si="208"/>
        <v>0</v>
      </c>
      <c r="AS311" s="72">
        <f t="shared" ca="1" si="209"/>
        <v>0</v>
      </c>
      <c r="AT311" s="72">
        <f t="shared" ca="1" si="210"/>
        <v>0</v>
      </c>
      <c r="AU311" s="85">
        <f t="shared" ca="1" si="211"/>
        <v>0</v>
      </c>
      <c r="AV311" s="85"/>
      <c r="AW311" s="73">
        <f t="shared" ca="1" si="212"/>
        <v>0</v>
      </c>
      <c r="AY311" s="73">
        <f t="shared" ca="1" si="213"/>
        <v>0</v>
      </c>
      <c r="AZ311" s="86"/>
    </row>
    <row r="312" spans="1:52" ht="12" customHeight="1">
      <c r="A312" s="77">
        <f t="shared" si="214"/>
        <v>47119</v>
      </c>
      <c r="B312" s="78">
        <f t="shared" si="215"/>
        <v>50000</v>
      </c>
      <c r="C312" s="87"/>
      <c r="D312" s="79">
        <f t="shared" si="186"/>
        <v>50000</v>
      </c>
      <c r="E312" s="67">
        <f t="shared" si="187"/>
        <v>0</v>
      </c>
      <c r="F312" s="67">
        <f t="shared" ca="1" si="188"/>
        <v>0</v>
      </c>
      <c r="G312" s="80">
        <f>VLOOKUP($A312,[0]!Table,MATCH(G$4,[0]!Curves,0))</f>
        <v>0</v>
      </c>
      <c r="H312" s="81">
        <f t="shared" si="221"/>
        <v>0</v>
      </c>
      <c r="I312" s="80">
        <f t="shared" si="228"/>
        <v>0</v>
      </c>
      <c r="J312" s="80">
        <f>VLOOKUP($A312,[0]!Table,MATCH(J$4,[0]!Curves,0))</f>
        <v>0</v>
      </c>
      <c r="K312" s="81">
        <f t="shared" si="216"/>
        <v>0</v>
      </c>
      <c r="L312" s="99">
        <f t="shared" si="229"/>
        <v>0</v>
      </c>
      <c r="M312" s="80">
        <f>VLOOKUP($A312,[0]!Table,MATCH(M$4,[0]!Curves,0))</f>
        <v>0</v>
      </c>
      <c r="N312" s="81">
        <f t="shared" si="217"/>
        <v>0</v>
      </c>
      <c r="O312" s="99">
        <f t="shared" si="230"/>
        <v>0</v>
      </c>
      <c r="P312" s="71"/>
      <c r="Q312" s="99">
        <f t="shared" si="218"/>
        <v>0</v>
      </c>
      <c r="R312" s="99">
        <f t="shared" si="219"/>
        <v>0</v>
      </c>
      <c r="S312" s="99">
        <f t="shared" si="220"/>
        <v>0</v>
      </c>
      <c r="T312" s="82"/>
      <c r="U312" s="22">
        <f t="shared" si="189"/>
        <v>31</v>
      </c>
      <c r="V312" s="83">
        <f t="shared" si="190"/>
        <v>47174</v>
      </c>
      <c r="W312" s="22">
        <f t="shared" ca="1" si="191"/>
        <v>10125</v>
      </c>
      <c r="X312" s="80">
        <f>VLOOKUP($A312,[0]!Table,MATCH(X$4,[0]!Curves,0))</f>
        <v>6.5755483375307608E-2</v>
      </c>
      <c r="Y312" s="84">
        <f t="shared" ca="1" si="192"/>
        <v>0.16639299870136831</v>
      </c>
      <c r="Z312" s="22">
        <f t="shared" si="193"/>
        <v>0</v>
      </c>
      <c r="AA312" s="22">
        <f t="shared" si="194"/>
        <v>0</v>
      </c>
      <c r="AC312" s="72">
        <f t="shared" ca="1" si="195"/>
        <v>0</v>
      </c>
      <c r="AD312" s="72">
        <f t="shared" ca="1" si="196"/>
        <v>0</v>
      </c>
      <c r="AE312" s="72">
        <f t="shared" ca="1" si="197"/>
        <v>0</v>
      </c>
      <c r="AF312" s="72">
        <f t="shared" ca="1" si="198"/>
        <v>0</v>
      </c>
      <c r="AG312" s="72">
        <f t="shared" ca="1" si="199"/>
        <v>0</v>
      </c>
      <c r="AH312" s="72">
        <f t="shared" ca="1" si="200"/>
        <v>0</v>
      </c>
      <c r="AI312" s="72">
        <f t="shared" ca="1" si="201"/>
        <v>0</v>
      </c>
      <c r="AJ312" s="72">
        <f t="shared" ca="1" si="202"/>
        <v>0</v>
      </c>
      <c r="AK312" s="72">
        <f t="shared" ca="1" si="203"/>
        <v>0</v>
      </c>
      <c r="AL312" s="76"/>
      <c r="AM312" s="72">
        <f t="shared" ca="1" si="204"/>
        <v>0</v>
      </c>
      <c r="AN312" s="72">
        <f t="shared" ca="1" si="205"/>
        <v>0</v>
      </c>
      <c r="AO312" s="72">
        <f t="shared" ca="1" si="206"/>
        <v>0</v>
      </c>
      <c r="AP312" s="85">
        <f t="shared" ca="1" si="207"/>
        <v>0</v>
      </c>
      <c r="AR312" s="72">
        <f t="shared" ca="1" si="208"/>
        <v>0</v>
      </c>
      <c r="AS312" s="72">
        <f t="shared" ca="1" si="209"/>
        <v>0</v>
      </c>
      <c r="AT312" s="72">
        <f t="shared" ca="1" si="210"/>
        <v>0</v>
      </c>
      <c r="AU312" s="85">
        <f t="shared" ca="1" si="211"/>
        <v>0</v>
      </c>
      <c r="AV312" s="85"/>
      <c r="AW312" s="73">
        <f t="shared" ca="1" si="212"/>
        <v>0</v>
      </c>
      <c r="AY312" s="73">
        <f t="shared" ca="1" si="213"/>
        <v>0</v>
      </c>
      <c r="AZ312" s="86"/>
    </row>
    <row r="313" spans="1:52" ht="12" customHeight="1">
      <c r="A313" s="77">
        <f t="shared" si="214"/>
        <v>47150</v>
      </c>
      <c r="B313" s="78">
        <f t="shared" si="215"/>
        <v>50000</v>
      </c>
      <c r="C313" s="87"/>
      <c r="D313" s="79">
        <f t="shared" si="186"/>
        <v>50000</v>
      </c>
      <c r="E313" s="67">
        <f t="shared" si="187"/>
        <v>0</v>
      </c>
      <c r="F313" s="67">
        <f t="shared" ca="1" si="188"/>
        <v>0</v>
      </c>
      <c r="G313" s="80">
        <f>VLOOKUP($A313,[0]!Table,MATCH(G$4,[0]!Curves,0))</f>
        <v>0</v>
      </c>
      <c r="H313" s="81">
        <f t="shared" si="221"/>
        <v>0</v>
      </c>
      <c r="I313" s="80">
        <f t="shared" si="228"/>
        <v>0</v>
      </c>
      <c r="J313" s="80">
        <f>VLOOKUP($A313,[0]!Table,MATCH(J$4,[0]!Curves,0))</f>
        <v>0</v>
      </c>
      <c r="K313" s="81">
        <f t="shared" si="216"/>
        <v>0</v>
      </c>
      <c r="L313" s="99">
        <f t="shared" si="229"/>
        <v>0</v>
      </c>
      <c r="M313" s="80">
        <f>VLOOKUP($A313,[0]!Table,MATCH(M$4,[0]!Curves,0))</f>
        <v>0</v>
      </c>
      <c r="N313" s="81">
        <f t="shared" si="217"/>
        <v>0</v>
      </c>
      <c r="O313" s="99">
        <f t="shared" si="230"/>
        <v>0</v>
      </c>
      <c r="P313" s="71"/>
      <c r="Q313" s="99">
        <f t="shared" si="218"/>
        <v>0</v>
      </c>
      <c r="R313" s="99">
        <f t="shared" si="219"/>
        <v>0</v>
      </c>
      <c r="S313" s="99">
        <f t="shared" si="220"/>
        <v>0</v>
      </c>
      <c r="T313" s="82"/>
      <c r="U313" s="22">
        <f t="shared" si="189"/>
        <v>28</v>
      </c>
      <c r="V313" s="83">
        <f t="shared" si="190"/>
        <v>47202</v>
      </c>
      <c r="W313" s="22">
        <f t="shared" ca="1" si="191"/>
        <v>10153</v>
      </c>
      <c r="X313" s="80">
        <f>VLOOKUP($A313,[0]!Table,MATCH(X$4,[0]!Curves,0))</f>
        <v>6.5753092773720698E-2</v>
      </c>
      <c r="Y313" s="84">
        <f t="shared" ca="1" si="192"/>
        <v>0.16557943174571099</v>
      </c>
      <c r="Z313" s="22">
        <f t="shared" si="193"/>
        <v>0</v>
      </c>
      <c r="AA313" s="22">
        <f t="shared" si="194"/>
        <v>0</v>
      </c>
      <c r="AC313" s="72">
        <f t="shared" ca="1" si="195"/>
        <v>0</v>
      </c>
      <c r="AD313" s="72">
        <f t="shared" ca="1" si="196"/>
        <v>0</v>
      </c>
      <c r="AE313" s="72">
        <f t="shared" ca="1" si="197"/>
        <v>0</v>
      </c>
      <c r="AF313" s="72">
        <f t="shared" ca="1" si="198"/>
        <v>0</v>
      </c>
      <c r="AG313" s="72">
        <f t="shared" ca="1" si="199"/>
        <v>0</v>
      </c>
      <c r="AH313" s="72">
        <f t="shared" ca="1" si="200"/>
        <v>0</v>
      </c>
      <c r="AI313" s="72">
        <f t="shared" ca="1" si="201"/>
        <v>0</v>
      </c>
      <c r="AJ313" s="72">
        <f t="shared" ca="1" si="202"/>
        <v>0</v>
      </c>
      <c r="AK313" s="72">
        <f t="shared" ca="1" si="203"/>
        <v>0</v>
      </c>
      <c r="AL313" s="76"/>
      <c r="AM313" s="72">
        <f t="shared" ca="1" si="204"/>
        <v>0</v>
      </c>
      <c r="AN313" s="72">
        <f t="shared" ca="1" si="205"/>
        <v>0</v>
      </c>
      <c r="AO313" s="72">
        <f t="shared" ca="1" si="206"/>
        <v>0</v>
      </c>
      <c r="AP313" s="85">
        <f t="shared" ca="1" si="207"/>
        <v>0</v>
      </c>
      <c r="AR313" s="72">
        <f t="shared" ca="1" si="208"/>
        <v>0</v>
      </c>
      <c r="AS313" s="72">
        <f t="shared" ca="1" si="209"/>
        <v>0</v>
      </c>
      <c r="AT313" s="72">
        <f t="shared" ca="1" si="210"/>
        <v>0</v>
      </c>
      <c r="AU313" s="85">
        <f t="shared" ca="1" si="211"/>
        <v>0</v>
      </c>
      <c r="AV313" s="85"/>
      <c r="AW313" s="73">
        <f t="shared" ca="1" si="212"/>
        <v>0</v>
      </c>
      <c r="AY313" s="73">
        <f t="shared" ca="1" si="213"/>
        <v>0</v>
      </c>
      <c r="AZ313" s="86"/>
    </row>
    <row r="314" spans="1:52" ht="12" customHeight="1">
      <c r="A314" s="77">
        <f t="shared" si="214"/>
        <v>47178</v>
      </c>
      <c r="B314" s="78">
        <f t="shared" si="215"/>
        <v>50000</v>
      </c>
      <c r="C314" s="87"/>
      <c r="D314" s="79">
        <f t="shared" si="186"/>
        <v>50000</v>
      </c>
      <c r="E314" s="67">
        <f t="shared" si="187"/>
        <v>0</v>
      </c>
      <c r="F314" s="67">
        <f t="shared" ca="1" si="188"/>
        <v>0</v>
      </c>
      <c r="G314" s="80">
        <f>VLOOKUP($A314,[0]!Table,MATCH(G$4,[0]!Curves,0))</f>
        <v>0</v>
      </c>
      <c r="H314" s="81">
        <f t="shared" si="221"/>
        <v>0</v>
      </c>
      <c r="I314" s="80">
        <f t="shared" si="228"/>
        <v>0</v>
      </c>
      <c r="J314" s="80">
        <f>VLOOKUP($A314,[0]!Table,MATCH(J$4,[0]!Curves,0))</f>
        <v>0</v>
      </c>
      <c r="K314" s="81">
        <f t="shared" si="216"/>
        <v>0</v>
      </c>
      <c r="L314" s="99">
        <f t="shared" si="229"/>
        <v>0</v>
      </c>
      <c r="M314" s="80">
        <f>VLOOKUP($A314,[0]!Table,MATCH(M$4,[0]!Curves,0))</f>
        <v>0</v>
      </c>
      <c r="N314" s="81">
        <f t="shared" si="217"/>
        <v>0</v>
      </c>
      <c r="O314" s="99">
        <f t="shared" si="230"/>
        <v>0</v>
      </c>
      <c r="P314" s="71"/>
      <c r="Q314" s="99">
        <f t="shared" si="218"/>
        <v>0</v>
      </c>
      <c r="R314" s="99">
        <f t="shared" si="219"/>
        <v>0</v>
      </c>
      <c r="S314" s="99">
        <f t="shared" si="220"/>
        <v>0</v>
      </c>
      <c r="T314" s="82"/>
      <c r="U314" s="22">
        <f t="shared" si="189"/>
        <v>31</v>
      </c>
      <c r="V314" s="83">
        <f t="shared" si="190"/>
        <v>47233</v>
      </c>
      <c r="W314" s="22">
        <f t="shared" ca="1" si="191"/>
        <v>10184</v>
      </c>
      <c r="X314" s="80">
        <f>VLOOKUP($A314,[0]!Table,MATCH(X$4,[0]!Curves,0))</f>
        <v>6.5750933520676708E-2</v>
      </c>
      <c r="Y314" s="84">
        <f t="shared" ca="1" si="192"/>
        <v>0.16468339768573456</v>
      </c>
      <c r="Z314" s="22">
        <f t="shared" si="193"/>
        <v>0</v>
      </c>
      <c r="AA314" s="22">
        <f t="shared" si="194"/>
        <v>0</v>
      </c>
      <c r="AC314" s="72">
        <f t="shared" ca="1" si="195"/>
        <v>0</v>
      </c>
      <c r="AD314" s="72">
        <f t="shared" ca="1" si="196"/>
        <v>0</v>
      </c>
      <c r="AE314" s="72">
        <f t="shared" ca="1" si="197"/>
        <v>0</v>
      </c>
      <c r="AF314" s="72">
        <f t="shared" ca="1" si="198"/>
        <v>0</v>
      </c>
      <c r="AG314" s="72">
        <f t="shared" ca="1" si="199"/>
        <v>0</v>
      </c>
      <c r="AH314" s="72">
        <f t="shared" ca="1" si="200"/>
        <v>0</v>
      </c>
      <c r="AI314" s="72">
        <f t="shared" ca="1" si="201"/>
        <v>0</v>
      </c>
      <c r="AJ314" s="72">
        <f t="shared" ca="1" si="202"/>
        <v>0</v>
      </c>
      <c r="AK314" s="72">
        <f t="shared" ca="1" si="203"/>
        <v>0</v>
      </c>
      <c r="AL314" s="76"/>
      <c r="AM314" s="72">
        <f t="shared" ca="1" si="204"/>
        <v>0</v>
      </c>
      <c r="AN314" s="72">
        <f t="shared" ca="1" si="205"/>
        <v>0</v>
      </c>
      <c r="AO314" s="72">
        <f t="shared" ca="1" si="206"/>
        <v>0</v>
      </c>
      <c r="AP314" s="85">
        <f t="shared" ca="1" si="207"/>
        <v>0</v>
      </c>
      <c r="AR314" s="72">
        <f t="shared" ca="1" si="208"/>
        <v>0</v>
      </c>
      <c r="AS314" s="72">
        <f t="shared" ca="1" si="209"/>
        <v>0</v>
      </c>
      <c r="AT314" s="72">
        <f t="shared" ca="1" si="210"/>
        <v>0</v>
      </c>
      <c r="AU314" s="85">
        <f t="shared" ca="1" si="211"/>
        <v>0</v>
      </c>
      <c r="AV314" s="85"/>
      <c r="AW314" s="73">
        <f t="shared" ca="1" si="212"/>
        <v>0</v>
      </c>
      <c r="AY314" s="73">
        <f t="shared" ca="1" si="213"/>
        <v>0</v>
      </c>
      <c r="AZ314" s="86"/>
    </row>
    <row r="315" spans="1:52" ht="12" customHeight="1">
      <c r="A315" s="77">
        <f t="shared" si="214"/>
        <v>47209</v>
      </c>
      <c r="B315" s="78">
        <f t="shared" si="215"/>
        <v>50000</v>
      </c>
      <c r="C315" s="87"/>
      <c r="D315" s="79">
        <f t="shared" si="186"/>
        <v>50000</v>
      </c>
      <c r="E315" s="67">
        <f t="shared" si="187"/>
        <v>0</v>
      </c>
      <c r="F315" s="67">
        <f t="shared" ca="1" si="188"/>
        <v>0</v>
      </c>
      <c r="G315" s="80">
        <f>VLOOKUP($A315,[0]!Table,MATCH(G$4,[0]!Curves,0))</f>
        <v>0</v>
      </c>
      <c r="H315" s="81">
        <f t="shared" si="221"/>
        <v>0</v>
      </c>
      <c r="I315" s="80">
        <f t="shared" si="228"/>
        <v>0</v>
      </c>
      <c r="J315" s="80">
        <f>VLOOKUP($A315,[0]!Table,MATCH(J$4,[0]!Curves,0))</f>
        <v>0</v>
      </c>
      <c r="K315" s="81">
        <f t="shared" si="216"/>
        <v>0</v>
      </c>
      <c r="L315" s="99">
        <f t="shared" si="229"/>
        <v>0</v>
      </c>
      <c r="M315" s="80">
        <f>VLOOKUP($A315,[0]!Table,MATCH(M$4,[0]!Curves,0))</f>
        <v>0</v>
      </c>
      <c r="N315" s="81">
        <f t="shared" si="217"/>
        <v>0</v>
      </c>
      <c r="O315" s="99">
        <f t="shared" si="230"/>
        <v>0</v>
      </c>
      <c r="P315" s="71"/>
      <c r="Q315" s="99">
        <f t="shared" si="218"/>
        <v>0</v>
      </c>
      <c r="R315" s="99">
        <f t="shared" si="219"/>
        <v>0</v>
      </c>
      <c r="S315" s="99">
        <f t="shared" si="220"/>
        <v>0</v>
      </c>
      <c r="T315" s="82"/>
      <c r="U315" s="22">
        <f t="shared" si="189"/>
        <v>30</v>
      </c>
      <c r="V315" s="83">
        <f t="shared" si="190"/>
        <v>47263</v>
      </c>
      <c r="W315" s="22">
        <f t="shared" ca="1" si="191"/>
        <v>10214</v>
      </c>
      <c r="X315" s="80">
        <f>VLOOKUP($A315,[0]!Table,MATCH(X$4,[0]!Curves,0))</f>
        <v>6.5748542919093406E-2</v>
      </c>
      <c r="Y315" s="84">
        <f t="shared" ca="1" si="192"/>
        <v>0.16382094630476654</v>
      </c>
      <c r="Z315" s="22">
        <f t="shared" si="193"/>
        <v>0</v>
      </c>
      <c r="AA315" s="22">
        <f t="shared" si="194"/>
        <v>0</v>
      </c>
      <c r="AC315" s="72">
        <f t="shared" ca="1" si="195"/>
        <v>0</v>
      </c>
      <c r="AD315" s="72">
        <f t="shared" ca="1" si="196"/>
        <v>0</v>
      </c>
      <c r="AE315" s="72">
        <f t="shared" ca="1" si="197"/>
        <v>0</v>
      </c>
      <c r="AF315" s="72">
        <f t="shared" ca="1" si="198"/>
        <v>0</v>
      </c>
      <c r="AG315" s="72">
        <f t="shared" ca="1" si="199"/>
        <v>0</v>
      </c>
      <c r="AH315" s="72">
        <f t="shared" ca="1" si="200"/>
        <v>0</v>
      </c>
      <c r="AI315" s="72">
        <f t="shared" ca="1" si="201"/>
        <v>0</v>
      </c>
      <c r="AJ315" s="72">
        <f t="shared" ca="1" si="202"/>
        <v>0</v>
      </c>
      <c r="AK315" s="72">
        <f t="shared" ca="1" si="203"/>
        <v>0</v>
      </c>
      <c r="AL315" s="76"/>
      <c r="AM315" s="72">
        <f t="shared" ca="1" si="204"/>
        <v>0</v>
      </c>
      <c r="AN315" s="72">
        <f t="shared" ca="1" si="205"/>
        <v>0</v>
      </c>
      <c r="AO315" s="72">
        <f t="shared" ca="1" si="206"/>
        <v>0</v>
      </c>
      <c r="AP315" s="85">
        <f t="shared" ca="1" si="207"/>
        <v>0</v>
      </c>
      <c r="AR315" s="72">
        <f t="shared" ca="1" si="208"/>
        <v>0</v>
      </c>
      <c r="AS315" s="72">
        <f t="shared" ca="1" si="209"/>
        <v>0</v>
      </c>
      <c r="AT315" s="72">
        <f t="shared" ca="1" si="210"/>
        <v>0</v>
      </c>
      <c r="AU315" s="85">
        <f t="shared" ca="1" si="211"/>
        <v>0</v>
      </c>
      <c r="AV315" s="85"/>
      <c r="AW315" s="73">
        <f t="shared" ca="1" si="212"/>
        <v>0</v>
      </c>
      <c r="AY315" s="73">
        <f t="shared" ca="1" si="213"/>
        <v>0</v>
      </c>
      <c r="AZ315" s="86"/>
    </row>
    <row r="316" spans="1:52" ht="12" customHeight="1">
      <c r="A316" s="77">
        <f t="shared" si="214"/>
        <v>47239</v>
      </c>
      <c r="B316" s="78">
        <f t="shared" si="215"/>
        <v>50000</v>
      </c>
      <c r="C316" s="87"/>
      <c r="D316" s="79">
        <f t="shared" si="186"/>
        <v>50000</v>
      </c>
      <c r="E316" s="67">
        <f t="shared" si="187"/>
        <v>0</v>
      </c>
      <c r="F316" s="67">
        <f t="shared" ca="1" si="188"/>
        <v>0</v>
      </c>
      <c r="G316" s="80">
        <f>VLOOKUP($A316,[0]!Table,MATCH(G$4,[0]!Curves,0))</f>
        <v>0</v>
      </c>
      <c r="H316" s="81">
        <f t="shared" si="221"/>
        <v>0</v>
      </c>
      <c r="I316" s="80">
        <f t="shared" si="228"/>
        <v>0</v>
      </c>
      <c r="J316" s="80">
        <f>VLOOKUP($A316,[0]!Table,MATCH(J$4,[0]!Curves,0))</f>
        <v>0</v>
      </c>
      <c r="K316" s="81">
        <f t="shared" si="216"/>
        <v>0</v>
      </c>
      <c r="L316" s="99">
        <f t="shared" si="229"/>
        <v>0</v>
      </c>
      <c r="M316" s="80">
        <f>VLOOKUP($A316,[0]!Table,MATCH(M$4,[0]!Curves,0))</f>
        <v>0</v>
      </c>
      <c r="N316" s="81">
        <f t="shared" si="217"/>
        <v>0</v>
      </c>
      <c r="O316" s="99">
        <f t="shared" si="230"/>
        <v>0</v>
      </c>
      <c r="P316" s="71"/>
      <c r="Q316" s="99">
        <f t="shared" si="218"/>
        <v>0</v>
      </c>
      <c r="R316" s="99">
        <f t="shared" si="219"/>
        <v>0</v>
      </c>
      <c r="S316" s="99">
        <f t="shared" si="220"/>
        <v>0</v>
      </c>
      <c r="T316" s="82"/>
      <c r="U316" s="22">
        <f t="shared" si="189"/>
        <v>31</v>
      </c>
      <c r="V316" s="83">
        <f t="shared" si="190"/>
        <v>47294</v>
      </c>
      <c r="W316" s="22">
        <f t="shared" ca="1" si="191"/>
        <v>10245</v>
      </c>
      <c r="X316" s="80">
        <f>VLOOKUP($A316,[0]!Table,MATCH(X$4,[0]!Curves,0))</f>
        <v>6.5746229433692405E-2</v>
      </c>
      <c r="Y316" s="84">
        <f t="shared" ca="1" si="192"/>
        <v>0.16293455428585835</v>
      </c>
      <c r="Z316" s="22">
        <f t="shared" si="193"/>
        <v>0</v>
      </c>
      <c r="AA316" s="22">
        <f t="shared" si="194"/>
        <v>0</v>
      </c>
      <c r="AC316" s="72">
        <f t="shared" ca="1" si="195"/>
        <v>0</v>
      </c>
      <c r="AD316" s="72">
        <f t="shared" ca="1" si="196"/>
        <v>0</v>
      </c>
      <c r="AE316" s="72">
        <f t="shared" ca="1" si="197"/>
        <v>0</v>
      </c>
      <c r="AF316" s="72">
        <f t="shared" ca="1" si="198"/>
        <v>0</v>
      </c>
      <c r="AG316" s="72">
        <f t="shared" ca="1" si="199"/>
        <v>0</v>
      </c>
      <c r="AH316" s="72">
        <f t="shared" ca="1" si="200"/>
        <v>0</v>
      </c>
      <c r="AI316" s="72">
        <f t="shared" ca="1" si="201"/>
        <v>0</v>
      </c>
      <c r="AJ316" s="72">
        <f t="shared" ca="1" si="202"/>
        <v>0</v>
      </c>
      <c r="AK316" s="72">
        <f t="shared" ca="1" si="203"/>
        <v>0</v>
      </c>
      <c r="AL316" s="76"/>
      <c r="AM316" s="72">
        <f t="shared" ca="1" si="204"/>
        <v>0</v>
      </c>
      <c r="AN316" s="72">
        <f t="shared" ca="1" si="205"/>
        <v>0</v>
      </c>
      <c r="AO316" s="72">
        <f t="shared" ca="1" si="206"/>
        <v>0</v>
      </c>
      <c r="AP316" s="85">
        <f t="shared" ca="1" si="207"/>
        <v>0</v>
      </c>
      <c r="AR316" s="72">
        <f t="shared" ca="1" si="208"/>
        <v>0</v>
      </c>
      <c r="AS316" s="72">
        <f t="shared" ca="1" si="209"/>
        <v>0</v>
      </c>
      <c r="AT316" s="72">
        <f t="shared" ca="1" si="210"/>
        <v>0</v>
      </c>
      <c r="AU316" s="85">
        <f t="shared" ca="1" si="211"/>
        <v>0</v>
      </c>
      <c r="AV316" s="85"/>
      <c r="AW316" s="73">
        <f t="shared" ca="1" si="212"/>
        <v>0</v>
      </c>
      <c r="AY316" s="73">
        <f t="shared" ca="1" si="213"/>
        <v>0</v>
      </c>
      <c r="AZ316" s="86"/>
    </row>
    <row r="317" spans="1:52" ht="12" customHeight="1">
      <c r="A317" s="77">
        <f t="shared" si="214"/>
        <v>47270</v>
      </c>
      <c r="B317" s="78">
        <f t="shared" si="215"/>
        <v>50000</v>
      </c>
      <c r="C317" s="87"/>
      <c r="D317" s="79">
        <f t="shared" si="186"/>
        <v>50000</v>
      </c>
      <c r="E317" s="67">
        <f t="shared" si="187"/>
        <v>0</v>
      </c>
      <c r="F317" s="67">
        <f t="shared" ca="1" si="188"/>
        <v>0</v>
      </c>
      <c r="G317" s="80">
        <f>VLOOKUP($A317,[0]!Table,MATCH(G$4,[0]!Curves,0))</f>
        <v>0</v>
      </c>
      <c r="H317" s="81">
        <f t="shared" si="221"/>
        <v>0</v>
      </c>
      <c r="I317" s="80">
        <f t="shared" si="228"/>
        <v>0</v>
      </c>
      <c r="J317" s="80">
        <f>VLOOKUP($A317,[0]!Table,MATCH(J$4,[0]!Curves,0))</f>
        <v>0</v>
      </c>
      <c r="K317" s="81">
        <f t="shared" si="216"/>
        <v>0</v>
      </c>
      <c r="L317" s="99">
        <f t="shared" si="229"/>
        <v>0</v>
      </c>
      <c r="M317" s="80">
        <f>VLOOKUP($A317,[0]!Table,MATCH(M$4,[0]!Curves,0))</f>
        <v>0</v>
      </c>
      <c r="N317" s="81">
        <f t="shared" si="217"/>
        <v>0</v>
      </c>
      <c r="O317" s="99">
        <f t="shared" si="230"/>
        <v>0</v>
      </c>
      <c r="P317" s="71"/>
      <c r="Q317" s="99">
        <f t="shared" si="218"/>
        <v>0</v>
      </c>
      <c r="R317" s="99">
        <f t="shared" si="219"/>
        <v>0</v>
      </c>
      <c r="S317" s="99">
        <f t="shared" si="220"/>
        <v>0</v>
      </c>
      <c r="T317" s="82"/>
      <c r="U317" s="22">
        <f t="shared" si="189"/>
        <v>30</v>
      </c>
      <c r="V317" s="83">
        <f t="shared" si="190"/>
        <v>47324</v>
      </c>
      <c r="W317" s="22">
        <f t="shared" ca="1" si="191"/>
        <v>10275</v>
      </c>
      <c r="X317" s="80">
        <f>VLOOKUP($A317,[0]!Table,MATCH(X$4,[0]!Curves,0))</f>
        <v>6.5743838832112503E-2</v>
      </c>
      <c r="Y317" s="84">
        <f t="shared" ca="1" si="192"/>
        <v>0.16208138292933991</v>
      </c>
      <c r="Z317" s="22">
        <f t="shared" si="193"/>
        <v>0</v>
      </c>
      <c r="AA317" s="22">
        <f t="shared" si="194"/>
        <v>0</v>
      </c>
      <c r="AC317" s="72">
        <f t="shared" ca="1" si="195"/>
        <v>0</v>
      </c>
      <c r="AD317" s="72">
        <f t="shared" ca="1" si="196"/>
        <v>0</v>
      </c>
      <c r="AE317" s="72">
        <f t="shared" ca="1" si="197"/>
        <v>0</v>
      </c>
      <c r="AF317" s="72">
        <f t="shared" ca="1" si="198"/>
        <v>0</v>
      </c>
      <c r="AG317" s="72">
        <f t="shared" ca="1" si="199"/>
        <v>0</v>
      </c>
      <c r="AH317" s="72">
        <f t="shared" ca="1" si="200"/>
        <v>0</v>
      </c>
      <c r="AI317" s="72">
        <f t="shared" ca="1" si="201"/>
        <v>0</v>
      </c>
      <c r="AJ317" s="72">
        <f t="shared" ca="1" si="202"/>
        <v>0</v>
      </c>
      <c r="AK317" s="72">
        <f t="shared" ca="1" si="203"/>
        <v>0</v>
      </c>
      <c r="AL317" s="76"/>
      <c r="AM317" s="72">
        <f t="shared" ca="1" si="204"/>
        <v>0</v>
      </c>
      <c r="AN317" s="72">
        <f t="shared" ca="1" si="205"/>
        <v>0</v>
      </c>
      <c r="AO317" s="72">
        <f t="shared" ca="1" si="206"/>
        <v>0</v>
      </c>
      <c r="AP317" s="85">
        <f t="shared" ca="1" si="207"/>
        <v>0</v>
      </c>
      <c r="AR317" s="72">
        <f t="shared" ca="1" si="208"/>
        <v>0</v>
      </c>
      <c r="AS317" s="72">
        <f t="shared" ca="1" si="209"/>
        <v>0</v>
      </c>
      <c r="AT317" s="72">
        <f t="shared" ca="1" si="210"/>
        <v>0</v>
      </c>
      <c r="AU317" s="85">
        <f t="shared" ca="1" si="211"/>
        <v>0</v>
      </c>
      <c r="AV317" s="85"/>
      <c r="AW317" s="73">
        <f t="shared" ca="1" si="212"/>
        <v>0</v>
      </c>
      <c r="AY317" s="73">
        <f t="shared" ca="1" si="213"/>
        <v>0</v>
      </c>
      <c r="AZ317" s="86"/>
    </row>
    <row r="318" spans="1:52" ht="12" customHeight="1">
      <c r="A318" s="77">
        <f t="shared" si="214"/>
        <v>47300</v>
      </c>
      <c r="B318" s="78">
        <f t="shared" si="215"/>
        <v>50000</v>
      </c>
      <c r="C318" s="87"/>
      <c r="D318" s="79">
        <f t="shared" si="186"/>
        <v>50000</v>
      </c>
      <c r="E318" s="67">
        <f t="shared" si="187"/>
        <v>0</v>
      </c>
      <c r="F318" s="67">
        <f t="shared" ca="1" si="188"/>
        <v>0</v>
      </c>
      <c r="G318" s="80">
        <f>VLOOKUP($A318,[0]!Table,MATCH(G$4,[0]!Curves,0))</f>
        <v>0</v>
      </c>
      <c r="H318" s="81">
        <f t="shared" si="221"/>
        <v>0</v>
      </c>
      <c r="I318" s="80">
        <f t="shared" si="228"/>
        <v>0</v>
      </c>
      <c r="J318" s="80">
        <f>VLOOKUP($A318,[0]!Table,MATCH(J$4,[0]!Curves,0))</f>
        <v>0</v>
      </c>
      <c r="K318" s="81">
        <f t="shared" si="216"/>
        <v>0</v>
      </c>
      <c r="L318" s="99">
        <f t="shared" si="229"/>
        <v>0</v>
      </c>
      <c r="M318" s="80">
        <f>VLOOKUP($A318,[0]!Table,MATCH(M$4,[0]!Curves,0))</f>
        <v>0</v>
      </c>
      <c r="N318" s="81">
        <f t="shared" si="217"/>
        <v>0</v>
      </c>
      <c r="O318" s="99">
        <f t="shared" si="230"/>
        <v>0</v>
      </c>
      <c r="P318" s="71"/>
      <c r="Q318" s="99">
        <f t="shared" si="218"/>
        <v>0</v>
      </c>
      <c r="R318" s="99">
        <f t="shared" si="219"/>
        <v>0</v>
      </c>
      <c r="S318" s="99">
        <f t="shared" si="220"/>
        <v>0</v>
      </c>
      <c r="T318" s="82"/>
      <c r="U318" s="22">
        <f t="shared" si="189"/>
        <v>31</v>
      </c>
      <c r="V318" s="83">
        <f t="shared" si="190"/>
        <v>47355</v>
      </c>
      <c r="W318" s="22">
        <f t="shared" ca="1" si="191"/>
        <v>10306</v>
      </c>
      <c r="X318" s="80">
        <f>VLOOKUP($A318,[0]!Table,MATCH(X$4,[0]!Curves,0))</f>
        <v>6.5741525346715096E-2</v>
      </c>
      <c r="Y318" s="84">
        <f t="shared" ca="1" si="192"/>
        <v>0.16120452787952211</v>
      </c>
      <c r="Z318" s="22">
        <f t="shared" si="193"/>
        <v>0</v>
      </c>
      <c r="AA318" s="22">
        <f t="shared" si="194"/>
        <v>0</v>
      </c>
      <c r="AC318" s="72">
        <f t="shared" ca="1" si="195"/>
        <v>0</v>
      </c>
      <c r="AD318" s="72">
        <f t="shared" ca="1" si="196"/>
        <v>0</v>
      </c>
      <c r="AE318" s="72">
        <f t="shared" ca="1" si="197"/>
        <v>0</v>
      </c>
      <c r="AF318" s="72">
        <f t="shared" ca="1" si="198"/>
        <v>0</v>
      </c>
      <c r="AG318" s="72">
        <f t="shared" ca="1" si="199"/>
        <v>0</v>
      </c>
      <c r="AH318" s="72">
        <f t="shared" ca="1" si="200"/>
        <v>0</v>
      </c>
      <c r="AI318" s="72">
        <f t="shared" ca="1" si="201"/>
        <v>0</v>
      </c>
      <c r="AJ318" s="72">
        <f t="shared" ca="1" si="202"/>
        <v>0</v>
      </c>
      <c r="AK318" s="72">
        <f t="shared" ca="1" si="203"/>
        <v>0</v>
      </c>
      <c r="AL318" s="76"/>
      <c r="AM318" s="72">
        <f t="shared" ca="1" si="204"/>
        <v>0</v>
      </c>
      <c r="AN318" s="72">
        <f t="shared" ca="1" si="205"/>
        <v>0</v>
      </c>
      <c r="AO318" s="72">
        <f t="shared" ca="1" si="206"/>
        <v>0</v>
      </c>
      <c r="AP318" s="85">
        <f t="shared" ca="1" si="207"/>
        <v>0</v>
      </c>
      <c r="AR318" s="72">
        <f t="shared" ca="1" si="208"/>
        <v>0</v>
      </c>
      <c r="AS318" s="72">
        <f t="shared" ca="1" si="209"/>
        <v>0</v>
      </c>
      <c r="AT318" s="72">
        <f t="shared" ca="1" si="210"/>
        <v>0</v>
      </c>
      <c r="AU318" s="85">
        <f t="shared" ca="1" si="211"/>
        <v>0</v>
      </c>
      <c r="AV318" s="85"/>
      <c r="AW318" s="73">
        <f t="shared" ca="1" si="212"/>
        <v>0</v>
      </c>
      <c r="AY318" s="73">
        <f t="shared" ca="1" si="213"/>
        <v>0</v>
      </c>
      <c r="AZ318" s="86"/>
    </row>
    <row r="319" spans="1:52" ht="12" customHeight="1">
      <c r="A319" s="77">
        <f t="shared" si="214"/>
        <v>47331</v>
      </c>
      <c r="B319" s="78">
        <f t="shared" si="215"/>
        <v>50000</v>
      </c>
      <c r="C319" s="87"/>
      <c r="D319" s="79">
        <f t="shared" si="186"/>
        <v>50000</v>
      </c>
      <c r="E319" s="67">
        <f t="shared" si="187"/>
        <v>0</v>
      </c>
      <c r="F319" s="67">
        <f t="shared" ca="1" si="188"/>
        <v>0</v>
      </c>
      <c r="G319" s="80">
        <f>VLOOKUP($A319,[0]!Table,MATCH(G$4,[0]!Curves,0))</f>
        <v>0</v>
      </c>
      <c r="H319" s="81">
        <f t="shared" si="221"/>
        <v>0</v>
      </c>
      <c r="I319" s="80">
        <f t="shared" si="228"/>
        <v>0</v>
      </c>
      <c r="J319" s="80">
        <f>VLOOKUP($A319,[0]!Table,MATCH(J$4,[0]!Curves,0))</f>
        <v>0</v>
      </c>
      <c r="K319" s="81">
        <f t="shared" si="216"/>
        <v>0</v>
      </c>
      <c r="L319" s="99">
        <f t="shared" si="229"/>
        <v>0</v>
      </c>
      <c r="M319" s="80">
        <f>VLOOKUP($A319,[0]!Table,MATCH(M$4,[0]!Curves,0))</f>
        <v>0</v>
      </c>
      <c r="N319" s="81">
        <f t="shared" si="217"/>
        <v>0</v>
      </c>
      <c r="O319" s="99">
        <f t="shared" si="230"/>
        <v>0</v>
      </c>
      <c r="P319" s="71"/>
      <c r="Q319" s="99">
        <f t="shared" si="218"/>
        <v>0</v>
      </c>
      <c r="R319" s="99">
        <f t="shared" si="219"/>
        <v>0</v>
      </c>
      <c r="S319" s="99">
        <f t="shared" si="220"/>
        <v>0</v>
      </c>
      <c r="T319" s="82"/>
      <c r="U319" s="22">
        <f t="shared" si="189"/>
        <v>31</v>
      </c>
      <c r="V319" s="83">
        <f t="shared" si="190"/>
        <v>47386</v>
      </c>
      <c r="W319" s="22">
        <f t="shared" ca="1" si="191"/>
        <v>10337</v>
      </c>
      <c r="X319" s="80">
        <f>VLOOKUP($A319,[0]!Table,MATCH(X$4,[0]!Curves,0))</f>
        <v>6.5739134745139302E-2</v>
      </c>
      <c r="Y319" s="84">
        <f t="shared" ca="1" si="192"/>
        <v>0.16033247959121513</v>
      </c>
      <c r="Z319" s="22">
        <f t="shared" si="193"/>
        <v>0</v>
      </c>
      <c r="AA319" s="22">
        <f t="shared" si="194"/>
        <v>0</v>
      </c>
      <c r="AC319" s="72">
        <f t="shared" ca="1" si="195"/>
        <v>0</v>
      </c>
      <c r="AD319" s="72">
        <f t="shared" ca="1" si="196"/>
        <v>0</v>
      </c>
      <c r="AE319" s="72">
        <f t="shared" ca="1" si="197"/>
        <v>0</v>
      </c>
      <c r="AF319" s="72">
        <f t="shared" ca="1" si="198"/>
        <v>0</v>
      </c>
      <c r="AG319" s="72">
        <f t="shared" ca="1" si="199"/>
        <v>0</v>
      </c>
      <c r="AH319" s="72">
        <f t="shared" ca="1" si="200"/>
        <v>0</v>
      </c>
      <c r="AI319" s="72">
        <f t="shared" ca="1" si="201"/>
        <v>0</v>
      </c>
      <c r="AJ319" s="72">
        <f t="shared" ca="1" si="202"/>
        <v>0</v>
      </c>
      <c r="AK319" s="72">
        <f t="shared" ca="1" si="203"/>
        <v>0</v>
      </c>
      <c r="AL319" s="76"/>
      <c r="AM319" s="72">
        <f t="shared" ca="1" si="204"/>
        <v>0</v>
      </c>
      <c r="AN319" s="72">
        <f t="shared" ca="1" si="205"/>
        <v>0</v>
      </c>
      <c r="AO319" s="72">
        <f t="shared" ca="1" si="206"/>
        <v>0</v>
      </c>
      <c r="AP319" s="85">
        <f t="shared" ca="1" si="207"/>
        <v>0</v>
      </c>
      <c r="AR319" s="72">
        <f t="shared" ca="1" si="208"/>
        <v>0</v>
      </c>
      <c r="AS319" s="72">
        <f t="shared" ca="1" si="209"/>
        <v>0</v>
      </c>
      <c r="AT319" s="72">
        <f t="shared" ca="1" si="210"/>
        <v>0</v>
      </c>
      <c r="AU319" s="85">
        <f t="shared" ca="1" si="211"/>
        <v>0</v>
      </c>
      <c r="AV319" s="85"/>
      <c r="AW319" s="73">
        <f t="shared" ca="1" si="212"/>
        <v>0</v>
      </c>
      <c r="AY319" s="73">
        <f t="shared" ca="1" si="213"/>
        <v>0</v>
      </c>
      <c r="AZ319" s="86"/>
    </row>
    <row r="320" spans="1:52" ht="12" customHeight="1">
      <c r="A320" s="77">
        <f t="shared" si="214"/>
        <v>47362</v>
      </c>
      <c r="B320" s="78">
        <f t="shared" si="215"/>
        <v>50000</v>
      </c>
      <c r="C320" s="87"/>
      <c r="D320" s="79">
        <f t="shared" si="186"/>
        <v>50000</v>
      </c>
      <c r="E320" s="67">
        <f t="shared" si="187"/>
        <v>0</v>
      </c>
      <c r="F320" s="67">
        <f t="shared" ca="1" si="188"/>
        <v>0</v>
      </c>
      <c r="G320" s="80">
        <f>VLOOKUP($A320,[0]!Table,MATCH(G$4,[0]!Curves,0))</f>
        <v>0</v>
      </c>
      <c r="H320" s="81">
        <f t="shared" si="221"/>
        <v>0</v>
      </c>
      <c r="I320" s="80">
        <f t="shared" si="228"/>
        <v>0</v>
      </c>
      <c r="J320" s="80">
        <f>VLOOKUP($A320,[0]!Table,MATCH(J$4,[0]!Curves,0))</f>
        <v>0</v>
      </c>
      <c r="K320" s="81">
        <f t="shared" si="216"/>
        <v>0</v>
      </c>
      <c r="L320" s="99">
        <f t="shared" si="229"/>
        <v>0</v>
      </c>
      <c r="M320" s="80">
        <f>VLOOKUP($A320,[0]!Table,MATCH(M$4,[0]!Curves,0))</f>
        <v>0</v>
      </c>
      <c r="N320" s="81">
        <f t="shared" si="217"/>
        <v>0</v>
      </c>
      <c r="O320" s="99">
        <f t="shared" si="230"/>
        <v>0</v>
      </c>
      <c r="P320" s="71"/>
      <c r="Q320" s="99">
        <f t="shared" si="218"/>
        <v>0</v>
      </c>
      <c r="R320" s="99">
        <f t="shared" si="219"/>
        <v>0</v>
      </c>
      <c r="S320" s="99">
        <f t="shared" si="220"/>
        <v>0</v>
      </c>
      <c r="T320" s="82"/>
      <c r="U320" s="22">
        <f t="shared" si="189"/>
        <v>30</v>
      </c>
      <c r="V320" s="83">
        <f t="shared" si="190"/>
        <v>47416</v>
      </c>
      <c r="W320" s="22">
        <f t="shared" ca="1" si="191"/>
        <v>10367</v>
      </c>
      <c r="X320" s="80">
        <f>VLOOKUP($A320,[0]!Table,MATCH(X$4,[0]!Curves,0))</f>
        <v>6.5736744143565201E-2</v>
      </c>
      <c r="Y320" s="84">
        <f t="shared" ca="1" si="192"/>
        <v>0.15949311343354436</v>
      </c>
      <c r="Z320" s="22">
        <f t="shared" si="193"/>
        <v>0</v>
      </c>
      <c r="AA320" s="22">
        <f t="shared" si="194"/>
        <v>0</v>
      </c>
      <c r="AC320" s="72">
        <f t="shared" ca="1" si="195"/>
        <v>0</v>
      </c>
      <c r="AD320" s="72">
        <f t="shared" ca="1" si="196"/>
        <v>0</v>
      </c>
      <c r="AE320" s="72">
        <f t="shared" ca="1" si="197"/>
        <v>0</v>
      </c>
      <c r="AF320" s="72">
        <f t="shared" ca="1" si="198"/>
        <v>0</v>
      </c>
      <c r="AG320" s="72">
        <f t="shared" ca="1" si="199"/>
        <v>0</v>
      </c>
      <c r="AH320" s="72">
        <f t="shared" ca="1" si="200"/>
        <v>0</v>
      </c>
      <c r="AI320" s="72">
        <f t="shared" ca="1" si="201"/>
        <v>0</v>
      </c>
      <c r="AJ320" s="72">
        <f t="shared" ca="1" si="202"/>
        <v>0</v>
      </c>
      <c r="AK320" s="72">
        <f t="shared" ca="1" si="203"/>
        <v>0</v>
      </c>
      <c r="AL320" s="76"/>
      <c r="AM320" s="72">
        <f t="shared" ca="1" si="204"/>
        <v>0</v>
      </c>
      <c r="AN320" s="72">
        <f t="shared" ca="1" si="205"/>
        <v>0</v>
      </c>
      <c r="AO320" s="72">
        <f t="shared" ca="1" si="206"/>
        <v>0</v>
      </c>
      <c r="AP320" s="85">
        <f t="shared" ca="1" si="207"/>
        <v>0</v>
      </c>
      <c r="AR320" s="72">
        <f t="shared" ca="1" si="208"/>
        <v>0</v>
      </c>
      <c r="AS320" s="72">
        <f t="shared" ca="1" si="209"/>
        <v>0</v>
      </c>
      <c r="AT320" s="72">
        <f t="shared" ca="1" si="210"/>
        <v>0</v>
      </c>
      <c r="AU320" s="85">
        <f t="shared" ca="1" si="211"/>
        <v>0</v>
      </c>
      <c r="AV320" s="85"/>
      <c r="AW320" s="73">
        <f t="shared" ca="1" si="212"/>
        <v>0</v>
      </c>
      <c r="AY320" s="73">
        <f t="shared" ca="1" si="213"/>
        <v>0</v>
      </c>
      <c r="AZ320" s="86"/>
    </row>
    <row r="321" spans="1:52" ht="12" customHeight="1">
      <c r="A321" s="77">
        <f t="shared" si="214"/>
        <v>47392</v>
      </c>
      <c r="B321" s="78">
        <f t="shared" si="215"/>
        <v>50000</v>
      </c>
      <c r="C321" s="87"/>
      <c r="D321" s="79">
        <f t="shared" si="186"/>
        <v>50000</v>
      </c>
      <c r="E321" s="67">
        <f t="shared" si="187"/>
        <v>0</v>
      </c>
      <c r="F321" s="67">
        <f t="shared" ca="1" si="188"/>
        <v>0</v>
      </c>
      <c r="G321" s="80">
        <f>VLOOKUP($A321,[0]!Table,MATCH(G$4,[0]!Curves,0))</f>
        <v>0</v>
      </c>
      <c r="H321" s="81">
        <f t="shared" si="221"/>
        <v>0</v>
      </c>
      <c r="I321" s="80">
        <f t="shared" si="228"/>
        <v>0</v>
      </c>
      <c r="J321" s="80">
        <f>VLOOKUP($A321,[0]!Table,MATCH(J$4,[0]!Curves,0))</f>
        <v>0</v>
      </c>
      <c r="K321" s="81">
        <f t="shared" si="216"/>
        <v>0</v>
      </c>
      <c r="L321" s="99">
        <f t="shared" si="229"/>
        <v>0</v>
      </c>
      <c r="M321" s="80">
        <f>VLOOKUP($A321,[0]!Table,MATCH(M$4,[0]!Curves,0))</f>
        <v>0</v>
      </c>
      <c r="N321" s="81">
        <f t="shared" si="217"/>
        <v>0</v>
      </c>
      <c r="O321" s="99">
        <f t="shared" si="230"/>
        <v>0</v>
      </c>
      <c r="P321" s="71"/>
      <c r="Q321" s="99">
        <f t="shared" si="218"/>
        <v>0</v>
      </c>
      <c r="R321" s="99">
        <f t="shared" si="219"/>
        <v>0</v>
      </c>
      <c r="S321" s="99">
        <f t="shared" si="220"/>
        <v>0</v>
      </c>
      <c r="T321" s="82"/>
      <c r="U321" s="22">
        <f t="shared" si="189"/>
        <v>31</v>
      </c>
      <c r="V321" s="83">
        <f t="shared" si="190"/>
        <v>47447</v>
      </c>
      <c r="W321" s="22">
        <f t="shared" ca="1" si="191"/>
        <v>10398</v>
      </c>
      <c r="X321" s="80">
        <f>VLOOKUP($A321,[0]!Table,MATCH(X$4,[0]!Curves,0))</f>
        <v>6.5734430658173096E-2</v>
      </c>
      <c r="Y321" s="84">
        <f t="shared" ca="1" si="192"/>
        <v>0.15863044583308278</v>
      </c>
      <c r="Z321" s="22">
        <f t="shared" si="193"/>
        <v>0</v>
      </c>
      <c r="AA321" s="22">
        <f t="shared" si="194"/>
        <v>0</v>
      </c>
      <c r="AC321" s="72">
        <f t="shared" ca="1" si="195"/>
        <v>0</v>
      </c>
      <c r="AD321" s="72">
        <f t="shared" ca="1" si="196"/>
        <v>0</v>
      </c>
      <c r="AE321" s="72">
        <f t="shared" ca="1" si="197"/>
        <v>0</v>
      </c>
      <c r="AF321" s="72">
        <f t="shared" ca="1" si="198"/>
        <v>0</v>
      </c>
      <c r="AG321" s="72">
        <f t="shared" ca="1" si="199"/>
        <v>0</v>
      </c>
      <c r="AH321" s="72">
        <f t="shared" ca="1" si="200"/>
        <v>0</v>
      </c>
      <c r="AI321" s="72">
        <f t="shared" ca="1" si="201"/>
        <v>0</v>
      </c>
      <c r="AJ321" s="72">
        <f t="shared" ca="1" si="202"/>
        <v>0</v>
      </c>
      <c r="AK321" s="72">
        <f t="shared" ca="1" si="203"/>
        <v>0</v>
      </c>
      <c r="AL321" s="76"/>
      <c r="AM321" s="72">
        <f t="shared" ca="1" si="204"/>
        <v>0</v>
      </c>
      <c r="AN321" s="72">
        <f t="shared" ca="1" si="205"/>
        <v>0</v>
      </c>
      <c r="AO321" s="72">
        <f t="shared" ca="1" si="206"/>
        <v>0</v>
      </c>
      <c r="AP321" s="85">
        <f t="shared" ca="1" si="207"/>
        <v>0</v>
      </c>
      <c r="AR321" s="72">
        <f t="shared" ca="1" si="208"/>
        <v>0</v>
      </c>
      <c r="AS321" s="72">
        <f t="shared" ca="1" si="209"/>
        <v>0</v>
      </c>
      <c r="AT321" s="72">
        <f t="shared" ca="1" si="210"/>
        <v>0</v>
      </c>
      <c r="AU321" s="85">
        <f t="shared" ca="1" si="211"/>
        <v>0</v>
      </c>
      <c r="AV321" s="85"/>
      <c r="AW321" s="73">
        <f t="shared" ca="1" si="212"/>
        <v>0</v>
      </c>
      <c r="AY321" s="73">
        <f t="shared" ca="1" si="213"/>
        <v>0</v>
      </c>
      <c r="AZ321" s="86"/>
    </row>
    <row r="322" spans="1:52" ht="12" customHeight="1">
      <c r="A322" s="77">
        <f t="shared" si="214"/>
        <v>47423</v>
      </c>
      <c r="B322" s="78">
        <f t="shared" si="215"/>
        <v>50000</v>
      </c>
      <c r="C322" s="87"/>
      <c r="D322" s="79">
        <f t="shared" si="186"/>
        <v>50000</v>
      </c>
      <c r="E322" s="67">
        <f t="shared" si="187"/>
        <v>0</v>
      </c>
      <c r="F322" s="67">
        <f t="shared" ca="1" si="188"/>
        <v>0</v>
      </c>
      <c r="G322" s="80">
        <f>VLOOKUP($A322,[0]!Table,MATCH(G$4,[0]!Curves,0))</f>
        <v>0</v>
      </c>
      <c r="H322" s="81">
        <f t="shared" si="221"/>
        <v>0</v>
      </c>
      <c r="I322" s="80">
        <f t="shared" si="228"/>
        <v>0</v>
      </c>
      <c r="J322" s="80">
        <f>VLOOKUP($A322,[0]!Table,MATCH(J$4,[0]!Curves,0))</f>
        <v>0</v>
      </c>
      <c r="K322" s="81">
        <f t="shared" si="216"/>
        <v>0</v>
      </c>
      <c r="L322" s="99">
        <f t="shared" si="229"/>
        <v>0</v>
      </c>
      <c r="M322" s="80">
        <f>VLOOKUP($A322,[0]!Table,MATCH(M$4,[0]!Curves,0))</f>
        <v>0</v>
      </c>
      <c r="N322" s="81">
        <f t="shared" si="217"/>
        <v>0</v>
      </c>
      <c r="O322" s="99">
        <f t="shared" si="230"/>
        <v>0</v>
      </c>
      <c r="P322" s="71"/>
      <c r="Q322" s="99">
        <f t="shared" si="218"/>
        <v>0</v>
      </c>
      <c r="R322" s="99">
        <f t="shared" si="219"/>
        <v>0</v>
      </c>
      <c r="S322" s="99">
        <f t="shared" si="220"/>
        <v>0</v>
      </c>
      <c r="T322" s="82"/>
      <c r="U322" s="22">
        <f t="shared" si="189"/>
        <v>30</v>
      </c>
      <c r="V322" s="83">
        <f t="shared" si="190"/>
        <v>47477</v>
      </c>
      <c r="W322" s="22">
        <f t="shared" ca="1" si="191"/>
        <v>10428</v>
      </c>
      <c r="X322" s="80">
        <f>VLOOKUP($A322,[0]!Table,MATCH(X$4,[0]!Curves,0))</f>
        <v>6.5732040056603006E-2</v>
      </c>
      <c r="Y322" s="84">
        <f t="shared" ca="1" si="192"/>
        <v>0.15780010817609053</v>
      </c>
      <c r="Z322" s="22">
        <f t="shared" si="193"/>
        <v>0</v>
      </c>
      <c r="AA322" s="22">
        <f t="shared" si="194"/>
        <v>0</v>
      </c>
      <c r="AC322" s="72">
        <f t="shared" ca="1" si="195"/>
        <v>0</v>
      </c>
      <c r="AD322" s="72">
        <f t="shared" ca="1" si="196"/>
        <v>0</v>
      </c>
      <c r="AE322" s="72">
        <f t="shared" ca="1" si="197"/>
        <v>0</v>
      </c>
      <c r="AF322" s="72">
        <f t="shared" ca="1" si="198"/>
        <v>0</v>
      </c>
      <c r="AG322" s="72">
        <f t="shared" ca="1" si="199"/>
        <v>0</v>
      </c>
      <c r="AH322" s="72">
        <f t="shared" ca="1" si="200"/>
        <v>0</v>
      </c>
      <c r="AI322" s="72">
        <f t="shared" ca="1" si="201"/>
        <v>0</v>
      </c>
      <c r="AJ322" s="72">
        <f t="shared" ca="1" si="202"/>
        <v>0</v>
      </c>
      <c r="AK322" s="72">
        <f t="shared" ca="1" si="203"/>
        <v>0</v>
      </c>
      <c r="AL322" s="76"/>
      <c r="AM322" s="72">
        <f t="shared" ca="1" si="204"/>
        <v>0</v>
      </c>
      <c r="AN322" s="72">
        <f t="shared" ca="1" si="205"/>
        <v>0</v>
      </c>
      <c r="AO322" s="72">
        <f t="shared" ca="1" si="206"/>
        <v>0</v>
      </c>
      <c r="AP322" s="85">
        <f t="shared" ca="1" si="207"/>
        <v>0</v>
      </c>
      <c r="AR322" s="72">
        <f t="shared" ca="1" si="208"/>
        <v>0</v>
      </c>
      <c r="AS322" s="72">
        <f t="shared" ca="1" si="209"/>
        <v>0</v>
      </c>
      <c r="AT322" s="72">
        <f t="shared" ca="1" si="210"/>
        <v>0</v>
      </c>
      <c r="AU322" s="85">
        <f t="shared" ca="1" si="211"/>
        <v>0</v>
      </c>
      <c r="AV322" s="85"/>
      <c r="AW322" s="73">
        <f t="shared" ca="1" si="212"/>
        <v>0</v>
      </c>
      <c r="AY322" s="73">
        <f t="shared" ca="1" si="213"/>
        <v>0</v>
      </c>
      <c r="AZ322" s="86"/>
    </row>
    <row r="323" spans="1:52" ht="12" customHeight="1">
      <c r="A323" s="77">
        <f t="shared" si="214"/>
        <v>47453</v>
      </c>
      <c r="B323" s="78">
        <f t="shared" si="215"/>
        <v>50000</v>
      </c>
      <c r="C323" s="87"/>
      <c r="D323" s="79">
        <f t="shared" si="186"/>
        <v>50000</v>
      </c>
      <c r="E323" s="67">
        <f t="shared" si="187"/>
        <v>0</v>
      </c>
      <c r="F323" s="67">
        <f t="shared" ca="1" si="188"/>
        <v>0</v>
      </c>
      <c r="G323" s="80">
        <f>VLOOKUP($A323,[0]!Table,MATCH(G$4,[0]!Curves,0))</f>
        <v>0</v>
      </c>
      <c r="H323" s="81">
        <f t="shared" si="221"/>
        <v>0</v>
      </c>
      <c r="I323" s="80">
        <f t="shared" si="228"/>
        <v>0</v>
      </c>
      <c r="J323" s="80">
        <f>VLOOKUP($A323,[0]!Table,MATCH(J$4,[0]!Curves,0))</f>
        <v>0</v>
      </c>
      <c r="K323" s="81">
        <f t="shared" si="216"/>
        <v>0</v>
      </c>
      <c r="L323" s="99">
        <f t="shared" si="229"/>
        <v>0</v>
      </c>
      <c r="M323" s="80">
        <f>VLOOKUP($A323,[0]!Table,MATCH(M$4,[0]!Curves,0))</f>
        <v>0</v>
      </c>
      <c r="N323" s="81">
        <f t="shared" si="217"/>
        <v>0</v>
      </c>
      <c r="O323" s="99">
        <f t="shared" si="230"/>
        <v>0</v>
      </c>
      <c r="P323" s="71"/>
      <c r="Q323" s="99">
        <f t="shared" si="218"/>
        <v>0</v>
      </c>
      <c r="R323" s="99">
        <f t="shared" si="219"/>
        <v>0</v>
      </c>
      <c r="S323" s="99">
        <f t="shared" si="220"/>
        <v>0</v>
      </c>
      <c r="T323" s="82"/>
      <c r="U323" s="22">
        <f t="shared" si="189"/>
        <v>31</v>
      </c>
      <c r="V323" s="83">
        <f t="shared" si="190"/>
        <v>47508</v>
      </c>
      <c r="W323" s="22">
        <f t="shared" ca="1" si="191"/>
        <v>10459</v>
      </c>
      <c r="X323" s="80">
        <f>VLOOKUP($A323,[0]!Table,MATCH(X$4,[0]!Curves,0))</f>
        <v>6.5729726571214397E-2</v>
      </c>
      <c r="Y323" s="84">
        <f t="shared" ca="1" si="192"/>
        <v>0.15694671907401767</v>
      </c>
      <c r="Z323" s="22">
        <f t="shared" si="193"/>
        <v>0</v>
      </c>
      <c r="AA323" s="22">
        <f t="shared" si="194"/>
        <v>0</v>
      </c>
      <c r="AC323" s="72">
        <f t="shared" ca="1" si="195"/>
        <v>0</v>
      </c>
      <c r="AD323" s="72">
        <f t="shared" ca="1" si="196"/>
        <v>0</v>
      </c>
      <c r="AE323" s="72">
        <f t="shared" ca="1" si="197"/>
        <v>0</v>
      </c>
      <c r="AF323" s="72">
        <f t="shared" ca="1" si="198"/>
        <v>0</v>
      </c>
      <c r="AG323" s="72">
        <f t="shared" ca="1" si="199"/>
        <v>0</v>
      </c>
      <c r="AH323" s="72">
        <f t="shared" ca="1" si="200"/>
        <v>0</v>
      </c>
      <c r="AI323" s="72">
        <f t="shared" ca="1" si="201"/>
        <v>0</v>
      </c>
      <c r="AJ323" s="72">
        <f t="shared" ca="1" si="202"/>
        <v>0</v>
      </c>
      <c r="AK323" s="72">
        <f t="shared" ca="1" si="203"/>
        <v>0</v>
      </c>
      <c r="AL323" s="76"/>
      <c r="AM323" s="72">
        <f t="shared" ca="1" si="204"/>
        <v>0</v>
      </c>
      <c r="AN323" s="72">
        <f t="shared" ca="1" si="205"/>
        <v>0</v>
      </c>
      <c r="AO323" s="72">
        <f t="shared" ca="1" si="206"/>
        <v>0</v>
      </c>
      <c r="AP323" s="85">
        <f t="shared" ca="1" si="207"/>
        <v>0</v>
      </c>
      <c r="AR323" s="72">
        <f t="shared" ca="1" si="208"/>
        <v>0</v>
      </c>
      <c r="AS323" s="72">
        <f t="shared" ca="1" si="209"/>
        <v>0</v>
      </c>
      <c r="AT323" s="72">
        <f t="shared" ca="1" si="210"/>
        <v>0</v>
      </c>
      <c r="AU323" s="85">
        <f t="shared" ca="1" si="211"/>
        <v>0</v>
      </c>
      <c r="AV323" s="85"/>
      <c r="AW323" s="73">
        <f t="shared" ca="1" si="212"/>
        <v>0</v>
      </c>
      <c r="AY323" s="73">
        <f t="shared" ca="1" si="213"/>
        <v>0</v>
      </c>
      <c r="AZ323" s="86"/>
    </row>
    <row r="324" spans="1:52" ht="12" customHeight="1">
      <c r="A324" s="77">
        <f t="shared" si="214"/>
        <v>47484</v>
      </c>
      <c r="B324" s="78">
        <f t="shared" si="215"/>
        <v>50000</v>
      </c>
      <c r="C324" s="87"/>
      <c r="D324" s="79">
        <f t="shared" si="186"/>
        <v>50000</v>
      </c>
      <c r="E324" s="67">
        <f t="shared" si="187"/>
        <v>0</v>
      </c>
      <c r="F324" s="67">
        <f t="shared" ca="1" si="188"/>
        <v>0</v>
      </c>
      <c r="G324" s="80">
        <f>VLOOKUP($A324,[0]!Table,MATCH(G$4,[0]!Curves,0))</f>
        <v>0</v>
      </c>
      <c r="H324" s="81">
        <f t="shared" si="221"/>
        <v>0</v>
      </c>
      <c r="I324" s="80">
        <f t="shared" si="228"/>
        <v>0</v>
      </c>
      <c r="J324" s="80">
        <f>VLOOKUP($A324,[0]!Table,MATCH(J$4,[0]!Curves,0))</f>
        <v>0</v>
      </c>
      <c r="K324" s="81">
        <f t="shared" si="216"/>
        <v>0</v>
      </c>
      <c r="L324" s="99">
        <f t="shared" si="229"/>
        <v>0</v>
      </c>
      <c r="M324" s="80">
        <f>VLOOKUP($A324,[0]!Table,MATCH(M$4,[0]!Curves,0))</f>
        <v>0</v>
      </c>
      <c r="N324" s="81">
        <f t="shared" si="217"/>
        <v>0</v>
      </c>
      <c r="O324" s="99">
        <f t="shared" si="230"/>
        <v>0</v>
      </c>
      <c r="P324" s="71"/>
      <c r="Q324" s="99">
        <f t="shared" si="218"/>
        <v>0</v>
      </c>
      <c r="R324" s="99">
        <f t="shared" si="219"/>
        <v>0</v>
      </c>
      <c r="S324" s="99">
        <f t="shared" si="220"/>
        <v>0</v>
      </c>
      <c r="T324" s="82"/>
      <c r="U324" s="22">
        <f t="shared" si="189"/>
        <v>31</v>
      </c>
      <c r="V324" s="83">
        <f t="shared" si="190"/>
        <v>47539</v>
      </c>
      <c r="W324" s="22">
        <f t="shared" ca="1" si="191"/>
        <v>10490</v>
      </c>
      <c r="X324" s="80">
        <f>VLOOKUP($A324,[0]!Table,MATCH(X$4,[0]!Curves,0))</f>
        <v>6.5727335969647999E-2</v>
      </c>
      <c r="Y324" s="84">
        <f t="shared" ca="1" si="192"/>
        <v>0.15609800647383879</v>
      </c>
      <c r="Z324" s="22">
        <f t="shared" si="193"/>
        <v>0</v>
      </c>
      <c r="AA324" s="22">
        <f t="shared" si="194"/>
        <v>0</v>
      </c>
      <c r="AC324" s="72">
        <f t="shared" ca="1" si="195"/>
        <v>0</v>
      </c>
      <c r="AD324" s="72">
        <f t="shared" ca="1" si="196"/>
        <v>0</v>
      </c>
      <c r="AE324" s="72">
        <f t="shared" ca="1" si="197"/>
        <v>0</v>
      </c>
      <c r="AF324" s="72">
        <f t="shared" ca="1" si="198"/>
        <v>0</v>
      </c>
      <c r="AG324" s="72">
        <f t="shared" ca="1" si="199"/>
        <v>0</v>
      </c>
      <c r="AH324" s="72">
        <f t="shared" ca="1" si="200"/>
        <v>0</v>
      </c>
      <c r="AI324" s="72">
        <f t="shared" ca="1" si="201"/>
        <v>0</v>
      </c>
      <c r="AJ324" s="72">
        <f t="shared" ca="1" si="202"/>
        <v>0</v>
      </c>
      <c r="AK324" s="72">
        <f t="shared" ca="1" si="203"/>
        <v>0</v>
      </c>
      <c r="AL324" s="76"/>
      <c r="AM324" s="72">
        <f t="shared" ca="1" si="204"/>
        <v>0</v>
      </c>
      <c r="AN324" s="72">
        <f t="shared" ca="1" si="205"/>
        <v>0</v>
      </c>
      <c r="AO324" s="72">
        <f t="shared" ca="1" si="206"/>
        <v>0</v>
      </c>
      <c r="AP324" s="85">
        <f t="shared" ca="1" si="207"/>
        <v>0</v>
      </c>
      <c r="AR324" s="72">
        <f t="shared" ca="1" si="208"/>
        <v>0</v>
      </c>
      <c r="AS324" s="72">
        <f t="shared" ca="1" si="209"/>
        <v>0</v>
      </c>
      <c r="AT324" s="72">
        <f t="shared" ca="1" si="210"/>
        <v>0</v>
      </c>
      <c r="AU324" s="85">
        <f t="shared" ca="1" si="211"/>
        <v>0</v>
      </c>
      <c r="AV324" s="85"/>
      <c r="AW324" s="73">
        <f t="shared" ca="1" si="212"/>
        <v>0</v>
      </c>
      <c r="AY324" s="73">
        <f t="shared" ca="1" si="213"/>
        <v>0</v>
      </c>
      <c r="AZ324" s="86"/>
    </row>
    <row r="325" spans="1:52" ht="12" customHeight="1">
      <c r="A325" s="77">
        <f t="shared" si="214"/>
        <v>47515</v>
      </c>
      <c r="B325" s="78">
        <f t="shared" si="215"/>
        <v>50000</v>
      </c>
      <c r="C325" s="87"/>
      <c r="D325" s="79">
        <f t="shared" si="186"/>
        <v>50000</v>
      </c>
      <c r="E325" s="67">
        <f t="shared" si="187"/>
        <v>0</v>
      </c>
      <c r="F325" s="67">
        <f t="shared" ca="1" si="188"/>
        <v>0</v>
      </c>
      <c r="G325" s="80">
        <f>VLOOKUP($A325,[0]!Table,MATCH(G$4,[0]!Curves,0))</f>
        <v>0</v>
      </c>
      <c r="H325" s="81">
        <f t="shared" si="221"/>
        <v>0</v>
      </c>
      <c r="I325" s="80">
        <f t="shared" si="228"/>
        <v>0</v>
      </c>
      <c r="J325" s="80">
        <f>VLOOKUP($A325,[0]!Table,MATCH(J$4,[0]!Curves,0))</f>
        <v>0</v>
      </c>
      <c r="K325" s="81">
        <f t="shared" si="216"/>
        <v>0</v>
      </c>
      <c r="L325" s="99">
        <f t="shared" si="229"/>
        <v>0</v>
      </c>
      <c r="M325" s="80">
        <f>VLOOKUP($A325,[0]!Table,MATCH(M$4,[0]!Curves,0))</f>
        <v>0</v>
      </c>
      <c r="N325" s="81">
        <f t="shared" si="217"/>
        <v>0</v>
      </c>
      <c r="O325" s="99">
        <f t="shared" si="230"/>
        <v>0</v>
      </c>
      <c r="P325" s="71"/>
      <c r="Q325" s="99">
        <f t="shared" si="218"/>
        <v>0</v>
      </c>
      <c r="R325" s="99">
        <f t="shared" si="219"/>
        <v>0</v>
      </c>
      <c r="S325" s="99">
        <f t="shared" si="220"/>
        <v>0</v>
      </c>
      <c r="T325" s="82"/>
      <c r="U325" s="22">
        <f t="shared" si="189"/>
        <v>28</v>
      </c>
      <c r="V325" s="83">
        <f t="shared" si="190"/>
        <v>47567</v>
      </c>
      <c r="W325" s="22">
        <f t="shared" ca="1" si="191"/>
        <v>10518</v>
      </c>
      <c r="X325" s="80">
        <f>VLOOKUP($A325,[0]!Table,MATCH(X$4,[0]!Curves,0))</f>
        <v>6.5724945368083307E-2</v>
      </c>
      <c r="Y325" s="84">
        <f t="shared" ca="1" si="192"/>
        <v>0.15533542531289748</v>
      </c>
      <c r="Z325" s="22">
        <f t="shared" si="193"/>
        <v>0</v>
      </c>
      <c r="AA325" s="22">
        <f t="shared" si="194"/>
        <v>0</v>
      </c>
      <c r="AC325" s="72">
        <f t="shared" ca="1" si="195"/>
        <v>0</v>
      </c>
      <c r="AD325" s="72">
        <f t="shared" ca="1" si="196"/>
        <v>0</v>
      </c>
      <c r="AE325" s="72">
        <f t="shared" ca="1" si="197"/>
        <v>0</v>
      </c>
      <c r="AF325" s="72">
        <f t="shared" ca="1" si="198"/>
        <v>0</v>
      </c>
      <c r="AG325" s="72">
        <f t="shared" ca="1" si="199"/>
        <v>0</v>
      </c>
      <c r="AH325" s="72">
        <f t="shared" ca="1" si="200"/>
        <v>0</v>
      </c>
      <c r="AI325" s="72">
        <f t="shared" ca="1" si="201"/>
        <v>0</v>
      </c>
      <c r="AJ325" s="72">
        <f t="shared" ca="1" si="202"/>
        <v>0</v>
      </c>
      <c r="AK325" s="72">
        <f t="shared" ca="1" si="203"/>
        <v>0</v>
      </c>
      <c r="AL325" s="76"/>
      <c r="AM325" s="72">
        <f t="shared" ca="1" si="204"/>
        <v>0</v>
      </c>
      <c r="AN325" s="72">
        <f t="shared" ca="1" si="205"/>
        <v>0</v>
      </c>
      <c r="AO325" s="72">
        <f t="shared" ca="1" si="206"/>
        <v>0</v>
      </c>
      <c r="AP325" s="85">
        <f t="shared" ca="1" si="207"/>
        <v>0</v>
      </c>
      <c r="AR325" s="72">
        <f t="shared" ca="1" si="208"/>
        <v>0</v>
      </c>
      <c r="AS325" s="72">
        <f t="shared" ca="1" si="209"/>
        <v>0</v>
      </c>
      <c r="AT325" s="72">
        <f t="shared" ca="1" si="210"/>
        <v>0</v>
      </c>
      <c r="AU325" s="85">
        <f t="shared" ca="1" si="211"/>
        <v>0</v>
      </c>
      <c r="AV325" s="85"/>
      <c r="AW325" s="73">
        <f t="shared" ca="1" si="212"/>
        <v>0</v>
      </c>
      <c r="AY325" s="73">
        <f t="shared" ca="1" si="213"/>
        <v>0</v>
      </c>
      <c r="AZ325" s="86"/>
    </row>
    <row r="326" spans="1:52" ht="12" customHeight="1">
      <c r="A326" s="77">
        <f t="shared" si="214"/>
        <v>47543</v>
      </c>
      <c r="B326" s="78">
        <f t="shared" si="215"/>
        <v>50000</v>
      </c>
      <c r="C326" s="87"/>
      <c r="D326" s="79">
        <f t="shared" si="186"/>
        <v>50000</v>
      </c>
      <c r="E326" s="67">
        <f t="shared" si="187"/>
        <v>0</v>
      </c>
      <c r="F326" s="67">
        <f t="shared" ca="1" si="188"/>
        <v>0</v>
      </c>
      <c r="G326" s="80">
        <f>VLOOKUP($A326,[0]!Table,MATCH(G$4,[0]!Curves,0))</f>
        <v>0</v>
      </c>
      <c r="H326" s="81">
        <f t="shared" si="221"/>
        <v>0</v>
      </c>
      <c r="I326" s="80">
        <f t="shared" si="228"/>
        <v>0</v>
      </c>
      <c r="J326" s="80">
        <f>VLOOKUP($A326,[0]!Table,MATCH(J$4,[0]!Curves,0))</f>
        <v>0</v>
      </c>
      <c r="K326" s="81">
        <f t="shared" si="216"/>
        <v>0</v>
      </c>
      <c r="L326" s="99">
        <f t="shared" si="229"/>
        <v>0</v>
      </c>
      <c r="M326" s="80">
        <f>VLOOKUP($A326,[0]!Table,MATCH(M$4,[0]!Curves,0))</f>
        <v>0</v>
      </c>
      <c r="N326" s="81">
        <f t="shared" si="217"/>
        <v>0</v>
      </c>
      <c r="O326" s="99">
        <f t="shared" si="230"/>
        <v>0</v>
      </c>
      <c r="P326" s="71"/>
      <c r="Q326" s="99">
        <f t="shared" si="218"/>
        <v>0</v>
      </c>
      <c r="R326" s="99">
        <f t="shared" si="219"/>
        <v>0</v>
      </c>
      <c r="S326" s="99">
        <f t="shared" si="220"/>
        <v>0</v>
      </c>
      <c r="T326" s="82"/>
      <c r="U326" s="22">
        <f t="shared" si="189"/>
        <v>31</v>
      </c>
      <c r="V326" s="83">
        <f t="shared" si="190"/>
        <v>47598</v>
      </c>
      <c r="W326" s="22">
        <f t="shared" ca="1" si="191"/>
        <v>10549</v>
      </c>
      <c r="X326" s="80">
        <f>VLOOKUP($A326,[0]!Table,MATCH(X$4,[0]!Curves,0))</f>
        <v>6.5722786115059301E-2</v>
      </c>
      <c r="Y326" s="84">
        <f t="shared" ca="1" si="192"/>
        <v>0.15449554156879658</v>
      </c>
      <c r="Z326" s="22">
        <f t="shared" si="193"/>
        <v>0</v>
      </c>
      <c r="AA326" s="22">
        <f t="shared" si="194"/>
        <v>0</v>
      </c>
      <c r="AC326" s="72">
        <f t="shared" ca="1" si="195"/>
        <v>0</v>
      </c>
      <c r="AD326" s="72">
        <f t="shared" ca="1" si="196"/>
        <v>0</v>
      </c>
      <c r="AE326" s="72">
        <f t="shared" ca="1" si="197"/>
        <v>0</v>
      </c>
      <c r="AF326" s="72">
        <f t="shared" ca="1" si="198"/>
        <v>0</v>
      </c>
      <c r="AG326" s="72">
        <f t="shared" ca="1" si="199"/>
        <v>0</v>
      </c>
      <c r="AH326" s="72">
        <f t="shared" ca="1" si="200"/>
        <v>0</v>
      </c>
      <c r="AI326" s="72">
        <f t="shared" ca="1" si="201"/>
        <v>0</v>
      </c>
      <c r="AJ326" s="72">
        <f t="shared" ca="1" si="202"/>
        <v>0</v>
      </c>
      <c r="AK326" s="72">
        <f t="shared" ca="1" si="203"/>
        <v>0</v>
      </c>
      <c r="AL326" s="76"/>
      <c r="AM326" s="72">
        <f t="shared" ca="1" si="204"/>
        <v>0</v>
      </c>
      <c r="AN326" s="72">
        <f t="shared" ca="1" si="205"/>
        <v>0</v>
      </c>
      <c r="AO326" s="72">
        <f t="shared" ca="1" si="206"/>
        <v>0</v>
      </c>
      <c r="AP326" s="85">
        <f t="shared" ca="1" si="207"/>
        <v>0</v>
      </c>
      <c r="AR326" s="72">
        <f t="shared" ca="1" si="208"/>
        <v>0</v>
      </c>
      <c r="AS326" s="72">
        <f t="shared" ca="1" si="209"/>
        <v>0</v>
      </c>
      <c r="AT326" s="72">
        <f t="shared" ca="1" si="210"/>
        <v>0</v>
      </c>
      <c r="AU326" s="85">
        <f t="shared" ca="1" si="211"/>
        <v>0</v>
      </c>
      <c r="AV326" s="85"/>
      <c r="AW326" s="73">
        <f t="shared" ca="1" si="212"/>
        <v>0</v>
      </c>
      <c r="AY326" s="73">
        <f t="shared" ca="1" si="213"/>
        <v>0</v>
      </c>
      <c r="AZ326" s="86"/>
    </row>
    <row r="327" spans="1:52" ht="12" customHeight="1">
      <c r="A327" s="77">
        <f t="shared" si="214"/>
        <v>47574</v>
      </c>
      <c r="B327" s="78">
        <f t="shared" si="215"/>
        <v>50000</v>
      </c>
      <c r="C327" s="87"/>
      <c r="D327" s="79">
        <f t="shared" si="186"/>
        <v>50000</v>
      </c>
      <c r="E327" s="67">
        <f t="shared" si="187"/>
        <v>0</v>
      </c>
      <c r="F327" s="67">
        <f t="shared" ca="1" si="188"/>
        <v>0</v>
      </c>
      <c r="G327" s="80">
        <f>VLOOKUP($A327,[0]!Table,MATCH(G$4,[0]!Curves,0))</f>
        <v>0</v>
      </c>
      <c r="H327" s="81">
        <f t="shared" si="221"/>
        <v>0</v>
      </c>
      <c r="I327" s="80">
        <f t="shared" si="228"/>
        <v>0</v>
      </c>
      <c r="J327" s="80">
        <f>VLOOKUP($A327,[0]!Table,MATCH(J$4,[0]!Curves,0))</f>
        <v>0</v>
      </c>
      <c r="K327" s="81">
        <f t="shared" si="216"/>
        <v>0</v>
      </c>
      <c r="L327" s="99">
        <f t="shared" si="229"/>
        <v>0</v>
      </c>
      <c r="M327" s="80">
        <f>VLOOKUP($A327,[0]!Table,MATCH(M$4,[0]!Curves,0))</f>
        <v>0</v>
      </c>
      <c r="N327" s="81">
        <f t="shared" si="217"/>
        <v>0</v>
      </c>
      <c r="O327" s="99">
        <f t="shared" si="230"/>
        <v>0</v>
      </c>
      <c r="P327" s="71"/>
      <c r="Q327" s="99">
        <f t="shared" si="218"/>
        <v>0</v>
      </c>
      <c r="R327" s="99">
        <f t="shared" si="219"/>
        <v>0</v>
      </c>
      <c r="S327" s="99">
        <f t="shared" si="220"/>
        <v>0</v>
      </c>
      <c r="T327" s="82"/>
      <c r="U327" s="22">
        <f t="shared" si="189"/>
        <v>30</v>
      </c>
      <c r="V327" s="83">
        <f t="shared" si="190"/>
        <v>47628</v>
      </c>
      <c r="W327" s="22">
        <f t="shared" ca="1" si="191"/>
        <v>10579</v>
      </c>
      <c r="X327" s="80">
        <f>VLOOKUP($A327,[0]!Table,MATCH(X$4,[0]!Curves,0))</f>
        <v>6.5720395513498203E-2</v>
      </c>
      <c r="Y327" s="84">
        <f t="shared" ca="1" si="192"/>
        <v>0.15368713240255349</v>
      </c>
      <c r="Z327" s="22">
        <f t="shared" si="193"/>
        <v>0</v>
      </c>
      <c r="AA327" s="22">
        <f t="shared" si="194"/>
        <v>0</v>
      </c>
      <c r="AC327" s="72">
        <f t="shared" ca="1" si="195"/>
        <v>0</v>
      </c>
      <c r="AD327" s="72">
        <f t="shared" ca="1" si="196"/>
        <v>0</v>
      </c>
      <c r="AE327" s="72">
        <f t="shared" ca="1" si="197"/>
        <v>0</v>
      </c>
      <c r="AF327" s="72">
        <f t="shared" ca="1" si="198"/>
        <v>0</v>
      </c>
      <c r="AG327" s="72">
        <f t="shared" ca="1" si="199"/>
        <v>0</v>
      </c>
      <c r="AH327" s="72">
        <f t="shared" ca="1" si="200"/>
        <v>0</v>
      </c>
      <c r="AI327" s="72">
        <f t="shared" ca="1" si="201"/>
        <v>0</v>
      </c>
      <c r="AJ327" s="72">
        <f t="shared" ca="1" si="202"/>
        <v>0</v>
      </c>
      <c r="AK327" s="72">
        <f t="shared" ca="1" si="203"/>
        <v>0</v>
      </c>
      <c r="AL327" s="76"/>
      <c r="AM327" s="72">
        <f t="shared" ca="1" si="204"/>
        <v>0</v>
      </c>
      <c r="AN327" s="72">
        <f t="shared" ca="1" si="205"/>
        <v>0</v>
      </c>
      <c r="AO327" s="72">
        <f t="shared" ca="1" si="206"/>
        <v>0</v>
      </c>
      <c r="AP327" s="85">
        <f t="shared" ca="1" si="207"/>
        <v>0</v>
      </c>
      <c r="AR327" s="72">
        <f t="shared" ca="1" si="208"/>
        <v>0</v>
      </c>
      <c r="AS327" s="72">
        <f t="shared" ca="1" si="209"/>
        <v>0</v>
      </c>
      <c r="AT327" s="72">
        <f t="shared" ca="1" si="210"/>
        <v>0</v>
      </c>
      <c r="AU327" s="85">
        <f t="shared" ca="1" si="211"/>
        <v>0</v>
      </c>
      <c r="AV327" s="85"/>
      <c r="AW327" s="73">
        <f t="shared" ca="1" si="212"/>
        <v>0</v>
      </c>
      <c r="AY327" s="73">
        <f t="shared" ca="1" si="213"/>
        <v>0</v>
      </c>
      <c r="AZ327" s="86"/>
    </row>
    <row r="328" spans="1:52" ht="12" customHeight="1">
      <c r="A328" s="77">
        <f t="shared" si="214"/>
        <v>47604</v>
      </c>
      <c r="B328" s="78">
        <f t="shared" si="215"/>
        <v>50000</v>
      </c>
      <c r="C328" s="87"/>
      <c r="D328" s="79">
        <f t="shared" si="186"/>
        <v>50000</v>
      </c>
      <c r="E328" s="67">
        <f t="shared" si="187"/>
        <v>0</v>
      </c>
      <c r="F328" s="67">
        <f t="shared" ca="1" si="188"/>
        <v>0</v>
      </c>
      <c r="G328" s="80">
        <f>VLOOKUP($A328,[0]!Table,MATCH(G$4,[0]!Curves,0))</f>
        <v>0</v>
      </c>
      <c r="H328" s="81">
        <f t="shared" si="221"/>
        <v>0</v>
      </c>
      <c r="I328" s="80">
        <f t="shared" si="228"/>
        <v>0</v>
      </c>
      <c r="J328" s="80">
        <f>VLOOKUP($A328,[0]!Table,MATCH(J$4,[0]!Curves,0))</f>
        <v>0</v>
      </c>
      <c r="K328" s="81">
        <f t="shared" si="216"/>
        <v>0</v>
      </c>
      <c r="L328" s="99">
        <f t="shared" si="229"/>
        <v>0</v>
      </c>
      <c r="M328" s="80">
        <f>VLOOKUP($A328,[0]!Table,MATCH(M$4,[0]!Curves,0))</f>
        <v>0</v>
      </c>
      <c r="N328" s="81">
        <f t="shared" si="217"/>
        <v>0</v>
      </c>
      <c r="O328" s="99">
        <f t="shared" si="230"/>
        <v>0</v>
      </c>
      <c r="P328" s="71"/>
      <c r="Q328" s="99">
        <f t="shared" si="218"/>
        <v>0</v>
      </c>
      <c r="R328" s="99">
        <f t="shared" si="219"/>
        <v>0</v>
      </c>
      <c r="S328" s="99">
        <f t="shared" si="220"/>
        <v>0</v>
      </c>
      <c r="T328" s="82"/>
      <c r="U328" s="22">
        <f t="shared" si="189"/>
        <v>31</v>
      </c>
      <c r="V328" s="83">
        <f t="shared" si="190"/>
        <v>47659</v>
      </c>
      <c r="W328" s="22">
        <f t="shared" ca="1" si="191"/>
        <v>10610</v>
      </c>
      <c r="X328" s="80">
        <f>VLOOKUP($A328,[0]!Table,MATCH(X$4,[0]!Curves,0))</f>
        <v>6.5718082028118907E-2</v>
      </c>
      <c r="Y328" s="84">
        <f t="shared" ca="1" si="192"/>
        <v>0.15285627901649104</v>
      </c>
      <c r="Z328" s="22">
        <f t="shared" si="193"/>
        <v>0</v>
      </c>
      <c r="AA328" s="22">
        <f t="shared" si="194"/>
        <v>0</v>
      </c>
      <c r="AC328" s="72">
        <f t="shared" ca="1" si="195"/>
        <v>0</v>
      </c>
      <c r="AD328" s="72">
        <f t="shared" ca="1" si="196"/>
        <v>0</v>
      </c>
      <c r="AE328" s="72">
        <f t="shared" ca="1" si="197"/>
        <v>0</v>
      </c>
      <c r="AF328" s="72">
        <f t="shared" ca="1" si="198"/>
        <v>0</v>
      </c>
      <c r="AG328" s="72">
        <f t="shared" ca="1" si="199"/>
        <v>0</v>
      </c>
      <c r="AH328" s="72">
        <f t="shared" ca="1" si="200"/>
        <v>0</v>
      </c>
      <c r="AI328" s="72">
        <f t="shared" ca="1" si="201"/>
        <v>0</v>
      </c>
      <c r="AJ328" s="72">
        <f t="shared" ca="1" si="202"/>
        <v>0</v>
      </c>
      <c r="AK328" s="72">
        <f t="shared" ca="1" si="203"/>
        <v>0</v>
      </c>
      <c r="AL328" s="76"/>
      <c r="AM328" s="72">
        <f t="shared" ca="1" si="204"/>
        <v>0</v>
      </c>
      <c r="AN328" s="72">
        <f t="shared" ca="1" si="205"/>
        <v>0</v>
      </c>
      <c r="AO328" s="72">
        <f t="shared" ca="1" si="206"/>
        <v>0</v>
      </c>
      <c r="AP328" s="85">
        <f t="shared" ca="1" si="207"/>
        <v>0</v>
      </c>
      <c r="AR328" s="72">
        <f t="shared" ca="1" si="208"/>
        <v>0</v>
      </c>
      <c r="AS328" s="72">
        <f t="shared" ca="1" si="209"/>
        <v>0</v>
      </c>
      <c r="AT328" s="72">
        <f t="shared" ca="1" si="210"/>
        <v>0</v>
      </c>
      <c r="AU328" s="85">
        <f t="shared" ca="1" si="211"/>
        <v>0</v>
      </c>
      <c r="AV328" s="85"/>
      <c r="AW328" s="73">
        <f t="shared" ca="1" si="212"/>
        <v>0</v>
      </c>
      <c r="AY328" s="73">
        <f t="shared" ca="1" si="213"/>
        <v>0</v>
      </c>
      <c r="AZ328" s="86"/>
    </row>
    <row r="329" spans="1:52" ht="12" customHeight="1">
      <c r="A329" s="77">
        <f t="shared" si="214"/>
        <v>47635</v>
      </c>
      <c r="B329" s="78">
        <f t="shared" si="215"/>
        <v>50000</v>
      </c>
      <c r="C329" s="87"/>
      <c r="D329" s="79">
        <f t="shared" si="186"/>
        <v>50000</v>
      </c>
      <c r="E329" s="67">
        <f t="shared" si="187"/>
        <v>0</v>
      </c>
      <c r="F329" s="67">
        <f t="shared" ca="1" si="188"/>
        <v>0</v>
      </c>
      <c r="G329" s="80">
        <f>VLOOKUP($A329,[0]!Table,MATCH(G$4,[0]!Curves,0))</f>
        <v>0</v>
      </c>
      <c r="H329" s="81">
        <f t="shared" si="221"/>
        <v>0</v>
      </c>
      <c r="I329" s="80">
        <f t="shared" si="228"/>
        <v>0</v>
      </c>
      <c r="J329" s="80">
        <f>VLOOKUP($A329,[0]!Table,MATCH(J$4,[0]!Curves,0))</f>
        <v>0</v>
      </c>
      <c r="K329" s="81">
        <f t="shared" si="216"/>
        <v>0</v>
      </c>
      <c r="L329" s="99">
        <f t="shared" si="229"/>
        <v>0</v>
      </c>
      <c r="M329" s="80">
        <f>VLOOKUP($A329,[0]!Table,MATCH(M$4,[0]!Curves,0))</f>
        <v>0</v>
      </c>
      <c r="N329" s="81">
        <f t="shared" si="217"/>
        <v>0</v>
      </c>
      <c r="O329" s="99">
        <f t="shared" si="230"/>
        <v>0</v>
      </c>
      <c r="P329" s="71"/>
      <c r="Q329" s="99">
        <f t="shared" si="218"/>
        <v>0</v>
      </c>
      <c r="R329" s="99">
        <f t="shared" si="219"/>
        <v>0</v>
      </c>
      <c r="S329" s="99">
        <f t="shared" si="220"/>
        <v>0</v>
      </c>
      <c r="T329" s="82"/>
      <c r="U329" s="22">
        <f t="shared" si="189"/>
        <v>30</v>
      </c>
      <c r="V329" s="83">
        <f t="shared" si="190"/>
        <v>47689</v>
      </c>
      <c r="W329" s="22">
        <f t="shared" ca="1" si="191"/>
        <v>10640</v>
      </c>
      <c r="X329" s="80">
        <f>VLOOKUP($A329,[0]!Table,MATCH(X$4,[0]!Curves,0))</f>
        <v>6.5715691426561307E-2</v>
      </c>
      <c r="Y329" s="84">
        <f t="shared" ca="1" si="192"/>
        <v>0.15205656119622482</v>
      </c>
      <c r="Z329" s="22">
        <f t="shared" si="193"/>
        <v>0</v>
      </c>
      <c r="AA329" s="22">
        <f t="shared" si="194"/>
        <v>0</v>
      </c>
      <c r="AC329" s="72">
        <f t="shared" ca="1" si="195"/>
        <v>0</v>
      </c>
      <c r="AD329" s="72">
        <f t="shared" ca="1" si="196"/>
        <v>0</v>
      </c>
      <c r="AE329" s="72">
        <f t="shared" ca="1" si="197"/>
        <v>0</v>
      </c>
      <c r="AF329" s="72">
        <f t="shared" ca="1" si="198"/>
        <v>0</v>
      </c>
      <c r="AG329" s="72">
        <f t="shared" ca="1" si="199"/>
        <v>0</v>
      </c>
      <c r="AH329" s="72">
        <f t="shared" ca="1" si="200"/>
        <v>0</v>
      </c>
      <c r="AI329" s="72">
        <f t="shared" ca="1" si="201"/>
        <v>0</v>
      </c>
      <c r="AJ329" s="72">
        <f t="shared" ca="1" si="202"/>
        <v>0</v>
      </c>
      <c r="AK329" s="72">
        <f t="shared" ca="1" si="203"/>
        <v>0</v>
      </c>
      <c r="AL329" s="76"/>
      <c r="AM329" s="72">
        <f t="shared" ca="1" si="204"/>
        <v>0</v>
      </c>
      <c r="AN329" s="72">
        <f t="shared" ca="1" si="205"/>
        <v>0</v>
      </c>
      <c r="AO329" s="72">
        <f t="shared" ca="1" si="206"/>
        <v>0</v>
      </c>
      <c r="AP329" s="85">
        <f t="shared" ca="1" si="207"/>
        <v>0</v>
      </c>
      <c r="AR329" s="72">
        <f t="shared" ca="1" si="208"/>
        <v>0</v>
      </c>
      <c r="AS329" s="72">
        <f t="shared" ca="1" si="209"/>
        <v>0</v>
      </c>
      <c r="AT329" s="72">
        <f t="shared" ca="1" si="210"/>
        <v>0</v>
      </c>
      <c r="AU329" s="85">
        <f t="shared" ca="1" si="211"/>
        <v>0</v>
      </c>
      <c r="AV329" s="85"/>
      <c r="AW329" s="73">
        <f t="shared" ca="1" si="212"/>
        <v>0</v>
      </c>
      <c r="AY329" s="73">
        <f t="shared" ca="1" si="213"/>
        <v>0</v>
      </c>
      <c r="AZ329" s="86"/>
    </row>
    <row r="330" spans="1:52" ht="12" customHeight="1">
      <c r="A330" s="77">
        <f t="shared" si="214"/>
        <v>47665</v>
      </c>
      <c r="B330" s="78">
        <f t="shared" si="215"/>
        <v>50000</v>
      </c>
      <c r="C330" s="87"/>
      <c r="D330" s="79">
        <f t="shared" ref="D330:D369" si="231">B330+C330</f>
        <v>50000</v>
      </c>
      <c r="E330" s="67">
        <f t="shared" ref="E330:E369" si="232">IF(Z330=0,0,IF(AND(Z330=1,$H$3=1),D330*U330,IF($H$3=2,D330,"N/A")))</f>
        <v>0</v>
      </c>
      <c r="F330" s="67">
        <f t="shared" ref="F330:F369" ca="1" si="233">E330*Y330</f>
        <v>0</v>
      </c>
      <c r="G330" s="80">
        <f>VLOOKUP($A330,[0]!Table,MATCH(G$4,[0]!Curves,0))</f>
        <v>0</v>
      </c>
      <c r="H330" s="81">
        <f t="shared" si="221"/>
        <v>0</v>
      </c>
      <c r="I330" s="80">
        <f t="shared" ref="I330:I349" si="234">H330</f>
        <v>0</v>
      </c>
      <c r="J330" s="80">
        <f>VLOOKUP($A330,[0]!Table,MATCH(J$4,[0]!Curves,0))</f>
        <v>0</v>
      </c>
      <c r="K330" s="81">
        <f t="shared" si="216"/>
        <v>0</v>
      </c>
      <c r="L330" s="99">
        <f t="shared" ref="L330:L349" si="235">K330</f>
        <v>0</v>
      </c>
      <c r="M330" s="80">
        <f>VLOOKUP($A330,[0]!Table,MATCH(M$4,[0]!Curves,0))</f>
        <v>0</v>
      </c>
      <c r="N330" s="81">
        <f t="shared" si="217"/>
        <v>0</v>
      </c>
      <c r="O330" s="99">
        <f t="shared" ref="O330:O349" si="236">N330</f>
        <v>0</v>
      </c>
      <c r="P330" s="71"/>
      <c r="Q330" s="99">
        <f t="shared" si="218"/>
        <v>0</v>
      </c>
      <c r="R330" s="99">
        <f t="shared" si="219"/>
        <v>0</v>
      </c>
      <c r="S330" s="99">
        <f t="shared" si="220"/>
        <v>0</v>
      </c>
      <c r="T330" s="82"/>
      <c r="U330" s="22">
        <f t="shared" ref="U330:U369" si="237">A331-A330</f>
        <v>31</v>
      </c>
      <c r="V330" s="83">
        <f t="shared" ref="V330:V369" si="238">CHOOSE(F$3,A331+24,A330)</f>
        <v>47720</v>
      </c>
      <c r="W330" s="22">
        <f t="shared" ref="W330:W369" ca="1" si="239">V330-C$3</f>
        <v>10671</v>
      </c>
      <c r="X330" s="80">
        <f>VLOOKUP($A330,[0]!Table,MATCH(X$4,[0]!Curves,0))</f>
        <v>6.5713377941185605E-2</v>
      </c>
      <c r="Y330" s="84">
        <f t="shared" ref="Y330:Y369" ca="1" si="240">1/(1+CHOOSE(F$3,(X331+($K$3/10000))/2,(X330+($K$3/10000))/2))^(2*W330/365.25)</f>
        <v>0.15123463984108329</v>
      </c>
      <c r="Z330" s="22">
        <f t="shared" ref="Z330:Z369" si="241">IF(AND(mthbeg&lt;=A330,mthend&gt;=A330),1,0)</f>
        <v>0</v>
      </c>
      <c r="AA330" s="22">
        <f t="shared" ref="AA330:AA369" si="242">U330*Z330</f>
        <v>0</v>
      </c>
      <c r="AC330" s="72">
        <f t="shared" ref="AC330:AC369" ca="1" si="243">F330*G330</f>
        <v>0</v>
      </c>
      <c r="AD330" s="72">
        <f t="shared" ref="AD330:AD369" ca="1" si="244">$F330*H330</f>
        <v>0</v>
      </c>
      <c r="AE330" s="72">
        <f t="shared" ref="AE330:AE369" ca="1" si="245">$F330*I330</f>
        <v>0</v>
      </c>
      <c r="AF330" s="72">
        <f t="shared" ref="AF330:AF369" ca="1" si="246">$F330*J330</f>
        <v>0</v>
      </c>
      <c r="AG330" s="72">
        <f t="shared" ref="AG330:AG369" ca="1" si="247">$F330*K330</f>
        <v>0</v>
      </c>
      <c r="AH330" s="72">
        <f t="shared" ref="AH330:AH369" ca="1" si="248">$F330*L330</f>
        <v>0</v>
      </c>
      <c r="AI330" s="72">
        <f t="shared" ref="AI330:AI369" ca="1" si="249">$F330*M330</f>
        <v>0</v>
      </c>
      <c r="AJ330" s="72">
        <f t="shared" ref="AJ330:AJ369" ca="1" si="250">$F330*N330</f>
        <v>0</v>
      </c>
      <c r="AK330" s="72">
        <f t="shared" ref="AK330:AK369" ca="1" si="251">F330*O330</f>
        <v>0</v>
      </c>
      <c r="AL330" s="76"/>
      <c r="AM330" s="72">
        <f t="shared" ref="AM330:AM369" ca="1" si="252">CHOOSE($G$3,AD330-AE330,AE330-AD330)</f>
        <v>0</v>
      </c>
      <c r="AN330" s="72">
        <f t="shared" ref="AN330:AN369" ca="1" si="253">CHOOSE($G$3,AG330-AH330,AH330-AG330)</f>
        <v>0</v>
      </c>
      <c r="AO330" s="72">
        <f t="shared" ref="AO330:AO369" ca="1" si="254">CHOOSE($G$3,AJ330-AK330,AK330-AJ330)</f>
        <v>0</v>
      </c>
      <c r="AP330" s="85">
        <f t="shared" ref="AP330:AP369" ca="1" si="255">SUM(AM330:AO330)</f>
        <v>0</v>
      </c>
      <c r="AR330" s="72">
        <f t="shared" ref="AR330:AR369" ca="1" si="256">CHOOSE($G$3,AC330-AD330,AD330-AC330)</f>
        <v>0</v>
      </c>
      <c r="AS330" s="72">
        <f t="shared" ref="AS330:AS369" ca="1" si="257">CHOOSE($G$3,AF330-AG330,AG330-AF330)</f>
        <v>0</v>
      </c>
      <c r="AT330" s="72">
        <f t="shared" ref="AT330:AT369" ca="1" si="258">CHOOSE($G$3,AI330-AJ330,AJ330-AI330)</f>
        <v>0</v>
      </c>
      <c r="AU330" s="85">
        <f t="shared" ref="AU330:AU369" ca="1" si="259">AR330+AS330+AT330</f>
        <v>0</v>
      </c>
      <c r="AV330" s="85"/>
      <c r="AW330" s="73">
        <f t="shared" ref="AW330:AW369" ca="1" si="260">AU330+AP330</f>
        <v>0</v>
      </c>
      <c r="AY330" s="73">
        <f t="shared" ref="AY330:AY369" ca="1" si="261">AK330+AH330+AE330</f>
        <v>0</v>
      </c>
      <c r="AZ330" s="86"/>
    </row>
    <row r="331" spans="1:52" ht="12" customHeight="1">
      <c r="A331" s="77">
        <f t="shared" ref="A331:A370" si="262">EDATE(A330,1)</f>
        <v>47696</v>
      </c>
      <c r="B331" s="78">
        <f t="shared" ref="B331:B369" si="263">B330</f>
        <v>50000</v>
      </c>
      <c r="C331" s="87"/>
      <c r="D331" s="79">
        <f t="shared" si="231"/>
        <v>50000</v>
      </c>
      <c r="E331" s="67">
        <f t="shared" si="232"/>
        <v>0</v>
      </c>
      <c r="F331" s="67">
        <f t="shared" ca="1" si="233"/>
        <v>0</v>
      </c>
      <c r="G331" s="80">
        <f>VLOOKUP($A331,[0]!Table,MATCH(G$4,[0]!Curves,0))</f>
        <v>0</v>
      </c>
      <c r="H331" s="81">
        <f t="shared" si="221"/>
        <v>0</v>
      </c>
      <c r="I331" s="80">
        <f t="shared" si="234"/>
        <v>0</v>
      </c>
      <c r="J331" s="80">
        <f>VLOOKUP($A331,[0]!Table,MATCH(J$4,[0]!Curves,0))</f>
        <v>0</v>
      </c>
      <c r="K331" s="81">
        <f t="shared" ref="K331:K369" si="264">J331+$K$7</f>
        <v>0</v>
      </c>
      <c r="L331" s="99">
        <f t="shared" si="235"/>
        <v>0</v>
      </c>
      <c r="M331" s="80">
        <f>VLOOKUP($A331,[0]!Table,MATCH(M$4,[0]!Curves,0))</f>
        <v>0</v>
      </c>
      <c r="N331" s="81">
        <f t="shared" ref="N331:N369" si="265">M331+$N$7</f>
        <v>0</v>
      </c>
      <c r="O331" s="99">
        <f t="shared" si="236"/>
        <v>0</v>
      </c>
      <c r="P331" s="71"/>
      <c r="Q331" s="99">
        <f t="shared" ref="Q331:Q369" si="266">IF($F$3=1,M331+J331+G331,J331+G331)</f>
        <v>0</v>
      </c>
      <c r="R331" s="99">
        <f t="shared" ref="R331:R369" si="267">IF($F$3=1,N331+K331+H331,K331+H331)</f>
        <v>0</v>
      </c>
      <c r="S331" s="99">
        <f t="shared" ref="S331:S369" si="268">IF($F$3=1,O331+L331+I331,L331+I331)</f>
        <v>0</v>
      </c>
      <c r="T331" s="82"/>
      <c r="U331" s="22">
        <f t="shared" si="237"/>
        <v>31</v>
      </c>
      <c r="V331" s="83">
        <f t="shared" si="238"/>
        <v>47751</v>
      </c>
      <c r="W331" s="22">
        <f t="shared" ca="1" si="239"/>
        <v>10702</v>
      </c>
      <c r="X331" s="80">
        <f>VLOOKUP($A331,[0]!Table,MATCH(X$4,[0]!Curves,0))</f>
        <v>6.5710987339632002E-2</v>
      </c>
      <c r="Y331" s="84">
        <f t="shared" ca="1" si="240"/>
        <v>0.15041722038054919</v>
      </c>
      <c r="Z331" s="22">
        <f t="shared" si="241"/>
        <v>0</v>
      </c>
      <c r="AA331" s="22">
        <f t="shared" si="242"/>
        <v>0</v>
      </c>
      <c r="AC331" s="72">
        <f t="shared" ca="1" si="243"/>
        <v>0</v>
      </c>
      <c r="AD331" s="72">
        <f t="shared" ca="1" si="244"/>
        <v>0</v>
      </c>
      <c r="AE331" s="72">
        <f t="shared" ca="1" si="245"/>
        <v>0</v>
      </c>
      <c r="AF331" s="72">
        <f t="shared" ca="1" si="246"/>
        <v>0</v>
      </c>
      <c r="AG331" s="72">
        <f t="shared" ca="1" si="247"/>
        <v>0</v>
      </c>
      <c r="AH331" s="72">
        <f t="shared" ca="1" si="248"/>
        <v>0</v>
      </c>
      <c r="AI331" s="72">
        <f t="shared" ca="1" si="249"/>
        <v>0</v>
      </c>
      <c r="AJ331" s="72">
        <f t="shared" ca="1" si="250"/>
        <v>0</v>
      </c>
      <c r="AK331" s="72">
        <f t="shared" ca="1" si="251"/>
        <v>0</v>
      </c>
      <c r="AL331" s="76"/>
      <c r="AM331" s="72">
        <f t="shared" ca="1" si="252"/>
        <v>0</v>
      </c>
      <c r="AN331" s="72">
        <f t="shared" ca="1" si="253"/>
        <v>0</v>
      </c>
      <c r="AO331" s="72">
        <f t="shared" ca="1" si="254"/>
        <v>0</v>
      </c>
      <c r="AP331" s="85">
        <f t="shared" ca="1" si="255"/>
        <v>0</v>
      </c>
      <c r="AR331" s="72">
        <f t="shared" ca="1" si="256"/>
        <v>0</v>
      </c>
      <c r="AS331" s="72">
        <f t="shared" ca="1" si="257"/>
        <v>0</v>
      </c>
      <c r="AT331" s="72">
        <f t="shared" ca="1" si="258"/>
        <v>0</v>
      </c>
      <c r="AU331" s="85">
        <f t="shared" ca="1" si="259"/>
        <v>0</v>
      </c>
      <c r="AV331" s="85"/>
      <c r="AW331" s="73">
        <f t="shared" ca="1" si="260"/>
        <v>0</v>
      </c>
      <c r="AY331" s="73">
        <f t="shared" ca="1" si="261"/>
        <v>0</v>
      </c>
      <c r="AZ331" s="86"/>
    </row>
    <row r="332" spans="1:52" ht="12" customHeight="1">
      <c r="A332" s="77">
        <f t="shared" si="262"/>
        <v>47727</v>
      </c>
      <c r="B332" s="78">
        <f t="shared" si="263"/>
        <v>50000</v>
      </c>
      <c r="C332" s="87"/>
      <c r="D332" s="79">
        <f t="shared" si="231"/>
        <v>50000</v>
      </c>
      <c r="E332" s="67">
        <f t="shared" si="232"/>
        <v>0</v>
      </c>
      <c r="F332" s="67">
        <f t="shared" ca="1" si="233"/>
        <v>0</v>
      </c>
      <c r="G332" s="80">
        <f>VLOOKUP($A332,[0]!Table,MATCH(G$4,[0]!Curves,0))</f>
        <v>0</v>
      </c>
      <c r="H332" s="81">
        <f t="shared" ref="H332:H369" si="269">G332+$H$7</f>
        <v>0</v>
      </c>
      <c r="I332" s="80">
        <f t="shared" si="234"/>
        <v>0</v>
      </c>
      <c r="J332" s="80">
        <f>VLOOKUP($A332,[0]!Table,MATCH(J$4,[0]!Curves,0))</f>
        <v>0</v>
      </c>
      <c r="K332" s="81">
        <f t="shared" si="264"/>
        <v>0</v>
      </c>
      <c r="L332" s="99">
        <f t="shared" si="235"/>
        <v>0</v>
      </c>
      <c r="M332" s="80">
        <f>VLOOKUP($A332,[0]!Table,MATCH(M$4,[0]!Curves,0))</f>
        <v>0</v>
      </c>
      <c r="N332" s="81">
        <f t="shared" si="265"/>
        <v>0</v>
      </c>
      <c r="O332" s="99">
        <f t="shared" si="236"/>
        <v>0</v>
      </c>
      <c r="P332" s="71"/>
      <c r="Q332" s="99">
        <f t="shared" si="266"/>
        <v>0</v>
      </c>
      <c r="R332" s="99">
        <f t="shared" si="267"/>
        <v>0</v>
      </c>
      <c r="S332" s="99">
        <f t="shared" si="268"/>
        <v>0</v>
      </c>
      <c r="T332" s="82"/>
      <c r="U332" s="22">
        <f t="shared" si="237"/>
        <v>30</v>
      </c>
      <c r="V332" s="83">
        <f t="shared" si="238"/>
        <v>47781</v>
      </c>
      <c r="W332" s="22">
        <f t="shared" ca="1" si="239"/>
        <v>10732</v>
      </c>
      <c r="X332" s="80">
        <f>VLOOKUP($A332,[0]!Table,MATCH(X$4,[0]!Curves,0))</f>
        <v>6.5708596738080202E-2</v>
      </c>
      <c r="Y332" s="84">
        <f t="shared" ca="1" si="240"/>
        <v>0.14963043216977209</v>
      </c>
      <c r="Z332" s="22">
        <f t="shared" si="241"/>
        <v>0</v>
      </c>
      <c r="AA332" s="22">
        <f t="shared" si="242"/>
        <v>0</v>
      </c>
      <c r="AC332" s="72">
        <f t="shared" ca="1" si="243"/>
        <v>0</v>
      </c>
      <c r="AD332" s="72">
        <f t="shared" ca="1" si="244"/>
        <v>0</v>
      </c>
      <c r="AE332" s="72">
        <f t="shared" ca="1" si="245"/>
        <v>0</v>
      </c>
      <c r="AF332" s="72">
        <f t="shared" ca="1" si="246"/>
        <v>0</v>
      </c>
      <c r="AG332" s="72">
        <f t="shared" ca="1" si="247"/>
        <v>0</v>
      </c>
      <c r="AH332" s="72">
        <f t="shared" ca="1" si="248"/>
        <v>0</v>
      </c>
      <c r="AI332" s="72">
        <f t="shared" ca="1" si="249"/>
        <v>0</v>
      </c>
      <c r="AJ332" s="72">
        <f t="shared" ca="1" si="250"/>
        <v>0</v>
      </c>
      <c r="AK332" s="72">
        <f t="shared" ca="1" si="251"/>
        <v>0</v>
      </c>
      <c r="AL332" s="76"/>
      <c r="AM332" s="72">
        <f t="shared" ca="1" si="252"/>
        <v>0</v>
      </c>
      <c r="AN332" s="72">
        <f t="shared" ca="1" si="253"/>
        <v>0</v>
      </c>
      <c r="AO332" s="72">
        <f t="shared" ca="1" si="254"/>
        <v>0</v>
      </c>
      <c r="AP332" s="85">
        <f t="shared" ca="1" si="255"/>
        <v>0</v>
      </c>
      <c r="AR332" s="72">
        <f t="shared" ca="1" si="256"/>
        <v>0</v>
      </c>
      <c r="AS332" s="72">
        <f t="shared" ca="1" si="257"/>
        <v>0</v>
      </c>
      <c r="AT332" s="72">
        <f t="shared" ca="1" si="258"/>
        <v>0</v>
      </c>
      <c r="AU332" s="85">
        <f t="shared" ca="1" si="259"/>
        <v>0</v>
      </c>
      <c r="AV332" s="85"/>
      <c r="AW332" s="73">
        <f t="shared" ca="1" si="260"/>
        <v>0</v>
      </c>
      <c r="AY332" s="73">
        <f t="shared" ca="1" si="261"/>
        <v>0</v>
      </c>
      <c r="AZ332" s="86"/>
    </row>
    <row r="333" spans="1:52" ht="12" customHeight="1">
      <c r="A333" s="77">
        <f t="shared" si="262"/>
        <v>47757</v>
      </c>
      <c r="B333" s="78">
        <f t="shared" si="263"/>
        <v>50000</v>
      </c>
      <c r="C333" s="87"/>
      <c r="D333" s="79">
        <f t="shared" si="231"/>
        <v>50000</v>
      </c>
      <c r="E333" s="67">
        <f t="shared" si="232"/>
        <v>0</v>
      </c>
      <c r="F333" s="67">
        <f t="shared" ca="1" si="233"/>
        <v>0</v>
      </c>
      <c r="G333" s="80">
        <f>VLOOKUP($A333,[0]!Table,MATCH(G$4,[0]!Curves,0))</f>
        <v>0</v>
      </c>
      <c r="H333" s="81">
        <f t="shared" si="269"/>
        <v>0</v>
      </c>
      <c r="I333" s="80">
        <f t="shared" si="234"/>
        <v>0</v>
      </c>
      <c r="J333" s="80">
        <f>VLOOKUP($A333,[0]!Table,MATCH(J$4,[0]!Curves,0))</f>
        <v>0</v>
      </c>
      <c r="K333" s="81">
        <f t="shared" si="264"/>
        <v>0</v>
      </c>
      <c r="L333" s="99">
        <f t="shared" si="235"/>
        <v>0</v>
      </c>
      <c r="M333" s="80">
        <f>VLOOKUP($A333,[0]!Table,MATCH(M$4,[0]!Curves,0))</f>
        <v>0</v>
      </c>
      <c r="N333" s="81">
        <f t="shared" si="265"/>
        <v>0</v>
      </c>
      <c r="O333" s="99">
        <f t="shared" si="236"/>
        <v>0</v>
      </c>
      <c r="P333" s="71"/>
      <c r="Q333" s="99">
        <f t="shared" si="266"/>
        <v>0</v>
      </c>
      <c r="R333" s="99">
        <f t="shared" si="267"/>
        <v>0</v>
      </c>
      <c r="S333" s="99">
        <f t="shared" si="268"/>
        <v>0</v>
      </c>
      <c r="T333" s="82"/>
      <c r="U333" s="22">
        <f t="shared" si="237"/>
        <v>31</v>
      </c>
      <c r="V333" s="83">
        <f t="shared" si="238"/>
        <v>47812</v>
      </c>
      <c r="W333" s="22">
        <f t="shared" ca="1" si="239"/>
        <v>10763</v>
      </c>
      <c r="X333" s="80">
        <f>VLOOKUP($A333,[0]!Table,MATCH(X$4,[0]!Curves,0))</f>
        <v>6.5706283252709802E-2</v>
      </c>
      <c r="Y333" s="84">
        <f t="shared" ca="1" si="240"/>
        <v>0.14882179848943389</v>
      </c>
      <c r="Z333" s="22">
        <f t="shared" si="241"/>
        <v>0</v>
      </c>
      <c r="AA333" s="22">
        <f t="shared" si="242"/>
        <v>0</v>
      </c>
      <c r="AC333" s="72">
        <f t="shared" ca="1" si="243"/>
        <v>0</v>
      </c>
      <c r="AD333" s="72">
        <f t="shared" ca="1" si="244"/>
        <v>0</v>
      </c>
      <c r="AE333" s="72">
        <f t="shared" ca="1" si="245"/>
        <v>0</v>
      </c>
      <c r="AF333" s="72">
        <f t="shared" ca="1" si="246"/>
        <v>0</v>
      </c>
      <c r="AG333" s="72">
        <f t="shared" ca="1" si="247"/>
        <v>0</v>
      </c>
      <c r="AH333" s="72">
        <f t="shared" ca="1" si="248"/>
        <v>0</v>
      </c>
      <c r="AI333" s="72">
        <f t="shared" ca="1" si="249"/>
        <v>0</v>
      </c>
      <c r="AJ333" s="72">
        <f t="shared" ca="1" si="250"/>
        <v>0</v>
      </c>
      <c r="AK333" s="72">
        <f t="shared" ca="1" si="251"/>
        <v>0</v>
      </c>
      <c r="AL333" s="76"/>
      <c r="AM333" s="72">
        <f t="shared" ca="1" si="252"/>
        <v>0</v>
      </c>
      <c r="AN333" s="72">
        <f t="shared" ca="1" si="253"/>
        <v>0</v>
      </c>
      <c r="AO333" s="72">
        <f t="shared" ca="1" si="254"/>
        <v>0</v>
      </c>
      <c r="AP333" s="85">
        <f t="shared" ca="1" si="255"/>
        <v>0</v>
      </c>
      <c r="AR333" s="72">
        <f t="shared" ca="1" si="256"/>
        <v>0</v>
      </c>
      <c r="AS333" s="72">
        <f t="shared" ca="1" si="257"/>
        <v>0</v>
      </c>
      <c r="AT333" s="72">
        <f t="shared" ca="1" si="258"/>
        <v>0</v>
      </c>
      <c r="AU333" s="85">
        <f t="shared" ca="1" si="259"/>
        <v>0</v>
      </c>
      <c r="AV333" s="85"/>
      <c r="AW333" s="73">
        <f t="shared" ca="1" si="260"/>
        <v>0</v>
      </c>
      <c r="AY333" s="73">
        <f t="shared" ca="1" si="261"/>
        <v>0</v>
      </c>
      <c r="AZ333" s="86"/>
    </row>
    <row r="334" spans="1:52" ht="12" customHeight="1">
      <c r="A334" s="77">
        <f t="shared" si="262"/>
        <v>47788</v>
      </c>
      <c r="B334" s="78">
        <f t="shared" si="263"/>
        <v>50000</v>
      </c>
      <c r="C334" s="87"/>
      <c r="D334" s="79">
        <f t="shared" si="231"/>
        <v>50000</v>
      </c>
      <c r="E334" s="67">
        <f t="shared" si="232"/>
        <v>0</v>
      </c>
      <c r="F334" s="67">
        <f t="shared" ca="1" si="233"/>
        <v>0</v>
      </c>
      <c r="G334" s="80">
        <f>VLOOKUP($A334,[0]!Table,MATCH(G$4,[0]!Curves,0))</f>
        <v>0</v>
      </c>
      <c r="H334" s="81">
        <f t="shared" si="269"/>
        <v>0</v>
      </c>
      <c r="I334" s="80">
        <f t="shared" si="234"/>
        <v>0</v>
      </c>
      <c r="J334" s="80">
        <f>VLOOKUP($A334,[0]!Table,MATCH(J$4,[0]!Curves,0))</f>
        <v>0</v>
      </c>
      <c r="K334" s="81">
        <f t="shared" si="264"/>
        <v>0</v>
      </c>
      <c r="L334" s="99">
        <f t="shared" si="235"/>
        <v>0</v>
      </c>
      <c r="M334" s="80">
        <f>VLOOKUP($A334,[0]!Table,MATCH(M$4,[0]!Curves,0))</f>
        <v>0</v>
      </c>
      <c r="N334" s="81">
        <f t="shared" si="265"/>
        <v>0</v>
      </c>
      <c r="O334" s="99">
        <f t="shared" si="236"/>
        <v>0</v>
      </c>
      <c r="P334" s="71"/>
      <c r="Q334" s="99">
        <f t="shared" si="266"/>
        <v>0</v>
      </c>
      <c r="R334" s="99">
        <f t="shared" si="267"/>
        <v>0</v>
      </c>
      <c r="S334" s="99">
        <f t="shared" si="268"/>
        <v>0</v>
      </c>
      <c r="T334" s="82"/>
      <c r="U334" s="22">
        <f t="shared" si="237"/>
        <v>30</v>
      </c>
      <c r="V334" s="83">
        <f t="shared" si="238"/>
        <v>47842</v>
      </c>
      <c r="W334" s="22">
        <f t="shared" ca="1" si="239"/>
        <v>10793</v>
      </c>
      <c r="X334" s="80">
        <f>VLOOKUP($A334,[0]!Table,MATCH(X$4,[0]!Curves,0))</f>
        <v>6.5703892651161902E-2</v>
      </c>
      <c r="Y334" s="84">
        <f t="shared" ca="1" si="240"/>
        <v>0.14804346624429304</v>
      </c>
      <c r="Z334" s="22">
        <f t="shared" si="241"/>
        <v>0</v>
      </c>
      <c r="AA334" s="22">
        <f t="shared" si="242"/>
        <v>0</v>
      </c>
      <c r="AC334" s="72">
        <f t="shared" ca="1" si="243"/>
        <v>0</v>
      </c>
      <c r="AD334" s="72">
        <f t="shared" ca="1" si="244"/>
        <v>0</v>
      </c>
      <c r="AE334" s="72">
        <f t="shared" ca="1" si="245"/>
        <v>0</v>
      </c>
      <c r="AF334" s="72">
        <f t="shared" ca="1" si="246"/>
        <v>0</v>
      </c>
      <c r="AG334" s="72">
        <f t="shared" ca="1" si="247"/>
        <v>0</v>
      </c>
      <c r="AH334" s="72">
        <f t="shared" ca="1" si="248"/>
        <v>0</v>
      </c>
      <c r="AI334" s="72">
        <f t="shared" ca="1" si="249"/>
        <v>0</v>
      </c>
      <c r="AJ334" s="72">
        <f t="shared" ca="1" si="250"/>
        <v>0</v>
      </c>
      <c r="AK334" s="72">
        <f t="shared" ca="1" si="251"/>
        <v>0</v>
      </c>
      <c r="AL334" s="76"/>
      <c r="AM334" s="72">
        <f t="shared" ca="1" si="252"/>
        <v>0</v>
      </c>
      <c r="AN334" s="72">
        <f t="shared" ca="1" si="253"/>
        <v>0</v>
      </c>
      <c r="AO334" s="72">
        <f t="shared" ca="1" si="254"/>
        <v>0</v>
      </c>
      <c r="AP334" s="85">
        <f t="shared" ca="1" si="255"/>
        <v>0</v>
      </c>
      <c r="AR334" s="72">
        <f t="shared" ca="1" si="256"/>
        <v>0</v>
      </c>
      <c r="AS334" s="72">
        <f t="shared" ca="1" si="257"/>
        <v>0</v>
      </c>
      <c r="AT334" s="72">
        <f t="shared" ca="1" si="258"/>
        <v>0</v>
      </c>
      <c r="AU334" s="85">
        <f t="shared" ca="1" si="259"/>
        <v>0</v>
      </c>
      <c r="AV334" s="85"/>
      <c r="AW334" s="73">
        <f t="shared" ca="1" si="260"/>
        <v>0</v>
      </c>
      <c r="AY334" s="73">
        <f t="shared" ca="1" si="261"/>
        <v>0</v>
      </c>
      <c r="AZ334" s="86"/>
    </row>
    <row r="335" spans="1:52" ht="12" customHeight="1">
      <c r="A335" s="77">
        <f t="shared" si="262"/>
        <v>47818</v>
      </c>
      <c r="B335" s="78">
        <f t="shared" si="263"/>
        <v>50000</v>
      </c>
      <c r="C335" s="87"/>
      <c r="D335" s="79">
        <f t="shared" si="231"/>
        <v>50000</v>
      </c>
      <c r="E335" s="67">
        <f t="shared" si="232"/>
        <v>0</v>
      </c>
      <c r="F335" s="67">
        <f t="shared" ca="1" si="233"/>
        <v>0</v>
      </c>
      <c r="G335" s="80">
        <f>VLOOKUP($A335,[0]!Table,MATCH(G$4,[0]!Curves,0))</f>
        <v>0</v>
      </c>
      <c r="H335" s="81">
        <f t="shared" si="269"/>
        <v>0</v>
      </c>
      <c r="I335" s="80">
        <f t="shared" si="234"/>
        <v>0</v>
      </c>
      <c r="J335" s="80">
        <f>VLOOKUP($A335,[0]!Table,MATCH(J$4,[0]!Curves,0))</f>
        <v>0</v>
      </c>
      <c r="K335" s="81">
        <f t="shared" si="264"/>
        <v>0</v>
      </c>
      <c r="L335" s="99">
        <f t="shared" si="235"/>
        <v>0</v>
      </c>
      <c r="M335" s="80">
        <f>VLOOKUP($A335,[0]!Table,MATCH(M$4,[0]!Curves,0))</f>
        <v>0</v>
      </c>
      <c r="N335" s="81">
        <f t="shared" si="265"/>
        <v>0</v>
      </c>
      <c r="O335" s="99">
        <f t="shared" si="236"/>
        <v>0</v>
      </c>
      <c r="P335" s="71"/>
      <c r="Q335" s="99">
        <f t="shared" si="266"/>
        <v>0</v>
      </c>
      <c r="R335" s="99">
        <f t="shared" si="267"/>
        <v>0</v>
      </c>
      <c r="S335" s="99">
        <f t="shared" si="268"/>
        <v>0</v>
      </c>
      <c r="T335" s="82"/>
      <c r="U335" s="22">
        <f t="shared" si="237"/>
        <v>31</v>
      </c>
      <c r="V335" s="83">
        <f t="shared" si="238"/>
        <v>47873</v>
      </c>
      <c r="W335" s="22">
        <f t="shared" ca="1" si="239"/>
        <v>10824</v>
      </c>
      <c r="X335" s="80">
        <f>VLOOKUP($A335,[0]!Table,MATCH(X$4,[0]!Curves,0))</f>
        <v>6.5701579165795096E-2</v>
      </c>
      <c r="Y335" s="84">
        <f t="shared" ca="1" si="240"/>
        <v>0.1472334234716717</v>
      </c>
      <c r="Z335" s="22">
        <f t="shared" si="241"/>
        <v>0</v>
      </c>
      <c r="AA335" s="22">
        <f t="shared" si="242"/>
        <v>0</v>
      </c>
      <c r="AC335" s="72">
        <f t="shared" ca="1" si="243"/>
        <v>0</v>
      </c>
      <c r="AD335" s="72">
        <f t="shared" ca="1" si="244"/>
        <v>0</v>
      </c>
      <c r="AE335" s="72">
        <f t="shared" ca="1" si="245"/>
        <v>0</v>
      </c>
      <c r="AF335" s="72">
        <f t="shared" ca="1" si="246"/>
        <v>0</v>
      </c>
      <c r="AG335" s="72">
        <f t="shared" ca="1" si="247"/>
        <v>0</v>
      </c>
      <c r="AH335" s="72">
        <f t="shared" ca="1" si="248"/>
        <v>0</v>
      </c>
      <c r="AI335" s="72">
        <f t="shared" ca="1" si="249"/>
        <v>0</v>
      </c>
      <c r="AJ335" s="72">
        <f t="shared" ca="1" si="250"/>
        <v>0</v>
      </c>
      <c r="AK335" s="72">
        <f t="shared" ca="1" si="251"/>
        <v>0</v>
      </c>
      <c r="AL335" s="76"/>
      <c r="AM335" s="72">
        <f t="shared" ca="1" si="252"/>
        <v>0</v>
      </c>
      <c r="AN335" s="72">
        <f t="shared" ca="1" si="253"/>
        <v>0</v>
      </c>
      <c r="AO335" s="72">
        <f t="shared" ca="1" si="254"/>
        <v>0</v>
      </c>
      <c r="AP335" s="85">
        <f t="shared" ca="1" si="255"/>
        <v>0</v>
      </c>
      <c r="AR335" s="72">
        <f t="shared" ca="1" si="256"/>
        <v>0</v>
      </c>
      <c r="AS335" s="72">
        <f t="shared" ca="1" si="257"/>
        <v>0</v>
      </c>
      <c r="AT335" s="72">
        <f t="shared" ca="1" si="258"/>
        <v>0</v>
      </c>
      <c r="AU335" s="85">
        <f t="shared" ca="1" si="259"/>
        <v>0</v>
      </c>
      <c r="AV335" s="85"/>
      <c r="AW335" s="73">
        <f t="shared" ca="1" si="260"/>
        <v>0</v>
      </c>
      <c r="AY335" s="73">
        <f t="shared" ca="1" si="261"/>
        <v>0</v>
      </c>
      <c r="AZ335" s="86"/>
    </row>
    <row r="336" spans="1:52" ht="12" customHeight="1">
      <c r="A336" s="77">
        <f t="shared" si="262"/>
        <v>47849</v>
      </c>
      <c r="B336" s="78">
        <f t="shared" si="263"/>
        <v>50000</v>
      </c>
      <c r="C336" s="87"/>
      <c r="D336" s="79">
        <f t="shared" si="231"/>
        <v>50000</v>
      </c>
      <c r="E336" s="67">
        <f t="shared" si="232"/>
        <v>0</v>
      </c>
      <c r="F336" s="67">
        <f t="shared" ca="1" si="233"/>
        <v>0</v>
      </c>
      <c r="G336" s="80">
        <f>VLOOKUP($A336,[0]!Table,MATCH(G$4,[0]!Curves,0))</f>
        <v>0</v>
      </c>
      <c r="H336" s="81">
        <f t="shared" si="269"/>
        <v>0</v>
      </c>
      <c r="I336" s="80">
        <f t="shared" si="234"/>
        <v>0</v>
      </c>
      <c r="J336" s="80">
        <f>VLOOKUP($A336,[0]!Table,MATCH(J$4,[0]!Curves,0))</f>
        <v>0</v>
      </c>
      <c r="K336" s="81">
        <f t="shared" si="264"/>
        <v>0</v>
      </c>
      <c r="L336" s="99">
        <f t="shared" si="235"/>
        <v>0</v>
      </c>
      <c r="M336" s="80">
        <f>VLOOKUP($A336,[0]!Table,MATCH(M$4,[0]!Curves,0))</f>
        <v>0</v>
      </c>
      <c r="N336" s="81">
        <f t="shared" si="265"/>
        <v>0</v>
      </c>
      <c r="O336" s="99">
        <f t="shared" si="236"/>
        <v>0</v>
      </c>
      <c r="P336" s="71"/>
      <c r="Q336" s="99">
        <f t="shared" si="266"/>
        <v>0</v>
      </c>
      <c r="R336" s="99">
        <f t="shared" si="267"/>
        <v>0</v>
      </c>
      <c r="S336" s="99">
        <f t="shared" si="268"/>
        <v>0</v>
      </c>
      <c r="T336" s="82"/>
      <c r="U336" s="22">
        <f t="shared" si="237"/>
        <v>31</v>
      </c>
      <c r="V336" s="83">
        <f t="shared" si="238"/>
        <v>47904</v>
      </c>
      <c r="W336" s="22">
        <f t="shared" ca="1" si="239"/>
        <v>10855</v>
      </c>
      <c r="X336" s="80">
        <f>VLOOKUP($A336,[0]!Table,MATCH(X$4,[0]!Curves,0))</f>
        <v>6.5701579165795096E-2</v>
      </c>
      <c r="Y336" s="84">
        <f t="shared" ca="1" si="240"/>
        <v>0.14642781297363922</v>
      </c>
      <c r="Z336" s="22">
        <f t="shared" si="241"/>
        <v>0</v>
      </c>
      <c r="AA336" s="22">
        <f t="shared" si="242"/>
        <v>0</v>
      </c>
      <c r="AC336" s="72">
        <f t="shared" ca="1" si="243"/>
        <v>0</v>
      </c>
      <c r="AD336" s="72">
        <f t="shared" ca="1" si="244"/>
        <v>0</v>
      </c>
      <c r="AE336" s="72">
        <f t="shared" ca="1" si="245"/>
        <v>0</v>
      </c>
      <c r="AF336" s="72">
        <f t="shared" ca="1" si="246"/>
        <v>0</v>
      </c>
      <c r="AG336" s="72">
        <f t="shared" ca="1" si="247"/>
        <v>0</v>
      </c>
      <c r="AH336" s="72">
        <f t="shared" ca="1" si="248"/>
        <v>0</v>
      </c>
      <c r="AI336" s="72">
        <f t="shared" ca="1" si="249"/>
        <v>0</v>
      </c>
      <c r="AJ336" s="72">
        <f t="shared" ca="1" si="250"/>
        <v>0</v>
      </c>
      <c r="AK336" s="72">
        <f t="shared" ca="1" si="251"/>
        <v>0</v>
      </c>
      <c r="AL336" s="76"/>
      <c r="AM336" s="72">
        <f t="shared" ca="1" si="252"/>
        <v>0</v>
      </c>
      <c r="AN336" s="72">
        <f t="shared" ca="1" si="253"/>
        <v>0</v>
      </c>
      <c r="AO336" s="72">
        <f t="shared" ca="1" si="254"/>
        <v>0</v>
      </c>
      <c r="AP336" s="85">
        <f t="shared" ca="1" si="255"/>
        <v>0</v>
      </c>
      <c r="AR336" s="72">
        <f t="shared" ca="1" si="256"/>
        <v>0</v>
      </c>
      <c r="AS336" s="72">
        <f t="shared" ca="1" si="257"/>
        <v>0</v>
      </c>
      <c r="AT336" s="72">
        <f t="shared" ca="1" si="258"/>
        <v>0</v>
      </c>
      <c r="AU336" s="85">
        <f t="shared" ca="1" si="259"/>
        <v>0</v>
      </c>
      <c r="AV336" s="85"/>
      <c r="AW336" s="73">
        <f t="shared" ca="1" si="260"/>
        <v>0</v>
      </c>
      <c r="AY336" s="73">
        <f t="shared" ca="1" si="261"/>
        <v>0</v>
      </c>
      <c r="AZ336" s="86"/>
    </row>
    <row r="337" spans="1:52" ht="12" customHeight="1">
      <c r="A337" s="77">
        <f t="shared" si="262"/>
        <v>47880</v>
      </c>
      <c r="B337" s="78">
        <f t="shared" si="263"/>
        <v>50000</v>
      </c>
      <c r="C337" s="87"/>
      <c r="D337" s="79">
        <f t="shared" si="231"/>
        <v>50000</v>
      </c>
      <c r="E337" s="67">
        <f t="shared" si="232"/>
        <v>0</v>
      </c>
      <c r="F337" s="67">
        <f t="shared" ca="1" si="233"/>
        <v>0</v>
      </c>
      <c r="G337" s="80">
        <f>VLOOKUP($A337,[0]!Table,MATCH(G$4,[0]!Curves,0))</f>
        <v>0</v>
      </c>
      <c r="H337" s="81">
        <f t="shared" si="269"/>
        <v>0</v>
      </c>
      <c r="I337" s="80">
        <f t="shared" si="234"/>
        <v>0</v>
      </c>
      <c r="J337" s="80">
        <f>VLOOKUP($A337,[0]!Table,MATCH(J$4,[0]!Curves,0))</f>
        <v>0</v>
      </c>
      <c r="K337" s="81">
        <f t="shared" si="264"/>
        <v>0</v>
      </c>
      <c r="L337" s="99">
        <f t="shared" si="235"/>
        <v>0</v>
      </c>
      <c r="M337" s="80">
        <f>VLOOKUP($A337,[0]!Table,MATCH(M$4,[0]!Curves,0))</f>
        <v>0</v>
      </c>
      <c r="N337" s="81">
        <f t="shared" si="265"/>
        <v>0</v>
      </c>
      <c r="O337" s="99">
        <f t="shared" si="236"/>
        <v>0</v>
      </c>
      <c r="P337" s="71"/>
      <c r="Q337" s="99">
        <f t="shared" si="266"/>
        <v>0</v>
      </c>
      <c r="R337" s="99">
        <f t="shared" si="267"/>
        <v>0</v>
      </c>
      <c r="S337" s="99">
        <f t="shared" si="268"/>
        <v>0</v>
      </c>
      <c r="T337" s="82"/>
      <c r="U337" s="22">
        <f t="shared" si="237"/>
        <v>28</v>
      </c>
      <c r="V337" s="83">
        <f t="shared" si="238"/>
        <v>47932</v>
      </c>
      <c r="W337" s="22">
        <f t="shared" ca="1" si="239"/>
        <v>10883</v>
      </c>
      <c r="X337" s="80">
        <f>VLOOKUP($A337,[0]!Table,MATCH(X$4,[0]!Curves,0))</f>
        <v>6.5701579165795096E-2</v>
      </c>
      <c r="Y337" s="84">
        <f t="shared" ca="1" si="240"/>
        <v>0.14570395424116603</v>
      </c>
      <c r="Z337" s="22">
        <f t="shared" si="241"/>
        <v>0</v>
      </c>
      <c r="AA337" s="22">
        <f t="shared" si="242"/>
        <v>0</v>
      </c>
      <c r="AC337" s="72">
        <f t="shared" ca="1" si="243"/>
        <v>0</v>
      </c>
      <c r="AD337" s="72">
        <f t="shared" ca="1" si="244"/>
        <v>0</v>
      </c>
      <c r="AE337" s="72">
        <f t="shared" ca="1" si="245"/>
        <v>0</v>
      </c>
      <c r="AF337" s="72">
        <f t="shared" ca="1" si="246"/>
        <v>0</v>
      </c>
      <c r="AG337" s="72">
        <f t="shared" ca="1" si="247"/>
        <v>0</v>
      </c>
      <c r="AH337" s="72">
        <f t="shared" ca="1" si="248"/>
        <v>0</v>
      </c>
      <c r="AI337" s="72">
        <f t="shared" ca="1" si="249"/>
        <v>0</v>
      </c>
      <c r="AJ337" s="72">
        <f t="shared" ca="1" si="250"/>
        <v>0</v>
      </c>
      <c r="AK337" s="72">
        <f t="shared" ca="1" si="251"/>
        <v>0</v>
      </c>
      <c r="AL337" s="76"/>
      <c r="AM337" s="72">
        <f t="shared" ca="1" si="252"/>
        <v>0</v>
      </c>
      <c r="AN337" s="72">
        <f t="shared" ca="1" si="253"/>
        <v>0</v>
      </c>
      <c r="AO337" s="72">
        <f t="shared" ca="1" si="254"/>
        <v>0</v>
      </c>
      <c r="AP337" s="85">
        <f t="shared" ca="1" si="255"/>
        <v>0</v>
      </c>
      <c r="AR337" s="72">
        <f t="shared" ca="1" si="256"/>
        <v>0</v>
      </c>
      <c r="AS337" s="72">
        <f t="shared" ca="1" si="257"/>
        <v>0</v>
      </c>
      <c r="AT337" s="72">
        <f t="shared" ca="1" si="258"/>
        <v>0</v>
      </c>
      <c r="AU337" s="85">
        <f t="shared" ca="1" si="259"/>
        <v>0</v>
      </c>
      <c r="AV337" s="85"/>
      <c r="AW337" s="73">
        <f t="shared" ca="1" si="260"/>
        <v>0</v>
      </c>
      <c r="AY337" s="73">
        <f t="shared" ca="1" si="261"/>
        <v>0</v>
      </c>
      <c r="AZ337" s="86"/>
    </row>
    <row r="338" spans="1:52" ht="12" customHeight="1">
      <c r="A338" s="77">
        <f t="shared" si="262"/>
        <v>47908</v>
      </c>
      <c r="B338" s="78">
        <f t="shared" si="263"/>
        <v>50000</v>
      </c>
      <c r="C338" s="87"/>
      <c r="D338" s="79">
        <f t="shared" si="231"/>
        <v>50000</v>
      </c>
      <c r="E338" s="67">
        <f t="shared" si="232"/>
        <v>0</v>
      </c>
      <c r="F338" s="67">
        <f t="shared" ca="1" si="233"/>
        <v>0</v>
      </c>
      <c r="G338" s="80">
        <f>VLOOKUP($A338,[0]!Table,MATCH(G$4,[0]!Curves,0))</f>
        <v>0</v>
      </c>
      <c r="H338" s="81">
        <f t="shared" si="269"/>
        <v>0</v>
      </c>
      <c r="I338" s="80">
        <f t="shared" si="234"/>
        <v>0</v>
      </c>
      <c r="J338" s="80">
        <f>VLOOKUP($A338,[0]!Table,MATCH(J$4,[0]!Curves,0))</f>
        <v>0</v>
      </c>
      <c r="K338" s="81">
        <f t="shared" si="264"/>
        <v>0</v>
      </c>
      <c r="L338" s="99">
        <f t="shared" si="235"/>
        <v>0</v>
      </c>
      <c r="M338" s="80">
        <f>VLOOKUP($A338,[0]!Table,MATCH(M$4,[0]!Curves,0))</f>
        <v>0</v>
      </c>
      <c r="N338" s="81">
        <f t="shared" si="265"/>
        <v>0</v>
      </c>
      <c r="O338" s="99">
        <f t="shared" si="236"/>
        <v>0</v>
      </c>
      <c r="P338" s="71"/>
      <c r="Q338" s="99">
        <f t="shared" si="266"/>
        <v>0</v>
      </c>
      <c r="R338" s="99">
        <f t="shared" si="267"/>
        <v>0</v>
      </c>
      <c r="S338" s="99">
        <f t="shared" si="268"/>
        <v>0</v>
      </c>
      <c r="T338" s="82"/>
      <c r="U338" s="22">
        <f t="shared" si="237"/>
        <v>31</v>
      </c>
      <c r="V338" s="83">
        <f t="shared" si="238"/>
        <v>47963</v>
      </c>
      <c r="W338" s="22">
        <f t="shared" ca="1" si="239"/>
        <v>10914</v>
      </c>
      <c r="X338" s="80">
        <f>VLOOKUP($A338,[0]!Table,MATCH(X$4,[0]!Curves,0))</f>
        <v>6.5701579165795096E-2</v>
      </c>
      <c r="Y338" s="84">
        <f t="shared" ca="1" si="240"/>
        <v>0.14490671247109937</v>
      </c>
      <c r="Z338" s="22">
        <f t="shared" si="241"/>
        <v>0</v>
      </c>
      <c r="AA338" s="22">
        <f t="shared" si="242"/>
        <v>0</v>
      </c>
      <c r="AC338" s="72">
        <f t="shared" ca="1" si="243"/>
        <v>0</v>
      </c>
      <c r="AD338" s="72">
        <f t="shared" ca="1" si="244"/>
        <v>0</v>
      </c>
      <c r="AE338" s="72">
        <f t="shared" ca="1" si="245"/>
        <v>0</v>
      </c>
      <c r="AF338" s="72">
        <f t="shared" ca="1" si="246"/>
        <v>0</v>
      </c>
      <c r="AG338" s="72">
        <f t="shared" ca="1" si="247"/>
        <v>0</v>
      </c>
      <c r="AH338" s="72">
        <f t="shared" ca="1" si="248"/>
        <v>0</v>
      </c>
      <c r="AI338" s="72">
        <f t="shared" ca="1" si="249"/>
        <v>0</v>
      </c>
      <c r="AJ338" s="72">
        <f t="shared" ca="1" si="250"/>
        <v>0</v>
      </c>
      <c r="AK338" s="72">
        <f t="shared" ca="1" si="251"/>
        <v>0</v>
      </c>
      <c r="AL338" s="76"/>
      <c r="AM338" s="72">
        <f t="shared" ca="1" si="252"/>
        <v>0</v>
      </c>
      <c r="AN338" s="72">
        <f t="shared" ca="1" si="253"/>
        <v>0</v>
      </c>
      <c r="AO338" s="72">
        <f t="shared" ca="1" si="254"/>
        <v>0</v>
      </c>
      <c r="AP338" s="85">
        <f t="shared" ca="1" si="255"/>
        <v>0</v>
      </c>
      <c r="AR338" s="72">
        <f t="shared" ca="1" si="256"/>
        <v>0</v>
      </c>
      <c r="AS338" s="72">
        <f t="shared" ca="1" si="257"/>
        <v>0</v>
      </c>
      <c r="AT338" s="72">
        <f t="shared" ca="1" si="258"/>
        <v>0</v>
      </c>
      <c r="AU338" s="85">
        <f t="shared" ca="1" si="259"/>
        <v>0</v>
      </c>
      <c r="AV338" s="85"/>
      <c r="AW338" s="73">
        <f t="shared" ca="1" si="260"/>
        <v>0</v>
      </c>
      <c r="AY338" s="73">
        <f t="shared" ca="1" si="261"/>
        <v>0</v>
      </c>
      <c r="AZ338" s="86"/>
    </row>
    <row r="339" spans="1:52" ht="12" customHeight="1">
      <c r="A339" s="77">
        <f t="shared" si="262"/>
        <v>47939</v>
      </c>
      <c r="B339" s="78">
        <f t="shared" si="263"/>
        <v>50000</v>
      </c>
      <c r="C339" s="87"/>
      <c r="D339" s="79">
        <f t="shared" si="231"/>
        <v>50000</v>
      </c>
      <c r="E339" s="67">
        <f t="shared" si="232"/>
        <v>0</v>
      </c>
      <c r="F339" s="67">
        <f t="shared" ca="1" si="233"/>
        <v>0</v>
      </c>
      <c r="G339" s="80">
        <f>VLOOKUP($A339,[0]!Table,MATCH(G$4,[0]!Curves,0))</f>
        <v>0</v>
      </c>
      <c r="H339" s="81">
        <f t="shared" si="269"/>
        <v>0</v>
      </c>
      <c r="I339" s="80">
        <f t="shared" si="234"/>
        <v>0</v>
      </c>
      <c r="J339" s="80">
        <f>VLOOKUP($A339,[0]!Table,MATCH(J$4,[0]!Curves,0))</f>
        <v>0</v>
      </c>
      <c r="K339" s="81">
        <f t="shared" si="264"/>
        <v>0</v>
      </c>
      <c r="L339" s="99">
        <f t="shared" si="235"/>
        <v>0</v>
      </c>
      <c r="M339" s="80">
        <f>VLOOKUP($A339,[0]!Table,MATCH(M$4,[0]!Curves,0))</f>
        <v>0</v>
      </c>
      <c r="N339" s="81">
        <f t="shared" si="265"/>
        <v>0</v>
      </c>
      <c r="O339" s="99">
        <f t="shared" si="236"/>
        <v>0</v>
      </c>
      <c r="P339" s="71"/>
      <c r="Q339" s="99">
        <f t="shared" si="266"/>
        <v>0</v>
      </c>
      <c r="R339" s="99">
        <f t="shared" si="267"/>
        <v>0</v>
      </c>
      <c r="S339" s="99">
        <f t="shared" si="268"/>
        <v>0</v>
      </c>
      <c r="T339" s="82"/>
      <c r="U339" s="22">
        <f t="shared" si="237"/>
        <v>30</v>
      </c>
      <c r="V339" s="83">
        <f t="shared" si="238"/>
        <v>47993</v>
      </c>
      <c r="W339" s="22">
        <f t="shared" ca="1" si="239"/>
        <v>10944</v>
      </c>
      <c r="X339" s="80">
        <f>VLOOKUP($A339,[0]!Table,MATCH(X$4,[0]!Curves,0))</f>
        <v>6.5701579165795096E-2</v>
      </c>
      <c r="Y339" s="84">
        <f t="shared" ca="1" si="240"/>
        <v>0.14413934184801183</v>
      </c>
      <c r="Z339" s="22">
        <f t="shared" si="241"/>
        <v>0</v>
      </c>
      <c r="AA339" s="22">
        <f t="shared" si="242"/>
        <v>0</v>
      </c>
      <c r="AC339" s="72">
        <f t="shared" ca="1" si="243"/>
        <v>0</v>
      </c>
      <c r="AD339" s="72">
        <f t="shared" ca="1" si="244"/>
        <v>0</v>
      </c>
      <c r="AE339" s="72">
        <f t="shared" ca="1" si="245"/>
        <v>0</v>
      </c>
      <c r="AF339" s="72">
        <f t="shared" ca="1" si="246"/>
        <v>0</v>
      </c>
      <c r="AG339" s="72">
        <f t="shared" ca="1" si="247"/>
        <v>0</v>
      </c>
      <c r="AH339" s="72">
        <f t="shared" ca="1" si="248"/>
        <v>0</v>
      </c>
      <c r="AI339" s="72">
        <f t="shared" ca="1" si="249"/>
        <v>0</v>
      </c>
      <c r="AJ339" s="72">
        <f t="shared" ca="1" si="250"/>
        <v>0</v>
      </c>
      <c r="AK339" s="72">
        <f t="shared" ca="1" si="251"/>
        <v>0</v>
      </c>
      <c r="AL339" s="76"/>
      <c r="AM339" s="72">
        <f t="shared" ca="1" si="252"/>
        <v>0</v>
      </c>
      <c r="AN339" s="72">
        <f t="shared" ca="1" si="253"/>
        <v>0</v>
      </c>
      <c r="AO339" s="72">
        <f t="shared" ca="1" si="254"/>
        <v>0</v>
      </c>
      <c r="AP339" s="85">
        <f t="shared" ca="1" si="255"/>
        <v>0</v>
      </c>
      <c r="AR339" s="72">
        <f t="shared" ca="1" si="256"/>
        <v>0</v>
      </c>
      <c r="AS339" s="72">
        <f t="shared" ca="1" si="257"/>
        <v>0</v>
      </c>
      <c r="AT339" s="72">
        <f t="shared" ca="1" si="258"/>
        <v>0</v>
      </c>
      <c r="AU339" s="85">
        <f t="shared" ca="1" si="259"/>
        <v>0</v>
      </c>
      <c r="AV339" s="85"/>
      <c r="AW339" s="73">
        <f t="shared" ca="1" si="260"/>
        <v>0</v>
      </c>
      <c r="AY339" s="73">
        <f t="shared" ca="1" si="261"/>
        <v>0</v>
      </c>
      <c r="AZ339" s="86"/>
    </row>
    <row r="340" spans="1:52" ht="12" customHeight="1">
      <c r="A340" s="77">
        <f t="shared" si="262"/>
        <v>47969</v>
      </c>
      <c r="B340" s="78">
        <f t="shared" si="263"/>
        <v>50000</v>
      </c>
      <c r="C340" s="87"/>
      <c r="D340" s="79">
        <f t="shared" si="231"/>
        <v>50000</v>
      </c>
      <c r="E340" s="67">
        <f t="shared" si="232"/>
        <v>0</v>
      </c>
      <c r="F340" s="67">
        <f t="shared" ca="1" si="233"/>
        <v>0</v>
      </c>
      <c r="G340" s="80">
        <f>VLOOKUP($A340,[0]!Table,MATCH(G$4,[0]!Curves,0))</f>
        <v>0</v>
      </c>
      <c r="H340" s="81">
        <f t="shared" si="269"/>
        <v>0</v>
      </c>
      <c r="I340" s="80">
        <f t="shared" si="234"/>
        <v>0</v>
      </c>
      <c r="J340" s="80">
        <f>VLOOKUP($A340,[0]!Table,MATCH(J$4,[0]!Curves,0))</f>
        <v>0</v>
      </c>
      <c r="K340" s="81">
        <f t="shared" si="264"/>
        <v>0</v>
      </c>
      <c r="L340" s="99">
        <f t="shared" si="235"/>
        <v>0</v>
      </c>
      <c r="M340" s="80">
        <f>VLOOKUP($A340,[0]!Table,MATCH(M$4,[0]!Curves,0))</f>
        <v>0</v>
      </c>
      <c r="N340" s="81">
        <f t="shared" si="265"/>
        <v>0</v>
      </c>
      <c r="O340" s="99">
        <f t="shared" si="236"/>
        <v>0</v>
      </c>
      <c r="P340" s="71"/>
      <c r="Q340" s="99">
        <f t="shared" si="266"/>
        <v>0</v>
      </c>
      <c r="R340" s="99">
        <f t="shared" si="267"/>
        <v>0</v>
      </c>
      <c r="S340" s="99">
        <f t="shared" si="268"/>
        <v>0</v>
      </c>
      <c r="T340" s="82"/>
      <c r="U340" s="22">
        <f t="shared" si="237"/>
        <v>31</v>
      </c>
      <c r="V340" s="83">
        <f t="shared" si="238"/>
        <v>48024</v>
      </c>
      <c r="W340" s="22">
        <f t="shared" ca="1" si="239"/>
        <v>10975</v>
      </c>
      <c r="X340" s="80">
        <f>VLOOKUP($A340,[0]!Table,MATCH(X$4,[0]!Curves,0))</f>
        <v>6.5701579165795096E-2</v>
      </c>
      <c r="Y340" s="84">
        <f t="shared" ca="1" si="240"/>
        <v>0.14335066109717273</v>
      </c>
      <c r="Z340" s="22">
        <f t="shared" si="241"/>
        <v>0</v>
      </c>
      <c r="AA340" s="22">
        <f t="shared" si="242"/>
        <v>0</v>
      </c>
      <c r="AC340" s="72">
        <f t="shared" ca="1" si="243"/>
        <v>0</v>
      </c>
      <c r="AD340" s="72">
        <f t="shared" ca="1" si="244"/>
        <v>0</v>
      </c>
      <c r="AE340" s="72">
        <f t="shared" ca="1" si="245"/>
        <v>0</v>
      </c>
      <c r="AF340" s="72">
        <f t="shared" ca="1" si="246"/>
        <v>0</v>
      </c>
      <c r="AG340" s="72">
        <f t="shared" ca="1" si="247"/>
        <v>0</v>
      </c>
      <c r="AH340" s="72">
        <f t="shared" ca="1" si="248"/>
        <v>0</v>
      </c>
      <c r="AI340" s="72">
        <f t="shared" ca="1" si="249"/>
        <v>0</v>
      </c>
      <c r="AJ340" s="72">
        <f t="shared" ca="1" si="250"/>
        <v>0</v>
      </c>
      <c r="AK340" s="72">
        <f t="shared" ca="1" si="251"/>
        <v>0</v>
      </c>
      <c r="AL340" s="76"/>
      <c r="AM340" s="72">
        <f t="shared" ca="1" si="252"/>
        <v>0</v>
      </c>
      <c r="AN340" s="72">
        <f t="shared" ca="1" si="253"/>
        <v>0</v>
      </c>
      <c r="AO340" s="72">
        <f t="shared" ca="1" si="254"/>
        <v>0</v>
      </c>
      <c r="AP340" s="85">
        <f t="shared" ca="1" si="255"/>
        <v>0</v>
      </c>
      <c r="AR340" s="72">
        <f t="shared" ca="1" si="256"/>
        <v>0</v>
      </c>
      <c r="AS340" s="72">
        <f t="shared" ca="1" si="257"/>
        <v>0</v>
      </c>
      <c r="AT340" s="72">
        <f t="shared" ca="1" si="258"/>
        <v>0</v>
      </c>
      <c r="AU340" s="85">
        <f t="shared" ca="1" si="259"/>
        <v>0</v>
      </c>
      <c r="AV340" s="85"/>
      <c r="AW340" s="73">
        <f t="shared" ca="1" si="260"/>
        <v>0</v>
      </c>
      <c r="AY340" s="73">
        <f t="shared" ca="1" si="261"/>
        <v>0</v>
      </c>
      <c r="AZ340" s="86"/>
    </row>
    <row r="341" spans="1:52" ht="12" customHeight="1">
      <c r="A341" s="77">
        <f t="shared" si="262"/>
        <v>48000</v>
      </c>
      <c r="B341" s="78">
        <f t="shared" si="263"/>
        <v>50000</v>
      </c>
      <c r="C341" s="87"/>
      <c r="D341" s="79">
        <f t="shared" si="231"/>
        <v>50000</v>
      </c>
      <c r="E341" s="67">
        <f t="shared" si="232"/>
        <v>0</v>
      </c>
      <c r="F341" s="67">
        <f t="shared" ca="1" si="233"/>
        <v>0</v>
      </c>
      <c r="G341" s="80">
        <f>VLOOKUP($A341,[0]!Table,MATCH(G$4,[0]!Curves,0))</f>
        <v>0</v>
      </c>
      <c r="H341" s="81">
        <f t="shared" si="269"/>
        <v>0</v>
      </c>
      <c r="I341" s="80">
        <f t="shared" si="234"/>
        <v>0</v>
      </c>
      <c r="J341" s="80">
        <f>VLOOKUP($A341,[0]!Table,MATCH(J$4,[0]!Curves,0))</f>
        <v>0</v>
      </c>
      <c r="K341" s="81">
        <f t="shared" si="264"/>
        <v>0</v>
      </c>
      <c r="L341" s="99">
        <f t="shared" si="235"/>
        <v>0</v>
      </c>
      <c r="M341" s="80">
        <f>VLOOKUP($A341,[0]!Table,MATCH(M$4,[0]!Curves,0))</f>
        <v>0</v>
      </c>
      <c r="N341" s="81">
        <f t="shared" si="265"/>
        <v>0</v>
      </c>
      <c r="O341" s="99">
        <f t="shared" si="236"/>
        <v>0</v>
      </c>
      <c r="P341" s="71"/>
      <c r="Q341" s="99">
        <f t="shared" si="266"/>
        <v>0</v>
      </c>
      <c r="R341" s="99">
        <f t="shared" si="267"/>
        <v>0</v>
      </c>
      <c r="S341" s="99">
        <f t="shared" si="268"/>
        <v>0</v>
      </c>
      <c r="T341" s="82"/>
      <c r="U341" s="22">
        <f t="shared" si="237"/>
        <v>30</v>
      </c>
      <c r="V341" s="83">
        <f t="shared" si="238"/>
        <v>48054</v>
      </c>
      <c r="W341" s="22">
        <f t="shared" ca="1" si="239"/>
        <v>11005</v>
      </c>
      <c r="X341" s="80">
        <f>VLOOKUP($A341,[0]!Table,MATCH(X$4,[0]!Curves,0))</f>
        <v>6.5701579165795096E-2</v>
      </c>
      <c r="Y341" s="84">
        <f t="shared" ca="1" si="240"/>
        <v>0.14259153072805275</v>
      </c>
      <c r="Z341" s="22">
        <f t="shared" si="241"/>
        <v>0</v>
      </c>
      <c r="AA341" s="22">
        <f t="shared" si="242"/>
        <v>0</v>
      </c>
      <c r="AC341" s="72">
        <f t="shared" ca="1" si="243"/>
        <v>0</v>
      </c>
      <c r="AD341" s="72">
        <f t="shared" ca="1" si="244"/>
        <v>0</v>
      </c>
      <c r="AE341" s="72">
        <f t="shared" ca="1" si="245"/>
        <v>0</v>
      </c>
      <c r="AF341" s="72">
        <f t="shared" ca="1" si="246"/>
        <v>0</v>
      </c>
      <c r="AG341" s="72">
        <f t="shared" ca="1" si="247"/>
        <v>0</v>
      </c>
      <c r="AH341" s="72">
        <f t="shared" ca="1" si="248"/>
        <v>0</v>
      </c>
      <c r="AI341" s="72">
        <f t="shared" ca="1" si="249"/>
        <v>0</v>
      </c>
      <c r="AJ341" s="72">
        <f t="shared" ca="1" si="250"/>
        <v>0</v>
      </c>
      <c r="AK341" s="72">
        <f t="shared" ca="1" si="251"/>
        <v>0</v>
      </c>
      <c r="AL341" s="76"/>
      <c r="AM341" s="72">
        <f t="shared" ca="1" si="252"/>
        <v>0</v>
      </c>
      <c r="AN341" s="72">
        <f t="shared" ca="1" si="253"/>
        <v>0</v>
      </c>
      <c r="AO341" s="72">
        <f t="shared" ca="1" si="254"/>
        <v>0</v>
      </c>
      <c r="AP341" s="85">
        <f t="shared" ca="1" si="255"/>
        <v>0</v>
      </c>
      <c r="AR341" s="72">
        <f t="shared" ca="1" si="256"/>
        <v>0</v>
      </c>
      <c r="AS341" s="72">
        <f t="shared" ca="1" si="257"/>
        <v>0</v>
      </c>
      <c r="AT341" s="72">
        <f t="shared" ca="1" si="258"/>
        <v>0</v>
      </c>
      <c r="AU341" s="85">
        <f t="shared" ca="1" si="259"/>
        <v>0</v>
      </c>
      <c r="AV341" s="85"/>
      <c r="AW341" s="73">
        <f t="shared" ca="1" si="260"/>
        <v>0</v>
      </c>
      <c r="AY341" s="73">
        <f t="shared" ca="1" si="261"/>
        <v>0</v>
      </c>
      <c r="AZ341" s="86"/>
    </row>
    <row r="342" spans="1:52" ht="12" customHeight="1">
      <c r="A342" s="77">
        <f t="shared" si="262"/>
        <v>48030</v>
      </c>
      <c r="B342" s="78">
        <f t="shared" si="263"/>
        <v>50000</v>
      </c>
      <c r="C342" s="87"/>
      <c r="D342" s="79">
        <f t="shared" si="231"/>
        <v>50000</v>
      </c>
      <c r="E342" s="67">
        <f t="shared" si="232"/>
        <v>0</v>
      </c>
      <c r="F342" s="67">
        <f t="shared" ca="1" si="233"/>
        <v>0</v>
      </c>
      <c r="G342" s="80">
        <f>VLOOKUP($A342,[0]!Table,MATCH(G$4,[0]!Curves,0))</f>
        <v>0</v>
      </c>
      <c r="H342" s="81">
        <f t="shared" si="269"/>
        <v>0</v>
      </c>
      <c r="I342" s="80">
        <f t="shared" si="234"/>
        <v>0</v>
      </c>
      <c r="J342" s="80">
        <f>VLOOKUP($A342,[0]!Table,MATCH(J$4,[0]!Curves,0))</f>
        <v>0</v>
      </c>
      <c r="K342" s="81">
        <f t="shared" si="264"/>
        <v>0</v>
      </c>
      <c r="L342" s="99">
        <f t="shared" si="235"/>
        <v>0</v>
      </c>
      <c r="M342" s="80">
        <f>VLOOKUP($A342,[0]!Table,MATCH(M$4,[0]!Curves,0))</f>
        <v>0</v>
      </c>
      <c r="N342" s="81">
        <f t="shared" si="265"/>
        <v>0</v>
      </c>
      <c r="O342" s="99">
        <f t="shared" si="236"/>
        <v>0</v>
      </c>
      <c r="P342" s="71"/>
      <c r="Q342" s="99">
        <f t="shared" si="266"/>
        <v>0</v>
      </c>
      <c r="R342" s="99">
        <f t="shared" si="267"/>
        <v>0</v>
      </c>
      <c r="S342" s="99">
        <f t="shared" si="268"/>
        <v>0</v>
      </c>
      <c r="T342" s="82"/>
      <c r="U342" s="22">
        <f t="shared" si="237"/>
        <v>31</v>
      </c>
      <c r="V342" s="83">
        <f t="shared" si="238"/>
        <v>48085</v>
      </c>
      <c r="W342" s="22">
        <f t="shared" ca="1" si="239"/>
        <v>11036</v>
      </c>
      <c r="X342" s="80">
        <f>VLOOKUP($A342,[0]!Table,MATCH(X$4,[0]!Curves,0))</f>
        <v>6.5701579165795096E-2</v>
      </c>
      <c r="Y342" s="84">
        <f t="shared" ca="1" si="240"/>
        <v>0.14181131906567063</v>
      </c>
      <c r="Z342" s="22">
        <f t="shared" si="241"/>
        <v>0</v>
      </c>
      <c r="AA342" s="22">
        <f t="shared" si="242"/>
        <v>0</v>
      </c>
      <c r="AC342" s="72">
        <f t="shared" ca="1" si="243"/>
        <v>0</v>
      </c>
      <c r="AD342" s="72">
        <f t="shared" ca="1" si="244"/>
        <v>0</v>
      </c>
      <c r="AE342" s="72">
        <f t="shared" ca="1" si="245"/>
        <v>0</v>
      </c>
      <c r="AF342" s="72">
        <f t="shared" ca="1" si="246"/>
        <v>0</v>
      </c>
      <c r="AG342" s="72">
        <f t="shared" ca="1" si="247"/>
        <v>0</v>
      </c>
      <c r="AH342" s="72">
        <f t="shared" ca="1" si="248"/>
        <v>0</v>
      </c>
      <c r="AI342" s="72">
        <f t="shared" ca="1" si="249"/>
        <v>0</v>
      </c>
      <c r="AJ342" s="72">
        <f t="shared" ca="1" si="250"/>
        <v>0</v>
      </c>
      <c r="AK342" s="72">
        <f t="shared" ca="1" si="251"/>
        <v>0</v>
      </c>
      <c r="AL342" s="76"/>
      <c r="AM342" s="72">
        <f t="shared" ca="1" si="252"/>
        <v>0</v>
      </c>
      <c r="AN342" s="72">
        <f t="shared" ca="1" si="253"/>
        <v>0</v>
      </c>
      <c r="AO342" s="72">
        <f t="shared" ca="1" si="254"/>
        <v>0</v>
      </c>
      <c r="AP342" s="85">
        <f t="shared" ca="1" si="255"/>
        <v>0</v>
      </c>
      <c r="AR342" s="72">
        <f t="shared" ca="1" si="256"/>
        <v>0</v>
      </c>
      <c r="AS342" s="72">
        <f t="shared" ca="1" si="257"/>
        <v>0</v>
      </c>
      <c r="AT342" s="72">
        <f t="shared" ca="1" si="258"/>
        <v>0</v>
      </c>
      <c r="AU342" s="85">
        <f t="shared" ca="1" si="259"/>
        <v>0</v>
      </c>
      <c r="AV342" s="85"/>
      <c r="AW342" s="73">
        <f t="shared" ca="1" si="260"/>
        <v>0</v>
      </c>
      <c r="AY342" s="73">
        <f t="shared" ca="1" si="261"/>
        <v>0</v>
      </c>
      <c r="AZ342" s="86"/>
    </row>
    <row r="343" spans="1:52" ht="12" customHeight="1">
      <c r="A343" s="77">
        <f t="shared" si="262"/>
        <v>48061</v>
      </c>
      <c r="B343" s="78">
        <f t="shared" si="263"/>
        <v>50000</v>
      </c>
      <c r="C343" s="87"/>
      <c r="D343" s="79">
        <f t="shared" si="231"/>
        <v>50000</v>
      </c>
      <c r="E343" s="67">
        <f t="shared" si="232"/>
        <v>0</v>
      </c>
      <c r="F343" s="67">
        <f t="shared" ca="1" si="233"/>
        <v>0</v>
      </c>
      <c r="G343" s="80">
        <f>VLOOKUP($A343,[0]!Table,MATCH(G$4,[0]!Curves,0))</f>
        <v>0</v>
      </c>
      <c r="H343" s="81">
        <f t="shared" si="269"/>
        <v>0</v>
      </c>
      <c r="I343" s="80">
        <f t="shared" si="234"/>
        <v>0</v>
      </c>
      <c r="J343" s="80">
        <f>VLOOKUP($A343,[0]!Table,MATCH(J$4,[0]!Curves,0))</f>
        <v>0</v>
      </c>
      <c r="K343" s="81">
        <f t="shared" si="264"/>
        <v>0</v>
      </c>
      <c r="L343" s="99">
        <f t="shared" si="235"/>
        <v>0</v>
      </c>
      <c r="M343" s="80">
        <f>VLOOKUP($A343,[0]!Table,MATCH(M$4,[0]!Curves,0))</f>
        <v>0</v>
      </c>
      <c r="N343" s="81">
        <f t="shared" si="265"/>
        <v>0</v>
      </c>
      <c r="O343" s="99">
        <f t="shared" si="236"/>
        <v>0</v>
      </c>
      <c r="P343" s="71"/>
      <c r="Q343" s="99">
        <f t="shared" si="266"/>
        <v>0</v>
      </c>
      <c r="R343" s="99">
        <f t="shared" si="267"/>
        <v>0</v>
      </c>
      <c r="S343" s="99">
        <f t="shared" si="268"/>
        <v>0</v>
      </c>
      <c r="T343" s="82"/>
      <c r="U343" s="22">
        <f t="shared" si="237"/>
        <v>31</v>
      </c>
      <c r="V343" s="83">
        <f t="shared" si="238"/>
        <v>48116</v>
      </c>
      <c r="W343" s="22">
        <f t="shared" ca="1" si="239"/>
        <v>11067</v>
      </c>
      <c r="X343" s="80">
        <f>VLOOKUP($A343,[0]!Table,MATCH(X$4,[0]!Curves,0))</f>
        <v>6.5701579165795096E-2</v>
      </c>
      <c r="Y343" s="84">
        <f t="shared" ca="1" si="240"/>
        <v>0.14103537645233377</v>
      </c>
      <c r="Z343" s="22">
        <f t="shared" si="241"/>
        <v>0</v>
      </c>
      <c r="AA343" s="22">
        <f t="shared" si="242"/>
        <v>0</v>
      </c>
      <c r="AC343" s="72">
        <f t="shared" ca="1" si="243"/>
        <v>0</v>
      </c>
      <c r="AD343" s="72">
        <f t="shared" ca="1" si="244"/>
        <v>0</v>
      </c>
      <c r="AE343" s="72">
        <f t="shared" ca="1" si="245"/>
        <v>0</v>
      </c>
      <c r="AF343" s="72">
        <f t="shared" ca="1" si="246"/>
        <v>0</v>
      </c>
      <c r="AG343" s="72">
        <f t="shared" ca="1" si="247"/>
        <v>0</v>
      </c>
      <c r="AH343" s="72">
        <f t="shared" ca="1" si="248"/>
        <v>0</v>
      </c>
      <c r="AI343" s="72">
        <f t="shared" ca="1" si="249"/>
        <v>0</v>
      </c>
      <c r="AJ343" s="72">
        <f t="shared" ca="1" si="250"/>
        <v>0</v>
      </c>
      <c r="AK343" s="72">
        <f t="shared" ca="1" si="251"/>
        <v>0</v>
      </c>
      <c r="AL343" s="76"/>
      <c r="AM343" s="72">
        <f t="shared" ca="1" si="252"/>
        <v>0</v>
      </c>
      <c r="AN343" s="72">
        <f t="shared" ca="1" si="253"/>
        <v>0</v>
      </c>
      <c r="AO343" s="72">
        <f t="shared" ca="1" si="254"/>
        <v>0</v>
      </c>
      <c r="AP343" s="85">
        <f t="shared" ca="1" si="255"/>
        <v>0</v>
      </c>
      <c r="AR343" s="72">
        <f t="shared" ca="1" si="256"/>
        <v>0</v>
      </c>
      <c r="AS343" s="72">
        <f t="shared" ca="1" si="257"/>
        <v>0</v>
      </c>
      <c r="AT343" s="72">
        <f t="shared" ca="1" si="258"/>
        <v>0</v>
      </c>
      <c r="AU343" s="85">
        <f t="shared" ca="1" si="259"/>
        <v>0</v>
      </c>
      <c r="AV343" s="85"/>
      <c r="AW343" s="73">
        <f t="shared" ca="1" si="260"/>
        <v>0</v>
      </c>
      <c r="AY343" s="73">
        <f t="shared" ca="1" si="261"/>
        <v>0</v>
      </c>
      <c r="AZ343" s="86"/>
    </row>
    <row r="344" spans="1:52" ht="12" customHeight="1">
      <c r="A344" s="77">
        <f t="shared" si="262"/>
        <v>48092</v>
      </c>
      <c r="B344" s="78">
        <f t="shared" si="263"/>
        <v>50000</v>
      </c>
      <c r="C344" s="87"/>
      <c r="D344" s="79">
        <f t="shared" si="231"/>
        <v>50000</v>
      </c>
      <c r="E344" s="67">
        <f t="shared" si="232"/>
        <v>0</v>
      </c>
      <c r="F344" s="67">
        <f t="shared" ca="1" si="233"/>
        <v>0</v>
      </c>
      <c r="G344" s="80">
        <f>VLOOKUP($A344,[0]!Table,MATCH(G$4,[0]!Curves,0))</f>
        <v>0</v>
      </c>
      <c r="H344" s="81">
        <f t="shared" si="269"/>
        <v>0</v>
      </c>
      <c r="I344" s="80">
        <f t="shared" si="234"/>
        <v>0</v>
      </c>
      <c r="J344" s="80">
        <f>VLOOKUP($A344,[0]!Table,MATCH(J$4,[0]!Curves,0))</f>
        <v>0</v>
      </c>
      <c r="K344" s="81">
        <f t="shared" si="264"/>
        <v>0</v>
      </c>
      <c r="L344" s="99">
        <f t="shared" si="235"/>
        <v>0</v>
      </c>
      <c r="M344" s="80">
        <f>VLOOKUP($A344,[0]!Table,MATCH(M$4,[0]!Curves,0))</f>
        <v>0</v>
      </c>
      <c r="N344" s="81">
        <f t="shared" si="265"/>
        <v>0</v>
      </c>
      <c r="O344" s="99">
        <f t="shared" si="236"/>
        <v>0</v>
      </c>
      <c r="P344" s="71"/>
      <c r="Q344" s="99">
        <f t="shared" si="266"/>
        <v>0</v>
      </c>
      <c r="R344" s="99">
        <f t="shared" si="267"/>
        <v>0</v>
      </c>
      <c r="S344" s="99">
        <f t="shared" si="268"/>
        <v>0</v>
      </c>
      <c r="T344" s="82"/>
      <c r="U344" s="22">
        <f t="shared" si="237"/>
        <v>30</v>
      </c>
      <c r="V344" s="83">
        <f t="shared" si="238"/>
        <v>48146</v>
      </c>
      <c r="W344" s="22">
        <f t="shared" ca="1" si="239"/>
        <v>11097</v>
      </c>
      <c r="X344" s="80">
        <f>VLOOKUP($A344,[0]!Table,MATCH(X$4,[0]!Curves,0))</f>
        <v>6.5701579165795096E-2</v>
      </c>
      <c r="Y344" s="84">
        <f t="shared" ca="1" si="240"/>
        <v>0.14028850694670481</v>
      </c>
      <c r="Z344" s="22">
        <f t="shared" si="241"/>
        <v>0</v>
      </c>
      <c r="AA344" s="22">
        <f t="shared" si="242"/>
        <v>0</v>
      </c>
      <c r="AC344" s="72">
        <f t="shared" ca="1" si="243"/>
        <v>0</v>
      </c>
      <c r="AD344" s="72">
        <f t="shared" ca="1" si="244"/>
        <v>0</v>
      </c>
      <c r="AE344" s="72">
        <f t="shared" ca="1" si="245"/>
        <v>0</v>
      </c>
      <c r="AF344" s="72">
        <f t="shared" ca="1" si="246"/>
        <v>0</v>
      </c>
      <c r="AG344" s="72">
        <f t="shared" ca="1" si="247"/>
        <v>0</v>
      </c>
      <c r="AH344" s="72">
        <f t="shared" ca="1" si="248"/>
        <v>0</v>
      </c>
      <c r="AI344" s="72">
        <f t="shared" ca="1" si="249"/>
        <v>0</v>
      </c>
      <c r="AJ344" s="72">
        <f t="shared" ca="1" si="250"/>
        <v>0</v>
      </c>
      <c r="AK344" s="72">
        <f t="shared" ca="1" si="251"/>
        <v>0</v>
      </c>
      <c r="AL344" s="76"/>
      <c r="AM344" s="72">
        <f t="shared" ca="1" si="252"/>
        <v>0</v>
      </c>
      <c r="AN344" s="72">
        <f t="shared" ca="1" si="253"/>
        <v>0</v>
      </c>
      <c r="AO344" s="72">
        <f t="shared" ca="1" si="254"/>
        <v>0</v>
      </c>
      <c r="AP344" s="85">
        <f t="shared" ca="1" si="255"/>
        <v>0</v>
      </c>
      <c r="AR344" s="72">
        <f t="shared" ca="1" si="256"/>
        <v>0</v>
      </c>
      <c r="AS344" s="72">
        <f t="shared" ca="1" si="257"/>
        <v>0</v>
      </c>
      <c r="AT344" s="72">
        <f t="shared" ca="1" si="258"/>
        <v>0</v>
      </c>
      <c r="AU344" s="85">
        <f t="shared" ca="1" si="259"/>
        <v>0</v>
      </c>
      <c r="AV344" s="85"/>
      <c r="AW344" s="73">
        <f t="shared" ca="1" si="260"/>
        <v>0</v>
      </c>
      <c r="AY344" s="73">
        <f t="shared" ca="1" si="261"/>
        <v>0</v>
      </c>
      <c r="AZ344" s="86"/>
    </row>
    <row r="345" spans="1:52" ht="12" customHeight="1">
      <c r="A345" s="77">
        <f t="shared" si="262"/>
        <v>48122</v>
      </c>
      <c r="B345" s="78">
        <f t="shared" si="263"/>
        <v>50000</v>
      </c>
      <c r="C345" s="87"/>
      <c r="D345" s="79">
        <f t="shared" si="231"/>
        <v>50000</v>
      </c>
      <c r="E345" s="67">
        <f t="shared" si="232"/>
        <v>0</v>
      </c>
      <c r="F345" s="67">
        <f t="shared" ca="1" si="233"/>
        <v>0</v>
      </c>
      <c r="G345" s="80">
        <f>VLOOKUP($A345,[0]!Table,MATCH(G$4,[0]!Curves,0))</f>
        <v>0</v>
      </c>
      <c r="H345" s="81">
        <f t="shared" si="269"/>
        <v>0</v>
      </c>
      <c r="I345" s="80">
        <f t="shared" si="234"/>
        <v>0</v>
      </c>
      <c r="J345" s="80">
        <f>VLOOKUP($A345,[0]!Table,MATCH(J$4,[0]!Curves,0))</f>
        <v>0</v>
      </c>
      <c r="K345" s="81">
        <f t="shared" si="264"/>
        <v>0</v>
      </c>
      <c r="L345" s="99">
        <f t="shared" si="235"/>
        <v>0</v>
      </c>
      <c r="M345" s="80">
        <f>VLOOKUP($A345,[0]!Table,MATCH(M$4,[0]!Curves,0))</f>
        <v>0</v>
      </c>
      <c r="N345" s="81">
        <f t="shared" si="265"/>
        <v>0</v>
      </c>
      <c r="O345" s="99">
        <f t="shared" si="236"/>
        <v>0</v>
      </c>
      <c r="P345" s="71"/>
      <c r="Q345" s="99">
        <f t="shared" si="266"/>
        <v>0</v>
      </c>
      <c r="R345" s="99">
        <f t="shared" si="267"/>
        <v>0</v>
      </c>
      <c r="S345" s="99">
        <f t="shared" si="268"/>
        <v>0</v>
      </c>
      <c r="T345" s="82"/>
      <c r="U345" s="22">
        <f t="shared" si="237"/>
        <v>31</v>
      </c>
      <c r="V345" s="83">
        <f t="shared" si="238"/>
        <v>48177</v>
      </c>
      <c r="W345" s="22">
        <f t="shared" ca="1" si="239"/>
        <v>11128</v>
      </c>
      <c r="X345" s="80">
        <f>VLOOKUP($A345,[0]!Table,MATCH(X$4,[0]!Curves,0))</f>
        <v>6.5701579165795096E-2</v>
      </c>
      <c r="Y345" s="84">
        <f t="shared" ca="1" si="240"/>
        <v>0.1395208966359161</v>
      </c>
      <c r="Z345" s="22">
        <f t="shared" si="241"/>
        <v>0</v>
      </c>
      <c r="AA345" s="22">
        <f t="shared" si="242"/>
        <v>0</v>
      </c>
      <c r="AC345" s="72">
        <f t="shared" ca="1" si="243"/>
        <v>0</v>
      </c>
      <c r="AD345" s="72">
        <f t="shared" ca="1" si="244"/>
        <v>0</v>
      </c>
      <c r="AE345" s="72">
        <f t="shared" ca="1" si="245"/>
        <v>0</v>
      </c>
      <c r="AF345" s="72">
        <f t="shared" ca="1" si="246"/>
        <v>0</v>
      </c>
      <c r="AG345" s="72">
        <f t="shared" ca="1" si="247"/>
        <v>0</v>
      </c>
      <c r="AH345" s="72">
        <f t="shared" ca="1" si="248"/>
        <v>0</v>
      </c>
      <c r="AI345" s="72">
        <f t="shared" ca="1" si="249"/>
        <v>0</v>
      </c>
      <c r="AJ345" s="72">
        <f t="shared" ca="1" si="250"/>
        <v>0</v>
      </c>
      <c r="AK345" s="72">
        <f t="shared" ca="1" si="251"/>
        <v>0</v>
      </c>
      <c r="AL345" s="76"/>
      <c r="AM345" s="72">
        <f t="shared" ca="1" si="252"/>
        <v>0</v>
      </c>
      <c r="AN345" s="72">
        <f t="shared" ca="1" si="253"/>
        <v>0</v>
      </c>
      <c r="AO345" s="72">
        <f t="shared" ca="1" si="254"/>
        <v>0</v>
      </c>
      <c r="AP345" s="85">
        <f t="shared" ca="1" si="255"/>
        <v>0</v>
      </c>
      <c r="AR345" s="72">
        <f t="shared" ca="1" si="256"/>
        <v>0</v>
      </c>
      <c r="AS345" s="72">
        <f t="shared" ca="1" si="257"/>
        <v>0</v>
      </c>
      <c r="AT345" s="72">
        <f t="shared" ca="1" si="258"/>
        <v>0</v>
      </c>
      <c r="AU345" s="85">
        <f t="shared" ca="1" si="259"/>
        <v>0</v>
      </c>
      <c r="AV345" s="85"/>
      <c r="AW345" s="73">
        <f t="shared" ca="1" si="260"/>
        <v>0</v>
      </c>
      <c r="AY345" s="73">
        <f t="shared" ca="1" si="261"/>
        <v>0</v>
      </c>
      <c r="AZ345" s="86"/>
    </row>
    <row r="346" spans="1:52" ht="12" customHeight="1">
      <c r="A346" s="77">
        <f t="shared" si="262"/>
        <v>48153</v>
      </c>
      <c r="B346" s="78">
        <f t="shared" si="263"/>
        <v>50000</v>
      </c>
      <c r="C346" s="87"/>
      <c r="D346" s="79">
        <f t="shared" si="231"/>
        <v>50000</v>
      </c>
      <c r="E346" s="67">
        <f t="shared" si="232"/>
        <v>0</v>
      </c>
      <c r="F346" s="67">
        <f t="shared" ca="1" si="233"/>
        <v>0</v>
      </c>
      <c r="G346" s="80">
        <f>VLOOKUP($A346,[0]!Table,MATCH(G$4,[0]!Curves,0))</f>
        <v>0</v>
      </c>
      <c r="H346" s="81">
        <f t="shared" si="269"/>
        <v>0</v>
      </c>
      <c r="I346" s="80">
        <f t="shared" si="234"/>
        <v>0</v>
      </c>
      <c r="J346" s="80">
        <f>VLOOKUP($A346,[0]!Table,MATCH(J$4,[0]!Curves,0))</f>
        <v>0</v>
      </c>
      <c r="K346" s="81">
        <f t="shared" si="264"/>
        <v>0</v>
      </c>
      <c r="L346" s="99">
        <f t="shared" si="235"/>
        <v>0</v>
      </c>
      <c r="M346" s="80">
        <f>VLOOKUP($A346,[0]!Table,MATCH(M$4,[0]!Curves,0))</f>
        <v>0</v>
      </c>
      <c r="N346" s="81">
        <f t="shared" si="265"/>
        <v>0</v>
      </c>
      <c r="O346" s="99">
        <f t="shared" si="236"/>
        <v>0</v>
      </c>
      <c r="P346" s="71"/>
      <c r="Q346" s="99">
        <f t="shared" si="266"/>
        <v>0</v>
      </c>
      <c r="R346" s="99">
        <f t="shared" si="267"/>
        <v>0</v>
      </c>
      <c r="S346" s="99">
        <f t="shared" si="268"/>
        <v>0</v>
      </c>
      <c r="T346" s="82"/>
      <c r="U346" s="22">
        <f t="shared" si="237"/>
        <v>30</v>
      </c>
      <c r="V346" s="83">
        <f t="shared" si="238"/>
        <v>48207</v>
      </c>
      <c r="W346" s="22">
        <f t="shared" ca="1" si="239"/>
        <v>11158</v>
      </c>
      <c r="X346" s="80">
        <f>VLOOKUP($A346,[0]!Table,MATCH(X$4,[0]!Curves,0))</f>
        <v>6.5701579165795096E-2</v>
      </c>
      <c r="Y346" s="84">
        <f t="shared" ca="1" si="240"/>
        <v>0.13878204723715834</v>
      </c>
      <c r="Z346" s="22">
        <f t="shared" si="241"/>
        <v>0</v>
      </c>
      <c r="AA346" s="22">
        <f t="shared" si="242"/>
        <v>0</v>
      </c>
      <c r="AC346" s="72">
        <f t="shared" ca="1" si="243"/>
        <v>0</v>
      </c>
      <c r="AD346" s="72">
        <f t="shared" ca="1" si="244"/>
        <v>0</v>
      </c>
      <c r="AE346" s="72">
        <f t="shared" ca="1" si="245"/>
        <v>0</v>
      </c>
      <c r="AF346" s="72">
        <f t="shared" ca="1" si="246"/>
        <v>0</v>
      </c>
      <c r="AG346" s="72">
        <f t="shared" ca="1" si="247"/>
        <v>0</v>
      </c>
      <c r="AH346" s="72">
        <f t="shared" ca="1" si="248"/>
        <v>0</v>
      </c>
      <c r="AI346" s="72">
        <f t="shared" ca="1" si="249"/>
        <v>0</v>
      </c>
      <c r="AJ346" s="72">
        <f t="shared" ca="1" si="250"/>
        <v>0</v>
      </c>
      <c r="AK346" s="72">
        <f t="shared" ca="1" si="251"/>
        <v>0</v>
      </c>
      <c r="AL346" s="76"/>
      <c r="AM346" s="72">
        <f t="shared" ca="1" si="252"/>
        <v>0</v>
      </c>
      <c r="AN346" s="72">
        <f t="shared" ca="1" si="253"/>
        <v>0</v>
      </c>
      <c r="AO346" s="72">
        <f t="shared" ca="1" si="254"/>
        <v>0</v>
      </c>
      <c r="AP346" s="85">
        <f t="shared" ca="1" si="255"/>
        <v>0</v>
      </c>
      <c r="AR346" s="72">
        <f t="shared" ca="1" si="256"/>
        <v>0</v>
      </c>
      <c r="AS346" s="72">
        <f t="shared" ca="1" si="257"/>
        <v>0</v>
      </c>
      <c r="AT346" s="72">
        <f t="shared" ca="1" si="258"/>
        <v>0</v>
      </c>
      <c r="AU346" s="85">
        <f t="shared" ca="1" si="259"/>
        <v>0</v>
      </c>
      <c r="AV346" s="85"/>
      <c r="AW346" s="73">
        <f t="shared" ca="1" si="260"/>
        <v>0</v>
      </c>
      <c r="AY346" s="73">
        <f t="shared" ca="1" si="261"/>
        <v>0</v>
      </c>
      <c r="AZ346" s="86"/>
    </row>
    <row r="347" spans="1:52" ht="12" customHeight="1">
      <c r="A347" s="77">
        <f t="shared" si="262"/>
        <v>48183</v>
      </c>
      <c r="B347" s="78">
        <f t="shared" si="263"/>
        <v>50000</v>
      </c>
      <c r="C347" s="87"/>
      <c r="D347" s="79">
        <f t="shared" si="231"/>
        <v>50000</v>
      </c>
      <c r="E347" s="67">
        <f t="shared" si="232"/>
        <v>0</v>
      </c>
      <c r="F347" s="67">
        <f t="shared" ca="1" si="233"/>
        <v>0</v>
      </c>
      <c r="G347" s="80">
        <f>VLOOKUP($A347,[0]!Table,MATCH(G$4,[0]!Curves,0))</f>
        <v>0</v>
      </c>
      <c r="H347" s="81">
        <f t="shared" si="269"/>
        <v>0</v>
      </c>
      <c r="I347" s="80">
        <f t="shared" si="234"/>
        <v>0</v>
      </c>
      <c r="J347" s="80">
        <f>VLOOKUP($A347,[0]!Table,MATCH(J$4,[0]!Curves,0))</f>
        <v>0</v>
      </c>
      <c r="K347" s="81">
        <f t="shared" si="264"/>
        <v>0</v>
      </c>
      <c r="L347" s="99">
        <f t="shared" si="235"/>
        <v>0</v>
      </c>
      <c r="M347" s="80">
        <f>VLOOKUP($A347,[0]!Table,MATCH(M$4,[0]!Curves,0))</f>
        <v>0</v>
      </c>
      <c r="N347" s="81">
        <f t="shared" si="265"/>
        <v>0</v>
      </c>
      <c r="O347" s="99">
        <f t="shared" si="236"/>
        <v>0</v>
      </c>
      <c r="P347" s="71"/>
      <c r="Q347" s="99">
        <f t="shared" si="266"/>
        <v>0</v>
      </c>
      <c r="R347" s="99">
        <f t="shared" si="267"/>
        <v>0</v>
      </c>
      <c r="S347" s="99">
        <f t="shared" si="268"/>
        <v>0</v>
      </c>
      <c r="T347" s="82"/>
      <c r="U347" s="22">
        <f t="shared" si="237"/>
        <v>31</v>
      </c>
      <c r="V347" s="83">
        <f t="shared" si="238"/>
        <v>48238</v>
      </c>
      <c r="W347" s="22">
        <f t="shared" ca="1" si="239"/>
        <v>11189</v>
      </c>
      <c r="X347" s="80">
        <f>VLOOKUP($A347,[0]!Table,MATCH(X$4,[0]!Curves,0))</f>
        <v>6.5701579165795096E-2</v>
      </c>
      <c r="Y347" s="84">
        <f t="shared" ca="1" si="240"/>
        <v>0.13802267975417506</v>
      </c>
      <c r="Z347" s="22">
        <f t="shared" si="241"/>
        <v>0</v>
      </c>
      <c r="AA347" s="22">
        <f t="shared" si="242"/>
        <v>0</v>
      </c>
      <c r="AC347" s="72">
        <f t="shared" ca="1" si="243"/>
        <v>0</v>
      </c>
      <c r="AD347" s="72">
        <f t="shared" ca="1" si="244"/>
        <v>0</v>
      </c>
      <c r="AE347" s="72">
        <f t="shared" ca="1" si="245"/>
        <v>0</v>
      </c>
      <c r="AF347" s="72">
        <f t="shared" ca="1" si="246"/>
        <v>0</v>
      </c>
      <c r="AG347" s="72">
        <f t="shared" ca="1" si="247"/>
        <v>0</v>
      </c>
      <c r="AH347" s="72">
        <f t="shared" ca="1" si="248"/>
        <v>0</v>
      </c>
      <c r="AI347" s="72">
        <f t="shared" ca="1" si="249"/>
        <v>0</v>
      </c>
      <c r="AJ347" s="72">
        <f t="shared" ca="1" si="250"/>
        <v>0</v>
      </c>
      <c r="AK347" s="72">
        <f t="shared" ca="1" si="251"/>
        <v>0</v>
      </c>
      <c r="AL347" s="76"/>
      <c r="AM347" s="72">
        <f t="shared" ca="1" si="252"/>
        <v>0</v>
      </c>
      <c r="AN347" s="72">
        <f t="shared" ca="1" si="253"/>
        <v>0</v>
      </c>
      <c r="AO347" s="72">
        <f t="shared" ca="1" si="254"/>
        <v>0</v>
      </c>
      <c r="AP347" s="85">
        <f t="shared" ca="1" si="255"/>
        <v>0</v>
      </c>
      <c r="AR347" s="72">
        <f t="shared" ca="1" si="256"/>
        <v>0</v>
      </c>
      <c r="AS347" s="72">
        <f t="shared" ca="1" si="257"/>
        <v>0</v>
      </c>
      <c r="AT347" s="72">
        <f t="shared" ca="1" si="258"/>
        <v>0</v>
      </c>
      <c r="AU347" s="85">
        <f t="shared" ca="1" si="259"/>
        <v>0</v>
      </c>
      <c r="AV347" s="85"/>
      <c r="AW347" s="73">
        <f t="shared" ca="1" si="260"/>
        <v>0</v>
      </c>
      <c r="AY347" s="73">
        <f t="shared" ca="1" si="261"/>
        <v>0</v>
      </c>
      <c r="AZ347" s="86"/>
    </row>
    <row r="348" spans="1:52" ht="12" customHeight="1">
      <c r="A348" s="77">
        <f t="shared" si="262"/>
        <v>48214</v>
      </c>
      <c r="B348" s="78">
        <f t="shared" si="263"/>
        <v>50000</v>
      </c>
      <c r="C348" s="87"/>
      <c r="D348" s="79">
        <f t="shared" si="231"/>
        <v>50000</v>
      </c>
      <c r="E348" s="67">
        <f t="shared" si="232"/>
        <v>0</v>
      </c>
      <c r="F348" s="67">
        <f t="shared" ca="1" si="233"/>
        <v>0</v>
      </c>
      <c r="G348" s="80">
        <f>VLOOKUP($A348,[0]!Table,MATCH(G$4,[0]!Curves,0))</f>
        <v>0</v>
      </c>
      <c r="H348" s="81">
        <f t="shared" si="269"/>
        <v>0</v>
      </c>
      <c r="I348" s="80">
        <f t="shared" si="234"/>
        <v>0</v>
      </c>
      <c r="J348" s="80">
        <f>VLOOKUP($A348,[0]!Table,MATCH(J$4,[0]!Curves,0))</f>
        <v>0</v>
      </c>
      <c r="K348" s="81">
        <f t="shared" si="264"/>
        <v>0</v>
      </c>
      <c r="L348" s="99">
        <f t="shared" si="235"/>
        <v>0</v>
      </c>
      <c r="M348" s="80">
        <f>VLOOKUP($A348,[0]!Table,MATCH(M$4,[0]!Curves,0))</f>
        <v>0</v>
      </c>
      <c r="N348" s="81">
        <f t="shared" si="265"/>
        <v>0</v>
      </c>
      <c r="O348" s="99">
        <f t="shared" si="236"/>
        <v>0</v>
      </c>
      <c r="P348" s="71"/>
      <c r="Q348" s="99">
        <f t="shared" si="266"/>
        <v>0</v>
      </c>
      <c r="R348" s="99">
        <f t="shared" si="267"/>
        <v>0</v>
      </c>
      <c r="S348" s="99">
        <f t="shared" si="268"/>
        <v>0</v>
      </c>
      <c r="T348" s="82"/>
      <c r="U348" s="22">
        <f t="shared" si="237"/>
        <v>31</v>
      </c>
      <c r="V348" s="83">
        <f t="shared" si="238"/>
        <v>48269</v>
      </c>
      <c r="W348" s="22">
        <f t="shared" ca="1" si="239"/>
        <v>11220</v>
      </c>
      <c r="X348" s="80">
        <f>VLOOKUP($A348,[0]!Table,MATCH(X$4,[0]!Curves,0))</f>
        <v>6.5701579165795096E-2</v>
      </c>
      <c r="Y348" s="84">
        <f t="shared" ca="1" si="240"/>
        <v>0.13726746726807856</v>
      </c>
      <c r="Z348" s="22">
        <f t="shared" si="241"/>
        <v>0</v>
      </c>
      <c r="AA348" s="22">
        <f t="shared" si="242"/>
        <v>0</v>
      </c>
      <c r="AC348" s="72">
        <f t="shared" ca="1" si="243"/>
        <v>0</v>
      </c>
      <c r="AD348" s="72">
        <f t="shared" ca="1" si="244"/>
        <v>0</v>
      </c>
      <c r="AE348" s="72">
        <f t="shared" ca="1" si="245"/>
        <v>0</v>
      </c>
      <c r="AF348" s="72">
        <f t="shared" ca="1" si="246"/>
        <v>0</v>
      </c>
      <c r="AG348" s="72">
        <f t="shared" ca="1" si="247"/>
        <v>0</v>
      </c>
      <c r="AH348" s="72">
        <f t="shared" ca="1" si="248"/>
        <v>0</v>
      </c>
      <c r="AI348" s="72">
        <f t="shared" ca="1" si="249"/>
        <v>0</v>
      </c>
      <c r="AJ348" s="72">
        <f t="shared" ca="1" si="250"/>
        <v>0</v>
      </c>
      <c r="AK348" s="72">
        <f t="shared" ca="1" si="251"/>
        <v>0</v>
      </c>
      <c r="AL348" s="76"/>
      <c r="AM348" s="72">
        <f t="shared" ca="1" si="252"/>
        <v>0</v>
      </c>
      <c r="AN348" s="72">
        <f t="shared" ca="1" si="253"/>
        <v>0</v>
      </c>
      <c r="AO348" s="72">
        <f t="shared" ca="1" si="254"/>
        <v>0</v>
      </c>
      <c r="AP348" s="85">
        <f t="shared" ca="1" si="255"/>
        <v>0</v>
      </c>
      <c r="AR348" s="72">
        <f t="shared" ca="1" si="256"/>
        <v>0</v>
      </c>
      <c r="AS348" s="72">
        <f t="shared" ca="1" si="257"/>
        <v>0</v>
      </c>
      <c r="AT348" s="72">
        <f t="shared" ca="1" si="258"/>
        <v>0</v>
      </c>
      <c r="AU348" s="85">
        <f t="shared" ca="1" si="259"/>
        <v>0</v>
      </c>
      <c r="AV348" s="85"/>
      <c r="AW348" s="73">
        <f t="shared" ca="1" si="260"/>
        <v>0</v>
      </c>
      <c r="AY348" s="73">
        <f t="shared" ca="1" si="261"/>
        <v>0</v>
      </c>
      <c r="AZ348" s="86"/>
    </row>
    <row r="349" spans="1:52" ht="12" customHeight="1">
      <c r="A349" s="77">
        <f t="shared" si="262"/>
        <v>48245</v>
      </c>
      <c r="B349" s="78">
        <f t="shared" si="263"/>
        <v>50000</v>
      </c>
      <c r="C349" s="87"/>
      <c r="D349" s="79">
        <f t="shared" si="231"/>
        <v>50000</v>
      </c>
      <c r="E349" s="67">
        <f t="shared" si="232"/>
        <v>0</v>
      </c>
      <c r="F349" s="67">
        <f t="shared" ca="1" si="233"/>
        <v>0</v>
      </c>
      <c r="G349" s="80">
        <f>VLOOKUP($A349,[0]!Table,MATCH(G$4,[0]!Curves,0))</f>
        <v>0</v>
      </c>
      <c r="H349" s="81">
        <f t="shared" si="269"/>
        <v>0</v>
      </c>
      <c r="I349" s="80">
        <f t="shared" si="234"/>
        <v>0</v>
      </c>
      <c r="J349" s="80">
        <f>VLOOKUP($A349,[0]!Table,MATCH(J$4,[0]!Curves,0))</f>
        <v>0</v>
      </c>
      <c r="K349" s="81">
        <f t="shared" si="264"/>
        <v>0</v>
      </c>
      <c r="L349" s="99">
        <f t="shared" si="235"/>
        <v>0</v>
      </c>
      <c r="M349" s="80">
        <f>VLOOKUP($A349,[0]!Table,MATCH(M$4,[0]!Curves,0))</f>
        <v>0</v>
      </c>
      <c r="N349" s="81">
        <f t="shared" si="265"/>
        <v>0</v>
      </c>
      <c r="O349" s="99">
        <f t="shared" si="236"/>
        <v>0</v>
      </c>
      <c r="P349" s="71"/>
      <c r="Q349" s="99">
        <f t="shared" si="266"/>
        <v>0</v>
      </c>
      <c r="R349" s="99">
        <f t="shared" si="267"/>
        <v>0</v>
      </c>
      <c r="S349" s="99">
        <f t="shared" si="268"/>
        <v>0</v>
      </c>
      <c r="T349" s="82"/>
      <c r="U349" s="22">
        <f t="shared" si="237"/>
        <v>29</v>
      </c>
      <c r="V349" s="83">
        <f t="shared" si="238"/>
        <v>48298</v>
      </c>
      <c r="W349" s="22">
        <f t="shared" ca="1" si="239"/>
        <v>11249</v>
      </c>
      <c r="X349" s="80">
        <f>VLOOKUP($A349,[0]!Table,MATCH(X$4,[0]!Curves,0))</f>
        <v>6.5701579165795096E-2</v>
      </c>
      <c r="Y349" s="84">
        <f t="shared" ca="1" si="240"/>
        <v>0.13656471957478261</v>
      </c>
      <c r="Z349" s="22">
        <f t="shared" si="241"/>
        <v>0</v>
      </c>
      <c r="AA349" s="22">
        <f t="shared" si="242"/>
        <v>0</v>
      </c>
      <c r="AC349" s="72">
        <f t="shared" ca="1" si="243"/>
        <v>0</v>
      </c>
      <c r="AD349" s="72">
        <f t="shared" ca="1" si="244"/>
        <v>0</v>
      </c>
      <c r="AE349" s="72">
        <f t="shared" ca="1" si="245"/>
        <v>0</v>
      </c>
      <c r="AF349" s="72">
        <f t="shared" ca="1" si="246"/>
        <v>0</v>
      </c>
      <c r="AG349" s="72">
        <f t="shared" ca="1" si="247"/>
        <v>0</v>
      </c>
      <c r="AH349" s="72">
        <f t="shared" ca="1" si="248"/>
        <v>0</v>
      </c>
      <c r="AI349" s="72">
        <f t="shared" ca="1" si="249"/>
        <v>0</v>
      </c>
      <c r="AJ349" s="72">
        <f t="shared" ca="1" si="250"/>
        <v>0</v>
      </c>
      <c r="AK349" s="72">
        <f t="shared" ca="1" si="251"/>
        <v>0</v>
      </c>
      <c r="AL349" s="76"/>
      <c r="AM349" s="72">
        <f t="shared" ca="1" si="252"/>
        <v>0</v>
      </c>
      <c r="AN349" s="72">
        <f t="shared" ca="1" si="253"/>
        <v>0</v>
      </c>
      <c r="AO349" s="72">
        <f t="shared" ca="1" si="254"/>
        <v>0</v>
      </c>
      <c r="AP349" s="85">
        <f t="shared" ca="1" si="255"/>
        <v>0</v>
      </c>
      <c r="AR349" s="72">
        <f t="shared" ca="1" si="256"/>
        <v>0</v>
      </c>
      <c r="AS349" s="72">
        <f t="shared" ca="1" si="257"/>
        <v>0</v>
      </c>
      <c r="AT349" s="72">
        <f t="shared" ca="1" si="258"/>
        <v>0</v>
      </c>
      <c r="AU349" s="85">
        <f t="shared" ca="1" si="259"/>
        <v>0</v>
      </c>
      <c r="AV349" s="85"/>
      <c r="AW349" s="73">
        <f t="shared" ca="1" si="260"/>
        <v>0</v>
      </c>
      <c r="AY349" s="73">
        <f t="shared" ca="1" si="261"/>
        <v>0</v>
      </c>
      <c r="AZ349" s="86"/>
    </row>
    <row r="350" spans="1:52" ht="12" customHeight="1">
      <c r="A350" s="77">
        <f t="shared" si="262"/>
        <v>48274</v>
      </c>
      <c r="B350" s="78">
        <f t="shared" si="263"/>
        <v>50000</v>
      </c>
      <c r="C350" s="87"/>
      <c r="D350" s="79">
        <f t="shared" si="231"/>
        <v>50000</v>
      </c>
      <c r="E350" s="67">
        <f t="shared" si="232"/>
        <v>0</v>
      </c>
      <c r="F350" s="67">
        <f t="shared" ca="1" si="233"/>
        <v>0</v>
      </c>
      <c r="G350" s="80">
        <f>VLOOKUP($A350,[0]!Table,MATCH(G$4,[0]!Curves,0))</f>
        <v>0</v>
      </c>
      <c r="H350" s="81">
        <f t="shared" si="269"/>
        <v>0</v>
      </c>
      <c r="I350" s="80">
        <f t="shared" ref="I350:I369" si="270">H350</f>
        <v>0</v>
      </c>
      <c r="J350" s="80">
        <f>VLOOKUP($A350,[0]!Table,MATCH(J$4,[0]!Curves,0))</f>
        <v>0</v>
      </c>
      <c r="K350" s="81">
        <f t="shared" si="264"/>
        <v>0</v>
      </c>
      <c r="L350" s="99">
        <f t="shared" ref="L350:L369" si="271">K350</f>
        <v>0</v>
      </c>
      <c r="M350" s="80">
        <f>VLOOKUP($A350,[0]!Table,MATCH(M$4,[0]!Curves,0))</f>
        <v>0</v>
      </c>
      <c r="N350" s="81">
        <f t="shared" si="265"/>
        <v>0</v>
      </c>
      <c r="O350" s="99">
        <f t="shared" ref="O350:O369" si="272">N350</f>
        <v>0</v>
      </c>
      <c r="P350" s="71"/>
      <c r="Q350" s="99">
        <f t="shared" si="266"/>
        <v>0</v>
      </c>
      <c r="R350" s="99">
        <f t="shared" si="267"/>
        <v>0</v>
      </c>
      <c r="S350" s="99">
        <f t="shared" si="268"/>
        <v>0</v>
      </c>
      <c r="T350" s="82"/>
      <c r="U350" s="22">
        <f t="shared" si="237"/>
        <v>31</v>
      </c>
      <c r="V350" s="83">
        <f t="shared" si="238"/>
        <v>48329</v>
      </c>
      <c r="W350" s="22">
        <f t="shared" ca="1" si="239"/>
        <v>11280</v>
      </c>
      <c r="X350" s="80">
        <f>VLOOKUP($A350,[0]!Table,MATCH(X$4,[0]!Curves,0))</f>
        <v>6.5701579165795096E-2</v>
      </c>
      <c r="Y350" s="84">
        <f t="shared" ca="1" si="240"/>
        <v>0.13581748454379469</v>
      </c>
      <c r="Z350" s="22">
        <f t="shared" si="241"/>
        <v>0</v>
      </c>
      <c r="AA350" s="22">
        <f t="shared" si="242"/>
        <v>0</v>
      </c>
      <c r="AC350" s="72">
        <f t="shared" ca="1" si="243"/>
        <v>0</v>
      </c>
      <c r="AD350" s="72">
        <f t="shared" ca="1" si="244"/>
        <v>0</v>
      </c>
      <c r="AE350" s="72">
        <f t="shared" ca="1" si="245"/>
        <v>0</v>
      </c>
      <c r="AF350" s="72">
        <f t="shared" ca="1" si="246"/>
        <v>0</v>
      </c>
      <c r="AG350" s="72">
        <f t="shared" ca="1" si="247"/>
        <v>0</v>
      </c>
      <c r="AH350" s="72">
        <f t="shared" ca="1" si="248"/>
        <v>0</v>
      </c>
      <c r="AI350" s="72">
        <f t="shared" ca="1" si="249"/>
        <v>0</v>
      </c>
      <c r="AJ350" s="72">
        <f t="shared" ca="1" si="250"/>
        <v>0</v>
      </c>
      <c r="AK350" s="72">
        <f t="shared" ca="1" si="251"/>
        <v>0</v>
      </c>
      <c r="AL350" s="76"/>
      <c r="AM350" s="72">
        <f t="shared" ca="1" si="252"/>
        <v>0</v>
      </c>
      <c r="AN350" s="72">
        <f t="shared" ca="1" si="253"/>
        <v>0</v>
      </c>
      <c r="AO350" s="72">
        <f t="shared" ca="1" si="254"/>
        <v>0</v>
      </c>
      <c r="AP350" s="85">
        <f t="shared" ca="1" si="255"/>
        <v>0</v>
      </c>
      <c r="AR350" s="72">
        <f t="shared" ca="1" si="256"/>
        <v>0</v>
      </c>
      <c r="AS350" s="72">
        <f t="shared" ca="1" si="257"/>
        <v>0</v>
      </c>
      <c r="AT350" s="72">
        <f t="shared" ca="1" si="258"/>
        <v>0</v>
      </c>
      <c r="AU350" s="85">
        <f t="shared" ca="1" si="259"/>
        <v>0</v>
      </c>
      <c r="AV350" s="85"/>
      <c r="AW350" s="73">
        <f t="shared" ca="1" si="260"/>
        <v>0</v>
      </c>
      <c r="AY350" s="73">
        <f t="shared" ca="1" si="261"/>
        <v>0</v>
      </c>
      <c r="AZ350" s="86"/>
    </row>
    <row r="351" spans="1:52" ht="12" customHeight="1">
      <c r="A351" s="77">
        <f t="shared" si="262"/>
        <v>48305</v>
      </c>
      <c r="B351" s="78">
        <f t="shared" si="263"/>
        <v>50000</v>
      </c>
      <c r="C351" s="87"/>
      <c r="D351" s="79">
        <f t="shared" si="231"/>
        <v>50000</v>
      </c>
      <c r="E351" s="67">
        <f t="shared" si="232"/>
        <v>0</v>
      </c>
      <c r="F351" s="67">
        <f t="shared" ca="1" si="233"/>
        <v>0</v>
      </c>
      <c r="G351" s="80">
        <f>VLOOKUP($A351,[0]!Table,MATCH(G$4,[0]!Curves,0))</f>
        <v>0</v>
      </c>
      <c r="H351" s="81">
        <f t="shared" si="269"/>
        <v>0</v>
      </c>
      <c r="I351" s="80">
        <f t="shared" si="270"/>
        <v>0</v>
      </c>
      <c r="J351" s="80">
        <f>VLOOKUP($A351,[0]!Table,MATCH(J$4,[0]!Curves,0))</f>
        <v>0</v>
      </c>
      <c r="K351" s="81">
        <f t="shared" si="264"/>
        <v>0</v>
      </c>
      <c r="L351" s="99">
        <f t="shared" si="271"/>
        <v>0</v>
      </c>
      <c r="M351" s="80">
        <f>VLOOKUP($A351,[0]!Table,MATCH(M$4,[0]!Curves,0))</f>
        <v>0</v>
      </c>
      <c r="N351" s="81">
        <f t="shared" si="265"/>
        <v>0</v>
      </c>
      <c r="O351" s="99">
        <f t="shared" si="272"/>
        <v>0</v>
      </c>
      <c r="P351" s="71"/>
      <c r="Q351" s="99">
        <f t="shared" si="266"/>
        <v>0</v>
      </c>
      <c r="R351" s="99">
        <f t="shared" si="267"/>
        <v>0</v>
      </c>
      <c r="S351" s="99">
        <f t="shared" si="268"/>
        <v>0</v>
      </c>
      <c r="T351" s="82"/>
      <c r="U351" s="22">
        <f t="shared" si="237"/>
        <v>30</v>
      </c>
      <c r="V351" s="83">
        <f t="shared" si="238"/>
        <v>48359</v>
      </c>
      <c r="W351" s="22">
        <f t="shared" ca="1" si="239"/>
        <v>11310</v>
      </c>
      <c r="X351" s="80">
        <f>VLOOKUP($A351,[0]!Table,MATCH(X$4,[0]!Curves,0))</f>
        <v>6.5701579165795096E-2</v>
      </c>
      <c r="Y351" s="84">
        <f t="shared" ca="1" si="240"/>
        <v>0.13509824700149423</v>
      </c>
      <c r="Z351" s="22">
        <f t="shared" si="241"/>
        <v>0</v>
      </c>
      <c r="AA351" s="22">
        <f t="shared" si="242"/>
        <v>0</v>
      </c>
      <c r="AC351" s="72">
        <f t="shared" ca="1" si="243"/>
        <v>0</v>
      </c>
      <c r="AD351" s="72">
        <f t="shared" ca="1" si="244"/>
        <v>0</v>
      </c>
      <c r="AE351" s="72">
        <f t="shared" ca="1" si="245"/>
        <v>0</v>
      </c>
      <c r="AF351" s="72">
        <f t="shared" ca="1" si="246"/>
        <v>0</v>
      </c>
      <c r="AG351" s="72">
        <f t="shared" ca="1" si="247"/>
        <v>0</v>
      </c>
      <c r="AH351" s="72">
        <f t="shared" ca="1" si="248"/>
        <v>0</v>
      </c>
      <c r="AI351" s="72">
        <f t="shared" ca="1" si="249"/>
        <v>0</v>
      </c>
      <c r="AJ351" s="72">
        <f t="shared" ca="1" si="250"/>
        <v>0</v>
      </c>
      <c r="AK351" s="72">
        <f t="shared" ca="1" si="251"/>
        <v>0</v>
      </c>
      <c r="AL351" s="76"/>
      <c r="AM351" s="72">
        <f t="shared" ca="1" si="252"/>
        <v>0</v>
      </c>
      <c r="AN351" s="72">
        <f t="shared" ca="1" si="253"/>
        <v>0</v>
      </c>
      <c r="AO351" s="72">
        <f t="shared" ca="1" si="254"/>
        <v>0</v>
      </c>
      <c r="AP351" s="85">
        <f t="shared" ca="1" si="255"/>
        <v>0</v>
      </c>
      <c r="AR351" s="72">
        <f t="shared" ca="1" si="256"/>
        <v>0</v>
      </c>
      <c r="AS351" s="72">
        <f t="shared" ca="1" si="257"/>
        <v>0</v>
      </c>
      <c r="AT351" s="72">
        <f t="shared" ca="1" si="258"/>
        <v>0</v>
      </c>
      <c r="AU351" s="85">
        <f t="shared" ca="1" si="259"/>
        <v>0</v>
      </c>
      <c r="AV351" s="85"/>
      <c r="AW351" s="73">
        <f t="shared" ca="1" si="260"/>
        <v>0</v>
      </c>
      <c r="AY351" s="73">
        <f t="shared" ca="1" si="261"/>
        <v>0</v>
      </c>
      <c r="AZ351" s="86"/>
    </row>
    <row r="352" spans="1:52" ht="12" customHeight="1">
      <c r="A352" s="77">
        <f t="shared" si="262"/>
        <v>48335</v>
      </c>
      <c r="B352" s="78">
        <f t="shared" si="263"/>
        <v>50000</v>
      </c>
      <c r="C352" s="87"/>
      <c r="D352" s="79">
        <f t="shared" si="231"/>
        <v>50000</v>
      </c>
      <c r="E352" s="67">
        <f t="shared" si="232"/>
        <v>0</v>
      </c>
      <c r="F352" s="67">
        <f t="shared" ca="1" si="233"/>
        <v>0</v>
      </c>
      <c r="G352" s="80">
        <f>VLOOKUP($A352,[0]!Table,MATCH(G$4,[0]!Curves,0))</f>
        <v>0</v>
      </c>
      <c r="H352" s="81">
        <f t="shared" si="269"/>
        <v>0</v>
      </c>
      <c r="I352" s="80">
        <f t="shared" si="270"/>
        <v>0</v>
      </c>
      <c r="J352" s="80">
        <f>VLOOKUP($A352,[0]!Table,MATCH(J$4,[0]!Curves,0))</f>
        <v>0</v>
      </c>
      <c r="K352" s="81">
        <f t="shared" si="264"/>
        <v>0</v>
      </c>
      <c r="L352" s="99">
        <f t="shared" si="271"/>
        <v>0</v>
      </c>
      <c r="M352" s="80">
        <f>VLOOKUP($A352,[0]!Table,MATCH(M$4,[0]!Curves,0))</f>
        <v>0</v>
      </c>
      <c r="N352" s="81">
        <f t="shared" si="265"/>
        <v>0</v>
      </c>
      <c r="O352" s="99">
        <f t="shared" si="272"/>
        <v>0</v>
      </c>
      <c r="P352" s="71"/>
      <c r="Q352" s="99">
        <f t="shared" si="266"/>
        <v>0</v>
      </c>
      <c r="R352" s="99">
        <f t="shared" si="267"/>
        <v>0</v>
      </c>
      <c r="S352" s="99">
        <f t="shared" si="268"/>
        <v>0</v>
      </c>
      <c r="T352" s="82"/>
      <c r="U352" s="22">
        <f t="shared" si="237"/>
        <v>31</v>
      </c>
      <c r="V352" s="83">
        <f t="shared" si="238"/>
        <v>48390</v>
      </c>
      <c r="W352" s="22">
        <f t="shared" ca="1" si="239"/>
        <v>11341</v>
      </c>
      <c r="X352" s="80">
        <f>VLOOKUP($A352,[0]!Table,MATCH(X$4,[0]!Curves,0))</f>
        <v>6.5701579165795096E-2</v>
      </c>
      <c r="Y352" s="84">
        <f t="shared" ca="1" si="240"/>
        <v>0.13435903600249757</v>
      </c>
      <c r="Z352" s="22">
        <f t="shared" si="241"/>
        <v>0</v>
      </c>
      <c r="AA352" s="22">
        <f t="shared" si="242"/>
        <v>0</v>
      </c>
      <c r="AC352" s="72">
        <f t="shared" ca="1" si="243"/>
        <v>0</v>
      </c>
      <c r="AD352" s="72">
        <f t="shared" ca="1" si="244"/>
        <v>0</v>
      </c>
      <c r="AE352" s="72">
        <f t="shared" ca="1" si="245"/>
        <v>0</v>
      </c>
      <c r="AF352" s="72">
        <f t="shared" ca="1" si="246"/>
        <v>0</v>
      </c>
      <c r="AG352" s="72">
        <f t="shared" ca="1" si="247"/>
        <v>0</v>
      </c>
      <c r="AH352" s="72">
        <f t="shared" ca="1" si="248"/>
        <v>0</v>
      </c>
      <c r="AI352" s="72">
        <f t="shared" ca="1" si="249"/>
        <v>0</v>
      </c>
      <c r="AJ352" s="72">
        <f t="shared" ca="1" si="250"/>
        <v>0</v>
      </c>
      <c r="AK352" s="72">
        <f t="shared" ca="1" si="251"/>
        <v>0</v>
      </c>
      <c r="AL352" s="76"/>
      <c r="AM352" s="72">
        <f t="shared" ca="1" si="252"/>
        <v>0</v>
      </c>
      <c r="AN352" s="72">
        <f t="shared" ca="1" si="253"/>
        <v>0</v>
      </c>
      <c r="AO352" s="72">
        <f t="shared" ca="1" si="254"/>
        <v>0</v>
      </c>
      <c r="AP352" s="85">
        <f t="shared" ca="1" si="255"/>
        <v>0</v>
      </c>
      <c r="AR352" s="72">
        <f t="shared" ca="1" si="256"/>
        <v>0</v>
      </c>
      <c r="AS352" s="72">
        <f t="shared" ca="1" si="257"/>
        <v>0</v>
      </c>
      <c r="AT352" s="72">
        <f t="shared" ca="1" si="258"/>
        <v>0</v>
      </c>
      <c r="AU352" s="85">
        <f t="shared" ca="1" si="259"/>
        <v>0</v>
      </c>
      <c r="AV352" s="85"/>
      <c r="AW352" s="73">
        <f t="shared" ca="1" si="260"/>
        <v>0</v>
      </c>
      <c r="AY352" s="73">
        <f t="shared" ca="1" si="261"/>
        <v>0</v>
      </c>
      <c r="AZ352" s="86"/>
    </row>
    <row r="353" spans="1:52" ht="12" customHeight="1">
      <c r="A353" s="77">
        <f t="shared" si="262"/>
        <v>48366</v>
      </c>
      <c r="B353" s="78">
        <f t="shared" si="263"/>
        <v>50000</v>
      </c>
      <c r="C353" s="87"/>
      <c r="D353" s="79">
        <f t="shared" si="231"/>
        <v>50000</v>
      </c>
      <c r="E353" s="67">
        <f t="shared" si="232"/>
        <v>0</v>
      </c>
      <c r="F353" s="67">
        <f t="shared" ca="1" si="233"/>
        <v>0</v>
      </c>
      <c r="G353" s="80">
        <f>VLOOKUP($A353,[0]!Table,MATCH(G$4,[0]!Curves,0))</f>
        <v>0</v>
      </c>
      <c r="H353" s="81">
        <f t="shared" si="269"/>
        <v>0</v>
      </c>
      <c r="I353" s="80">
        <f t="shared" si="270"/>
        <v>0</v>
      </c>
      <c r="J353" s="80">
        <f>VLOOKUP($A353,[0]!Table,MATCH(J$4,[0]!Curves,0))</f>
        <v>0</v>
      </c>
      <c r="K353" s="81">
        <f t="shared" si="264"/>
        <v>0</v>
      </c>
      <c r="L353" s="99">
        <f t="shared" si="271"/>
        <v>0</v>
      </c>
      <c r="M353" s="80">
        <f>VLOOKUP($A353,[0]!Table,MATCH(M$4,[0]!Curves,0))</f>
        <v>0</v>
      </c>
      <c r="N353" s="81">
        <f t="shared" si="265"/>
        <v>0</v>
      </c>
      <c r="O353" s="99">
        <f t="shared" si="272"/>
        <v>0</v>
      </c>
      <c r="P353" s="71"/>
      <c r="Q353" s="99">
        <f t="shared" si="266"/>
        <v>0</v>
      </c>
      <c r="R353" s="99">
        <f t="shared" si="267"/>
        <v>0</v>
      </c>
      <c r="S353" s="99">
        <f t="shared" si="268"/>
        <v>0</v>
      </c>
      <c r="T353" s="82"/>
      <c r="U353" s="22">
        <f t="shared" si="237"/>
        <v>30</v>
      </c>
      <c r="V353" s="83">
        <f t="shared" si="238"/>
        <v>48420</v>
      </c>
      <c r="W353" s="22">
        <f t="shared" ca="1" si="239"/>
        <v>11371</v>
      </c>
      <c r="X353" s="80">
        <f>VLOOKUP($A353,[0]!Table,MATCH(X$4,[0]!Curves,0))</f>
        <v>6.5701579165795096E-2</v>
      </c>
      <c r="Y353" s="84">
        <f t="shared" ca="1" si="240"/>
        <v>0.13364752184682835</v>
      </c>
      <c r="Z353" s="22">
        <f t="shared" si="241"/>
        <v>0</v>
      </c>
      <c r="AA353" s="22">
        <f t="shared" si="242"/>
        <v>0</v>
      </c>
      <c r="AC353" s="72">
        <f t="shared" ca="1" si="243"/>
        <v>0</v>
      </c>
      <c r="AD353" s="72">
        <f t="shared" ca="1" si="244"/>
        <v>0</v>
      </c>
      <c r="AE353" s="72">
        <f t="shared" ca="1" si="245"/>
        <v>0</v>
      </c>
      <c r="AF353" s="72">
        <f t="shared" ca="1" si="246"/>
        <v>0</v>
      </c>
      <c r="AG353" s="72">
        <f t="shared" ca="1" si="247"/>
        <v>0</v>
      </c>
      <c r="AH353" s="72">
        <f t="shared" ca="1" si="248"/>
        <v>0</v>
      </c>
      <c r="AI353" s="72">
        <f t="shared" ca="1" si="249"/>
        <v>0</v>
      </c>
      <c r="AJ353" s="72">
        <f t="shared" ca="1" si="250"/>
        <v>0</v>
      </c>
      <c r="AK353" s="72">
        <f t="shared" ca="1" si="251"/>
        <v>0</v>
      </c>
      <c r="AL353" s="76"/>
      <c r="AM353" s="72">
        <f t="shared" ca="1" si="252"/>
        <v>0</v>
      </c>
      <c r="AN353" s="72">
        <f t="shared" ca="1" si="253"/>
        <v>0</v>
      </c>
      <c r="AO353" s="72">
        <f t="shared" ca="1" si="254"/>
        <v>0</v>
      </c>
      <c r="AP353" s="85">
        <f t="shared" ca="1" si="255"/>
        <v>0</v>
      </c>
      <c r="AR353" s="72">
        <f t="shared" ca="1" si="256"/>
        <v>0</v>
      </c>
      <c r="AS353" s="72">
        <f t="shared" ca="1" si="257"/>
        <v>0</v>
      </c>
      <c r="AT353" s="72">
        <f t="shared" ca="1" si="258"/>
        <v>0</v>
      </c>
      <c r="AU353" s="85">
        <f t="shared" ca="1" si="259"/>
        <v>0</v>
      </c>
      <c r="AV353" s="85"/>
      <c r="AW353" s="73">
        <f t="shared" ca="1" si="260"/>
        <v>0</v>
      </c>
      <c r="AY353" s="73">
        <f t="shared" ca="1" si="261"/>
        <v>0</v>
      </c>
      <c r="AZ353" s="86"/>
    </row>
    <row r="354" spans="1:52" ht="12" customHeight="1">
      <c r="A354" s="77">
        <f t="shared" si="262"/>
        <v>48396</v>
      </c>
      <c r="B354" s="78">
        <f t="shared" si="263"/>
        <v>50000</v>
      </c>
      <c r="C354" s="87"/>
      <c r="D354" s="79">
        <f t="shared" si="231"/>
        <v>50000</v>
      </c>
      <c r="E354" s="67">
        <f t="shared" si="232"/>
        <v>0</v>
      </c>
      <c r="F354" s="67">
        <f t="shared" ca="1" si="233"/>
        <v>0</v>
      </c>
      <c r="G354" s="80">
        <f>VLOOKUP($A354,[0]!Table,MATCH(G$4,[0]!Curves,0))</f>
        <v>0</v>
      </c>
      <c r="H354" s="81">
        <f t="shared" si="269"/>
        <v>0</v>
      </c>
      <c r="I354" s="80">
        <f t="shared" si="270"/>
        <v>0</v>
      </c>
      <c r="J354" s="80">
        <f>VLOOKUP($A354,[0]!Table,MATCH(J$4,[0]!Curves,0))</f>
        <v>0</v>
      </c>
      <c r="K354" s="81">
        <f t="shared" si="264"/>
        <v>0</v>
      </c>
      <c r="L354" s="99">
        <f t="shared" si="271"/>
        <v>0</v>
      </c>
      <c r="M354" s="80">
        <f>VLOOKUP($A354,[0]!Table,MATCH(M$4,[0]!Curves,0))</f>
        <v>0</v>
      </c>
      <c r="N354" s="81">
        <f t="shared" si="265"/>
        <v>0</v>
      </c>
      <c r="O354" s="99">
        <f t="shared" si="272"/>
        <v>0</v>
      </c>
      <c r="P354" s="71"/>
      <c r="Q354" s="99">
        <f t="shared" si="266"/>
        <v>0</v>
      </c>
      <c r="R354" s="99">
        <f t="shared" si="267"/>
        <v>0</v>
      </c>
      <c r="S354" s="99">
        <f t="shared" si="268"/>
        <v>0</v>
      </c>
      <c r="T354" s="82"/>
      <c r="U354" s="22">
        <f t="shared" si="237"/>
        <v>31</v>
      </c>
      <c r="V354" s="83">
        <f t="shared" si="238"/>
        <v>48451</v>
      </c>
      <c r="W354" s="22">
        <f t="shared" ca="1" si="239"/>
        <v>11402</v>
      </c>
      <c r="X354" s="80">
        <f>VLOOKUP($A354,[0]!Table,MATCH(X$4,[0]!Curves,0))</f>
        <v>6.5701579165795096E-2</v>
      </c>
      <c r="Y354" s="84">
        <f t="shared" ca="1" si="240"/>
        <v>0.13291624871538107</v>
      </c>
      <c r="Z354" s="22">
        <f t="shared" si="241"/>
        <v>0</v>
      </c>
      <c r="AA354" s="22">
        <f t="shared" si="242"/>
        <v>0</v>
      </c>
      <c r="AC354" s="72">
        <f t="shared" ca="1" si="243"/>
        <v>0</v>
      </c>
      <c r="AD354" s="72">
        <f t="shared" ca="1" si="244"/>
        <v>0</v>
      </c>
      <c r="AE354" s="72">
        <f t="shared" ca="1" si="245"/>
        <v>0</v>
      </c>
      <c r="AF354" s="72">
        <f t="shared" ca="1" si="246"/>
        <v>0</v>
      </c>
      <c r="AG354" s="72">
        <f t="shared" ca="1" si="247"/>
        <v>0</v>
      </c>
      <c r="AH354" s="72">
        <f t="shared" ca="1" si="248"/>
        <v>0</v>
      </c>
      <c r="AI354" s="72">
        <f t="shared" ca="1" si="249"/>
        <v>0</v>
      </c>
      <c r="AJ354" s="72">
        <f t="shared" ca="1" si="250"/>
        <v>0</v>
      </c>
      <c r="AK354" s="72">
        <f t="shared" ca="1" si="251"/>
        <v>0</v>
      </c>
      <c r="AL354" s="76"/>
      <c r="AM354" s="72">
        <f t="shared" ca="1" si="252"/>
        <v>0</v>
      </c>
      <c r="AN354" s="72">
        <f t="shared" ca="1" si="253"/>
        <v>0</v>
      </c>
      <c r="AO354" s="72">
        <f t="shared" ca="1" si="254"/>
        <v>0</v>
      </c>
      <c r="AP354" s="85">
        <f t="shared" ca="1" si="255"/>
        <v>0</v>
      </c>
      <c r="AR354" s="72">
        <f t="shared" ca="1" si="256"/>
        <v>0</v>
      </c>
      <c r="AS354" s="72">
        <f t="shared" ca="1" si="257"/>
        <v>0</v>
      </c>
      <c r="AT354" s="72">
        <f t="shared" ca="1" si="258"/>
        <v>0</v>
      </c>
      <c r="AU354" s="85">
        <f t="shared" ca="1" si="259"/>
        <v>0</v>
      </c>
      <c r="AV354" s="85"/>
      <c r="AW354" s="73">
        <f t="shared" ca="1" si="260"/>
        <v>0</v>
      </c>
      <c r="AY354" s="73">
        <f t="shared" ca="1" si="261"/>
        <v>0</v>
      </c>
      <c r="AZ354" s="86"/>
    </row>
    <row r="355" spans="1:52" ht="12" customHeight="1">
      <c r="A355" s="77">
        <f t="shared" si="262"/>
        <v>48427</v>
      </c>
      <c r="B355" s="78">
        <f t="shared" si="263"/>
        <v>50000</v>
      </c>
      <c r="C355" s="87"/>
      <c r="D355" s="79">
        <f t="shared" si="231"/>
        <v>50000</v>
      </c>
      <c r="E355" s="67">
        <f t="shared" si="232"/>
        <v>0</v>
      </c>
      <c r="F355" s="67">
        <f t="shared" ca="1" si="233"/>
        <v>0</v>
      </c>
      <c r="G355" s="80">
        <f>VLOOKUP($A355,[0]!Table,MATCH(G$4,[0]!Curves,0))</f>
        <v>0</v>
      </c>
      <c r="H355" s="81">
        <f t="shared" si="269"/>
        <v>0</v>
      </c>
      <c r="I355" s="80">
        <f t="shared" si="270"/>
        <v>0</v>
      </c>
      <c r="J355" s="80">
        <f>VLOOKUP($A355,[0]!Table,MATCH(J$4,[0]!Curves,0))</f>
        <v>0</v>
      </c>
      <c r="K355" s="81">
        <f t="shared" si="264"/>
        <v>0</v>
      </c>
      <c r="L355" s="99">
        <f t="shared" si="271"/>
        <v>0</v>
      </c>
      <c r="M355" s="80">
        <f>VLOOKUP($A355,[0]!Table,MATCH(M$4,[0]!Curves,0))</f>
        <v>0</v>
      </c>
      <c r="N355" s="81">
        <f t="shared" si="265"/>
        <v>0</v>
      </c>
      <c r="O355" s="99">
        <f t="shared" si="272"/>
        <v>0</v>
      </c>
      <c r="P355" s="71"/>
      <c r="Q355" s="99">
        <f t="shared" si="266"/>
        <v>0</v>
      </c>
      <c r="R355" s="99">
        <f t="shared" si="267"/>
        <v>0</v>
      </c>
      <c r="S355" s="99">
        <f t="shared" si="268"/>
        <v>0</v>
      </c>
      <c r="T355" s="82"/>
      <c r="U355" s="22">
        <f t="shared" si="237"/>
        <v>31</v>
      </c>
      <c r="V355" s="83">
        <f t="shared" si="238"/>
        <v>48482</v>
      </c>
      <c r="W355" s="22">
        <f t="shared" ca="1" si="239"/>
        <v>11433</v>
      </c>
      <c r="X355" s="80">
        <f>VLOOKUP($A355,[0]!Table,MATCH(X$4,[0]!Curves,0))</f>
        <v>6.5701579165795096E-2</v>
      </c>
      <c r="Y355" s="84">
        <f t="shared" ca="1" si="240"/>
        <v>0.13218897685822151</v>
      </c>
      <c r="Z355" s="22">
        <f t="shared" si="241"/>
        <v>0</v>
      </c>
      <c r="AA355" s="22">
        <f t="shared" si="242"/>
        <v>0</v>
      </c>
      <c r="AC355" s="72">
        <f t="shared" ca="1" si="243"/>
        <v>0</v>
      </c>
      <c r="AD355" s="72">
        <f t="shared" ca="1" si="244"/>
        <v>0</v>
      </c>
      <c r="AE355" s="72">
        <f t="shared" ca="1" si="245"/>
        <v>0</v>
      </c>
      <c r="AF355" s="72">
        <f t="shared" ca="1" si="246"/>
        <v>0</v>
      </c>
      <c r="AG355" s="72">
        <f t="shared" ca="1" si="247"/>
        <v>0</v>
      </c>
      <c r="AH355" s="72">
        <f t="shared" ca="1" si="248"/>
        <v>0</v>
      </c>
      <c r="AI355" s="72">
        <f t="shared" ca="1" si="249"/>
        <v>0</v>
      </c>
      <c r="AJ355" s="72">
        <f t="shared" ca="1" si="250"/>
        <v>0</v>
      </c>
      <c r="AK355" s="72">
        <f t="shared" ca="1" si="251"/>
        <v>0</v>
      </c>
      <c r="AL355" s="76"/>
      <c r="AM355" s="72">
        <f t="shared" ca="1" si="252"/>
        <v>0</v>
      </c>
      <c r="AN355" s="72">
        <f t="shared" ca="1" si="253"/>
        <v>0</v>
      </c>
      <c r="AO355" s="72">
        <f t="shared" ca="1" si="254"/>
        <v>0</v>
      </c>
      <c r="AP355" s="85">
        <f t="shared" ca="1" si="255"/>
        <v>0</v>
      </c>
      <c r="AR355" s="72">
        <f t="shared" ca="1" si="256"/>
        <v>0</v>
      </c>
      <c r="AS355" s="72">
        <f t="shared" ca="1" si="257"/>
        <v>0</v>
      </c>
      <c r="AT355" s="72">
        <f t="shared" ca="1" si="258"/>
        <v>0</v>
      </c>
      <c r="AU355" s="85">
        <f t="shared" ca="1" si="259"/>
        <v>0</v>
      </c>
      <c r="AV355" s="85"/>
      <c r="AW355" s="73">
        <f t="shared" ca="1" si="260"/>
        <v>0</v>
      </c>
      <c r="AY355" s="73">
        <f t="shared" ca="1" si="261"/>
        <v>0</v>
      </c>
      <c r="AZ355" s="86"/>
    </row>
    <row r="356" spans="1:52" ht="12" customHeight="1">
      <c r="A356" s="77">
        <f t="shared" si="262"/>
        <v>48458</v>
      </c>
      <c r="B356" s="78">
        <f t="shared" si="263"/>
        <v>50000</v>
      </c>
      <c r="C356" s="87"/>
      <c r="D356" s="79">
        <f t="shared" si="231"/>
        <v>50000</v>
      </c>
      <c r="E356" s="67">
        <f t="shared" si="232"/>
        <v>0</v>
      </c>
      <c r="F356" s="67">
        <f t="shared" ca="1" si="233"/>
        <v>0</v>
      </c>
      <c r="G356" s="80">
        <f>VLOOKUP($A356,[0]!Table,MATCH(G$4,[0]!Curves,0))</f>
        <v>0</v>
      </c>
      <c r="H356" s="81">
        <f t="shared" si="269"/>
        <v>0</v>
      </c>
      <c r="I356" s="80">
        <f t="shared" si="270"/>
        <v>0</v>
      </c>
      <c r="J356" s="80">
        <f>VLOOKUP($A356,[0]!Table,MATCH(J$4,[0]!Curves,0))</f>
        <v>0</v>
      </c>
      <c r="K356" s="81">
        <f t="shared" si="264"/>
        <v>0</v>
      </c>
      <c r="L356" s="99">
        <f t="shared" si="271"/>
        <v>0</v>
      </c>
      <c r="M356" s="80">
        <f>VLOOKUP($A356,[0]!Table,MATCH(M$4,[0]!Curves,0))</f>
        <v>0</v>
      </c>
      <c r="N356" s="81">
        <f t="shared" si="265"/>
        <v>0</v>
      </c>
      <c r="O356" s="99">
        <f t="shared" si="272"/>
        <v>0</v>
      </c>
      <c r="P356" s="71"/>
      <c r="Q356" s="99">
        <f t="shared" si="266"/>
        <v>0</v>
      </c>
      <c r="R356" s="99">
        <f t="shared" si="267"/>
        <v>0</v>
      </c>
      <c r="S356" s="99">
        <f t="shared" si="268"/>
        <v>0</v>
      </c>
      <c r="T356" s="82"/>
      <c r="U356" s="22">
        <f t="shared" si="237"/>
        <v>30</v>
      </c>
      <c r="V356" s="83">
        <f t="shared" si="238"/>
        <v>48512</v>
      </c>
      <c r="W356" s="22">
        <f t="shared" ca="1" si="239"/>
        <v>11463</v>
      </c>
      <c r="X356" s="80">
        <f>VLOOKUP($A356,[0]!Table,MATCH(X$4,[0]!Curves,0))</f>
        <v>6.5701579165795096E-2</v>
      </c>
      <c r="Y356" s="84">
        <f t="shared" ca="1" si="240"/>
        <v>0.13148895450724013</v>
      </c>
      <c r="Z356" s="22">
        <f t="shared" si="241"/>
        <v>0</v>
      </c>
      <c r="AA356" s="22">
        <f t="shared" si="242"/>
        <v>0</v>
      </c>
      <c r="AC356" s="72">
        <f t="shared" ca="1" si="243"/>
        <v>0</v>
      </c>
      <c r="AD356" s="72">
        <f t="shared" ca="1" si="244"/>
        <v>0</v>
      </c>
      <c r="AE356" s="72">
        <f t="shared" ca="1" si="245"/>
        <v>0</v>
      </c>
      <c r="AF356" s="72">
        <f t="shared" ca="1" si="246"/>
        <v>0</v>
      </c>
      <c r="AG356" s="72">
        <f t="shared" ca="1" si="247"/>
        <v>0</v>
      </c>
      <c r="AH356" s="72">
        <f t="shared" ca="1" si="248"/>
        <v>0</v>
      </c>
      <c r="AI356" s="72">
        <f t="shared" ca="1" si="249"/>
        <v>0</v>
      </c>
      <c r="AJ356" s="72">
        <f t="shared" ca="1" si="250"/>
        <v>0</v>
      </c>
      <c r="AK356" s="72">
        <f t="shared" ca="1" si="251"/>
        <v>0</v>
      </c>
      <c r="AL356" s="76"/>
      <c r="AM356" s="72">
        <f t="shared" ca="1" si="252"/>
        <v>0</v>
      </c>
      <c r="AN356" s="72">
        <f t="shared" ca="1" si="253"/>
        <v>0</v>
      </c>
      <c r="AO356" s="72">
        <f t="shared" ca="1" si="254"/>
        <v>0</v>
      </c>
      <c r="AP356" s="85">
        <f t="shared" ca="1" si="255"/>
        <v>0</v>
      </c>
      <c r="AR356" s="72">
        <f t="shared" ca="1" si="256"/>
        <v>0</v>
      </c>
      <c r="AS356" s="72">
        <f t="shared" ca="1" si="257"/>
        <v>0</v>
      </c>
      <c r="AT356" s="72">
        <f t="shared" ca="1" si="258"/>
        <v>0</v>
      </c>
      <c r="AU356" s="85">
        <f t="shared" ca="1" si="259"/>
        <v>0</v>
      </c>
      <c r="AV356" s="85"/>
      <c r="AW356" s="73">
        <f t="shared" ca="1" si="260"/>
        <v>0</v>
      </c>
      <c r="AY356" s="73">
        <f t="shared" ca="1" si="261"/>
        <v>0</v>
      </c>
      <c r="AZ356" s="86"/>
    </row>
    <row r="357" spans="1:52" ht="12" customHeight="1">
      <c r="A357" s="77">
        <f t="shared" si="262"/>
        <v>48488</v>
      </c>
      <c r="B357" s="78">
        <f t="shared" si="263"/>
        <v>50000</v>
      </c>
      <c r="C357" s="87"/>
      <c r="D357" s="79">
        <f t="shared" si="231"/>
        <v>50000</v>
      </c>
      <c r="E357" s="67">
        <f t="shared" si="232"/>
        <v>0</v>
      </c>
      <c r="F357" s="67">
        <f t="shared" ca="1" si="233"/>
        <v>0</v>
      </c>
      <c r="G357" s="80">
        <f>VLOOKUP($A357,[0]!Table,MATCH(G$4,[0]!Curves,0))</f>
        <v>0</v>
      </c>
      <c r="H357" s="81">
        <f t="shared" si="269"/>
        <v>0</v>
      </c>
      <c r="I357" s="80">
        <f t="shared" si="270"/>
        <v>0</v>
      </c>
      <c r="J357" s="80">
        <f>VLOOKUP($A357,[0]!Table,MATCH(J$4,[0]!Curves,0))</f>
        <v>0</v>
      </c>
      <c r="K357" s="81">
        <f t="shared" si="264"/>
        <v>0</v>
      </c>
      <c r="L357" s="99">
        <f t="shared" si="271"/>
        <v>0</v>
      </c>
      <c r="M357" s="80">
        <f>VLOOKUP($A357,[0]!Table,MATCH(M$4,[0]!Curves,0))</f>
        <v>0</v>
      </c>
      <c r="N357" s="81">
        <f t="shared" si="265"/>
        <v>0</v>
      </c>
      <c r="O357" s="99">
        <f t="shared" si="272"/>
        <v>0</v>
      </c>
      <c r="P357" s="71"/>
      <c r="Q357" s="99">
        <f t="shared" si="266"/>
        <v>0</v>
      </c>
      <c r="R357" s="99">
        <f t="shared" si="267"/>
        <v>0</v>
      </c>
      <c r="S357" s="99">
        <f t="shared" si="268"/>
        <v>0</v>
      </c>
      <c r="T357" s="82"/>
      <c r="U357" s="22">
        <f t="shared" si="237"/>
        <v>31</v>
      </c>
      <c r="V357" s="83">
        <f t="shared" si="238"/>
        <v>48543</v>
      </c>
      <c r="W357" s="22">
        <f t="shared" ca="1" si="239"/>
        <v>11494</v>
      </c>
      <c r="X357" s="80">
        <f>VLOOKUP($A357,[0]!Table,MATCH(X$4,[0]!Curves,0))</f>
        <v>6.5701579165795096E-2</v>
      </c>
      <c r="Y357" s="84">
        <f t="shared" ca="1" si="240"/>
        <v>0.13076949231157414</v>
      </c>
      <c r="Z357" s="22">
        <f t="shared" si="241"/>
        <v>0</v>
      </c>
      <c r="AA357" s="22">
        <f t="shared" si="242"/>
        <v>0</v>
      </c>
      <c r="AC357" s="72">
        <f t="shared" ca="1" si="243"/>
        <v>0</v>
      </c>
      <c r="AD357" s="72">
        <f t="shared" ca="1" si="244"/>
        <v>0</v>
      </c>
      <c r="AE357" s="72">
        <f t="shared" ca="1" si="245"/>
        <v>0</v>
      </c>
      <c r="AF357" s="72">
        <f t="shared" ca="1" si="246"/>
        <v>0</v>
      </c>
      <c r="AG357" s="72">
        <f t="shared" ca="1" si="247"/>
        <v>0</v>
      </c>
      <c r="AH357" s="72">
        <f t="shared" ca="1" si="248"/>
        <v>0</v>
      </c>
      <c r="AI357" s="72">
        <f t="shared" ca="1" si="249"/>
        <v>0</v>
      </c>
      <c r="AJ357" s="72">
        <f t="shared" ca="1" si="250"/>
        <v>0</v>
      </c>
      <c r="AK357" s="72">
        <f t="shared" ca="1" si="251"/>
        <v>0</v>
      </c>
      <c r="AL357" s="76"/>
      <c r="AM357" s="72">
        <f t="shared" ca="1" si="252"/>
        <v>0</v>
      </c>
      <c r="AN357" s="72">
        <f t="shared" ca="1" si="253"/>
        <v>0</v>
      </c>
      <c r="AO357" s="72">
        <f t="shared" ca="1" si="254"/>
        <v>0</v>
      </c>
      <c r="AP357" s="85">
        <f t="shared" ca="1" si="255"/>
        <v>0</v>
      </c>
      <c r="AR357" s="72">
        <f t="shared" ca="1" si="256"/>
        <v>0</v>
      </c>
      <c r="AS357" s="72">
        <f t="shared" ca="1" si="257"/>
        <v>0</v>
      </c>
      <c r="AT357" s="72">
        <f t="shared" ca="1" si="258"/>
        <v>0</v>
      </c>
      <c r="AU357" s="85">
        <f t="shared" ca="1" si="259"/>
        <v>0</v>
      </c>
      <c r="AV357" s="85"/>
      <c r="AW357" s="73">
        <f t="shared" ca="1" si="260"/>
        <v>0</v>
      </c>
      <c r="AY357" s="73">
        <f t="shared" ca="1" si="261"/>
        <v>0</v>
      </c>
      <c r="AZ357" s="86"/>
    </row>
    <row r="358" spans="1:52" ht="12" customHeight="1">
      <c r="A358" s="77">
        <f t="shared" si="262"/>
        <v>48519</v>
      </c>
      <c r="B358" s="78">
        <f t="shared" si="263"/>
        <v>50000</v>
      </c>
      <c r="C358" s="87"/>
      <c r="D358" s="79">
        <f t="shared" si="231"/>
        <v>50000</v>
      </c>
      <c r="E358" s="67">
        <f t="shared" si="232"/>
        <v>0</v>
      </c>
      <c r="F358" s="67">
        <f t="shared" ca="1" si="233"/>
        <v>0</v>
      </c>
      <c r="G358" s="80">
        <f>VLOOKUP($A358,[0]!Table,MATCH(G$4,[0]!Curves,0))</f>
        <v>0</v>
      </c>
      <c r="H358" s="81">
        <f t="shared" si="269"/>
        <v>0</v>
      </c>
      <c r="I358" s="80">
        <f t="shared" si="270"/>
        <v>0</v>
      </c>
      <c r="J358" s="80">
        <f>VLOOKUP($A358,[0]!Table,MATCH(J$4,[0]!Curves,0))</f>
        <v>0</v>
      </c>
      <c r="K358" s="81">
        <f t="shared" si="264"/>
        <v>0</v>
      </c>
      <c r="L358" s="99">
        <f t="shared" si="271"/>
        <v>0</v>
      </c>
      <c r="M358" s="80">
        <f>VLOOKUP($A358,[0]!Table,MATCH(M$4,[0]!Curves,0))</f>
        <v>0</v>
      </c>
      <c r="N358" s="81">
        <f t="shared" si="265"/>
        <v>0</v>
      </c>
      <c r="O358" s="99">
        <f t="shared" si="272"/>
        <v>0</v>
      </c>
      <c r="P358" s="71"/>
      <c r="Q358" s="99">
        <f t="shared" si="266"/>
        <v>0</v>
      </c>
      <c r="R358" s="99">
        <f t="shared" si="267"/>
        <v>0</v>
      </c>
      <c r="S358" s="99">
        <f t="shared" si="268"/>
        <v>0</v>
      </c>
      <c r="T358" s="82"/>
      <c r="U358" s="22">
        <f t="shared" si="237"/>
        <v>30</v>
      </c>
      <c r="V358" s="83">
        <f t="shared" si="238"/>
        <v>48573</v>
      </c>
      <c r="W358" s="22">
        <f t="shared" ca="1" si="239"/>
        <v>11524</v>
      </c>
      <c r="X358" s="80">
        <f>VLOOKUP($A358,[0]!Table,MATCH(X$4,[0]!Curves,0))</f>
        <v>6.5701579165795096E-2</v>
      </c>
      <c r="Y358" s="84">
        <f t="shared" ca="1" si="240"/>
        <v>0.13007698700878509</v>
      </c>
      <c r="Z358" s="22">
        <f t="shared" si="241"/>
        <v>0</v>
      </c>
      <c r="AA358" s="22">
        <f t="shared" si="242"/>
        <v>0</v>
      </c>
      <c r="AC358" s="72">
        <f t="shared" ca="1" si="243"/>
        <v>0</v>
      </c>
      <c r="AD358" s="72">
        <f t="shared" ca="1" si="244"/>
        <v>0</v>
      </c>
      <c r="AE358" s="72">
        <f t="shared" ca="1" si="245"/>
        <v>0</v>
      </c>
      <c r="AF358" s="72">
        <f t="shared" ca="1" si="246"/>
        <v>0</v>
      </c>
      <c r="AG358" s="72">
        <f t="shared" ca="1" si="247"/>
        <v>0</v>
      </c>
      <c r="AH358" s="72">
        <f t="shared" ca="1" si="248"/>
        <v>0</v>
      </c>
      <c r="AI358" s="72">
        <f t="shared" ca="1" si="249"/>
        <v>0</v>
      </c>
      <c r="AJ358" s="72">
        <f t="shared" ca="1" si="250"/>
        <v>0</v>
      </c>
      <c r="AK358" s="72">
        <f t="shared" ca="1" si="251"/>
        <v>0</v>
      </c>
      <c r="AL358" s="76"/>
      <c r="AM358" s="72">
        <f t="shared" ca="1" si="252"/>
        <v>0</v>
      </c>
      <c r="AN358" s="72">
        <f t="shared" ca="1" si="253"/>
        <v>0</v>
      </c>
      <c r="AO358" s="72">
        <f t="shared" ca="1" si="254"/>
        <v>0</v>
      </c>
      <c r="AP358" s="85">
        <f t="shared" ca="1" si="255"/>
        <v>0</v>
      </c>
      <c r="AR358" s="72">
        <f t="shared" ca="1" si="256"/>
        <v>0</v>
      </c>
      <c r="AS358" s="72">
        <f t="shared" ca="1" si="257"/>
        <v>0</v>
      </c>
      <c r="AT358" s="72">
        <f t="shared" ca="1" si="258"/>
        <v>0</v>
      </c>
      <c r="AU358" s="85">
        <f t="shared" ca="1" si="259"/>
        <v>0</v>
      </c>
      <c r="AV358" s="85"/>
      <c r="AW358" s="73">
        <f t="shared" ca="1" si="260"/>
        <v>0</v>
      </c>
      <c r="AY358" s="73">
        <f t="shared" ca="1" si="261"/>
        <v>0</v>
      </c>
      <c r="AZ358" s="86"/>
    </row>
    <row r="359" spans="1:52" ht="12" customHeight="1">
      <c r="A359" s="77">
        <f t="shared" si="262"/>
        <v>48549</v>
      </c>
      <c r="B359" s="78">
        <f t="shared" si="263"/>
        <v>50000</v>
      </c>
      <c r="C359" s="87"/>
      <c r="D359" s="79">
        <f t="shared" si="231"/>
        <v>50000</v>
      </c>
      <c r="E359" s="67">
        <f t="shared" si="232"/>
        <v>0</v>
      </c>
      <c r="F359" s="67">
        <f t="shared" ca="1" si="233"/>
        <v>0</v>
      </c>
      <c r="G359" s="80">
        <f>VLOOKUP($A359,[0]!Table,MATCH(G$4,[0]!Curves,0))</f>
        <v>0</v>
      </c>
      <c r="H359" s="81">
        <f t="shared" si="269"/>
        <v>0</v>
      </c>
      <c r="I359" s="80">
        <f t="shared" si="270"/>
        <v>0</v>
      </c>
      <c r="J359" s="80">
        <f>VLOOKUP($A359,[0]!Table,MATCH(J$4,[0]!Curves,0))</f>
        <v>0</v>
      </c>
      <c r="K359" s="81">
        <f t="shared" si="264"/>
        <v>0</v>
      </c>
      <c r="L359" s="99">
        <f t="shared" si="271"/>
        <v>0</v>
      </c>
      <c r="M359" s="80">
        <f>VLOOKUP($A359,[0]!Table,MATCH(M$4,[0]!Curves,0))</f>
        <v>0</v>
      </c>
      <c r="N359" s="81">
        <f t="shared" si="265"/>
        <v>0</v>
      </c>
      <c r="O359" s="99">
        <f t="shared" si="272"/>
        <v>0</v>
      </c>
      <c r="P359" s="71"/>
      <c r="Q359" s="99">
        <f t="shared" si="266"/>
        <v>0</v>
      </c>
      <c r="R359" s="99">
        <f t="shared" si="267"/>
        <v>0</v>
      </c>
      <c r="S359" s="99">
        <f t="shared" si="268"/>
        <v>0</v>
      </c>
      <c r="T359" s="82"/>
      <c r="U359" s="22">
        <f t="shared" si="237"/>
        <v>31</v>
      </c>
      <c r="V359" s="83">
        <f t="shared" si="238"/>
        <v>48604</v>
      </c>
      <c r="W359" s="22">
        <f t="shared" ca="1" si="239"/>
        <v>11555</v>
      </c>
      <c r="X359" s="80">
        <f>VLOOKUP($A359,[0]!Table,MATCH(X$4,[0]!Curves,0))</f>
        <v>6.5701579165795096E-2</v>
      </c>
      <c r="Y359" s="84">
        <f t="shared" ca="1" si="240"/>
        <v>0.12936525061214493</v>
      </c>
      <c r="Z359" s="22">
        <f t="shared" si="241"/>
        <v>0</v>
      </c>
      <c r="AA359" s="22">
        <f t="shared" si="242"/>
        <v>0</v>
      </c>
      <c r="AC359" s="72">
        <f t="shared" ca="1" si="243"/>
        <v>0</v>
      </c>
      <c r="AD359" s="72">
        <f t="shared" ca="1" si="244"/>
        <v>0</v>
      </c>
      <c r="AE359" s="72">
        <f t="shared" ca="1" si="245"/>
        <v>0</v>
      </c>
      <c r="AF359" s="72">
        <f t="shared" ca="1" si="246"/>
        <v>0</v>
      </c>
      <c r="AG359" s="72">
        <f t="shared" ca="1" si="247"/>
        <v>0</v>
      </c>
      <c r="AH359" s="72">
        <f t="shared" ca="1" si="248"/>
        <v>0</v>
      </c>
      <c r="AI359" s="72">
        <f t="shared" ca="1" si="249"/>
        <v>0</v>
      </c>
      <c r="AJ359" s="72">
        <f t="shared" ca="1" si="250"/>
        <v>0</v>
      </c>
      <c r="AK359" s="72">
        <f t="shared" ca="1" si="251"/>
        <v>0</v>
      </c>
      <c r="AL359" s="76"/>
      <c r="AM359" s="72">
        <f t="shared" ca="1" si="252"/>
        <v>0</v>
      </c>
      <c r="AN359" s="72">
        <f t="shared" ca="1" si="253"/>
        <v>0</v>
      </c>
      <c r="AO359" s="72">
        <f t="shared" ca="1" si="254"/>
        <v>0</v>
      </c>
      <c r="AP359" s="85">
        <f t="shared" ca="1" si="255"/>
        <v>0</v>
      </c>
      <c r="AR359" s="72">
        <f t="shared" ca="1" si="256"/>
        <v>0</v>
      </c>
      <c r="AS359" s="72">
        <f t="shared" ca="1" si="257"/>
        <v>0</v>
      </c>
      <c r="AT359" s="72">
        <f t="shared" ca="1" si="258"/>
        <v>0</v>
      </c>
      <c r="AU359" s="85">
        <f t="shared" ca="1" si="259"/>
        <v>0</v>
      </c>
      <c r="AV359" s="85"/>
      <c r="AW359" s="73">
        <f t="shared" ca="1" si="260"/>
        <v>0</v>
      </c>
      <c r="AY359" s="73">
        <f t="shared" ca="1" si="261"/>
        <v>0</v>
      </c>
      <c r="AZ359" s="86"/>
    </row>
    <row r="360" spans="1:52" ht="12" customHeight="1">
      <c r="A360" s="77">
        <f t="shared" si="262"/>
        <v>48580</v>
      </c>
      <c r="B360" s="78">
        <f t="shared" si="263"/>
        <v>50000</v>
      </c>
      <c r="C360" s="87"/>
      <c r="D360" s="79">
        <f t="shared" si="231"/>
        <v>50000</v>
      </c>
      <c r="E360" s="67">
        <f t="shared" si="232"/>
        <v>0</v>
      </c>
      <c r="F360" s="67">
        <f t="shared" ca="1" si="233"/>
        <v>0</v>
      </c>
      <c r="G360" s="80">
        <f>VLOOKUP($A360,[0]!Table,MATCH(G$4,[0]!Curves,0))</f>
        <v>0</v>
      </c>
      <c r="H360" s="81">
        <f t="shared" si="269"/>
        <v>0</v>
      </c>
      <c r="I360" s="80">
        <f t="shared" si="270"/>
        <v>0</v>
      </c>
      <c r="J360" s="80">
        <f>VLOOKUP($A360,[0]!Table,MATCH(J$4,[0]!Curves,0))</f>
        <v>0</v>
      </c>
      <c r="K360" s="81">
        <f t="shared" si="264"/>
        <v>0</v>
      </c>
      <c r="L360" s="99">
        <f t="shared" si="271"/>
        <v>0</v>
      </c>
      <c r="M360" s="80">
        <f>VLOOKUP($A360,[0]!Table,MATCH(M$4,[0]!Curves,0))</f>
        <v>0</v>
      </c>
      <c r="N360" s="81">
        <f t="shared" si="265"/>
        <v>0</v>
      </c>
      <c r="O360" s="99">
        <f t="shared" si="272"/>
        <v>0</v>
      </c>
      <c r="P360" s="71"/>
      <c r="Q360" s="99">
        <f t="shared" si="266"/>
        <v>0</v>
      </c>
      <c r="R360" s="99">
        <f t="shared" si="267"/>
        <v>0</v>
      </c>
      <c r="S360" s="99">
        <f t="shared" si="268"/>
        <v>0</v>
      </c>
      <c r="T360" s="82"/>
      <c r="U360" s="22">
        <f t="shared" si="237"/>
        <v>31</v>
      </c>
      <c r="V360" s="83">
        <f t="shared" si="238"/>
        <v>48635</v>
      </c>
      <c r="W360" s="22">
        <f t="shared" ca="1" si="239"/>
        <v>11586</v>
      </c>
      <c r="X360" s="80">
        <f>VLOOKUP($A360,[0]!Table,MATCH(X$4,[0]!Curves,0))</f>
        <v>6.5701579165795096E-2</v>
      </c>
      <c r="Y360" s="84">
        <f t="shared" ca="1" si="240"/>
        <v>0.12865740859151978</v>
      </c>
      <c r="Z360" s="22">
        <f t="shared" si="241"/>
        <v>0</v>
      </c>
      <c r="AA360" s="22">
        <f t="shared" si="242"/>
        <v>0</v>
      </c>
      <c r="AC360" s="72">
        <f t="shared" ca="1" si="243"/>
        <v>0</v>
      </c>
      <c r="AD360" s="72">
        <f t="shared" ca="1" si="244"/>
        <v>0</v>
      </c>
      <c r="AE360" s="72">
        <f t="shared" ca="1" si="245"/>
        <v>0</v>
      </c>
      <c r="AF360" s="72">
        <f t="shared" ca="1" si="246"/>
        <v>0</v>
      </c>
      <c r="AG360" s="72">
        <f t="shared" ca="1" si="247"/>
        <v>0</v>
      </c>
      <c r="AH360" s="72">
        <f t="shared" ca="1" si="248"/>
        <v>0</v>
      </c>
      <c r="AI360" s="72">
        <f t="shared" ca="1" si="249"/>
        <v>0</v>
      </c>
      <c r="AJ360" s="72">
        <f t="shared" ca="1" si="250"/>
        <v>0</v>
      </c>
      <c r="AK360" s="72">
        <f t="shared" ca="1" si="251"/>
        <v>0</v>
      </c>
      <c r="AL360" s="76"/>
      <c r="AM360" s="72">
        <f t="shared" ca="1" si="252"/>
        <v>0</v>
      </c>
      <c r="AN360" s="72">
        <f t="shared" ca="1" si="253"/>
        <v>0</v>
      </c>
      <c r="AO360" s="72">
        <f t="shared" ca="1" si="254"/>
        <v>0</v>
      </c>
      <c r="AP360" s="85">
        <f t="shared" ca="1" si="255"/>
        <v>0</v>
      </c>
      <c r="AR360" s="72">
        <f t="shared" ca="1" si="256"/>
        <v>0</v>
      </c>
      <c r="AS360" s="72">
        <f t="shared" ca="1" si="257"/>
        <v>0</v>
      </c>
      <c r="AT360" s="72">
        <f t="shared" ca="1" si="258"/>
        <v>0</v>
      </c>
      <c r="AU360" s="85">
        <f t="shared" ca="1" si="259"/>
        <v>0</v>
      </c>
      <c r="AV360" s="85"/>
      <c r="AW360" s="73">
        <f t="shared" ca="1" si="260"/>
        <v>0</v>
      </c>
      <c r="AY360" s="73">
        <f t="shared" ca="1" si="261"/>
        <v>0</v>
      </c>
      <c r="AZ360" s="86"/>
    </row>
    <row r="361" spans="1:52" ht="12" customHeight="1">
      <c r="A361" s="77">
        <f t="shared" si="262"/>
        <v>48611</v>
      </c>
      <c r="B361" s="78">
        <f t="shared" si="263"/>
        <v>50000</v>
      </c>
      <c r="C361" s="87"/>
      <c r="D361" s="79">
        <f t="shared" si="231"/>
        <v>50000</v>
      </c>
      <c r="E361" s="67">
        <f t="shared" si="232"/>
        <v>0</v>
      </c>
      <c r="F361" s="67">
        <f t="shared" ca="1" si="233"/>
        <v>0</v>
      </c>
      <c r="G361" s="80">
        <f>VLOOKUP($A361,[0]!Table,MATCH(G$4,[0]!Curves,0))</f>
        <v>0</v>
      </c>
      <c r="H361" s="81">
        <f t="shared" si="269"/>
        <v>0</v>
      </c>
      <c r="I361" s="80">
        <f t="shared" si="270"/>
        <v>0</v>
      </c>
      <c r="J361" s="80">
        <f>VLOOKUP($A361,[0]!Table,MATCH(J$4,[0]!Curves,0))</f>
        <v>0</v>
      </c>
      <c r="K361" s="81">
        <f t="shared" si="264"/>
        <v>0</v>
      </c>
      <c r="L361" s="99">
        <f t="shared" si="271"/>
        <v>0</v>
      </c>
      <c r="M361" s="80">
        <f>VLOOKUP($A361,[0]!Table,MATCH(M$4,[0]!Curves,0))</f>
        <v>0</v>
      </c>
      <c r="N361" s="81">
        <f t="shared" si="265"/>
        <v>0</v>
      </c>
      <c r="O361" s="99">
        <f t="shared" si="272"/>
        <v>0</v>
      </c>
      <c r="P361" s="71"/>
      <c r="Q361" s="99">
        <f t="shared" si="266"/>
        <v>0</v>
      </c>
      <c r="R361" s="99">
        <f t="shared" si="267"/>
        <v>0</v>
      </c>
      <c r="S361" s="99">
        <f t="shared" si="268"/>
        <v>0</v>
      </c>
      <c r="T361" s="82"/>
      <c r="U361" s="22">
        <f t="shared" si="237"/>
        <v>28</v>
      </c>
      <c r="V361" s="83">
        <f t="shared" si="238"/>
        <v>48663</v>
      </c>
      <c r="W361" s="22">
        <f t="shared" ca="1" si="239"/>
        <v>11614</v>
      </c>
      <c r="X361" s="80">
        <f>VLOOKUP($A361,[0]!Table,MATCH(X$4,[0]!Curves,0))</f>
        <v>6.5701579165795096E-2</v>
      </c>
      <c r="Y361" s="84">
        <f t="shared" ca="1" si="240"/>
        <v>0.12802139698405893</v>
      </c>
      <c r="Z361" s="22">
        <f t="shared" si="241"/>
        <v>0</v>
      </c>
      <c r="AA361" s="22">
        <f t="shared" si="242"/>
        <v>0</v>
      </c>
      <c r="AC361" s="72">
        <f t="shared" ca="1" si="243"/>
        <v>0</v>
      </c>
      <c r="AD361" s="72">
        <f t="shared" ca="1" si="244"/>
        <v>0</v>
      </c>
      <c r="AE361" s="72">
        <f t="shared" ca="1" si="245"/>
        <v>0</v>
      </c>
      <c r="AF361" s="72">
        <f t="shared" ca="1" si="246"/>
        <v>0</v>
      </c>
      <c r="AG361" s="72">
        <f t="shared" ca="1" si="247"/>
        <v>0</v>
      </c>
      <c r="AH361" s="72">
        <f t="shared" ca="1" si="248"/>
        <v>0</v>
      </c>
      <c r="AI361" s="72">
        <f t="shared" ca="1" si="249"/>
        <v>0</v>
      </c>
      <c r="AJ361" s="72">
        <f t="shared" ca="1" si="250"/>
        <v>0</v>
      </c>
      <c r="AK361" s="72">
        <f t="shared" ca="1" si="251"/>
        <v>0</v>
      </c>
      <c r="AL361" s="76"/>
      <c r="AM361" s="72">
        <f t="shared" ca="1" si="252"/>
        <v>0</v>
      </c>
      <c r="AN361" s="72">
        <f t="shared" ca="1" si="253"/>
        <v>0</v>
      </c>
      <c r="AO361" s="72">
        <f t="shared" ca="1" si="254"/>
        <v>0</v>
      </c>
      <c r="AP361" s="85">
        <f t="shared" ca="1" si="255"/>
        <v>0</v>
      </c>
      <c r="AR361" s="72">
        <f t="shared" ca="1" si="256"/>
        <v>0</v>
      </c>
      <c r="AS361" s="72">
        <f t="shared" ca="1" si="257"/>
        <v>0</v>
      </c>
      <c r="AT361" s="72">
        <f t="shared" ca="1" si="258"/>
        <v>0</v>
      </c>
      <c r="AU361" s="85">
        <f t="shared" ca="1" si="259"/>
        <v>0</v>
      </c>
      <c r="AV361" s="85"/>
      <c r="AW361" s="73">
        <f t="shared" ca="1" si="260"/>
        <v>0</v>
      </c>
      <c r="AY361" s="73">
        <f t="shared" ca="1" si="261"/>
        <v>0</v>
      </c>
      <c r="AZ361" s="86"/>
    </row>
    <row r="362" spans="1:52" ht="12" customHeight="1">
      <c r="A362" s="77">
        <f t="shared" si="262"/>
        <v>48639</v>
      </c>
      <c r="B362" s="78">
        <f t="shared" si="263"/>
        <v>50000</v>
      </c>
      <c r="C362" s="87"/>
      <c r="D362" s="79">
        <f t="shared" si="231"/>
        <v>50000</v>
      </c>
      <c r="E362" s="67">
        <f t="shared" si="232"/>
        <v>0</v>
      </c>
      <c r="F362" s="67">
        <f t="shared" ca="1" si="233"/>
        <v>0</v>
      </c>
      <c r="G362" s="80">
        <f>VLOOKUP($A362,[0]!Table,MATCH(G$4,[0]!Curves,0))</f>
        <v>0</v>
      </c>
      <c r="H362" s="81">
        <f t="shared" si="269"/>
        <v>0</v>
      </c>
      <c r="I362" s="80">
        <f t="shared" si="270"/>
        <v>0</v>
      </c>
      <c r="J362" s="80">
        <f>VLOOKUP($A362,[0]!Table,MATCH(J$4,[0]!Curves,0))</f>
        <v>0</v>
      </c>
      <c r="K362" s="81">
        <f t="shared" si="264"/>
        <v>0</v>
      </c>
      <c r="L362" s="99">
        <f t="shared" si="271"/>
        <v>0</v>
      </c>
      <c r="M362" s="80">
        <f>VLOOKUP($A362,[0]!Table,MATCH(M$4,[0]!Curves,0))</f>
        <v>0</v>
      </c>
      <c r="N362" s="81">
        <f t="shared" si="265"/>
        <v>0</v>
      </c>
      <c r="O362" s="99">
        <f t="shared" si="272"/>
        <v>0</v>
      </c>
      <c r="P362" s="71"/>
      <c r="Q362" s="99">
        <f t="shared" si="266"/>
        <v>0</v>
      </c>
      <c r="R362" s="99">
        <f t="shared" si="267"/>
        <v>0</v>
      </c>
      <c r="S362" s="99">
        <f t="shared" si="268"/>
        <v>0</v>
      </c>
      <c r="T362" s="82"/>
      <c r="U362" s="22">
        <f t="shared" si="237"/>
        <v>31</v>
      </c>
      <c r="V362" s="83">
        <f t="shared" si="238"/>
        <v>48694</v>
      </c>
      <c r="W362" s="22">
        <f t="shared" ca="1" si="239"/>
        <v>11645</v>
      </c>
      <c r="X362" s="80">
        <f>VLOOKUP($A362,[0]!Table,MATCH(X$4,[0]!Curves,0))</f>
        <v>6.5701579165795096E-2</v>
      </c>
      <c r="Y362" s="84">
        <f t="shared" ca="1" si="240"/>
        <v>0.12732090806686014</v>
      </c>
      <c r="Z362" s="22">
        <f t="shared" si="241"/>
        <v>0</v>
      </c>
      <c r="AA362" s="22">
        <f t="shared" si="242"/>
        <v>0</v>
      </c>
      <c r="AC362" s="72">
        <f t="shared" ca="1" si="243"/>
        <v>0</v>
      </c>
      <c r="AD362" s="72">
        <f t="shared" ca="1" si="244"/>
        <v>0</v>
      </c>
      <c r="AE362" s="72">
        <f t="shared" ca="1" si="245"/>
        <v>0</v>
      </c>
      <c r="AF362" s="72">
        <f t="shared" ca="1" si="246"/>
        <v>0</v>
      </c>
      <c r="AG362" s="72">
        <f t="shared" ca="1" si="247"/>
        <v>0</v>
      </c>
      <c r="AH362" s="72">
        <f t="shared" ca="1" si="248"/>
        <v>0</v>
      </c>
      <c r="AI362" s="72">
        <f t="shared" ca="1" si="249"/>
        <v>0</v>
      </c>
      <c r="AJ362" s="72">
        <f t="shared" ca="1" si="250"/>
        <v>0</v>
      </c>
      <c r="AK362" s="72">
        <f t="shared" ca="1" si="251"/>
        <v>0</v>
      </c>
      <c r="AL362" s="76"/>
      <c r="AM362" s="72">
        <f t="shared" ca="1" si="252"/>
        <v>0</v>
      </c>
      <c r="AN362" s="72">
        <f t="shared" ca="1" si="253"/>
        <v>0</v>
      </c>
      <c r="AO362" s="72">
        <f t="shared" ca="1" si="254"/>
        <v>0</v>
      </c>
      <c r="AP362" s="85">
        <f t="shared" ca="1" si="255"/>
        <v>0</v>
      </c>
      <c r="AR362" s="72">
        <f t="shared" ca="1" si="256"/>
        <v>0</v>
      </c>
      <c r="AS362" s="72">
        <f t="shared" ca="1" si="257"/>
        <v>0</v>
      </c>
      <c r="AT362" s="72">
        <f t="shared" ca="1" si="258"/>
        <v>0</v>
      </c>
      <c r="AU362" s="85">
        <f t="shared" ca="1" si="259"/>
        <v>0</v>
      </c>
      <c r="AV362" s="85"/>
      <c r="AW362" s="73">
        <f t="shared" ca="1" si="260"/>
        <v>0</v>
      </c>
      <c r="AY362" s="73">
        <f t="shared" ca="1" si="261"/>
        <v>0</v>
      </c>
      <c r="AZ362" s="86"/>
    </row>
    <row r="363" spans="1:52" ht="12" customHeight="1">
      <c r="A363" s="77">
        <f t="shared" si="262"/>
        <v>48670</v>
      </c>
      <c r="B363" s="78">
        <f t="shared" si="263"/>
        <v>50000</v>
      </c>
      <c r="C363" s="87"/>
      <c r="D363" s="79">
        <f t="shared" si="231"/>
        <v>50000</v>
      </c>
      <c r="E363" s="67">
        <f t="shared" si="232"/>
        <v>0</v>
      </c>
      <c r="F363" s="67">
        <f t="shared" ca="1" si="233"/>
        <v>0</v>
      </c>
      <c r="G363" s="80">
        <f>VLOOKUP($A363,[0]!Table,MATCH(G$4,[0]!Curves,0))</f>
        <v>0</v>
      </c>
      <c r="H363" s="81">
        <f t="shared" si="269"/>
        <v>0</v>
      </c>
      <c r="I363" s="80">
        <f t="shared" si="270"/>
        <v>0</v>
      </c>
      <c r="J363" s="80">
        <f>VLOOKUP($A363,[0]!Table,MATCH(J$4,[0]!Curves,0))</f>
        <v>0</v>
      </c>
      <c r="K363" s="81">
        <f t="shared" si="264"/>
        <v>0</v>
      </c>
      <c r="L363" s="99">
        <f t="shared" si="271"/>
        <v>0</v>
      </c>
      <c r="M363" s="80">
        <f>VLOOKUP($A363,[0]!Table,MATCH(M$4,[0]!Curves,0))</f>
        <v>0</v>
      </c>
      <c r="N363" s="81">
        <f t="shared" si="265"/>
        <v>0</v>
      </c>
      <c r="O363" s="99">
        <f t="shared" si="272"/>
        <v>0</v>
      </c>
      <c r="P363" s="71"/>
      <c r="Q363" s="99">
        <f t="shared" si="266"/>
        <v>0</v>
      </c>
      <c r="R363" s="99">
        <f t="shared" si="267"/>
        <v>0</v>
      </c>
      <c r="S363" s="99">
        <f t="shared" si="268"/>
        <v>0</v>
      </c>
      <c r="T363" s="82"/>
      <c r="U363" s="22">
        <f t="shared" si="237"/>
        <v>30</v>
      </c>
      <c r="V363" s="83">
        <f t="shared" si="238"/>
        <v>48724</v>
      </c>
      <c r="W363" s="22">
        <f t="shared" ca="1" si="239"/>
        <v>11675</v>
      </c>
      <c r="X363" s="80">
        <f>VLOOKUP($A363,[0]!Table,MATCH(X$4,[0]!Curves,0))</f>
        <v>6.5701579165795096E-2</v>
      </c>
      <c r="Y363" s="84">
        <f t="shared" ca="1" si="240"/>
        <v>0.12664666514954306</v>
      </c>
      <c r="Z363" s="22">
        <f t="shared" si="241"/>
        <v>0</v>
      </c>
      <c r="AA363" s="22">
        <f t="shared" si="242"/>
        <v>0</v>
      </c>
      <c r="AC363" s="72">
        <f t="shared" ca="1" si="243"/>
        <v>0</v>
      </c>
      <c r="AD363" s="72">
        <f t="shared" ca="1" si="244"/>
        <v>0</v>
      </c>
      <c r="AE363" s="72">
        <f t="shared" ca="1" si="245"/>
        <v>0</v>
      </c>
      <c r="AF363" s="72">
        <f t="shared" ca="1" si="246"/>
        <v>0</v>
      </c>
      <c r="AG363" s="72">
        <f t="shared" ca="1" si="247"/>
        <v>0</v>
      </c>
      <c r="AH363" s="72">
        <f t="shared" ca="1" si="248"/>
        <v>0</v>
      </c>
      <c r="AI363" s="72">
        <f t="shared" ca="1" si="249"/>
        <v>0</v>
      </c>
      <c r="AJ363" s="72">
        <f t="shared" ca="1" si="250"/>
        <v>0</v>
      </c>
      <c r="AK363" s="72">
        <f t="shared" ca="1" si="251"/>
        <v>0</v>
      </c>
      <c r="AL363" s="76"/>
      <c r="AM363" s="72">
        <f t="shared" ca="1" si="252"/>
        <v>0</v>
      </c>
      <c r="AN363" s="72">
        <f t="shared" ca="1" si="253"/>
        <v>0</v>
      </c>
      <c r="AO363" s="72">
        <f t="shared" ca="1" si="254"/>
        <v>0</v>
      </c>
      <c r="AP363" s="85">
        <f t="shared" ca="1" si="255"/>
        <v>0</v>
      </c>
      <c r="AR363" s="72">
        <f t="shared" ca="1" si="256"/>
        <v>0</v>
      </c>
      <c r="AS363" s="72">
        <f t="shared" ca="1" si="257"/>
        <v>0</v>
      </c>
      <c r="AT363" s="72">
        <f t="shared" ca="1" si="258"/>
        <v>0</v>
      </c>
      <c r="AU363" s="85">
        <f t="shared" ca="1" si="259"/>
        <v>0</v>
      </c>
      <c r="AV363" s="85"/>
      <c r="AW363" s="73">
        <f t="shared" ca="1" si="260"/>
        <v>0</v>
      </c>
      <c r="AY363" s="73">
        <f t="shared" ca="1" si="261"/>
        <v>0</v>
      </c>
      <c r="AZ363" s="86"/>
    </row>
    <row r="364" spans="1:52" ht="12" customHeight="1">
      <c r="A364" s="77">
        <f t="shared" si="262"/>
        <v>48700</v>
      </c>
      <c r="B364" s="78">
        <f t="shared" si="263"/>
        <v>50000</v>
      </c>
      <c r="C364" s="87"/>
      <c r="D364" s="79">
        <f t="shared" si="231"/>
        <v>50000</v>
      </c>
      <c r="E364" s="67">
        <f t="shared" si="232"/>
        <v>0</v>
      </c>
      <c r="F364" s="67">
        <f t="shared" ca="1" si="233"/>
        <v>0</v>
      </c>
      <c r="G364" s="80">
        <f>VLOOKUP($A364,[0]!Table,MATCH(G$4,[0]!Curves,0))</f>
        <v>0</v>
      </c>
      <c r="H364" s="81">
        <f t="shared" si="269"/>
        <v>0</v>
      </c>
      <c r="I364" s="80">
        <f t="shared" si="270"/>
        <v>0</v>
      </c>
      <c r="J364" s="80">
        <f>VLOOKUP($A364,[0]!Table,MATCH(J$4,[0]!Curves,0))</f>
        <v>0</v>
      </c>
      <c r="K364" s="81">
        <f t="shared" si="264"/>
        <v>0</v>
      </c>
      <c r="L364" s="99">
        <f t="shared" si="271"/>
        <v>0</v>
      </c>
      <c r="M364" s="80">
        <f>VLOOKUP($A364,[0]!Table,MATCH(M$4,[0]!Curves,0))</f>
        <v>0</v>
      </c>
      <c r="N364" s="81">
        <f t="shared" si="265"/>
        <v>0</v>
      </c>
      <c r="O364" s="99">
        <f t="shared" si="272"/>
        <v>0</v>
      </c>
      <c r="P364" s="71"/>
      <c r="Q364" s="99">
        <f t="shared" si="266"/>
        <v>0</v>
      </c>
      <c r="R364" s="99">
        <f t="shared" si="267"/>
        <v>0</v>
      </c>
      <c r="S364" s="99">
        <f t="shared" si="268"/>
        <v>0</v>
      </c>
      <c r="T364" s="82"/>
      <c r="U364" s="22">
        <f t="shared" si="237"/>
        <v>31</v>
      </c>
      <c r="V364" s="83">
        <f t="shared" si="238"/>
        <v>48755</v>
      </c>
      <c r="W364" s="22">
        <f t="shared" ca="1" si="239"/>
        <v>11706</v>
      </c>
      <c r="X364" s="80">
        <f>VLOOKUP($A364,[0]!Table,MATCH(X$4,[0]!Curves,0))</f>
        <v>6.5701579165795096E-2</v>
      </c>
      <c r="Y364" s="84">
        <f t="shared" ca="1" si="240"/>
        <v>0.12595369829066333</v>
      </c>
      <c r="Z364" s="22">
        <f t="shared" si="241"/>
        <v>0</v>
      </c>
      <c r="AA364" s="22">
        <f t="shared" si="242"/>
        <v>0</v>
      </c>
      <c r="AC364" s="72">
        <f t="shared" ca="1" si="243"/>
        <v>0</v>
      </c>
      <c r="AD364" s="72">
        <f t="shared" ca="1" si="244"/>
        <v>0</v>
      </c>
      <c r="AE364" s="72">
        <f t="shared" ca="1" si="245"/>
        <v>0</v>
      </c>
      <c r="AF364" s="72">
        <f t="shared" ca="1" si="246"/>
        <v>0</v>
      </c>
      <c r="AG364" s="72">
        <f t="shared" ca="1" si="247"/>
        <v>0</v>
      </c>
      <c r="AH364" s="72">
        <f t="shared" ca="1" si="248"/>
        <v>0</v>
      </c>
      <c r="AI364" s="72">
        <f t="shared" ca="1" si="249"/>
        <v>0</v>
      </c>
      <c r="AJ364" s="72">
        <f t="shared" ca="1" si="250"/>
        <v>0</v>
      </c>
      <c r="AK364" s="72">
        <f t="shared" ca="1" si="251"/>
        <v>0</v>
      </c>
      <c r="AL364" s="76"/>
      <c r="AM364" s="72">
        <f t="shared" ca="1" si="252"/>
        <v>0</v>
      </c>
      <c r="AN364" s="72">
        <f t="shared" ca="1" si="253"/>
        <v>0</v>
      </c>
      <c r="AO364" s="72">
        <f t="shared" ca="1" si="254"/>
        <v>0</v>
      </c>
      <c r="AP364" s="85">
        <f t="shared" ca="1" si="255"/>
        <v>0</v>
      </c>
      <c r="AR364" s="72">
        <f t="shared" ca="1" si="256"/>
        <v>0</v>
      </c>
      <c r="AS364" s="72">
        <f t="shared" ca="1" si="257"/>
        <v>0</v>
      </c>
      <c r="AT364" s="72">
        <f t="shared" ca="1" si="258"/>
        <v>0</v>
      </c>
      <c r="AU364" s="85">
        <f t="shared" ca="1" si="259"/>
        <v>0</v>
      </c>
      <c r="AV364" s="85"/>
      <c r="AW364" s="73">
        <f t="shared" ca="1" si="260"/>
        <v>0</v>
      </c>
      <c r="AY364" s="73">
        <f t="shared" ca="1" si="261"/>
        <v>0</v>
      </c>
      <c r="AZ364" s="86"/>
    </row>
    <row r="365" spans="1:52" ht="12" customHeight="1">
      <c r="A365" s="77">
        <f t="shared" si="262"/>
        <v>48731</v>
      </c>
      <c r="B365" s="78">
        <f t="shared" si="263"/>
        <v>50000</v>
      </c>
      <c r="C365" s="87"/>
      <c r="D365" s="79">
        <f t="shared" si="231"/>
        <v>50000</v>
      </c>
      <c r="E365" s="67">
        <f t="shared" si="232"/>
        <v>0</v>
      </c>
      <c r="F365" s="67">
        <f t="shared" ca="1" si="233"/>
        <v>0</v>
      </c>
      <c r="G365" s="80">
        <f>VLOOKUP($A365,[0]!Table,MATCH(G$4,[0]!Curves,0))</f>
        <v>0</v>
      </c>
      <c r="H365" s="81">
        <f t="shared" si="269"/>
        <v>0</v>
      </c>
      <c r="I365" s="80">
        <f t="shared" si="270"/>
        <v>0</v>
      </c>
      <c r="J365" s="80">
        <f>VLOOKUP($A365,[0]!Table,MATCH(J$4,[0]!Curves,0))</f>
        <v>0</v>
      </c>
      <c r="K365" s="81">
        <f t="shared" si="264"/>
        <v>0</v>
      </c>
      <c r="L365" s="99">
        <f t="shared" si="271"/>
        <v>0</v>
      </c>
      <c r="M365" s="80">
        <f>VLOOKUP($A365,[0]!Table,MATCH(M$4,[0]!Curves,0))</f>
        <v>0</v>
      </c>
      <c r="N365" s="81">
        <f t="shared" si="265"/>
        <v>0</v>
      </c>
      <c r="O365" s="99">
        <f t="shared" si="272"/>
        <v>0</v>
      </c>
      <c r="P365" s="71"/>
      <c r="Q365" s="99">
        <f t="shared" si="266"/>
        <v>0</v>
      </c>
      <c r="R365" s="99">
        <f t="shared" si="267"/>
        <v>0</v>
      </c>
      <c r="S365" s="99">
        <f t="shared" si="268"/>
        <v>0</v>
      </c>
      <c r="T365" s="82"/>
      <c r="U365" s="22">
        <f t="shared" si="237"/>
        <v>30</v>
      </c>
      <c r="V365" s="83">
        <f t="shared" si="238"/>
        <v>48785</v>
      </c>
      <c r="W365" s="22">
        <f t="shared" ca="1" si="239"/>
        <v>11736</v>
      </c>
      <c r="X365" s="80">
        <f>VLOOKUP($A365,[0]!Table,MATCH(X$4,[0]!Curves,0))</f>
        <v>6.5701579165795096E-2</v>
      </c>
      <c r="Y365" s="84">
        <f t="shared" ca="1" si="240"/>
        <v>0.12528669559431296</v>
      </c>
      <c r="Z365" s="22">
        <f t="shared" si="241"/>
        <v>0</v>
      </c>
      <c r="AA365" s="22">
        <f t="shared" si="242"/>
        <v>0</v>
      </c>
      <c r="AC365" s="72">
        <f t="shared" ca="1" si="243"/>
        <v>0</v>
      </c>
      <c r="AD365" s="72">
        <f t="shared" ca="1" si="244"/>
        <v>0</v>
      </c>
      <c r="AE365" s="72">
        <f t="shared" ca="1" si="245"/>
        <v>0</v>
      </c>
      <c r="AF365" s="72">
        <f t="shared" ca="1" si="246"/>
        <v>0</v>
      </c>
      <c r="AG365" s="72">
        <f t="shared" ca="1" si="247"/>
        <v>0</v>
      </c>
      <c r="AH365" s="72">
        <f t="shared" ca="1" si="248"/>
        <v>0</v>
      </c>
      <c r="AI365" s="72">
        <f t="shared" ca="1" si="249"/>
        <v>0</v>
      </c>
      <c r="AJ365" s="72">
        <f t="shared" ca="1" si="250"/>
        <v>0</v>
      </c>
      <c r="AK365" s="72">
        <f t="shared" ca="1" si="251"/>
        <v>0</v>
      </c>
      <c r="AL365" s="76"/>
      <c r="AM365" s="72">
        <f t="shared" ca="1" si="252"/>
        <v>0</v>
      </c>
      <c r="AN365" s="72">
        <f t="shared" ca="1" si="253"/>
        <v>0</v>
      </c>
      <c r="AO365" s="72">
        <f t="shared" ca="1" si="254"/>
        <v>0</v>
      </c>
      <c r="AP365" s="85">
        <f t="shared" ca="1" si="255"/>
        <v>0</v>
      </c>
      <c r="AR365" s="72">
        <f t="shared" ca="1" si="256"/>
        <v>0</v>
      </c>
      <c r="AS365" s="72">
        <f t="shared" ca="1" si="257"/>
        <v>0</v>
      </c>
      <c r="AT365" s="72">
        <f t="shared" ca="1" si="258"/>
        <v>0</v>
      </c>
      <c r="AU365" s="85">
        <f t="shared" ca="1" si="259"/>
        <v>0</v>
      </c>
      <c r="AV365" s="85"/>
      <c r="AW365" s="73">
        <f t="shared" ca="1" si="260"/>
        <v>0</v>
      </c>
      <c r="AY365" s="73">
        <f t="shared" ca="1" si="261"/>
        <v>0</v>
      </c>
      <c r="AZ365" s="86"/>
    </row>
    <row r="366" spans="1:52" ht="12" customHeight="1">
      <c r="A366" s="77">
        <f t="shared" si="262"/>
        <v>48761</v>
      </c>
      <c r="B366" s="78">
        <f t="shared" si="263"/>
        <v>50000</v>
      </c>
      <c r="C366" s="87"/>
      <c r="D366" s="79">
        <f t="shared" si="231"/>
        <v>50000</v>
      </c>
      <c r="E366" s="67">
        <f t="shared" si="232"/>
        <v>0</v>
      </c>
      <c r="F366" s="67">
        <f t="shared" ca="1" si="233"/>
        <v>0</v>
      </c>
      <c r="G366" s="80">
        <f>VLOOKUP($A366,[0]!Table,MATCH(G$4,[0]!Curves,0))</f>
        <v>0</v>
      </c>
      <c r="H366" s="81">
        <f t="shared" si="269"/>
        <v>0</v>
      </c>
      <c r="I366" s="80">
        <f t="shared" si="270"/>
        <v>0</v>
      </c>
      <c r="J366" s="80">
        <f>VLOOKUP($A366,[0]!Table,MATCH(J$4,[0]!Curves,0))</f>
        <v>0</v>
      </c>
      <c r="K366" s="81">
        <f t="shared" si="264"/>
        <v>0</v>
      </c>
      <c r="L366" s="99">
        <f t="shared" si="271"/>
        <v>0</v>
      </c>
      <c r="M366" s="80">
        <f>VLOOKUP($A366,[0]!Table,MATCH(M$4,[0]!Curves,0))</f>
        <v>0</v>
      </c>
      <c r="N366" s="81">
        <f t="shared" si="265"/>
        <v>0</v>
      </c>
      <c r="O366" s="99">
        <f t="shared" si="272"/>
        <v>0</v>
      </c>
      <c r="P366" s="71"/>
      <c r="Q366" s="99">
        <f t="shared" si="266"/>
        <v>0</v>
      </c>
      <c r="R366" s="99">
        <f t="shared" si="267"/>
        <v>0</v>
      </c>
      <c r="S366" s="99">
        <f t="shared" si="268"/>
        <v>0</v>
      </c>
      <c r="T366" s="82"/>
      <c r="U366" s="22">
        <f t="shared" si="237"/>
        <v>31</v>
      </c>
      <c r="V366" s="83">
        <f t="shared" si="238"/>
        <v>48816</v>
      </c>
      <c r="W366" s="22">
        <f t="shared" ca="1" si="239"/>
        <v>11767</v>
      </c>
      <c r="X366" s="80">
        <f>VLOOKUP($A366,[0]!Table,MATCH(X$4,[0]!Curves,0))</f>
        <v>6.5701579165795096E-2</v>
      </c>
      <c r="Y366" s="84">
        <f t="shared" ca="1" si="240"/>
        <v>0.12460117001965292</v>
      </c>
      <c r="Z366" s="22">
        <f t="shared" si="241"/>
        <v>0</v>
      </c>
      <c r="AA366" s="22">
        <f t="shared" si="242"/>
        <v>0</v>
      </c>
      <c r="AC366" s="72">
        <f t="shared" ca="1" si="243"/>
        <v>0</v>
      </c>
      <c r="AD366" s="72">
        <f t="shared" ca="1" si="244"/>
        <v>0</v>
      </c>
      <c r="AE366" s="72">
        <f t="shared" ca="1" si="245"/>
        <v>0</v>
      </c>
      <c r="AF366" s="72">
        <f t="shared" ca="1" si="246"/>
        <v>0</v>
      </c>
      <c r="AG366" s="72">
        <f t="shared" ca="1" si="247"/>
        <v>0</v>
      </c>
      <c r="AH366" s="72">
        <f t="shared" ca="1" si="248"/>
        <v>0</v>
      </c>
      <c r="AI366" s="72">
        <f t="shared" ca="1" si="249"/>
        <v>0</v>
      </c>
      <c r="AJ366" s="72">
        <f t="shared" ca="1" si="250"/>
        <v>0</v>
      </c>
      <c r="AK366" s="72">
        <f t="shared" ca="1" si="251"/>
        <v>0</v>
      </c>
      <c r="AL366" s="76"/>
      <c r="AM366" s="72">
        <f t="shared" ca="1" si="252"/>
        <v>0</v>
      </c>
      <c r="AN366" s="72">
        <f t="shared" ca="1" si="253"/>
        <v>0</v>
      </c>
      <c r="AO366" s="72">
        <f t="shared" ca="1" si="254"/>
        <v>0</v>
      </c>
      <c r="AP366" s="85">
        <f t="shared" ca="1" si="255"/>
        <v>0</v>
      </c>
      <c r="AR366" s="72">
        <f t="shared" ca="1" si="256"/>
        <v>0</v>
      </c>
      <c r="AS366" s="72">
        <f t="shared" ca="1" si="257"/>
        <v>0</v>
      </c>
      <c r="AT366" s="72">
        <f t="shared" ca="1" si="258"/>
        <v>0</v>
      </c>
      <c r="AU366" s="85">
        <f t="shared" ca="1" si="259"/>
        <v>0</v>
      </c>
      <c r="AV366" s="85"/>
      <c r="AW366" s="73">
        <f t="shared" ca="1" si="260"/>
        <v>0</v>
      </c>
      <c r="AY366" s="73">
        <f t="shared" ca="1" si="261"/>
        <v>0</v>
      </c>
      <c r="AZ366" s="86"/>
    </row>
    <row r="367" spans="1:52" ht="12" customHeight="1">
      <c r="A367" s="77">
        <f t="shared" si="262"/>
        <v>48792</v>
      </c>
      <c r="B367" s="78">
        <f t="shared" si="263"/>
        <v>50000</v>
      </c>
      <c r="C367" s="87"/>
      <c r="D367" s="79">
        <f t="shared" si="231"/>
        <v>50000</v>
      </c>
      <c r="E367" s="67">
        <f t="shared" si="232"/>
        <v>0</v>
      </c>
      <c r="F367" s="67">
        <f t="shared" ca="1" si="233"/>
        <v>0</v>
      </c>
      <c r="G367" s="80">
        <f>VLOOKUP($A367,[0]!Table,MATCH(G$4,[0]!Curves,0))</f>
        <v>0</v>
      </c>
      <c r="H367" s="81">
        <f t="shared" si="269"/>
        <v>0</v>
      </c>
      <c r="I367" s="80">
        <f t="shared" si="270"/>
        <v>0</v>
      </c>
      <c r="J367" s="80">
        <f>VLOOKUP($A367,[0]!Table,MATCH(J$4,[0]!Curves,0))</f>
        <v>0</v>
      </c>
      <c r="K367" s="81">
        <f t="shared" si="264"/>
        <v>0</v>
      </c>
      <c r="L367" s="99">
        <f t="shared" si="271"/>
        <v>0</v>
      </c>
      <c r="M367" s="80">
        <f>VLOOKUP($A367,[0]!Table,MATCH(M$4,[0]!Curves,0))</f>
        <v>0</v>
      </c>
      <c r="N367" s="81">
        <f t="shared" si="265"/>
        <v>0</v>
      </c>
      <c r="O367" s="99">
        <f t="shared" si="272"/>
        <v>0</v>
      </c>
      <c r="P367" s="71"/>
      <c r="Q367" s="99">
        <f t="shared" si="266"/>
        <v>0</v>
      </c>
      <c r="R367" s="99">
        <f t="shared" si="267"/>
        <v>0</v>
      </c>
      <c r="S367" s="99">
        <f t="shared" si="268"/>
        <v>0</v>
      </c>
      <c r="T367" s="82"/>
      <c r="U367" s="22">
        <f t="shared" si="237"/>
        <v>31</v>
      </c>
      <c r="V367" s="83">
        <f t="shared" si="238"/>
        <v>48847</v>
      </c>
      <c r="W367" s="22">
        <f t="shared" ca="1" si="239"/>
        <v>11798</v>
      </c>
      <c r="X367" s="80">
        <f>VLOOKUP($A367,[0]!Table,MATCH(X$4,[0]!Curves,0))</f>
        <v>6.5701579165795096E-2</v>
      </c>
      <c r="Y367" s="84">
        <f t="shared" ca="1" si="240"/>
        <v>0.1239193954044327</v>
      </c>
      <c r="Z367" s="22">
        <f t="shared" si="241"/>
        <v>0</v>
      </c>
      <c r="AA367" s="22">
        <f t="shared" si="242"/>
        <v>0</v>
      </c>
      <c r="AC367" s="72">
        <f t="shared" ca="1" si="243"/>
        <v>0</v>
      </c>
      <c r="AD367" s="72">
        <f t="shared" ca="1" si="244"/>
        <v>0</v>
      </c>
      <c r="AE367" s="72">
        <f t="shared" ca="1" si="245"/>
        <v>0</v>
      </c>
      <c r="AF367" s="72">
        <f t="shared" ca="1" si="246"/>
        <v>0</v>
      </c>
      <c r="AG367" s="72">
        <f t="shared" ca="1" si="247"/>
        <v>0</v>
      </c>
      <c r="AH367" s="72">
        <f t="shared" ca="1" si="248"/>
        <v>0</v>
      </c>
      <c r="AI367" s="72">
        <f t="shared" ca="1" si="249"/>
        <v>0</v>
      </c>
      <c r="AJ367" s="72">
        <f t="shared" ca="1" si="250"/>
        <v>0</v>
      </c>
      <c r="AK367" s="72">
        <f t="shared" ca="1" si="251"/>
        <v>0</v>
      </c>
      <c r="AL367" s="76"/>
      <c r="AM367" s="72">
        <f t="shared" ca="1" si="252"/>
        <v>0</v>
      </c>
      <c r="AN367" s="72">
        <f t="shared" ca="1" si="253"/>
        <v>0</v>
      </c>
      <c r="AO367" s="72">
        <f t="shared" ca="1" si="254"/>
        <v>0</v>
      </c>
      <c r="AP367" s="85">
        <f t="shared" ca="1" si="255"/>
        <v>0</v>
      </c>
      <c r="AR367" s="72">
        <f t="shared" ca="1" si="256"/>
        <v>0</v>
      </c>
      <c r="AS367" s="72">
        <f t="shared" ca="1" si="257"/>
        <v>0</v>
      </c>
      <c r="AT367" s="72">
        <f t="shared" ca="1" si="258"/>
        <v>0</v>
      </c>
      <c r="AU367" s="85">
        <f t="shared" ca="1" si="259"/>
        <v>0</v>
      </c>
      <c r="AV367" s="85"/>
      <c r="AW367" s="73">
        <f t="shared" ca="1" si="260"/>
        <v>0</v>
      </c>
      <c r="AY367" s="73">
        <f t="shared" ca="1" si="261"/>
        <v>0</v>
      </c>
      <c r="AZ367" s="86"/>
    </row>
    <row r="368" spans="1:52" ht="12" customHeight="1">
      <c r="A368" s="77">
        <f t="shared" si="262"/>
        <v>48823</v>
      </c>
      <c r="B368" s="78">
        <f t="shared" si="263"/>
        <v>50000</v>
      </c>
      <c r="C368" s="87"/>
      <c r="D368" s="79">
        <f t="shared" si="231"/>
        <v>50000</v>
      </c>
      <c r="E368" s="67">
        <f t="shared" si="232"/>
        <v>0</v>
      </c>
      <c r="F368" s="67">
        <f t="shared" ca="1" si="233"/>
        <v>0</v>
      </c>
      <c r="G368" s="80">
        <f>VLOOKUP($A368,[0]!Table,MATCH(G$4,[0]!Curves,0))</f>
        <v>0</v>
      </c>
      <c r="H368" s="81">
        <f t="shared" si="269"/>
        <v>0</v>
      </c>
      <c r="I368" s="80">
        <f t="shared" si="270"/>
        <v>0</v>
      </c>
      <c r="J368" s="80">
        <f>VLOOKUP($A368,[0]!Table,MATCH(J$4,[0]!Curves,0))</f>
        <v>0</v>
      </c>
      <c r="K368" s="81">
        <f t="shared" si="264"/>
        <v>0</v>
      </c>
      <c r="L368" s="99">
        <f t="shared" si="271"/>
        <v>0</v>
      </c>
      <c r="M368" s="80">
        <f>VLOOKUP($A368,[0]!Table,MATCH(M$4,[0]!Curves,0))</f>
        <v>0</v>
      </c>
      <c r="N368" s="81">
        <f t="shared" si="265"/>
        <v>0</v>
      </c>
      <c r="O368" s="99">
        <f t="shared" si="272"/>
        <v>0</v>
      </c>
      <c r="P368" s="71"/>
      <c r="Q368" s="99">
        <f t="shared" si="266"/>
        <v>0</v>
      </c>
      <c r="R368" s="99">
        <f t="shared" si="267"/>
        <v>0</v>
      </c>
      <c r="S368" s="99">
        <f t="shared" si="268"/>
        <v>0</v>
      </c>
      <c r="T368" s="82"/>
      <c r="U368" s="22">
        <f t="shared" si="237"/>
        <v>30</v>
      </c>
      <c r="V368" s="83">
        <f t="shared" si="238"/>
        <v>48877</v>
      </c>
      <c r="W368" s="22">
        <f t="shared" ca="1" si="239"/>
        <v>11828</v>
      </c>
      <c r="X368" s="80">
        <f>VLOOKUP($A368,[0]!Table,MATCH(X$4,[0]!Curves,0))</f>
        <v>6.5701579165795096E-2</v>
      </c>
      <c r="Y368" s="84">
        <f t="shared" ca="1" si="240"/>
        <v>0.12326316559946009</v>
      </c>
      <c r="Z368" s="22">
        <f t="shared" si="241"/>
        <v>0</v>
      </c>
      <c r="AA368" s="22">
        <f t="shared" si="242"/>
        <v>0</v>
      </c>
      <c r="AC368" s="72">
        <f t="shared" ca="1" si="243"/>
        <v>0</v>
      </c>
      <c r="AD368" s="72">
        <f t="shared" ca="1" si="244"/>
        <v>0</v>
      </c>
      <c r="AE368" s="72">
        <f t="shared" ca="1" si="245"/>
        <v>0</v>
      </c>
      <c r="AF368" s="72">
        <f t="shared" ca="1" si="246"/>
        <v>0</v>
      </c>
      <c r="AG368" s="72">
        <f t="shared" ca="1" si="247"/>
        <v>0</v>
      </c>
      <c r="AH368" s="72">
        <f t="shared" ca="1" si="248"/>
        <v>0</v>
      </c>
      <c r="AI368" s="72">
        <f t="shared" ca="1" si="249"/>
        <v>0</v>
      </c>
      <c r="AJ368" s="72">
        <f t="shared" ca="1" si="250"/>
        <v>0</v>
      </c>
      <c r="AK368" s="72">
        <f t="shared" ca="1" si="251"/>
        <v>0</v>
      </c>
      <c r="AL368" s="76"/>
      <c r="AM368" s="72">
        <f t="shared" ca="1" si="252"/>
        <v>0</v>
      </c>
      <c r="AN368" s="72">
        <f t="shared" ca="1" si="253"/>
        <v>0</v>
      </c>
      <c r="AO368" s="72">
        <f t="shared" ca="1" si="254"/>
        <v>0</v>
      </c>
      <c r="AP368" s="85">
        <f t="shared" ca="1" si="255"/>
        <v>0</v>
      </c>
      <c r="AR368" s="72">
        <f t="shared" ca="1" si="256"/>
        <v>0</v>
      </c>
      <c r="AS368" s="72">
        <f t="shared" ca="1" si="257"/>
        <v>0</v>
      </c>
      <c r="AT368" s="72">
        <f t="shared" ca="1" si="258"/>
        <v>0</v>
      </c>
      <c r="AU368" s="85">
        <f t="shared" ca="1" si="259"/>
        <v>0</v>
      </c>
      <c r="AV368" s="85"/>
      <c r="AW368" s="73">
        <f t="shared" ca="1" si="260"/>
        <v>0</v>
      </c>
      <c r="AY368" s="73">
        <f t="shared" ca="1" si="261"/>
        <v>0</v>
      </c>
      <c r="AZ368" s="86"/>
    </row>
    <row r="369" spans="1:52" ht="12" customHeight="1" thickBot="1">
      <c r="A369" s="77">
        <f t="shared" si="262"/>
        <v>48853</v>
      </c>
      <c r="B369" s="78">
        <f t="shared" si="263"/>
        <v>50000</v>
      </c>
      <c r="C369" s="87"/>
      <c r="D369" s="79">
        <f t="shared" si="231"/>
        <v>50000</v>
      </c>
      <c r="E369" s="67">
        <f t="shared" si="232"/>
        <v>0</v>
      </c>
      <c r="F369" s="67">
        <f t="shared" ca="1" si="233"/>
        <v>0</v>
      </c>
      <c r="G369" s="80">
        <f>VLOOKUP($A369,[0]!Table,MATCH(G$4,[0]!Curves,0))</f>
        <v>0</v>
      </c>
      <c r="H369" s="81">
        <f t="shared" si="269"/>
        <v>0</v>
      </c>
      <c r="I369" s="80">
        <f t="shared" si="270"/>
        <v>0</v>
      </c>
      <c r="J369" s="80">
        <f>VLOOKUP($A369,[0]!Table,MATCH(J$4,[0]!Curves,0))</f>
        <v>0</v>
      </c>
      <c r="K369" s="81">
        <f t="shared" si="264"/>
        <v>0</v>
      </c>
      <c r="L369" s="99">
        <f t="shared" si="271"/>
        <v>0</v>
      </c>
      <c r="M369" s="80">
        <f>VLOOKUP($A369,[0]!Table,MATCH(M$4,[0]!Curves,0))</f>
        <v>0</v>
      </c>
      <c r="N369" s="81">
        <f t="shared" si="265"/>
        <v>0</v>
      </c>
      <c r="O369" s="99">
        <f t="shared" si="272"/>
        <v>0</v>
      </c>
      <c r="P369" s="71"/>
      <c r="Q369" s="99">
        <f t="shared" si="266"/>
        <v>0</v>
      </c>
      <c r="R369" s="99">
        <f t="shared" si="267"/>
        <v>0</v>
      </c>
      <c r="S369" s="99">
        <f t="shared" si="268"/>
        <v>0</v>
      </c>
      <c r="T369" s="82"/>
      <c r="U369" s="22">
        <f t="shared" si="237"/>
        <v>31</v>
      </c>
      <c r="V369" s="83">
        <f t="shared" si="238"/>
        <v>48908</v>
      </c>
      <c r="W369" s="22">
        <f t="shared" ca="1" si="239"/>
        <v>11859</v>
      </c>
      <c r="X369" s="80">
        <f>VLOOKUP($A369,[0]!Table,MATCH(X$4,[0]!Curves,0))</f>
        <v>6.5701579165795096E-2</v>
      </c>
      <c r="Y369" s="84">
        <f t="shared" ca="1" si="240"/>
        <v>0.1225887120828185</v>
      </c>
      <c r="Z369" s="22">
        <f t="shared" si="241"/>
        <v>0</v>
      </c>
      <c r="AA369" s="22">
        <f t="shared" si="242"/>
        <v>0</v>
      </c>
      <c r="AC369" s="72">
        <f t="shared" ca="1" si="243"/>
        <v>0</v>
      </c>
      <c r="AD369" s="72">
        <f t="shared" ca="1" si="244"/>
        <v>0</v>
      </c>
      <c r="AE369" s="72">
        <f t="shared" ca="1" si="245"/>
        <v>0</v>
      </c>
      <c r="AF369" s="72">
        <f t="shared" ca="1" si="246"/>
        <v>0</v>
      </c>
      <c r="AG369" s="72">
        <f t="shared" ca="1" si="247"/>
        <v>0</v>
      </c>
      <c r="AH369" s="72">
        <f t="shared" ca="1" si="248"/>
        <v>0</v>
      </c>
      <c r="AI369" s="72">
        <f t="shared" ca="1" si="249"/>
        <v>0</v>
      </c>
      <c r="AJ369" s="72">
        <f t="shared" ca="1" si="250"/>
        <v>0</v>
      </c>
      <c r="AK369" s="72">
        <f t="shared" ca="1" si="251"/>
        <v>0</v>
      </c>
      <c r="AL369" s="76"/>
      <c r="AM369" s="72">
        <f t="shared" ca="1" si="252"/>
        <v>0</v>
      </c>
      <c r="AN369" s="72">
        <f t="shared" ca="1" si="253"/>
        <v>0</v>
      </c>
      <c r="AO369" s="72">
        <f t="shared" ca="1" si="254"/>
        <v>0</v>
      </c>
      <c r="AP369" s="85">
        <f t="shared" ca="1" si="255"/>
        <v>0</v>
      </c>
      <c r="AR369" s="72">
        <f t="shared" ca="1" si="256"/>
        <v>0</v>
      </c>
      <c r="AS369" s="72">
        <f t="shared" ca="1" si="257"/>
        <v>0</v>
      </c>
      <c r="AT369" s="72">
        <f t="shared" ca="1" si="258"/>
        <v>0</v>
      </c>
      <c r="AU369" s="85">
        <f t="shared" ca="1" si="259"/>
        <v>0</v>
      </c>
      <c r="AV369" s="85"/>
      <c r="AW369" s="88">
        <f t="shared" ca="1" si="260"/>
        <v>0</v>
      </c>
      <c r="AY369" s="88">
        <f t="shared" ca="1" si="261"/>
        <v>0</v>
      </c>
      <c r="AZ369" s="86"/>
    </row>
    <row r="370" spans="1:52">
      <c r="A370" s="77">
        <f t="shared" si="262"/>
        <v>48884</v>
      </c>
      <c r="X370" s="80">
        <f>VLOOKUP($A370,[0]!Table,MATCH(X$4,[0]!Curves,0))</f>
        <v>6.5701579165795096E-2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370"/>
  <sheetViews>
    <sheetView zoomScale="75" workbookViewId="0">
      <pane xSplit="1" ySplit="6" topLeftCell="G7" activePane="bottomRight" state="frozenSplit"/>
      <selection pane="topRight" activeCell="B1" sqref="B1"/>
      <selection pane="bottomLeft" activeCell="A7" sqref="A7"/>
      <selection pane="bottomRight" activeCell="J44" sqref="J44"/>
    </sheetView>
  </sheetViews>
  <sheetFormatPr defaultRowHeight="12.75"/>
  <cols>
    <col min="1" max="1" width="14.140625" style="18" customWidth="1"/>
    <col min="2" max="2" width="14.5703125" style="18" customWidth="1"/>
    <col min="3" max="4" width="16.42578125" style="18" customWidth="1"/>
    <col min="5" max="5" width="14.85546875" style="18" bestFit="1" customWidth="1"/>
    <col min="6" max="6" width="13.85546875" style="18" bestFit="1" customWidth="1"/>
    <col min="7" max="7" width="10.7109375" style="18" customWidth="1"/>
    <col min="8" max="8" width="18.140625" style="18" customWidth="1"/>
    <col min="9" max="9" width="22.5703125" style="18" bestFit="1" customWidth="1"/>
    <col min="10" max="10" width="25.85546875" style="18" customWidth="1"/>
    <col min="11" max="12" width="19.28515625" style="22" bestFit="1" customWidth="1"/>
    <col min="13" max="13" width="25" style="22" customWidth="1"/>
    <col min="14" max="15" width="19.28515625" style="22" bestFit="1" customWidth="1"/>
    <col min="16" max="16" width="3.140625" style="22" customWidth="1"/>
    <col min="17" max="17" width="16.7109375" style="22" bestFit="1" customWidth="1"/>
    <col min="18" max="18" width="18.5703125" style="22" bestFit="1" customWidth="1"/>
    <col min="19" max="19" width="16.7109375" style="22" bestFit="1" customWidth="1"/>
    <col min="20" max="20" width="3.140625" style="18" customWidth="1"/>
    <col min="21" max="27" width="10.7109375" style="22" customWidth="1"/>
    <col min="28" max="28" width="4.28515625" style="18" customWidth="1"/>
    <col min="29" max="29" width="12.28515625" style="18" customWidth="1"/>
    <col min="30" max="30" width="18.85546875" style="18" customWidth="1"/>
    <col min="31" max="31" width="15.85546875" style="18" customWidth="1"/>
    <col min="32" max="32" width="17.140625" style="18" customWidth="1"/>
    <col min="33" max="33" width="20.5703125" style="18" customWidth="1"/>
    <col min="34" max="34" width="20.7109375" style="18" customWidth="1"/>
    <col min="35" max="35" width="14.28515625" style="18" customWidth="1"/>
    <col min="36" max="36" width="16.42578125" style="18" customWidth="1"/>
    <col min="37" max="37" width="15.140625" style="18" customWidth="1"/>
    <col min="38" max="38" width="6.5703125" style="26" customWidth="1"/>
    <col min="39" max="40" width="15.140625" style="18" customWidth="1"/>
    <col min="41" max="41" width="16.85546875" style="18" customWidth="1"/>
    <col min="42" max="42" width="16" style="18" customWidth="1"/>
    <col min="43" max="43" width="5.85546875" customWidth="1"/>
    <col min="44" max="45" width="15.140625" style="18" customWidth="1"/>
    <col min="46" max="46" width="16.85546875" style="18" customWidth="1"/>
    <col min="47" max="47" width="16" style="18" customWidth="1"/>
    <col min="48" max="48" width="6.28515625" style="18" customWidth="1"/>
    <col min="49" max="49" width="18.42578125" style="18" customWidth="1"/>
    <col min="50" max="50" width="3.85546875" style="18" customWidth="1"/>
    <col min="51" max="51" width="18.42578125" style="18" customWidth="1"/>
    <col min="52" max="16384" width="9.140625" style="18"/>
  </cols>
  <sheetData>
    <row r="1" spans="1:52" ht="13.5" thickBot="1">
      <c r="A1" s="15"/>
      <c r="B1" s="16" t="s">
        <v>26</v>
      </c>
      <c r="C1" s="17"/>
      <c r="D1" s="17"/>
      <c r="E1"/>
      <c r="H1" s="19" t="s">
        <v>27</v>
      </c>
      <c r="I1" s="22" t="s">
        <v>28</v>
      </c>
      <c r="J1" s="22" t="s">
        <v>29</v>
      </c>
      <c r="K1" s="20" t="s">
        <v>30</v>
      </c>
      <c r="L1" s="21" t="s">
        <v>31</v>
      </c>
      <c r="M1" s="97"/>
      <c r="AC1" s="23"/>
      <c r="AD1" s="24"/>
      <c r="AE1" s="23"/>
      <c r="AF1" s="23"/>
      <c r="AG1" s="24"/>
      <c r="AH1" s="23"/>
      <c r="AI1" s="25"/>
    </row>
    <row r="2" spans="1:52">
      <c r="A2" s="27" t="s">
        <v>32</v>
      </c>
      <c r="B2" s="28" t="s">
        <v>33</v>
      </c>
      <c r="C2" s="29" t="s">
        <v>34</v>
      </c>
      <c r="D2" s="30" t="s">
        <v>35</v>
      </c>
      <c r="E2" s="28" t="s">
        <v>36</v>
      </c>
      <c r="F2" s="29" t="s">
        <v>37</v>
      </c>
      <c r="G2" s="28" t="s">
        <v>38</v>
      </c>
      <c r="H2" s="31" t="s">
        <v>39</v>
      </c>
      <c r="I2" s="28" t="s">
        <v>40</v>
      </c>
      <c r="J2" s="28" t="s">
        <v>40</v>
      </c>
      <c r="K2" s="32" t="s">
        <v>41</v>
      </c>
      <c r="L2" s="33"/>
      <c r="AC2" s="23"/>
      <c r="AD2" s="23"/>
      <c r="AE2" s="23"/>
      <c r="AF2" s="23"/>
      <c r="AG2" s="23"/>
      <c r="AH2" s="23"/>
      <c r="AI2" s="23"/>
      <c r="AP2" s="34" t="s">
        <v>42</v>
      </c>
      <c r="AU2" s="34" t="s">
        <v>43</v>
      </c>
    </row>
    <row r="3" spans="1:52" ht="13.5" thickBot="1">
      <c r="A3" s="35">
        <f>'Inputs-Summary'!F3</f>
        <v>37926</v>
      </c>
      <c r="B3" s="36">
        <f>'Inputs-Summary'!F4</f>
        <v>43404</v>
      </c>
      <c r="C3" s="37">
        <f ca="1">IF(WEEKDAY(TODAY())=2,TODAY()-3,TODAY()-1)+1</f>
        <v>37049</v>
      </c>
      <c r="D3" s="37">
        <f>'Inputs-Summary'!F5</f>
        <v>37047</v>
      </c>
      <c r="E3" s="38" t="str">
        <f>CONCATENATE(INT(Z8/12)," Y - ",Z8-INT(Z8/12)*12," M")</f>
        <v>15 Y - 0 M</v>
      </c>
      <c r="F3" s="39">
        <f>'Inputs-Summary'!F10</f>
        <v>1</v>
      </c>
      <c r="G3" s="39">
        <f>'Inputs-Summary'!F9</f>
        <v>2</v>
      </c>
      <c r="H3" s="40">
        <f>'Inputs-Summary'!F8</f>
        <v>1</v>
      </c>
      <c r="I3" s="39" t="str">
        <f>'Inputs-Summary'!J12</f>
        <v>CGPR-AECO/BASIS</v>
      </c>
      <c r="J3" s="39" t="str">
        <f>'Inputs-Summary'!J13</f>
        <v>CGPR-AECO/BASIS</v>
      </c>
      <c r="K3" s="41">
        <v>0</v>
      </c>
      <c r="L3" s="42"/>
      <c r="AC3" s="23"/>
      <c r="AF3" s="23"/>
    </row>
    <row r="4" spans="1:52">
      <c r="A4" s="90"/>
      <c r="B4" s="90"/>
      <c r="C4" s="43"/>
      <c r="D4" s="43" t="s">
        <v>45</v>
      </c>
      <c r="E4" s="43" t="s">
        <v>46</v>
      </c>
      <c r="F4" s="43" t="s">
        <v>47</v>
      </c>
      <c r="G4" s="44" t="s">
        <v>22</v>
      </c>
      <c r="H4" s="45"/>
      <c r="I4" s="45"/>
      <c r="J4" s="44" t="str">
        <f>CONCATENATE(I3,"-","D")</f>
        <v>CGPR-AECO/BASIS-D</v>
      </c>
      <c r="K4" s="45" t="str">
        <f>I3</f>
        <v>CGPR-AECO/BASIS</v>
      </c>
      <c r="L4" s="45" t="str">
        <f>I3</f>
        <v>CGPR-AECO/BASIS</v>
      </c>
      <c r="M4" s="44" t="str">
        <f>CONCATENATE(J3,"-","I")</f>
        <v>CGPR-AECO/BASIS-I</v>
      </c>
      <c r="N4" s="45" t="str">
        <f>J3</f>
        <v>CGPR-AECO/BASIS</v>
      </c>
      <c r="O4" s="45" t="str">
        <f>J3</f>
        <v>CGPR-AECO/BASIS</v>
      </c>
      <c r="Q4" s="45" t="str">
        <f>K4</f>
        <v>CGPR-AECO/BASIS</v>
      </c>
      <c r="R4" s="45" t="str">
        <f>J4</f>
        <v>CGPR-AECO/BASIS-D</v>
      </c>
      <c r="S4" s="45" t="str">
        <f>K4</f>
        <v>CGPR-AECO/BASIS</v>
      </c>
      <c r="U4" s="46"/>
      <c r="V4" s="46"/>
      <c r="W4" s="46" t="s">
        <v>48</v>
      </c>
      <c r="X4" s="44" t="s">
        <v>23</v>
      </c>
      <c r="Y4" s="46"/>
      <c r="Z4" s="46"/>
      <c r="AA4" s="46"/>
      <c r="AC4" s="47"/>
      <c r="AD4" s="47"/>
      <c r="AE4" s="47"/>
      <c r="AF4" s="47" t="str">
        <f>K4</f>
        <v>CGPR-AECO/BASIS</v>
      </c>
      <c r="AG4" s="47" t="str">
        <f>AF4</f>
        <v>CGPR-AECO/BASIS</v>
      </c>
      <c r="AH4" s="47" t="str">
        <f>AG4</f>
        <v>CGPR-AECO/BASIS</v>
      </c>
      <c r="AI4" s="47" t="str">
        <f>AH4</f>
        <v>CGPR-AECO/BASIS</v>
      </c>
      <c r="AJ4" s="47" t="str">
        <f>AI4</f>
        <v>CGPR-AECO/BASIS</v>
      </c>
      <c r="AK4" s="47" t="str">
        <f>AJ4</f>
        <v>CGPR-AECO/BASIS</v>
      </c>
      <c r="AL4" s="48"/>
      <c r="AM4" s="49" t="s">
        <v>49</v>
      </c>
      <c r="AN4" s="49" t="s">
        <v>50</v>
      </c>
      <c r="AO4" s="49" t="s">
        <v>51</v>
      </c>
      <c r="AP4" s="49" t="s">
        <v>45</v>
      </c>
      <c r="AR4" s="49" t="s">
        <v>49</v>
      </c>
      <c r="AS4" s="49" t="s">
        <v>28</v>
      </c>
      <c r="AT4" s="49" t="s">
        <v>51</v>
      </c>
      <c r="AU4" s="49" t="s">
        <v>45</v>
      </c>
      <c r="AV4" s="50"/>
      <c r="AW4" s="51"/>
      <c r="AY4" s="51"/>
    </row>
    <row r="5" spans="1:52">
      <c r="A5" s="43" t="s">
        <v>52</v>
      </c>
      <c r="B5" s="43" t="str">
        <f>IF($H$3=1,"Daily","Monthly")</f>
        <v>Daily</v>
      </c>
      <c r="C5" s="43"/>
      <c r="D5" s="43" t="str">
        <f>IF($H$3=1,"Daily","Monthly")</f>
        <v>Daily</v>
      </c>
      <c r="E5" s="43" t="s">
        <v>53</v>
      </c>
      <c r="F5" s="43" t="s">
        <v>53</v>
      </c>
      <c r="G5" s="43" t="s">
        <v>54</v>
      </c>
      <c r="H5" s="43" t="s">
        <v>54</v>
      </c>
      <c r="I5" s="43" t="s">
        <v>54</v>
      </c>
      <c r="J5" s="43" t="s">
        <v>28</v>
      </c>
      <c r="K5" s="43" t="s">
        <v>28</v>
      </c>
      <c r="L5" s="43" t="s">
        <v>28</v>
      </c>
      <c r="M5" s="43" t="s">
        <v>29</v>
      </c>
      <c r="N5" s="43" t="s">
        <v>29</v>
      </c>
      <c r="O5" s="43" t="s">
        <v>29</v>
      </c>
      <c r="Q5" s="43" t="s">
        <v>55</v>
      </c>
      <c r="R5" s="43" t="s">
        <v>55</v>
      </c>
      <c r="S5" s="43" t="s">
        <v>55</v>
      </c>
      <c r="U5" s="52" t="s">
        <v>56</v>
      </c>
      <c r="V5" s="52" t="s">
        <v>57</v>
      </c>
      <c r="W5" s="52" t="s">
        <v>57</v>
      </c>
      <c r="X5" s="53" t="s">
        <v>58</v>
      </c>
      <c r="Y5" s="52" t="s">
        <v>57</v>
      </c>
      <c r="Z5" s="52" t="s">
        <v>59</v>
      </c>
      <c r="AA5" s="52" t="s">
        <v>59</v>
      </c>
      <c r="AC5" s="54" t="str">
        <f t="shared" ref="AC5:AK6" si="0">G5</f>
        <v>Nymex</v>
      </c>
      <c r="AD5" s="54" t="str">
        <f t="shared" si="0"/>
        <v>Nymex</v>
      </c>
      <c r="AE5" s="54" t="str">
        <f t="shared" si="0"/>
        <v>Nymex</v>
      </c>
      <c r="AF5" s="54" t="str">
        <f t="shared" si="0"/>
        <v>Basis</v>
      </c>
      <c r="AG5" s="54" t="str">
        <f t="shared" si="0"/>
        <v>Basis</v>
      </c>
      <c r="AH5" s="54" t="str">
        <f t="shared" si="0"/>
        <v>Basis</v>
      </c>
      <c r="AI5" s="54" t="str">
        <f t="shared" si="0"/>
        <v>Index</v>
      </c>
      <c r="AJ5" s="54" t="str">
        <f t="shared" si="0"/>
        <v>Index</v>
      </c>
      <c r="AK5" s="54" t="str">
        <f t="shared" si="0"/>
        <v>Index</v>
      </c>
      <c r="AL5" s="48"/>
      <c r="AM5" s="55" t="str">
        <f>CHOOSE(G3,"Bid-Contract","Contract-Offer")</f>
        <v>Contract-Offer</v>
      </c>
      <c r="AN5" s="55" t="str">
        <f>AM5</f>
        <v>Contract-Offer</v>
      </c>
      <c r="AO5" s="55" t="str">
        <f>AM5</f>
        <v>Contract-Offer</v>
      </c>
      <c r="AP5" s="55" t="str">
        <f>AM5</f>
        <v>Contract-Offer</v>
      </c>
      <c r="AR5" s="55" t="str">
        <f>CHOOSE(G3,"Mid-Bid","Offer-Mid")</f>
        <v>Offer-Mid</v>
      </c>
      <c r="AS5" s="55" t="str">
        <f>AR5</f>
        <v>Offer-Mid</v>
      </c>
      <c r="AT5" s="55" t="str">
        <f>AR5</f>
        <v>Offer-Mid</v>
      </c>
      <c r="AU5" s="55" t="str">
        <f>AR5</f>
        <v>Offer-Mid</v>
      </c>
      <c r="AV5" s="50"/>
      <c r="AW5" s="56" t="s">
        <v>45</v>
      </c>
      <c r="AY5" s="56" t="s">
        <v>45</v>
      </c>
    </row>
    <row r="6" spans="1:52">
      <c r="A6" s="57" t="s">
        <v>60</v>
      </c>
      <c r="B6" s="58" t="s">
        <v>61</v>
      </c>
      <c r="C6" s="58"/>
      <c r="D6" s="57" t="s">
        <v>61</v>
      </c>
      <c r="E6" s="58" t="s">
        <v>62</v>
      </c>
      <c r="F6" s="58" t="s">
        <v>62</v>
      </c>
      <c r="G6" s="57" t="s">
        <v>63</v>
      </c>
      <c r="H6" s="57" t="str">
        <f>CHOOSE(G3,"Bid","Offer")</f>
        <v>Offer</v>
      </c>
      <c r="I6" s="57" t="s">
        <v>64</v>
      </c>
      <c r="J6" s="57" t="s">
        <v>63</v>
      </c>
      <c r="K6" s="57" t="str">
        <f>H6</f>
        <v>Offer</v>
      </c>
      <c r="L6" s="57" t="s">
        <v>64</v>
      </c>
      <c r="M6" s="57" t="s">
        <v>63</v>
      </c>
      <c r="N6" s="57" t="str">
        <f>K6</f>
        <v>Offer</v>
      </c>
      <c r="O6" s="57" t="s">
        <v>64</v>
      </c>
      <c r="Q6" s="57" t="s">
        <v>63</v>
      </c>
      <c r="R6" s="57" t="str">
        <f>K6</f>
        <v>Offer</v>
      </c>
      <c r="S6" s="57" t="s">
        <v>64</v>
      </c>
      <c r="U6" s="59" t="s">
        <v>65</v>
      </c>
      <c r="V6" s="59" t="s">
        <v>66</v>
      </c>
      <c r="W6" s="59" t="s">
        <v>65</v>
      </c>
      <c r="X6" s="60" t="s">
        <v>14</v>
      </c>
      <c r="Y6" s="59" t="s">
        <v>67</v>
      </c>
      <c r="Z6" s="59" t="s">
        <v>68</v>
      </c>
      <c r="AA6" s="59" t="s">
        <v>65</v>
      </c>
      <c r="AC6" s="61" t="str">
        <f t="shared" si="0"/>
        <v>Mid</v>
      </c>
      <c r="AD6" s="61" t="str">
        <f t="shared" si="0"/>
        <v>Offer</v>
      </c>
      <c r="AE6" s="61" t="str">
        <f t="shared" si="0"/>
        <v>Contract</v>
      </c>
      <c r="AF6" s="61" t="str">
        <f t="shared" si="0"/>
        <v>Mid</v>
      </c>
      <c r="AG6" s="61" t="str">
        <f t="shared" si="0"/>
        <v>Offer</v>
      </c>
      <c r="AH6" s="61" t="str">
        <f t="shared" si="0"/>
        <v>Contract</v>
      </c>
      <c r="AI6" s="61" t="str">
        <f t="shared" si="0"/>
        <v>Mid</v>
      </c>
      <c r="AJ6" s="61" t="str">
        <f t="shared" si="0"/>
        <v>Offer</v>
      </c>
      <c r="AK6" s="61" t="str">
        <f t="shared" si="0"/>
        <v>Contract</v>
      </c>
      <c r="AL6" s="48"/>
      <c r="AM6" s="62" t="s">
        <v>69</v>
      </c>
      <c r="AN6" s="62" t="s">
        <v>69</v>
      </c>
      <c r="AO6" s="62" t="s">
        <v>69</v>
      </c>
      <c r="AP6" s="62" t="s">
        <v>69</v>
      </c>
      <c r="AR6" s="62" t="s">
        <v>69</v>
      </c>
      <c r="AS6" s="62" t="s">
        <v>69</v>
      </c>
      <c r="AT6" s="62" t="s">
        <v>69</v>
      </c>
      <c r="AU6" s="62" t="s">
        <v>69</v>
      </c>
      <c r="AV6" s="50"/>
      <c r="AW6" s="56" t="s">
        <v>70</v>
      </c>
      <c r="AY6" s="56" t="s">
        <v>64</v>
      </c>
    </row>
    <row r="7" spans="1:52" ht="13.5" thickBot="1">
      <c r="A7" s="63"/>
      <c r="B7" s="63"/>
      <c r="C7" s="63"/>
      <c r="D7" s="63"/>
      <c r="H7" s="101">
        <f>'Inputs-Summary'!J16</f>
        <v>0</v>
      </c>
      <c r="K7" s="101">
        <f>'Inputs-Summary'!J17</f>
        <v>0</v>
      </c>
      <c r="N7" s="101">
        <f>'Inputs-Summary'!J18</f>
        <v>0</v>
      </c>
      <c r="W7" s="64"/>
      <c r="AW7" s="65"/>
      <c r="AY7" s="65"/>
    </row>
    <row r="8" spans="1:52" ht="13.5" thickBot="1">
      <c r="A8" s="66" t="s">
        <v>71</v>
      </c>
      <c r="B8" s="67"/>
      <c r="C8" s="67"/>
      <c r="D8" s="67">
        <f>SUM(D10:D370)</f>
        <v>18000000</v>
      </c>
      <c r="E8" s="67">
        <f>SUM(E10:E370)</f>
        <v>273950000</v>
      </c>
      <c r="F8" s="67">
        <f ca="1">SUM(F10:F370)</f>
        <v>155128073.44707564</v>
      </c>
      <c r="G8" s="68">
        <f t="shared" ref="G8:O8" ca="1" si="1">SUMPRODUCT($F10:$F370,G10:G370)/SUM($F10:$F370)</f>
        <v>4.2457469586697938</v>
      </c>
      <c r="H8" s="68">
        <f t="shared" ca="1" si="1"/>
        <v>4.2457469586697938</v>
      </c>
      <c r="I8" s="68">
        <f t="shared" ca="1" si="1"/>
        <v>4.2457469586697938</v>
      </c>
      <c r="J8" s="68">
        <f t="shared" ca="1" si="1"/>
        <v>-0.45986543112709755</v>
      </c>
      <c r="K8" s="68">
        <f t="shared" ca="1" si="1"/>
        <v>-0.45986543112709755</v>
      </c>
      <c r="L8" s="68">
        <f t="shared" ca="1" si="1"/>
        <v>-0.45986543112709755</v>
      </c>
      <c r="M8" s="68">
        <f t="shared" ca="1" si="1"/>
        <v>2.8745561246288041E-3</v>
      </c>
      <c r="N8" s="68">
        <f t="shared" ca="1" si="1"/>
        <v>2.8745561246288041E-3</v>
      </c>
      <c r="O8" s="68">
        <f t="shared" ca="1" si="1"/>
        <v>2.8745561246288041E-3</v>
      </c>
      <c r="P8" s="68"/>
      <c r="Q8" s="68">
        <f ca="1">SUMPRODUCT($F10:$F370,Q10:Q370)/SUM($F10:$F370)</f>
        <v>3.7887560836673271</v>
      </c>
      <c r="R8" s="68">
        <f ca="1">SUMPRODUCT($F10:$F370,R10:R370)/SUM($F10:$F370)</f>
        <v>3.7887560836673271</v>
      </c>
      <c r="S8" s="68">
        <f ca="1">SUMPRODUCT($F10:$F370,S10:S370)/SUM($F10:$F370)</f>
        <v>3.7887560836673271</v>
      </c>
      <c r="X8" s="69"/>
      <c r="Y8" s="70"/>
      <c r="Z8" s="71">
        <f>SUM(Z10:Z370)</f>
        <v>180</v>
      </c>
      <c r="AA8" s="71">
        <f>SUM(AA10:AA370)</f>
        <v>5479</v>
      </c>
      <c r="AC8" s="72">
        <f t="shared" ref="AC8:AK8" ca="1" si="2">SUM(AC10:AC370)</f>
        <v>658634546.04222572</v>
      </c>
      <c r="AD8" s="72">
        <f t="shared" ca="1" si="2"/>
        <v>658634546.04222572</v>
      </c>
      <c r="AE8" s="72">
        <f t="shared" ca="1" si="2"/>
        <v>658634546.04222572</v>
      </c>
      <c r="AF8" s="72">
        <f t="shared" ca="1" si="2"/>
        <v>-71338038.375655487</v>
      </c>
      <c r="AG8" s="72">
        <f t="shared" ca="1" si="2"/>
        <v>-71338038.375655487</v>
      </c>
      <c r="AH8" s="72">
        <f t="shared" ca="1" si="2"/>
        <v>-71338038.375655487</v>
      </c>
      <c r="AI8" s="72">
        <f t="shared" ca="1" si="2"/>
        <v>445924.35362915823</v>
      </c>
      <c r="AJ8" s="72">
        <f t="shared" ca="1" si="2"/>
        <v>445924.35362915823</v>
      </c>
      <c r="AK8" s="72">
        <f t="shared" ca="1" si="2"/>
        <v>445924.35362915823</v>
      </c>
      <c r="AL8" s="72"/>
      <c r="AM8" s="72">
        <f ca="1">SUM(AM10:AM370)</f>
        <v>0</v>
      </c>
      <c r="AN8" s="72">
        <f ca="1">SUM(AN10:AN370)</f>
        <v>0</v>
      </c>
      <c r="AO8" s="72">
        <f ca="1">SUM(AO10:AO370)</f>
        <v>0</v>
      </c>
      <c r="AP8" s="72">
        <f ca="1">SUM(AP10:AP370)</f>
        <v>0</v>
      </c>
      <c r="AR8" s="72">
        <f ca="1">SUM(AR10:AR370)</f>
        <v>0</v>
      </c>
      <c r="AS8" s="72">
        <f ca="1">SUM(AS10:AS370)</f>
        <v>0</v>
      </c>
      <c r="AT8" s="72">
        <f ca="1">SUM(AT10:AT370)</f>
        <v>0</v>
      </c>
      <c r="AU8" s="72">
        <f ca="1">SUM(AU10:AU370)</f>
        <v>0</v>
      </c>
      <c r="AV8" s="72"/>
      <c r="AW8" s="73">
        <f ca="1">SUM(AW10:AW370)</f>
        <v>0</v>
      </c>
      <c r="AY8" s="73">
        <f ca="1">SUM(AY10:AY370)</f>
        <v>587742432.02019978</v>
      </c>
    </row>
    <row r="9" spans="1:52">
      <c r="B9" s="74"/>
      <c r="C9" s="74"/>
      <c r="D9" s="74"/>
      <c r="E9" s="74"/>
      <c r="F9" s="74"/>
      <c r="H9" s="75"/>
      <c r="I9" s="75"/>
      <c r="J9" s="75"/>
      <c r="K9" s="98"/>
      <c r="L9" s="98"/>
      <c r="M9" s="98"/>
      <c r="N9" s="98"/>
      <c r="O9" s="98"/>
      <c r="Q9" s="98"/>
      <c r="R9" s="98"/>
      <c r="S9" s="98"/>
      <c r="Y9" s="70"/>
      <c r="AC9" s="72"/>
      <c r="AD9" s="72"/>
      <c r="AE9" s="72"/>
      <c r="AF9" s="72"/>
      <c r="AG9" s="72"/>
      <c r="AH9" s="72"/>
      <c r="AI9" s="72"/>
      <c r="AJ9" s="72"/>
      <c r="AK9" s="72"/>
      <c r="AL9" s="76"/>
      <c r="AW9" s="65"/>
      <c r="AY9" s="65"/>
    </row>
    <row r="10" spans="1:52">
      <c r="A10" s="77">
        <f>A3</f>
        <v>37926</v>
      </c>
      <c r="B10" s="78">
        <f>'Inputs-Summary'!F7</f>
        <v>50000</v>
      </c>
      <c r="C10" s="87"/>
      <c r="D10" s="79">
        <f t="shared" ref="D10:D73" si="3">B10+C10</f>
        <v>50000</v>
      </c>
      <c r="E10" s="67">
        <f t="shared" ref="E10:E73" si="4">IF(Z10=0,0,IF(AND(Z10=1,$H$3=1),D10*U10,IF($H$3=2,D10,"N/A")))</f>
        <v>1500000</v>
      </c>
      <c r="F10" s="67">
        <f t="shared" ref="F10:F73" ca="1" si="5">E10*Y10</f>
        <v>1324679.075915687</v>
      </c>
      <c r="G10" s="80">
        <f>VLOOKUP($A10,[0]!Table,MATCH(G$4,[0]!Curves,0))</f>
        <v>3.9849999999999999</v>
      </c>
      <c r="H10" s="81">
        <f t="shared" ref="H10:H73" si="6">G10+$H$7</f>
        <v>3.9849999999999999</v>
      </c>
      <c r="I10" s="80">
        <f t="shared" ref="I10:I73" si="7">H10</f>
        <v>3.9849999999999999</v>
      </c>
      <c r="J10" s="80">
        <f>VLOOKUP($A10,[0]!Table,MATCH(J$4,[0]!Curves,0))</f>
        <v>-0.38</v>
      </c>
      <c r="K10" s="81">
        <f t="shared" ref="K10:K73" si="8">J10+$K$7</f>
        <v>-0.38</v>
      </c>
      <c r="L10" s="99">
        <f t="shared" ref="L10:L73" si="9">K10</f>
        <v>-0.38</v>
      </c>
      <c r="M10" s="80">
        <f>VLOOKUP($A10,[0]!Table,MATCH(M$4,[0]!Curves,0))</f>
        <v>5.4881559466971996E-3</v>
      </c>
      <c r="N10" s="81">
        <f t="shared" ref="N10:N73" si="10">M10+$N$7</f>
        <v>5.4881559466971996E-3</v>
      </c>
      <c r="O10" s="99">
        <f t="shared" ref="O10:O73" si="11">N10</f>
        <v>5.4881559466971996E-3</v>
      </c>
      <c r="P10" s="71"/>
      <c r="Q10" s="99">
        <f t="shared" ref="Q10:Q73" si="12">IF($F$3=1,M10+J10+G10,J10+G10)</f>
        <v>3.610488155946697</v>
      </c>
      <c r="R10" s="99">
        <f t="shared" ref="R10:R73" si="13">IF($F$3=1,N10+K10+H10,K10+H10)</f>
        <v>3.610488155946697</v>
      </c>
      <c r="S10" s="99">
        <f t="shared" ref="S10:S73" si="14">IF($F$3=1,O10+L10+I10,L10+I10)</f>
        <v>3.610488155946697</v>
      </c>
      <c r="T10" s="82"/>
      <c r="U10" s="22">
        <f t="shared" ref="U10:U73" si="15">A11-A10</f>
        <v>30</v>
      </c>
      <c r="V10" s="83">
        <f t="shared" ref="V10:V73" si="16">CHOOSE(F$3,A11+24,A10)</f>
        <v>37980</v>
      </c>
      <c r="W10" s="22">
        <f t="shared" ref="W10:W73" ca="1" si="17">V10-C$3</f>
        <v>931</v>
      </c>
      <c r="X10" s="80">
        <f>VLOOKUP($A10,[0]!Table,MATCH(X$4,[0]!Curves,0))</f>
        <v>4.8998232340962601E-2</v>
      </c>
      <c r="Y10" s="84">
        <f t="shared" ref="Y10:Y73" ca="1" si="18">1/(1+CHOOSE(F$3,(X11+($K$3/10000))/2,(X10+($K$3/10000))/2))^(2*W10/365.25)</f>
        <v>0.88311938394379141</v>
      </c>
      <c r="Z10" s="22">
        <f t="shared" ref="Z10:Z73" si="19">IF(AND(mthbeg&lt;=A10,mthend&gt;=A10),1,0)</f>
        <v>1</v>
      </c>
      <c r="AA10" s="22">
        <f t="shared" ref="AA10:AA73" si="20">U10*Z10</f>
        <v>30</v>
      </c>
      <c r="AC10" s="72">
        <f t="shared" ref="AC10:AC73" ca="1" si="21">F10*G10</f>
        <v>5278846.1175240129</v>
      </c>
      <c r="AD10" s="72">
        <f t="shared" ref="AD10:AD73" ca="1" si="22">$F10*H10</f>
        <v>5278846.1175240129</v>
      </c>
      <c r="AE10" s="72">
        <f t="shared" ref="AE10:AE73" ca="1" si="23">$F10*I10</f>
        <v>5278846.1175240129</v>
      </c>
      <c r="AF10" s="72">
        <f t="shared" ref="AF10:AF73" ca="1" si="24">$F10*J10</f>
        <v>-503378.04884796106</v>
      </c>
      <c r="AG10" s="72">
        <f t="shared" ref="AG10:AG73" ca="1" si="25">$F10*K10</f>
        <v>-503378.04884796106</v>
      </c>
      <c r="AH10" s="72">
        <f t="shared" ref="AH10:AH73" ca="1" si="26">$F10*L10</f>
        <v>-503378.04884796106</v>
      </c>
      <c r="AI10" s="72">
        <f t="shared" ref="AI10:AI73" ca="1" si="27">$F10*M10</f>
        <v>7270.0453479520284</v>
      </c>
      <c r="AJ10" s="72">
        <f t="shared" ref="AJ10:AJ73" ca="1" si="28">$F10*N10</f>
        <v>7270.0453479520284</v>
      </c>
      <c r="AK10" s="72">
        <f t="shared" ref="AK10:AK73" ca="1" si="29">F10*O10</f>
        <v>7270.0453479520284</v>
      </c>
      <c r="AL10" s="76"/>
      <c r="AM10" s="72">
        <f t="shared" ref="AM10:AM73" ca="1" si="30">CHOOSE($G$3,AD10-AE10,AE10-AD10)</f>
        <v>0</v>
      </c>
      <c r="AN10" s="72">
        <f t="shared" ref="AN10:AN73" ca="1" si="31">CHOOSE($G$3,AG10-AH10,AH10-AG10)</f>
        <v>0</v>
      </c>
      <c r="AO10" s="72">
        <f t="shared" ref="AO10:AO73" ca="1" si="32">CHOOSE($G$3,AJ10-AK10,AK10-AJ10)</f>
        <v>0</v>
      </c>
      <c r="AP10" s="85">
        <f t="shared" ref="AP10:AP73" ca="1" si="33">SUM(AM10:AO10)</f>
        <v>0</v>
      </c>
      <c r="AR10" s="72">
        <f t="shared" ref="AR10:AR73" ca="1" si="34">CHOOSE($G$3,AC10-AD10,AD10-AC10)</f>
        <v>0</v>
      </c>
      <c r="AS10" s="72">
        <f t="shared" ref="AS10:AS73" ca="1" si="35">CHOOSE($G$3,AF10-AG10,AG10-AF10)</f>
        <v>0</v>
      </c>
      <c r="AT10" s="72">
        <f t="shared" ref="AT10:AT73" ca="1" si="36">CHOOSE($G$3,AI10-AJ10,AJ10-AI10)</f>
        <v>0</v>
      </c>
      <c r="AU10" s="85">
        <f t="shared" ref="AU10:AU73" ca="1" si="37">AR10+AS10+AT10</f>
        <v>0</v>
      </c>
      <c r="AV10" s="85"/>
      <c r="AW10" s="73">
        <f t="shared" ref="AW10:AW73" ca="1" si="38">AU10+AP10</f>
        <v>0</v>
      </c>
      <c r="AY10" s="73">
        <f t="shared" ref="AY10:AY73" ca="1" si="39">AK10+AH10+AE10</f>
        <v>4782738.114024004</v>
      </c>
      <c r="AZ10" s="86"/>
    </row>
    <row r="11" spans="1:52">
      <c r="A11" s="77">
        <f t="shared" ref="A11:A74" si="40">EDATE(A10,1)</f>
        <v>37956</v>
      </c>
      <c r="B11" s="78">
        <f t="shared" ref="B11:B74" si="41">B10</f>
        <v>50000</v>
      </c>
      <c r="C11" s="87"/>
      <c r="D11" s="79">
        <f t="shared" si="3"/>
        <v>50000</v>
      </c>
      <c r="E11" s="67">
        <f t="shared" si="4"/>
        <v>1550000</v>
      </c>
      <c r="F11" s="67">
        <f t="shared" ca="1" si="5"/>
        <v>1361899.0400338981</v>
      </c>
      <c r="G11" s="80">
        <f>VLOOKUP($A11,[0]!Table,MATCH(G$4,[0]!Curves,0))</f>
        <v>4.125</v>
      </c>
      <c r="H11" s="81">
        <f t="shared" si="6"/>
        <v>4.125</v>
      </c>
      <c r="I11" s="80">
        <f t="shared" si="7"/>
        <v>4.125</v>
      </c>
      <c r="J11" s="80">
        <f>VLOOKUP($A11,[0]!Table,MATCH(J$4,[0]!Curves,0))</f>
        <v>-0.38</v>
      </c>
      <c r="K11" s="81">
        <f t="shared" si="8"/>
        <v>-0.38</v>
      </c>
      <c r="L11" s="99">
        <f t="shared" si="9"/>
        <v>-0.38</v>
      </c>
      <c r="M11" s="80">
        <f>VLOOKUP($A11,[0]!Table,MATCH(M$4,[0]!Curves,0))</f>
        <v>5.4883581329890005E-3</v>
      </c>
      <c r="N11" s="81">
        <f t="shared" si="10"/>
        <v>5.4883581329890005E-3</v>
      </c>
      <c r="O11" s="99">
        <f t="shared" si="11"/>
        <v>5.4883581329890005E-3</v>
      </c>
      <c r="P11" s="71"/>
      <c r="Q11" s="99">
        <f t="shared" si="12"/>
        <v>3.7504883581329889</v>
      </c>
      <c r="R11" s="99">
        <f t="shared" si="13"/>
        <v>3.7504883581329889</v>
      </c>
      <c r="S11" s="99">
        <f t="shared" si="14"/>
        <v>3.7504883581329889</v>
      </c>
      <c r="T11" s="82"/>
      <c r="U11" s="22">
        <f t="shared" si="15"/>
        <v>31</v>
      </c>
      <c r="V11" s="83">
        <f t="shared" si="16"/>
        <v>38011</v>
      </c>
      <c r="W11" s="22">
        <f t="shared" ca="1" si="17"/>
        <v>962</v>
      </c>
      <c r="X11" s="80">
        <f>VLOOKUP($A11,[0]!Table,MATCH(X$4,[0]!Curves,0))</f>
        <v>4.9362707676880099E-2</v>
      </c>
      <c r="Y11" s="84">
        <f t="shared" ca="1" si="18"/>
        <v>0.87864454195735353</v>
      </c>
      <c r="Z11" s="22">
        <f t="shared" si="19"/>
        <v>1</v>
      </c>
      <c r="AA11" s="22">
        <f t="shared" si="20"/>
        <v>31</v>
      </c>
      <c r="AC11" s="72">
        <f t="shared" ca="1" si="21"/>
        <v>5617833.5401398297</v>
      </c>
      <c r="AD11" s="72">
        <f t="shared" ca="1" si="22"/>
        <v>5617833.5401398297</v>
      </c>
      <c r="AE11" s="72">
        <f t="shared" ca="1" si="23"/>
        <v>5617833.5401398297</v>
      </c>
      <c r="AF11" s="72">
        <f t="shared" ca="1" si="24"/>
        <v>-517521.63521288126</v>
      </c>
      <c r="AG11" s="72">
        <f t="shared" ca="1" si="25"/>
        <v>-517521.63521288126</v>
      </c>
      <c r="AH11" s="72">
        <f t="shared" ca="1" si="26"/>
        <v>-517521.63521288126</v>
      </c>
      <c r="AI11" s="72">
        <f t="shared" ca="1" si="27"/>
        <v>7474.5896726799565</v>
      </c>
      <c r="AJ11" s="72">
        <f t="shared" ca="1" si="28"/>
        <v>7474.5896726799565</v>
      </c>
      <c r="AK11" s="72">
        <f t="shared" ca="1" si="29"/>
        <v>7474.5896726799565</v>
      </c>
      <c r="AL11" s="76"/>
      <c r="AM11" s="72">
        <f t="shared" ca="1" si="30"/>
        <v>0</v>
      </c>
      <c r="AN11" s="72">
        <f t="shared" ca="1" si="31"/>
        <v>0</v>
      </c>
      <c r="AO11" s="72">
        <f t="shared" ca="1" si="32"/>
        <v>0</v>
      </c>
      <c r="AP11" s="85">
        <f t="shared" ca="1" si="33"/>
        <v>0</v>
      </c>
      <c r="AR11" s="72">
        <f t="shared" ca="1" si="34"/>
        <v>0</v>
      </c>
      <c r="AS11" s="72">
        <f t="shared" ca="1" si="35"/>
        <v>0</v>
      </c>
      <c r="AT11" s="72">
        <f t="shared" ca="1" si="36"/>
        <v>0</v>
      </c>
      <c r="AU11" s="85">
        <f t="shared" ca="1" si="37"/>
        <v>0</v>
      </c>
      <c r="AV11" s="85"/>
      <c r="AW11" s="73">
        <f t="shared" ca="1" si="38"/>
        <v>0</v>
      </c>
      <c r="AY11" s="73">
        <f t="shared" ca="1" si="39"/>
        <v>5107786.4945996283</v>
      </c>
      <c r="AZ11" s="86"/>
    </row>
    <row r="12" spans="1:52">
      <c r="A12" s="77">
        <f t="shared" si="40"/>
        <v>37987</v>
      </c>
      <c r="B12" s="78">
        <f t="shared" si="41"/>
        <v>50000</v>
      </c>
      <c r="C12" s="87"/>
      <c r="D12" s="79">
        <f t="shared" si="3"/>
        <v>50000</v>
      </c>
      <c r="E12" s="67">
        <f t="shared" si="4"/>
        <v>1550000</v>
      </c>
      <c r="F12" s="67">
        <f t="shared" ca="1" si="5"/>
        <v>1354956.0769732478</v>
      </c>
      <c r="G12" s="80">
        <f>VLOOKUP($A12,[0]!Table,MATCH(G$4,[0]!Curves,0))</f>
        <v>4.1710000000000003</v>
      </c>
      <c r="H12" s="81">
        <f t="shared" si="6"/>
        <v>4.1710000000000003</v>
      </c>
      <c r="I12" s="80">
        <f t="shared" si="7"/>
        <v>4.1710000000000003</v>
      </c>
      <c r="J12" s="80">
        <f>VLOOKUP($A12,[0]!Table,MATCH(J$4,[0]!Curves,0))</f>
        <v>-0.38</v>
      </c>
      <c r="K12" s="81">
        <f t="shared" si="8"/>
        <v>-0.38</v>
      </c>
      <c r="L12" s="99">
        <f t="shared" si="9"/>
        <v>-0.38</v>
      </c>
      <c r="M12" s="80">
        <f>VLOOKUP($A12,[0]!Table,MATCH(M$4,[0]!Curves,0))</f>
        <v>5.4884949738248003E-3</v>
      </c>
      <c r="N12" s="81">
        <f t="shared" si="10"/>
        <v>5.4884949738248003E-3</v>
      </c>
      <c r="O12" s="99">
        <f t="shared" si="11"/>
        <v>5.4884949738248003E-3</v>
      </c>
      <c r="P12" s="71"/>
      <c r="Q12" s="99">
        <f t="shared" si="12"/>
        <v>3.7964884949738251</v>
      </c>
      <c r="R12" s="99">
        <f t="shared" si="13"/>
        <v>3.7964884949738251</v>
      </c>
      <c r="S12" s="99">
        <f t="shared" si="14"/>
        <v>3.7964884949738251</v>
      </c>
      <c r="T12" s="82"/>
      <c r="U12" s="22">
        <f t="shared" si="15"/>
        <v>31</v>
      </c>
      <c r="V12" s="83">
        <f t="shared" si="16"/>
        <v>38042</v>
      </c>
      <c r="W12" s="22">
        <f t="shared" ca="1" si="17"/>
        <v>993</v>
      </c>
      <c r="X12" s="80">
        <f>VLOOKUP($A12,[0]!Table,MATCH(X$4,[0]!Curves,0))</f>
        <v>4.9728934346777297E-2</v>
      </c>
      <c r="Y12" s="84">
        <f t="shared" ca="1" si="18"/>
        <v>0.8741652109504825</v>
      </c>
      <c r="Z12" s="22">
        <f t="shared" si="19"/>
        <v>1</v>
      </c>
      <c r="AA12" s="22">
        <f t="shared" si="20"/>
        <v>31</v>
      </c>
      <c r="AC12" s="72">
        <f t="shared" ca="1" si="21"/>
        <v>5651521.7970554167</v>
      </c>
      <c r="AD12" s="72">
        <f t="shared" ca="1" si="22"/>
        <v>5651521.7970554167</v>
      </c>
      <c r="AE12" s="72">
        <f t="shared" ca="1" si="23"/>
        <v>5651521.7970554167</v>
      </c>
      <c r="AF12" s="72">
        <f t="shared" ca="1" si="24"/>
        <v>-514883.30924983416</v>
      </c>
      <c r="AG12" s="72">
        <f t="shared" ca="1" si="25"/>
        <v>-514883.30924983416</v>
      </c>
      <c r="AH12" s="72">
        <f t="shared" ca="1" si="26"/>
        <v>-514883.30924983416</v>
      </c>
      <c r="AI12" s="72">
        <f t="shared" ca="1" si="27"/>
        <v>7436.6696182210399</v>
      </c>
      <c r="AJ12" s="72">
        <f t="shared" ca="1" si="28"/>
        <v>7436.6696182210399</v>
      </c>
      <c r="AK12" s="72">
        <f t="shared" ca="1" si="29"/>
        <v>7436.6696182210399</v>
      </c>
      <c r="AL12" s="76"/>
      <c r="AM12" s="72">
        <f t="shared" ca="1" si="30"/>
        <v>0</v>
      </c>
      <c r="AN12" s="72">
        <f t="shared" ca="1" si="31"/>
        <v>0</v>
      </c>
      <c r="AO12" s="72">
        <f t="shared" ca="1" si="32"/>
        <v>0</v>
      </c>
      <c r="AP12" s="85">
        <f t="shared" ca="1" si="33"/>
        <v>0</v>
      </c>
      <c r="AR12" s="72">
        <f t="shared" ca="1" si="34"/>
        <v>0</v>
      </c>
      <c r="AS12" s="72">
        <f t="shared" ca="1" si="35"/>
        <v>0</v>
      </c>
      <c r="AT12" s="72">
        <f t="shared" ca="1" si="36"/>
        <v>0</v>
      </c>
      <c r="AU12" s="85">
        <f t="shared" ca="1" si="37"/>
        <v>0</v>
      </c>
      <c r="AV12" s="85"/>
      <c r="AW12" s="73">
        <f t="shared" ca="1" si="38"/>
        <v>0</v>
      </c>
      <c r="AY12" s="73">
        <f t="shared" ca="1" si="39"/>
        <v>5144075.1574238036</v>
      </c>
      <c r="AZ12" s="86"/>
    </row>
    <row r="13" spans="1:52">
      <c r="A13" s="77">
        <f t="shared" si="40"/>
        <v>38018</v>
      </c>
      <c r="B13" s="78">
        <f t="shared" si="41"/>
        <v>50000</v>
      </c>
      <c r="C13" s="87"/>
      <c r="D13" s="79">
        <f t="shared" si="3"/>
        <v>50000</v>
      </c>
      <c r="E13" s="67">
        <f t="shared" si="4"/>
        <v>1450000</v>
      </c>
      <c r="F13" s="67">
        <f t="shared" ca="1" si="5"/>
        <v>1261426.5634935938</v>
      </c>
      <c r="G13" s="80">
        <f>VLOOKUP($A13,[0]!Table,MATCH(G$4,[0]!Curves,0))</f>
        <v>4.0529999999999999</v>
      </c>
      <c r="H13" s="81">
        <f t="shared" si="6"/>
        <v>4.0529999999999999</v>
      </c>
      <c r="I13" s="80">
        <f t="shared" si="7"/>
        <v>4.0529999999999999</v>
      </c>
      <c r="J13" s="80">
        <f>VLOOKUP($A13,[0]!Table,MATCH(J$4,[0]!Curves,0))</f>
        <v>-0.38</v>
      </c>
      <c r="K13" s="81">
        <f t="shared" si="8"/>
        <v>-0.38</v>
      </c>
      <c r="L13" s="99">
        <f t="shared" si="9"/>
        <v>-0.38</v>
      </c>
      <c r="M13" s="80">
        <f>VLOOKUP($A13,[0]!Table,MATCH(M$4,[0]!Curves,0))</f>
        <v>5.4885368901674003E-3</v>
      </c>
      <c r="N13" s="81">
        <f t="shared" si="10"/>
        <v>5.4885368901674003E-3</v>
      </c>
      <c r="O13" s="99">
        <f t="shared" si="11"/>
        <v>5.4885368901674003E-3</v>
      </c>
      <c r="P13" s="71"/>
      <c r="Q13" s="99">
        <f t="shared" si="12"/>
        <v>3.6784885368901672</v>
      </c>
      <c r="R13" s="99">
        <f t="shared" si="13"/>
        <v>3.6784885368901672</v>
      </c>
      <c r="S13" s="99">
        <f t="shared" si="14"/>
        <v>3.6784885368901672</v>
      </c>
      <c r="T13" s="82"/>
      <c r="U13" s="22">
        <f t="shared" si="15"/>
        <v>29</v>
      </c>
      <c r="V13" s="83">
        <f t="shared" si="16"/>
        <v>38071</v>
      </c>
      <c r="W13" s="22">
        <f t="shared" ca="1" si="17"/>
        <v>1022</v>
      </c>
      <c r="X13" s="80">
        <f>VLOOKUP($A13,[0]!Table,MATCH(X$4,[0]!Curves,0))</f>
        <v>5.0084069976950502E-2</v>
      </c>
      <c r="Y13" s="84">
        <f t="shared" ca="1" si="18"/>
        <v>0.86994935413351304</v>
      </c>
      <c r="Z13" s="22">
        <f t="shared" si="19"/>
        <v>1</v>
      </c>
      <c r="AA13" s="22">
        <f t="shared" si="20"/>
        <v>29</v>
      </c>
      <c r="AC13" s="72">
        <f t="shared" ca="1" si="21"/>
        <v>5112561.8618395356</v>
      </c>
      <c r="AD13" s="72">
        <f t="shared" ca="1" si="22"/>
        <v>5112561.8618395356</v>
      </c>
      <c r="AE13" s="72">
        <f t="shared" ca="1" si="23"/>
        <v>5112561.8618395356</v>
      </c>
      <c r="AF13" s="72">
        <f t="shared" ca="1" si="24"/>
        <v>-479342.09412756568</v>
      </c>
      <c r="AG13" s="72">
        <f t="shared" ca="1" si="25"/>
        <v>-479342.09412756568</v>
      </c>
      <c r="AH13" s="72">
        <f t="shared" ca="1" si="26"/>
        <v>-479342.09412756568</v>
      </c>
      <c r="AI13" s="72">
        <f t="shared" ca="1" si="27"/>
        <v>6923.3862279716805</v>
      </c>
      <c r="AJ13" s="72">
        <f t="shared" ca="1" si="28"/>
        <v>6923.3862279716805</v>
      </c>
      <c r="AK13" s="72">
        <f t="shared" ca="1" si="29"/>
        <v>6923.3862279716805</v>
      </c>
      <c r="AL13" s="76"/>
      <c r="AM13" s="72">
        <f t="shared" ca="1" si="30"/>
        <v>0</v>
      </c>
      <c r="AN13" s="72">
        <f t="shared" ca="1" si="31"/>
        <v>0</v>
      </c>
      <c r="AO13" s="72">
        <f t="shared" ca="1" si="32"/>
        <v>0</v>
      </c>
      <c r="AP13" s="85">
        <f t="shared" ca="1" si="33"/>
        <v>0</v>
      </c>
      <c r="AR13" s="72">
        <f t="shared" ca="1" si="34"/>
        <v>0</v>
      </c>
      <c r="AS13" s="72">
        <f t="shared" ca="1" si="35"/>
        <v>0</v>
      </c>
      <c r="AT13" s="72">
        <f t="shared" ca="1" si="36"/>
        <v>0</v>
      </c>
      <c r="AU13" s="85">
        <f t="shared" ca="1" si="37"/>
        <v>0</v>
      </c>
      <c r="AV13" s="85"/>
      <c r="AW13" s="73">
        <f t="shared" ca="1" si="38"/>
        <v>0</v>
      </c>
      <c r="AY13" s="73">
        <f t="shared" ca="1" si="39"/>
        <v>4640143.1539399419</v>
      </c>
      <c r="AZ13" s="86"/>
    </row>
    <row r="14" spans="1:52">
      <c r="A14" s="77">
        <f t="shared" si="40"/>
        <v>38047</v>
      </c>
      <c r="B14" s="78">
        <f t="shared" si="41"/>
        <v>50000</v>
      </c>
      <c r="C14" s="87"/>
      <c r="D14" s="79">
        <f t="shared" si="3"/>
        <v>50000</v>
      </c>
      <c r="E14" s="67">
        <f t="shared" si="4"/>
        <v>1550000</v>
      </c>
      <c r="F14" s="67">
        <f t="shared" ca="1" si="5"/>
        <v>1341501.752184588</v>
      </c>
      <c r="G14" s="80">
        <f>VLOOKUP($A14,[0]!Table,MATCH(G$4,[0]!Curves,0))</f>
        <v>3.92</v>
      </c>
      <c r="H14" s="81">
        <f t="shared" si="6"/>
        <v>3.92</v>
      </c>
      <c r="I14" s="80">
        <f t="shared" si="7"/>
        <v>3.92</v>
      </c>
      <c r="J14" s="80">
        <f>VLOOKUP($A14,[0]!Table,MATCH(J$4,[0]!Curves,0))</f>
        <v>-0.38</v>
      </c>
      <c r="K14" s="81">
        <f t="shared" si="8"/>
        <v>-0.38</v>
      </c>
      <c r="L14" s="99">
        <f t="shared" si="9"/>
        <v>-0.38</v>
      </c>
      <c r="M14" s="80">
        <f>VLOOKUP($A14,[0]!Table,MATCH(M$4,[0]!Curves,0))</f>
        <v>5.4886239900045009E-3</v>
      </c>
      <c r="N14" s="81">
        <f t="shared" si="10"/>
        <v>5.4886239900045009E-3</v>
      </c>
      <c r="O14" s="99">
        <f t="shared" si="11"/>
        <v>5.4886239900045009E-3</v>
      </c>
      <c r="P14" s="71"/>
      <c r="Q14" s="99">
        <f t="shared" si="12"/>
        <v>3.5454886239900043</v>
      </c>
      <c r="R14" s="99">
        <f t="shared" si="13"/>
        <v>3.5454886239900043</v>
      </c>
      <c r="S14" s="99">
        <f t="shared" si="14"/>
        <v>3.5454886239900043</v>
      </c>
      <c r="T14" s="82"/>
      <c r="U14" s="22">
        <f t="shared" si="15"/>
        <v>31</v>
      </c>
      <c r="V14" s="83">
        <f t="shared" si="16"/>
        <v>38102</v>
      </c>
      <c r="W14" s="22">
        <f t="shared" ca="1" si="17"/>
        <v>1053</v>
      </c>
      <c r="X14" s="80">
        <f>VLOOKUP($A14,[0]!Table,MATCH(X$4,[0]!Curves,0))</f>
        <v>5.0416293669104405E-2</v>
      </c>
      <c r="Y14" s="84">
        <f t="shared" ca="1" si="18"/>
        <v>0.86548500140941165</v>
      </c>
      <c r="Z14" s="22">
        <f t="shared" si="19"/>
        <v>1</v>
      </c>
      <c r="AA14" s="22">
        <f t="shared" si="20"/>
        <v>31</v>
      </c>
      <c r="AC14" s="72">
        <f t="shared" ca="1" si="21"/>
        <v>5258686.868563585</v>
      </c>
      <c r="AD14" s="72">
        <f t="shared" ca="1" si="22"/>
        <v>5258686.868563585</v>
      </c>
      <c r="AE14" s="72">
        <f t="shared" ca="1" si="23"/>
        <v>5258686.868563585</v>
      </c>
      <c r="AF14" s="72">
        <f t="shared" ca="1" si="24"/>
        <v>-509770.66583014344</v>
      </c>
      <c r="AG14" s="72">
        <f t="shared" ca="1" si="25"/>
        <v>-509770.66583014344</v>
      </c>
      <c r="AH14" s="72">
        <f t="shared" ca="1" si="26"/>
        <v>-509770.66583014344</v>
      </c>
      <c r="AI14" s="72">
        <f t="shared" ca="1" si="27"/>
        <v>7362.9986996734024</v>
      </c>
      <c r="AJ14" s="72">
        <f t="shared" ca="1" si="28"/>
        <v>7362.9986996734024</v>
      </c>
      <c r="AK14" s="72">
        <f t="shared" ca="1" si="29"/>
        <v>7362.9986996734024</v>
      </c>
      <c r="AL14" s="76"/>
      <c r="AM14" s="72">
        <f t="shared" ca="1" si="30"/>
        <v>0</v>
      </c>
      <c r="AN14" s="72">
        <f t="shared" ca="1" si="31"/>
        <v>0</v>
      </c>
      <c r="AO14" s="72">
        <f t="shared" ca="1" si="32"/>
        <v>0</v>
      </c>
      <c r="AP14" s="85">
        <f t="shared" ca="1" si="33"/>
        <v>0</v>
      </c>
      <c r="AR14" s="72">
        <f t="shared" ca="1" si="34"/>
        <v>0</v>
      </c>
      <c r="AS14" s="72">
        <f t="shared" ca="1" si="35"/>
        <v>0</v>
      </c>
      <c r="AT14" s="72">
        <f t="shared" ca="1" si="36"/>
        <v>0</v>
      </c>
      <c r="AU14" s="85">
        <f t="shared" ca="1" si="37"/>
        <v>0</v>
      </c>
      <c r="AV14" s="85"/>
      <c r="AW14" s="73">
        <f t="shared" ca="1" si="38"/>
        <v>0</v>
      </c>
      <c r="AY14" s="73">
        <f t="shared" ca="1" si="39"/>
        <v>4756279.2014331147</v>
      </c>
      <c r="AZ14" s="86"/>
    </row>
    <row r="15" spans="1:52">
      <c r="A15" s="77">
        <f t="shared" si="40"/>
        <v>38078</v>
      </c>
      <c r="B15" s="78">
        <f t="shared" si="41"/>
        <v>50000</v>
      </c>
      <c r="C15" s="87"/>
      <c r="D15" s="79">
        <f t="shared" si="3"/>
        <v>50000</v>
      </c>
      <c r="E15" s="67">
        <f t="shared" si="4"/>
        <v>1500000</v>
      </c>
      <c r="F15" s="67">
        <f t="shared" ca="1" si="5"/>
        <v>1291822.478186765</v>
      </c>
      <c r="G15" s="80">
        <f>VLOOKUP($A15,[0]!Table,MATCH(G$4,[0]!Curves,0))</f>
        <v>3.7349999999999999</v>
      </c>
      <c r="H15" s="81">
        <f t="shared" si="6"/>
        <v>3.7349999999999999</v>
      </c>
      <c r="I15" s="80">
        <f t="shared" si="7"/>
        <v>3.7349999999999999</v>
      </c>
      <c r="J15" s="80">
        <f>VLOOKUP($A15,[0]!Table,MATCH(J$4,[0]!Curves,0))</f>
        <v>-0.42499999999999999</v>
      </c>
      <c r="K15" s="81">
        <f t="shared" si="8"/>
        <v>-0.42499999999999999</v>
      </c>
      <c r="L15" s="99">
        <f t="shared" si="9"/>
        <v>-0.42499999999999999</v>
      </c>
      <c r="M15" s="80">
        <f>VLOOKUP($A15,[0]!Table,MATCH(M$4,[0]!Curves,0))</f>
        <v>1.715106430559E-3</v>
      </c>
      <c r="N15" s="81">
        <f t="shared" si="10"/>
        <v>1.715106430559E-3</v>
      </c>
      <c r="O15" s="99">
        <f t="shared" si="11"/>
        <v>1.715106430559E-3</v>
      </c>
      <c r="P15" s="71"/>
      <c r="Q15" s="99">
        <f t="shared" si="12"/>
        <v>3.311715106430559</v>
      </c>
      <c r="R15" s="99">
        <f t="shared" si="13"/>
        <v>3.311715106430559</v>
      </c>
      <c r="S15" s="99">
        <f t="shared" si="14"/>
        <v>3.311715106430559</v>
      </c>
      <c r="T15" s="82"/>
      <c r="U15" s="22">
        <f t="shared" si="15"/>
        <v>30</v>
      </c>
      <c r="V15" s="83">
        <f t="shared" si="16"/>
        <v>38132</v>
      </c>
      <c r="W15" s="22">
        <f t="shared" ca="1" si="17"/>
        <v>1083</v>
      </c>
      <c r="X15" s="80">
        <f>VLOOKUP($A15,[0]!Table,MATCH(X$4,[0]!Curves,0))</f>
        <v>5.07431229625981E-2</v>
      </c>
      <c r="Y15" s="84">
        <f t="shared" ca="1" si="18"/>
        <v>0.86121498545784336</v>
      </c>
      <c r="Z15" s="22">
        <f t="shared" si="19"/>
        <v>1</v>
      </c>
      <c r="AA15" s="22">
        <f t="shared" si="20"/>
        <v>30</v>
      </c>
      <c r="AC15" s="72">
        <f t="shared" ca="1" si="21"/>
        <v>4824956.9560275674</v>
      </c>
      <c r="AD15" s="72">
        <f t="shared" ca="1" si="22"/>
        <v>4824956.9560275674</v>
      </c>
      <c r="AE15" s="72">
        <f t="shared" ca="1" si="23"/>
        <v>4824956.9560275674</v>
      </c>
      <c r="AF15" s="72">
        <f t="shared" ca="1" si="24"/>
        <v>-549024.55322937516</v>
      </c>
      <c r="AG15" s="72">
        <f t="shared" ca="1" si="25"/>
        <v>-549024.55322937516</v>
      </c>
      <c r="AH15" s="72">
        <f t="shared" ca="1" si="26"/>
        <v>-549024.55322937516</v>
      </c>
      <c r="AI15" s="72">
        <f t="shared" ca="1" si="27"/>
        <v>2215.6130394787842</v>
      </c>
      <c r="AJ15" s="72">
        <f t="shared" ca="1" si="28"/>
        <v>2215.6130394787842</v>
      </c>
      <c r="AK15" s="72">
        <f t="shared" ca="1" si="29"/>
        <v>2215.6130394787842</v>
      </c>
      <c r="AL15" s="76"/>
      <c r="AM15" s="72">
        <f t="shared" ca="1" si="30"/>
        <v>0</v>
      </c>
      <c r="AN15" s="72">
        <f t="shared" ca="1" si="31"/>
        <v>0</v>
      </c>
      <c r="AO15" s="72">
        <f t="shared" ca="1" si="32"/>
        <v>0</v>
      </c>
      <c r="AP15" s="85">
        <f t="shared" ca="1" si="33"/>
        <v>0</v>
      </c>
      <c r="AR15" s="72">
        <f t="shared" ca="1" si="34"/>
        <v>0</v>
      </c>
      <c r="AS15" s="72">
        <f t="shared" ca="1" si="35"/>
        <v>0</v>
      </c>
      <c r="AT15" s="72">
        <f t="shared" ca="1" si="36"/>
        <v>0</v>
      </c>
      <c r="AU15" s="85">
        <f t="shared" ca="1" si="37"/>
        <v>0</v>
      </c>
      <c r="AV15" s="85"/>
      <c r="AW15" s="73">
        <f t="shared" ca="1" si="38"/>
        <v>0</v>
      </c>
      <c r="AY15" s="73">
        <f t="shared" ca="1" si="39"/>
        <v>4278148.0158376712</v>
      </c>
      <c r="AZ15" s="86"/>
    </row>
    <row r="16" spans="1:52">
      <c r="A16" s="77">
        <f t="shared" si="40"/>
        <v>38108</v>
      </c>
      <c r="B16" s="78">
        <f t="shared" si="41"/>
        <v>50000</v>
      </c>
      <c r="C16" s="87"/>
      <c r="D16" s="79">
        <f t="shared" si="3"/>
        <v>50000</v>
      </c>
      <c r="E16" s="67">
        <f t="shared" si="4"/>
        <v>1550000</v>
      </c>
      <c r="F16" s="67">
        <f t="shared" ca="1" si="5"/>
        <v>1328014.3943283278</v>
      </c>
      <c r="G16" s="80">
        <f>VLOOKUP($A16,[0]!Table,MATCH(G$4,[0]!Curves,0))</f>
        <v>3.7250000000000001</v>
      </c>
      <c r="H16" s="81">
        <f t="shared" si="6"/>
        <v>3.7250000000000001</v>
      </c>
      <c r="I16" s="80">
        <f t="shared" si="7"/>
        <v>3.7250000000000001</v>
      </c>
      <c r="J16" s="80">
        <f>VLOOKUP($A16,[0]!Table,MATCH(J$4,[0]!Curves,0))</f>
        <v>-0.42499999999999999</v>
      </c>
      <c r="K16" s="81">
        <f t="shared" si="8"/>
        <v>-0.42499999999999999</v>
      </c>
      <c r="L16" s="99">
        <f t="shared" si="9"/>
        <v>-0.42499999999999999</v>
      </c>
      <c r="M16" s="80">
        <f>VLOOKUP($A16,[0]!Table,MATCH(M$4,[0]!Curves,0))</f>
        <v>1.7148868993444001E-3</v>
      </c>
      <c r="N16" s="81">
        <f t="shared" si="10"/>
        <v>1.7148868993444001E-3</v>
      </c>
      <c r="O16" s="99">
        <f t="shared" si="11"/>
        <v>1.7148868993444001E-3</v>
      </c>
      <c r="P16" s="71"/>
      <c r="Q16" s="99">
        <f t="shared" si="12"/>
        <v>3.3017148868993447</v>
      </c>
      <c r="R16" s="99">
        <f t="shared" si="13"/>
        <v>3.3017148868993447</v>
      </c>
      <c r="S16" s="99">
        <f t="shared" si="14"/>
        <v>3.3017148868993447</v>
      </c>
      <c r="T16" s="82"/>
      <c r="U16" s="22">
        <f t="shared" si="15"/>
        <v>31</v>
      </c>
      <c r="V16" s="83">
        <f t="shared" si="16"/>
        <v>38163</v>
      </c>
      <c r="W16" s="22">
        <f t="shared" ca="1" si="17"/>
        <v>1114</v>
      </c>
      <c r="X16" s="80">
        <f>VLOOKUP($A16,[0]!Table,MATCH(X$4,[0]!Curves,0))</f>
        <v>5.1030189878360901E-2</v>
      </c>
      <c r="Y16" s="84">
        <f t="shared" ca="1" si="18"/>
        <v>0.85678348021182449</v>
      </c>
      <c r="Z16" s="22">
        <f t="shared" si="19"/>
        <v>1</v>
      </c>
      <c r="AA16" s="22">
        <f t="shared" si="20"/>
        <v>31</v>
      </c>
      <c r="AC16" s="72">
        <f t="shared" ca="1" si="21"/>
        <v>4946853.6188730216</v>
      </c>
      <c r="AD16" s="72">
        <f t="shared" ca="1" si="22"/>
        <v>4946853.6188730216</v>
      </c>
      <c r="AE16" s="72">
        <f t="shared" ca="1" si="23"/>
        <v>4946853.6188730216</v>
      </c>
      <c r="AF16" s="72">
        <f t="shared" ca="1" si="24"/>
        <v>-564406.11758953927</v>
      </c>
      <c r="AG16" s="72">
        <f t="shared" ca="1" si="25"/>
        <v>-564406.11758953927</v>
      </c>
      <c r="AH16" s="72">
        <f t="shared" ca="1" si="26"/>
        <v>-564406.11758953927</v>
      </c>
      <c r="AI16" s="72">
        <f t="shared" ca="1" si="27"/>
        <v>2277.3944869744378</v>
      </c>
      <c r="AJ16" s="72">
        <f t="shared" ca="1" si="28"/>
        <v>2277.3944869744378</v>
      </c>
      <c r="AK16" s="72">
        <f t="shared" ca="1" si="29"/>
        <v>2277.3944869744378</v>
      </c>
      <c r="AL16" s="76"/>
      <c r="AM16" s="72">
        <f t="shared" ca="1" si="30"/>
        <v>0</v>
      </c>
      <c r="AN16" s="72">
        <f t="shared" ca="1" si="31"/>
        <v>0</v>
      </c>
      <c r="AO16" s="72">
        <f t="shared" ca="1" si="32"/>
        <v>0</v>
      </c>
      <c r="AP16" s="85">
        <f t="shared" ca="1" si="33"/>
        <v>0</v>
      </c>
      <c r="AR16" s="72">
        <f t="shared" ca="1" si="34"/>
        <v>0</v>
      </c>
      <c r="AS16" s="72">
        <f t="shared" ca="1" si="35"/>
        <v>0</v>
      </c>
      <c r="AT16" s="72">
        <f t="shared" ca="1" si="36"/>
        <v>0</v>
      </c>
      <c r="AU16" s="85">
        <f t="shared" ca="1" si="37"/>
        <v>0</v>
      </c>
      <c r="AV16" s="85"/>
      <c r="AW16" s="73">
        <f t="shared" ca="1" si="38"/>
        <v>0</v>
      </c>
      <c r="AY16" s="73">
        <f t="shared" ca="1" si="39"/>
        <v>4384724.8957704566</v>
      </c>
      <c r="AZ16" s="86"/>
    </row>
    <row r="17" spans="1:52">
      <c r="A17" s="77">
        <f t="shared" si="40"/>
        <v>38139</v>
      </c>
      <c r="B17" s="78">
        <f t="shared" si="41"/>
        <v>50000</v>
      </c>
      <c r="C17" s="87"/>
      <c r="D17" s="79">
        <f t="shared" si="3"/>
        <v>50000</v>
      </c>
      <c r="E17" s="67">
        <f t="shared" si="4"/>
        <v>1500000</v>
      </c>
      <c r="F17" s="67">
        <f t="shared" ca="1" si="5"/>
        <v>1278764.4009594563</v>
      </c>
      <c r="G17" s="80">
        <f>VLOOKUP($A17,[0]!Table,MATCH(G$4,[0]!Curves,0))</f>
        <v>3.7610000000000001</v>
      </c>
      <c r="H17" s="81">
        <f t="shared" si="6"/>
        <v>3.7610000000000001</v>
      </c>
      <c r="I17" s="80">
        <f t="shared" si="7"/>
        <v>3.7610000000000001</v>
      </c>
      <c r="J17" s="80">
        <f>VLOOKUP($A17,[0]!Table,MATCH(J$4,[0]!Curves,0))</f>
        <v>-0.42499999999999999</v>
      </c>
      <c r="K17" s="81">
        <f t="shared" si="8"/>
        <v>-0.42499999999999999</v>
      </c>
      <c r="L17" s="99">
        <f t="shared" si="9"/>
        <v>-0.42499999999999999</v>
      </c>
      <c r="M17" s="80">
        <f>VLOOKUP($A17,[0]!Table,MATCH(M$4,[0]!Curves,0))</f>
        <v>1.7146600732188E-3</v>
      </c>
      <c r="N17" s="81">
        <f t="shared" si="10"/>
        <v>1.7146600732188E-3</v>
      </c>
      <c r="O17" s="99">
        <f t="shared" si="11"/>
        <v>1.7146600732188E-3</v>
      </c>
      <c r="P17" s="71"/>
      <c r="Q17" s="99">
        <f t="shared" si="12"/>
        <v>3.3377146600732188</v>
      </c>
      <c r="R17" s="99">
        <f t="shared" si="13"/>
        <v>3.3377146600732188</v>
      </c>
      <c r="S17" s="99">
        <f t="shared" si="14"/>
        <v>3.3377146600732188</v>
      </c>
      <c r="T17" s="82"/>
      <c r="U17" s="22">
        <f t="shared" si="15"/>
        <v>30</v>
      </c>
      <c r="V17" s="83">
        <f t="shared" si="16"/>
        <v>38193</v>
      </c>
      <c r="W17" s="22">
        <f t="shared" ca="1" si="17"/>
        <v>1144</v>
      </c>
      <c r="X17" s="80">
        <f>VLOOKUP($A17,[0]!Table,MATCH(X$4,[0]!Curves,0))</f>
        <v>5.1326825720207303E-2</v>
      </c>
      <c r="Y17" s="84">
        <f t="shared" ca="1" si="18"/>
        <v>0.85250960063963754</v>
      </c>
      <c r="Z17" s="22">
        <f t="shared" si="19"/>
        <v>1</v>
      </c>
      <c r="AA17" s="22">
        <f t="shared" si="20"/>
        <v>30</v>
      </c>
      <c r="AC17" s="72">
        <f t="shared" ca="1" si="21"/>
        <v>4809432.9120085156</v>
      </c>
      <c r="AD17" s="72">
        <f t="shared" ca="1" si="22"/>
        <v>4809432.9120085156</v>
      </c>
      <c r="AE17" s="72">
        <f t="shared" ca="1" si="23"/>
        <v>4809432.9120085156</v>
      </c>
      <c r="AF17" s="72">
        <f t="shared" ca="1" si="24"/>
        <v>-543474.87040776887</v>
      </c>
      <c r="AG17" s="72">
        <f t="shared" ca="1" si="25"/>
        <v>-543474.87040776887</v>
      </c>
      <c r="AH17" s="72">
        <f t="shared" ca="1" si="26"/>
        <v>-543474.87040776887</v>
      </c>
      <c r="AI17" s="72">
        <f t="shared" ca="1" si="27"/>
        <v>2192.6462613787362</v>
      </c>
      <c r="AJ17" s="72">
        <f t="shared" ca="1" si="28"/>
        <v>2192.6462613787362</v>
      </c>
      <c r="AK17" s="72">
        <f t="shared" ca="1" si="29"/>
        <v>2192.6462613787362</v>
      </c>
      <c r="AL17" s="76"/>
      <c r="AM17" s="72">
        <f t="shared" ca="1" si="30"/>
        <v>0</v>
      </c>
      <c r="AN17" s="72">
        <f t="shared" ca="1" si="31"/>
        <v>0</v>
      </c>
      <c r="AO17" s="72">
        <f t="shared" ca="1" si="32"/>
        <v>0</v>
      </c>
      <c r="AP17" s="85">
        <f t="shared" ca="1" si="33"/>
        <v>0</v>
      </c>
      <c r="AR17" s="72">
        <f t="shared" ca="1" si="34"/>
        <v>0</v>
      </c>
      <c r="AS17" s="72">
        <f t="shared" ca="1" si="35"/>
        <v>0</v>
      </c>
      <c r="AT17" s="72">
        <f t="shared" ca="1" si="36"/>
        <v>0</v>
      </c>
      <c r="AU17" s="85">
        <f t="shared" ca="1" si="37"/>
        <v>0</v>
      </c>
      <c r="AV17" s="85"/>
      <c r="AW17" s="73">
        <f t="shared" ca="1" si="38"/>
        <v>0</v>
      </c>
      <c r="AY17" s="73">
        <f t="shared" ca="1" si="39"/>
        <v>4268150.6878621252</v>
      </c>
      <c r="AZ17" s="86"/>
    </row>
    <row r="18" spans="1:52">
      <c r="A18" s="77">
        <f t="shared" si="40"/>
        <v>38169</v>
      </c>
      <c r="B18" s="78">
        <f t="shared" si="41"/>
        <v>50000</v>
      </c>
      <c r="C18" s="87"/>
      <c r="D18" s="79">
        <f t="shared" si="3"/>
        <v>50000</v>
      </c>
      <c r="E18" s="67">
        <f t="shared" si="4"/>
        <v>1550000</v>
      </c>
      <c r="F18" s="67">
        <f t="shared" ca="1" si="5"/>
        <v>1314575.5871828308</v>
      </c>
      <c r="G18" s="80">
        <f>VLOOKUP($A18,[0]!Table,MATCH(G$4,[0]!Curves,0))</f>
        <v>3.81</v>
      </c>
      <c r="H18" s="81">
        <f t="shared" si="6"/>
        <v>3.81</v>
      </c>
      <c r="I18" s="80">
        <f t="shared" si="7"/>
        <v>3.81</v>
      </c>
      <c r="J18" s="80">
        <f>VLOOKUP($A18,[0]!Table,MATCH(J$4,[0]!Curves,0))</f>
        <v>-0.42499999999999999</v>
      </c>
      <c r="K18" s="81">
        <f t="shared" si="8"/>
        <v>-0.42499999999999999</v>
      </c>
      <c r="L18" s="99">
        <f t="shared" si="9"/>
        <v>-0.42499999999999999</v>
      </c>
      <c r="M18" s="80">
        <f>VLOOKUP($A18,[0]!Table,MATCH(M$4,[0]!Curves,0))</f>
        <v>1.7149368947644002E-3</v>
      </c>
      <c r="N18" s="81">
        <f t="shared" si="10"/>
        <v>1.7149368947644002E-3</v>
      </c>
      <c r="O18" s="99">
        <f t="shared" si="11"/>
        <v>1.7149368947644002E-3</v>
      </c>
      <c r="P18" s="71"/>
      <c r="Q18" s="99">
        <f t="shared" si="12"/>
        <v>3.3867149368947644</v>
      </c>
      <c r="R18" s="99">
        <f t="shared" si="13"/>
        <v>3.3867149368947644</v>
      </c>
      <c r="S18" s="99">
        <f t="shared" si="14"/>
        <v>3.3867149368947644</v>
      </c>
      <c r="T18" s="82"/>
      <c r="U18" s="22">
        <f t="shared" si="15"/>
        <v>31</v>
      </c>
      <c r="V18" s="83">
        <f t="shared" si="16"/>
        <v>38224</v>
      </c>
      <c r="W18" s="22">
        <f t="shared" ca="1" si="17"/>
        <v>1175</v>
      </c>
      <c r="X18" s="80">
        <f>VLOOKUP($A18,[0]!Table,MATCH(X$4,[0]!Curves,0))</f>
        <v>5.1601327521049199E-2</v>
      </c>
      <c r="Y18" s="84">
        <f t="shared" ca="1" si="18"/>
        <v>0.84811328205343917</v>
      </c>
      <c r="Z18" s="22">
        <f t="shared" si="19"/>
        <v>1</v>
      </c>
      <c r="AA18" s="22">
        <f t="shared" si="20"/>
        <v>31</v>
      </c>
      <c r="AC18" s="72">
        <f t="shared" ca="1" si="21"/>
        <v>5008532.9871665854</v>
      </c>
      <c r="AD18" s="72">
        <f t="shared" ca="1" si="22"/>
        <v>5008532.9871665854</v>
      </c>
      <c r="AE18" s="72">
        <f t="shared" ca="1" si="23"/>
        <v>5008532.9871665854</v>
      </c>
      <c r="AF18" s="72">
        <f t="shared" ca="1" si="24"/>
        <v>-558694.62455270311</v>
      </c>
      <c r="AG18" s="72">
        <f t="shared" ca="1" si="25"/>
        <v>-558694.62455270311</v>
      </c>
      <c r="AH18" s="72">
        <f t="shared" ca="1" si="26"/>
        <v>-558694.62455270311</v>
      </c>
      <c r="AI18" s="72">
        <f t="shared" ca="1" si="27"/>
        <v>2254.414175416412</v>
      </c>
      <c r="AJ18" s="72">
        <f t="shared" ca="1" si="28"/>
        <v>2254.414175416412</v>
      </c>
      <c r="AK18" s="72">
        <f t="shared" ca="1" si="29"/>
        <v>2254.414175416412</v>
      </c>
      <c r="AL18" s="76"/>
      <c r="AM18" s="72">
        <f t="shared" ca="1" si="30"/>
        <v>0</v>
      </c>
      <c r="AN18" s="72">
        <f t="shared" ca="1" si="31"/>
        <v>0</v>
      </c>
      <c r="AO18" s="72">
        <f t="shared" ca="1" si="32"/>
        <v>0</v>
      </c>
      <c r="AP18" s="85">
        <f t="shared" ca="1" si="33"/>
        <v>0</v>
      </c>
      <c r="AR18" s="72">
        <f t="shared" ca="1" si="34"/>
        <v>0</v>
      </c>
      <c r="AS18" s="72">
        <f t="shared" ca="1" si="35"/>
        <v>0</v>
      </c>
      <c r="AT18" s="72">
        <f t="shared" ca="1" si="36"/>
        <v>0</v>
      </c>
      <c r="AU18" s="85">
        <f t="shared" ca="1" si="37"/>
        <v>0</v>
      </c>
      <c r="AV18" s="85"/>
      <c r="AW18" s="73">
        <f t="shared" ca="1" si="38"/>
        <v>0</v>
      </c>
      <c r="AY18" s="73">
        <f t="shared" ca="1" si="39"/>
        <v>4452092.7767892983</v>
      </c>
      <c r="AZ18" s="86"/>
    </row>
    <row r="19" spans="1:52">
      <c r="A19" s="77">
        <f t="shared" si="40"/>
        <v>38200</v>
      </c>
      <c r="B19" s="78">
        <f t="shared" si="41"/>
        <v>50000</v>
      </c>
      <c r="C19" s="87"/>
      <c r="D19" s="79">
        <f t="shared" si="3"/>
        <v>50000</v>
      </c>
      <c r="E19" s="67">
        <f t="shared" si="4"/>
        <v>1550000</v>
      </c>
      <c r="F19" s="67">
        <f t="shared" ca="1" si="5"/>
        <v>1307738.1892849584</v>
      </c>
      <c r="G19" s="80">
        <f>VLOOKUP($A19,[0]!Table,MATCH(G$4,[0]!Curves,0))</f>
        <v>3.855</v>
      </c>
      <c r="H19" s="81">
        <f t="shared" si="6"/>
        <v>3.855</v>
      </c>
      <c r="I19" s="80">
        <f t="shared" si="7"/>
        <v>3.855</v>
      </c>
      <c r="J19" s="80">
        <f>VLOOKUP($A19,[0]!Table,MATCH(J$4,[0]!Curves,0))</f>
        <v>-0.42499999999999999</v>
      </c>
      <c r="K19" s="81">
        <f t="shared" si="8"/>
        <v>-0.42499999999999999</v>
      </c>
      <c r="L19" s="99">
        <f t="shared" si="9"/>
        <v>-0.42499999999999999</v>
      </c>
      <c r="M19" s="80">
        <f>VLOOKUP($A19,[0]!Table,MATCH(M$4,[0]!Curves,0))</f>
        <v>1.7153268603318E-3</v>
      </c>
      <c r="N19" s="81">
        <f t="shared" si="10"/>
        <v>1.7153268603318E-3</v>
      </c>
      <c r="O19" s="99">
        <f t="shared" si="11"/>
        <v>1.7153268603318E-3</v>
      </c>
      <c r="P19" s="71"/>
      <c r="Q19" s="99">
        <f t="shared" si="12"/>
        <v>3.4317153268603318</v>
      </c>
      <c r="R19" s="99">
        <f t="shared" si="13"/>
        <v>3.4317153268603318</v>
      </c>
      <c r="S19" s="99">
        <f t="shared" si="14"/>
        <v>3.4317153268603318</v>
      </c>
      <c r="T19" s="82"/>
      <c r="U19" s="22">
        <f t="shared" si="15"/>
        <v>31</v>
      </c>
      <c r="V19" s="83">
        <f t="shared" si="16"/>
        <v>38255</v>
      </c>
      <c r="W19" s="22">
        <f t="shared" ca="1" si="17"/>
        <v>1206</v>
      </c>
      <c r="X19" s="80">
        <f>VLOOKUP($A19,[0]!Table,MATCH(X$4,[0]!Curves,0))</f>
        <v>5.1871181276778304E-2</v>
      </c>
      <c r="Y19" s="84">
        <f t="shared" ca="1" si="18"/>
        <v>0.84370205760319894</v>
      </c>
      <c r="Z19" s="22">
        <f t="shared" si="19"/>
        <v>1</v>
      </c>
      <c r="AA19" s="22">
        <f t="shared" si="20"/>
        <v>31</v>
      </c>
      <c r="AC19" s="72">
        <f t="shared" ca="1" si="21"/>
        <v>5041330.7196935145</v>
      </c>
      <c r="AD19" s="72">
        <f t="shared" ca="1" si="22"/>
        <v>5041330.7196935145</v>
      </c>
      <c r="AE19" s="72">
        <f t="shared" ca="1" si="23"/>
        <v>5041330.7196935145</v>
      </c>
      <c r="AF19" s="72">
        <f t="shared" ca="1" si="24"/>
        <v>-555788.73044610734</v>
      </c>
      <c r="AG19" s="72">
        <f t="shared" ca="1" si="25"/>
        <v>-555788.73044610734</v>
      </c>
      <c r="AH19" s="72">
        <f t="shared" ca="1" si="26"/>
        <v>-555788.73044610734</v>
      </c>
      <c r="AI19" s="72">
        <f t="shared" ca="1" si="27"/>
        <v>2243.1984423621611</v>
      </c>
      <c r="AJ19" s="72">
        <f t="shared" ca="1" si="28"/>
        <v>2243.1984423621611</v>
      </c>
      <c r="AK19" s="72">
        <f t="shared" ca="1" si="29"/>
        <v>2243.1984423621611</v>
      </c>
      <c r="AL19" s="76"/>
      <c r="AM19" s="72">
        <f t="shared" ca="1" si="30"/>
        <v>0</v>
      </c>
      <c r="AN19" s="72">
        <f t="shared" ca="1" si="31"/>
        <v>0</v>
      </c>
      <c r="AO19" s="72">
        <f t="shared" ca="1" si="32"/>
        <v>0</v>
      </c>
      <c r="AP19" s="85">
        <f t="shared" ca="1" si="33"/>
        <v>0</v>
      </c>
      <c r="AR19" s="72">
        <f t="shared" ca="1" si="34"/>
        <v>0</v>
      </c>
      <c r="AS19" s="72">
        <f t="shared" ca="1" si="35"/>
        <v>0</v>
      </c>
      <c r="AT19" s="72">
        <f t="shared" ca="1" si="36"/>
        <v>0</v>
      </c>
      <c r="AU19" s="85">
        <f t="shared" ca="1" si="37"/>
        <v>0</v>
      </c>
      <c r="AV19" s="85"/>
      <c r="AW19" s="73">
        <f t="shared" ca="1" si="38"/>
        <v>0</v>
      </c>
      <c r="AY19" s="73">
        <f t="shared" ca="1" si="39"/>
        <v>4487785.1876897691</v>
      </c>
      <c r="AZ19" s="86"/>
    </row>
    <row r="20" spans="1:52">
      <c r="A20" s="77">
        <f t="shared" si="40"/>
        <v>38231</v>
      </c>
      <c r="B20" s="78">
        <f t="shared" si="41"/>
        <v>50000</v>
      </c>
      <c r="C20" s="87"/>
      <c r="D20" s="79">
        <f t="shared" si="3"/>
        <v>50000</v>
      </c>
      <c r="E20" s="67">
        <f t="shared" si="4"/>
        <v>1500000</v>
      </c>
      <c r="F20" s="67">
        <f t="shared" ca="1" si="5"/>
        <v>1259176.973621832</v>
      </c>
      <c r="G20" s="80">
        <f>VLOOKUP($A20,[0]!Table,MATCH(G$4,[0]!Curves,0))</f>
        <v>3.8620000000000001</v>
      </c>
      <c r="H20" s="81">
        <f t="shared" si="6"/>
        <v>3.8620000000000001</v>
      </c>
      <c r="I20" s="80">
        <f t="shared" si="7"/>
        <v>3.8620000000000001</v>
      </c>
      <c r="J20" s="80">
        <f>VLOOKUP($A20,[0]!Table,MATCH(J$4,[0]!Curves,0))</f>
        <v>-0.42499999999999999</v>
      </c>
      <c r="K20" s="81">
        <f t="shared" si="8"/>
        <v>-0.42499999999999999</v>
      </c>
      <c r="L20" s="99">
        <f t="shared" si="9"/>
        <v>-0.42499999999999999</v>
      </c>
      <c r="M20" s="80">
        <f>VLOOKUP($A20,[0]!Table,MATCH(M$4,[0]!Curves,0))</f>
        <v>1.7157492230474001E-3</v>
      </c>
      <c r="N20" s="81">
        <f t="shared" si="10"/>
        <v>1.7157492230474001E-3</v>
      </c>
      <c r="O20" s="99">
        <f t="shared" si="11"/>
        <v>1.7157492230474001E-3</v>
      </c>
      <c r="P20" s="71"/>
      <c r="Q20" s="99">
        <f t="shared" si="12"/>
        <v>3.4387157492230473</v>
      </c>
      <c r="R20" s="99">
        <f t="shared" si="13"/>
        <v>3.4387157492230473</v>
      </c>
      <c r="S20" s="99">
        <f t="shared" si="14"/>
        <v>3.4387157492230473</v>
      </c>
      <c r="T20" s="82"/>
      <c r="U20" s="22">
        <f t="shared" si="15"/>
        <v>30</v>
      </c>
      <c r="V20" s="83">
        <f t="shared" si="16"/>
        <v>38285</v>
      </c>
      <c r="W20" s="22">
        <f t="shared" ca="1" si="17"/>
        <v>1236</v>
      </c>
      <c r="X20" s="80">
        <f>VLOOKUP($A20,[0]!Table,MATCH(X$4,[0]!Curves,0))</f>
        <v>5.2141035056798596E-2</v>
      </c>
      <c r="Y20" s="84">
        <f t="shared" ca="1" si="18"/>
        <v>0.839451315747888</v>
      </c>
      <c r="Z20" s="22">
        <f t="shared" si="19"/>
        <v>1</v>
      </c>
      <c r="AA20" s="22">
        <f t="shared" si="20"/>
        <v>30</v>
      </c>
      <c r="AC20" s="72">
        <f t="shared" ca="1" si="21"/>
        <v>4862941.4721275149</v>
      </c>
      <c r="AD20" s="72">
        <f t="shared" ca="1" si="22"/>
        <v>4862941.4721275149</v>
      </c>
      <c r="AE20" s="72">
        <f t="shared" ca="1" si="23"/>
        <v>4862941.4721275149</v>
      </c>
      <c r="AF20" s="72">
        <f t="shared" ca="1" si="24"/>
        <v>-535150.21378927852</v>
      </c>
      <c r="AG20" s="72">
        <f t="shared" ca="1" si="25"/>
        <v>-535150.21378927852</v>
      </c>
      <c r="AH20" s="72">
        <f t="shared" ca="1" si="26"/>
        <v>-535150.21378927852</v>
      </c>
      <c r="AI20" s="72">
        <f t="shared" ca="1" si="27"/>
        <v>2160.4319141708347</v>
      </c>
      <c r="AJ20" s="72">
        <f t="shared" ca="1" si="28"/>
        <v>2160.4319141708347</v>
      </c>
      <c r="AK20" s="72">
        <f t="shared" ca="1" si="29"/>
        <v>2160.4319141708347</v>
      </c>
      <c r="AL20" s="76"/>
      <c r="AM20" s="72">
        <f t="shared" ca="1" si="30"/>
        <v>0</v>
      </c>
      <c r="AN20" s="72">
        <f t="shared" ca="1" si="31"/>
        <v>0</v>
      </c>
      <c r="AO20" s="72">
        <f t="shared" ca="1" si="32"/>
        <v>0</v>
      </c>
      <c r="AP20" s="85">
        <f t="shared" ca="1" si="33"/>
        <v>0</v>
      </c>
      <c r="AR20" s="72">
        <f t="shared" ca="1" si="34"/>
        <v>0</v>
      </c>
      <c r="AS20" s="72">
        <f t="shared" ca="1" si="35"/>
        <v>0</v>
      </c>
      <c r="AT20" s="72">
        <f t="shared" ca="1" si="36"/>
        <v>0</v>
      </c>
      <c r="AU20" s="85">
        <f t="shared" ca="1" si="37"/>
        <v>0</v>
      </c>
      <c r="AV20" s="85"/>
      <c r="AW20" s="73">
        <f t="shared" ca="1" si="38"/>
        <v>0</v>
      </c>
      <c r="AY20" s="73">
        <f t="shared" ca="1" si="39"/>
        <v>4329951.6902524075</v>
      </c>
      <c r="AZ20" s="86"/>
    </row>
    <row r="21" spans="1:52">
      <c r="A21" s="77">
        <f t="shared" si="40"/>
        <v>38261</v>
      </c>
      <c r="B21" s="78">
        <f t="shared" si="41"/>
        <v>50000</v>
      </c>
      <c r="C21" s="87"/>
      <c r="D21" s="79">
        <f t="shared" si="3"/>
        <v>50000</v>
      </c>
      <c r="E21" s="67">
        <f t="shared" si="4"/>
        <v>1550000</v>
      </c>
      <c r="F21" s="67">
        <f t="shared" ca="1" si="5"/>
        <v>1294370.4739595554</v>
      </c>
      <c r="G21" s="80">
        <f>VLOOKUP($A21,[0]!Table,MATCH(G$4,[0]!Curves,0))</f>
        <v>3.89</v>
      </c>
      <c r="H21" s="81">
        <f t="shared" si="6"/>
        <v>3.89</v>
      </c>
      <c r="I21" s="80">
        <f t="shared" si="7"/>
        <v>3.89</v>
      </c>
      <c r="J21" s="80">
        <f>VLOOKUP($A21,[0]!Table,MATCH(J$4,[0]!Curves,0))</f>
        <v>-0.42499999999999999</v>
      </c>
      <c r="K21" s="81">
        <f t="shared" si="8"/>
        <v>-0.42499999999999999</v>
      </c>
      <c r="L21" s="99">
        <f t="shared" si="9"/>
        <v>-0.42499999999999999</v>
      </c>
      <c r="M21" s="80">
        <f>VLOOKUP($A21,[0]!Table,MATCH(M$4,[0]!Curves,0))</f>
        <v>1.7161247076258E-3</v>
      </c>
      <c r="N21" s="81">
        <f t="shared" si="10"/>
        <v>1.7161247076258E-3</v>
      </c>
      <c r="O21" s="99">
        <f t="shared" si="11"/>
        <v>1.7161247076258E-3</v>
      </c>
      <c r="P21" s="71"/>
      <c r="Q21" s="99">
        <f t="shared" si="12"/>
        <v>3.4667161247076259</v>
      </c>
      <c r="R21" s="99">
        <f t="shared" si="13"/>
        <v>3.4667161247076259</v>
      </c>
      <c r="S21" s="99">
        <f t="shared" si="14"/>
        <v>3.4667161247076259</v>
      </c>
      <c r="T21" s="82"/>
      <c r="U21" s="22">
        <f t="shared" si="15"/>
        <v>31</v>
      </c>
      <c r="V21" s="83">
        <f t="shared" si="16"/>
        <v>38316</v>
      </c>
      <c r="W21" s="22">
        <f t="shared" ca="1" si="17"/>
        <v>1267</v>
      </c>
      <c r="X21" s="80">
        <f>VLOOKUP($A21,[0]!Table,MATCH(X$4,[0]!Curves,0))</f>
        <v>5.2390649588205405E-2</v>
      </c>
      <c r="Y21" s="84">
        <f t="shared" ca="1" si="18"/>
        <v>0.83507772513519696</v>
      </c>
      <c r="Z21" s="22">
        <f t="shared" si="19"/>
        <v>1</v>
      </c>
      <c r="AA21" s="22">
        <f t="shared" si="20"/>
        <v>31</v>
      </c>
      <c r="AC21" s="72">
        <f t="shared" ca="1" si="21"/>
        <v>5035101.1437026709</v>
      </c>
      <c r="AD21" s="72">
        <f t="shared" ca="1" si="22"/>
        <v>5035101.1437026709</v>
      </c>
      <c r="AE21" s="72">
        <f t="shared" ca="1" si="23"/>
        <v>5035101.1437026709</v>
      </c>
      <c r="AF21" s="72">
        <f t="shared" ca="1" si="24"/>
        <v>-550107.45143281098</v>
      </c>
      <c r="AG21" s="72">
        <f t="shared" ca="1" si="25"/>
        <v>-550107.45143281098</v>
      </c>
      <c r="AH21" s="72">
        <f t="shared" ca="1" si="26"/>
        <v>-550107.45143281098</v>
      </c>
      <c r="AI21" s="72">
        <f t="shared" ca="1" si="27"/>
        <v>2221.3011511833101</v>
      </c>
      <c r="AJ21" s="72">
        <f t="shared" ca="1" si="28"/>
        <v>2221.3011511833101</v>
      </c>
      <c r="AK21" s="72">
        <f t="shared" ca="1" si="29"/>
        <v>2221.3011511833101</v>
      </c>
      <c r="AL21" s="76"/>
      <c r="AM21" s="72">
        <f t="shared" ca="1" si="30"/>
        <v>0</v>
      </c>
      <c r="AN21" s="72">
        <f t="shared" ca="1" si="31"/>
        <v>0</v>
      </c>
      <c r="AO21" s="72">
        <f t="shared" ca="1" si="32"/>
        <v>0</v>
      </c>
      <c r="AP21" s="85">
        <f t="shared" ca="1" si="33"/>
        <v>0</v>
      </c>
      <c r="AR21" s="72">
        <f t="shared" ca="1" si="34"/>
        <v>0</v>
      </c>
      <c r="AS21" s="72">
        <f t="shared" ca="1" si="35"/>
        <v>0</v>
      </c>
      <c r="AT21" s="72">
        <f t="shared" ca="1" si="36"/>
        <v>0</v>
      </c>
      <c r="AU21" s="85">
        <f t="shared" ca="1" si="37"/>
        <v>0</v>
      </c>
      <c r="AV21" s="85"/>
      <c r="AW21" s="73">
        <f t="shared" ca="1" si="38"/>
        <v>0</v>
      </c>
      <c r="AY21" s="73">
        <f t="shared" ca="1" si="39"/>
        <v>4487214.9934210433</v>
      </c>
      <c r="AZ21" s="86"/>
    </row>
    <row r="22" spans="1:52">
      <c r="A22" s="77">
        <f t="shared" si="40"/>
        <v>38292</v>
      </c>
      <c r="B22" s="78">
        <f t="shared" si="41"/>
        <v>50000</v>
      </c>
      <c r="C22" s="87"/>
      <c r="D22" s="79">
        <f t="shared" si="3"/>
        <v>50000</v>
      </c>
      <c r="E22" s="67">
        <f t="shared" si="4"/>
        <v>1500000</v>
      </c>
      <c r="F22" s="67">
        <f t="shared" ca="1" si="5"/>
        <v>1246252.0467528079</v>
      </c>
      <c r="G22" s="80">
        <f>VLOOKUP($A22,[0]!Table,MATCH(G$4,[0]!Curves,0))</f>
        <v>4.0250000000000004</v>
      </c>
      <c r="H22" s="81">
        <f t="shared" si="6"/>
        <v>4.0250000000000004</v>
      </c>
      <c r="I22" s="80">
        <f t="shared" si="7"/>
        <v>4.0250000000000004</v>
      </c>
      <c r="J22" s="80">
        <f>VLOOKUP($A22,[0]!Table,MATCH(J$4,[0]!Curves,0))</f>
        <v>-0.38</v>
      </c>
      <c r="K22" s="81">
        <f t="shared" si="8"/>
        <v>-0.38</v>
      </c>
      <c r="L22" s="99">
        <f t="shared" si="9"/>
        <v>-0.38</v>
      </c>
      <c r="M22" s="80">
        <f>VLOOKUP($A22,[0]!Table,MATCH(M$4,[0]!Curves,0))</f>
        <v>5.4927296648260007E-3</v>
      </c>
      <c r="N22" s="81">
        <f t="shared" si="10"/>
        <v>5.4927296648260007E-3</v>
      </c>
      <c r="O22" s="99">
        <f t="shared" si="11"/>
        <v>5.4927296648260007E-3</v>
      </c>
      <c r="P22" s="71"/>
      <c r="Q22" s="99">
        <f t="shared" si="12"/>
        <v>3.6504927296648262</v>
      </c>
      <c r="R22" s="99">
        <f t="shared" si="13"/>
        <v>3.6504927296648262</v>
      </c>
      <c r="S22" s="99">
        <f t="shared" si="14"/>
        <v>3.6504927296648262</v>
      </c>
      <c r="T22" s="82"/>
      <c r="U22" s="22">
        <f t="shared" si="15"/>
        <v>30</v>
      </c>
      <c r="V22" s="83">
        <f t="shared" si="16"/>
        <v>38346</v>
      </c>
      <c r="W22" s="22">
        <f t="shared" ca="1" si="17"/>
        <v>1297</v>
      </c>
      <c r="X22" s="80">
        <f>VLOOKUP($A22,[0]!Table,MATCH(X$4,[0]!Curves,0))</f>
        <v>5.26374908053562E-2</v>
      </c>
      <c r="Y22" s="84">
        <f t="shared" ca="1" si="18"/>
        <v>0.83083469783520525</v>
      </c>
      <c r="Z22" s="22">
        <f t="shared" si="19"/>
        <v>1</v>
      </c>
      <c r="AA22" s="22">
        <f t="shared" si="20"/>
        <v>30</v>
      </c>
      <c r="AC22" s="72">
        <f t="shared" ca="1" si="21"/>
        <v>5016164.4881800525</v>
      </c>
      <c r="AD22" s="72">
        <f t="shared" ca="1" si="22"/>
        <v>5016164.4881800525</v>
      </c>
      <c r="AE22" s="72">
        <f t="shared" ca="1" si="23"/>
        <v>5016164.4881800525</v>
      </c>
      <c r="AF22" s="72">
        <f t="shared" ca="1" si="24"/>
        <v>-473575.77776606701</v>
      </c>
      <c r="AG22" s="72">
        <f t="shared" ca="1" si="25"/>
        <v>-473575.77776606701</v>
      </c>
      <c r="AH22" s="72">
        <f t="shared" ca="1" si="26"/>
        <v>-473575.77776606701</v>
      </c>
      <c r="AI22" s="72">
        <f t="shared" ca="1" si="27"/>
        <v>6845.3255870492676</v>
      </c>
      <c r="AJ22" s="72">
        <f t="shared" ca="1" si="28"/>
        <v>6845.3255870492676</v>
      </c>
      <c r="AK22" s="72">
        <f t="shared" ca="1" si="29"/>
        <v>6845.3255870492676</v>
      </c>
      <c r="AL22" s="76"/>
      <c r="AM22" s="72">
        <f t="shared" ca="1" si="30"/>
        <v>0</v>
      </c>
      <c r="AN22" s="72">
        <f t="shared" ca="1" si="31"/>
        <v>0</v>
      </c>
      <c r="AO22" s="72">
        <f t="shared" ca="1" si="32"/>
        <v>0</v>
      </c>
      <c r="AP22" s="85">
        <f t="shared" ca="1" si="33"/>
        <v>0</v>
      </c>
      <c r="AR22" s="72">
        <f t="shared" ca="1" si="34"/>
        <v>0</v>
      </c>
      <c r="AS22" s="72">
        <f t="shared" ca="1" si="35"/>
        <v>0</v>
      </c>
      <c r="AT22" s="72">
        <f t="shared" ca="1" si="36"/>
        <v>0</v>
      </c>
      <c r="AU22" s="85">
        <f t="shared" ca="1" si="37"/>
        <v>0</v>
      </c>
      <c r="AV22" s="85"/>
      <c r="AW22" s="73">
        <f t="shared" ca="1" si="38"/>
        <v>0</v>
      </c>
      <c r="AY22" s="73">
        <f t="shared" ca="1" si="39"/>
        <v>4549434.036001035</v>
      </c>
      <c r="AZ22" s="86"/>
    </row>
    <row r="23" spans="1:52">
      <c r="A23" s="77">
        <f t="shared" si="40"/>
        <v>38322</v>
      </c>
      <c r="B23" s="78">
        <f t="shared" si="41"/>
        <v>50000</v>
      </c>
      <c r="C23" s="87"/>
      <c r="D23" s="79">
        <f t="shared" si="3"/>
        <v>50000</v>
      </c>
      <c r="E23" s="67">
        <f t="shared" si="4"/>
        <v>1550000</v>
      </c>
      <c r="F23" s="67">
        <f t="shared" ca="1" si="5"/>
        <v>1281002.4302429084</v>
      </c>
      <c r="G23" s="80">
        <f>VLOOKUP($A23,[0]!Table,MATCH(G$4,[0]!Curves,0))</f>
        <v>4.16</v>
      </c>
      <c r="H23" s="81">
        <f t="shared" si="6"/>
        <v>4.16</v>
      </c>
      <c r="I23" s="80">
        <f t="shared" si="7"/>
        <v>4.16</v>
      </c>
      <c r="J23" s="80">
        <f>VLOOKUP($A23,[0]!Table,MATCH(J$4,[0]!Curves,0))</f>
        <v>-0.38</v>
      </c>
      <c r="K23" s="81">
        <f t="shared" si="8"/>
        <v>-0.38</v>
      </c>
      <c r="L23" s="99">
        <f t="shared" si="9"/>
        <v>-0.38</v>
      </c>
      <c r="M23" s="80">
        <f>VLOOKUP($A23,[0]!Table,MATCH(M$4,[0]!Curves,0))</f>
        <v>5.4939026216767007E-3</v>
      </c>
      <c r="N23" s="81">
        <f t="shared" si="10"/>
        <v>5.4939026216767007E-3</v>
      </c>
      <c r="O23" s="99">
        <f t="shared" si="11"/>
        <v>5.4939026216767007E-3</v>
      </c>
      <c r="P23" s="71"/>
      <c r="Q23" s="99">
        <f t="shared" si="12"/>
        <v>3.7854939026216767</v>
      </c>
      <c r="R23" s="99">
        <f t="shared" si="13"/>
        <v>3.7854939026216767</v>
      </c>
      <c r="S23" s="99">
        <f t="shared" si="14"/>
        <v>3.7854939026216767</v>
      </c>
      <c r="T23" s="82"/>
      <c r="U23" s="22">
        <f t="shared" si="15"/>
        <v>31</v>
      </c>
      <c r="V23" s="83">
        <f t="shared" si="16"/>
        <v>38377</v>
      </c>
      <c r="W23" s="22">
        <f t="shared" ca="1" si="17"/>
        <v>1328</v>
      </c>
      <c r="X23" s="80">
        <f>VLOOKUP($A23,[0]!Table,MATCH(X$4,[0]!Curves,0))</f>
        <v>5.2876369421943605E-2</v>
      </c>
      <c r="Y23" s="84">
        <f t="shared" ca="1" si="18"/>
        <v>0.82645318080187646</v>
      </c>
      <c r="Z23" s="22">
        <f t="shared" si="19"/>
        <v>1</v>
      </c>
      <c r="AA23" s="22">
        <f t="shared" si="20"/>
        <v>31</v>
      </c>
      <c r="AC23" s="72">
        <f t="shared" ca="1" si="21"/>
        <v>5328970.1098104995</v>
      </c>
      <c r="AD23" s="72">
        <f t="shared" ca="1" si="22"/>
        <v>5328970.1098104995</v>
      </c>
      <c r="AE23" s="72">
        <f t="shared" ca="1" si="23"/>
        <v>5328970.1098104995</v>
      </c>
      <c r="AF23" s="72">
        <f t="shared" ca="1" si="24"/>
        <v>-486780.92349230521</v>
      </c>
      <c r="AG23" s="72">
        <f t="shared" ca="1" si="25"/>
        <v>-486780.92349230521</v>
      </c>
      <c r="AH23" s="72">
        <f t="shared" ca="1" si="26"/>
        <v>-486780.92349230521</v>
      </c>
      <c r="AI23" s="72">
        <f t="shared" ca="1" si="27"/>
        <v>7037.7026098857395</v>
      </c>
      <c r="AJ23" s="72">
        <f t="shared" ca="1" si="28"/>
        <v>7037.7026098857395</v>
      </c>
      <c r="AK23" s="72">
        <f t="shared" ca="1" si="29"/>
        <v>7037.7026098857395</v>
      </c>
      <c r="AL23" s="76"/>
      <c r="AM23" s="72">
        <f t="shared" ca="1" si="30"/>
        <v>0</v>
      </c>
      <c r="AN23" s="72">
        <f t="shared" ca="1" si="31"/>
        <v>0</v>
      </c>
      <c r="AO23" s="72">
        <f t="shared" ca="1" si="32"/>
        <v>0</v>
      </c>
      <c r="AP23" s="85">
        <f t="shared" ca="1" si="33"/>
        <v>0</v>
      </c>
      <c r="AR23" s="72">
        <f t="shared" ca="1" si="34"/>
        <v>0</v>
      </c>
      <c r="AS23" s="72">
        <f t="shared" ca="1" si="35"/>
        <v>0</v>
      </c>
      <c r="AT23" s="72">
        <f t="shared" ca="1" si="36"/>
        <v>0</v>
      </c>
      <c r="AU23" s="85">
        <f t="shared" ca="1" si="37"/>
        <v>0</v>
      </c>
      <c r="AV23" s="85"/>
      <c r="AW23" s="73">
        <f t="shared" ca="1" si="38"/>
        <v>0</v>
      </c>
      <c r="AY23" s="73">
        <f t="shared" ca="1" si="39"/>
        <v>4849226.88892808</v>
      </c>
      <c r="AZ23" s="86"/>
    </row>
    <row r="24" spans="1:52">
      <c r="A24" s="77">
        <f t="shared" si="40"/>
        <v>38353</v>
      </c>
      <c r="B24" s="78">
        <f t="shared" si="41"/>
        <v>50000</v>
      </c>
      <c r="C24" s="87"/>
      <c r="D24" s="79">
        <f t="shared" si="3"/>
        <v>50000</v>
      </c>
      <c r="E24" s="67">
        <f t="shared" si="4"/>
        <v>1550000</v>
      </c>
      <c r="F24" s="67">
        <f t="shared" ca="1" si="5"/>
        <v>1274213.39623614</v>
      </c>
      <c r="G24" s="80">
        <f>VLOOKUP($A24,[0]!Table,MATCH(G$4,[0]!Curves,0))</f>
        <v>4.2010000000000005</v>
      </c>
      <c r="H24" s="81">
        <f t="shared" si="6"/>
        <v>4.2010000000000005</v>
      </c>
      <c r="I24" s="80">
        <f t="shared" si="7"/>
        <v>4.2010000000000005</v>
      </c>
      <c r="J24" s="80">
        <f>VLOOKUP($A24,[0]!Table,MATCH(J$4,[0]!Curves,0))</f>
        <v>-0.38</v>
      </c>
      <c r="K24" s="81">
        <f t="shared" si="8"/>
        <v>-0.38</v>
      </c>
      <c r="L24" s="99">
        <f t="shared" si="9"/>
        <v>-0.38</v>
      </c>
      <c r="M24" s="80">
        <f>VLOOKUP($A24,[0]!Table,MATCH(M$4,[0]!Curves,0))</f>
        <v>5.4951084974495003E-3</v>
      </c>
      <c r="N24" s="81">
        <f t="shared" si="10"/>
        <v>5.4951084974495003E-3</v>
      </c>
      <c r="O24" s="99">
        <f t="shared" si="11"/>
        <v>5.4951084974495003E-3</v>
      </c>
      <c r="P24" s="71"/>
      <c r="Q24" s="99">
        <f t="shared" si="12"/>
        <v>3.8264951084974501</v>
      </c>
      <c r="R24" s="99">
        <f t="shared" si="13"/>
        <v>3.8264951084974501</v>
      </c>
      <c r="S24" s="99">
        <f t="shared" si="14"/>
        <v>3.8264951084974501</v>
      </c>
      <c r="T24" s="82"/>
      <c r="U24" s="22">
        <f t="shared" si="15"/>
        <v>31</v>
      </c>
      <c r="V24" s="83">
        <f t="shared" si="16"/>
        <v>38408</v>
      </c>
      <c r="W24" s="22">
        <f t="shared" ca="1" si="17"/>
        <v>1359</v>
      </c>
      <c r="X24" s="80">
        <f>VLOOKUP($A24,[0]!Table,MATCH(X$4,[0]!Curves,0))</f>
        <v>5.3118630585192499E-2</v>
      </c>
      <c r="Y24" s="84">
        <f t="shared" ca="1" si="18"/>
        <v>0.82207315886202581</v>
      </c>
      <c r="Z24" s="22">
        <f t="shared" si="19"/>
        <v>1</v>
      </c>
      <c r="AA24" s="22">
        <f t="shared" si="20"/>
        <v>31</v>
      </c>
      <c r="AC24" s="72">
        <f t="shared" ca="1" si="21"/>
        <v>5352970.4775880249</v>
      </c>
      <c r="AD24" s="72">
        <f t="shared" ca="1" si="22"/>
        <v>5352970.4775880249</v>
      </c>
      <c r="AE24" s="72">
        <f t="shared" ca="1" si="23"/>
        <v>5352970.4775880249</v>
      </c>
      <c r="AF24" s="72">
        <f t="shared" ca="1" si="24"/>
        <v>-484201.09056973323</v>
      </c>
      <c r="AG24" s="72">
        <f t="shared" ca="1" si="25"/>
        <v>-484201.09056973323</v>
      </c>
      <c r="AH24" s="72">
        <f t="shared" ca="1" si="26"/>
        <v>-484201.09056973323</v>
      </c>
      <c r="AI24" s="72">
        <f t="shared" ca="1" si="27"/>
        <v>7001.9408612212001</v>
      </c>
      <c r="AJ24" s="72">
        <f t="shared" ca="1" si="28"/>
        <v>7001.9408612212001</v>
      </c>
      <c r="AK24" s="72">
        <f t="shared" ca="1" si="29"/>
        <v>7001.9408612212001</v>
      </c>
      <c r="AL24" s="76"/>
      <c r="AM24" s="72">
        <f t="shared" ca="1" si="30"/>
        <v>0</v>
      </c>
      <c r="AN24" s="72">
        <f t="shared" ca="1" si="31"/>
        <v>0</v>
      </c>
      <c r="AO24" s="72">
        <f t="shared" ca="1" si="32"/>
        <v>0</v>
      </c>
      <c r="AP24" s="85">
        <f t="shared" ca="1" si="33"/>
        <v>0</v>
      </c>
      <c r="AR24" s="72">
        <f t="shared" ca="1" si="34"/>
        <v>0</v>
      </c>
      <c r="AS24" s="72">
        <f t="shared" ca="1" si="35"/>
        <v>0</v>
      </c>
      <c r="AT24" s="72">
        <f t="shared" ca="1" si="36"/>
        <v>0</v>
      </c>
      <c r="AU24" s="85">
        <f t="shared" ca="1" si="37"/>
        <v>0</v>
      </c>
      <c r="AV24" s="85"/>
      <c r="AW24" s="73">
        <f t="shared" ca="1" si="38"/>
        <v>0</v>
      </c>
      <c r="AY24" s="73">
        <f t="shared" ca="1" si="39"/>
        <v>4875771.3278795127</v>
      </c>
      <c r="AZ24" s="86"/>
    </row>
    <row r="25" spans="1:52">
      <c r="A25" s="77">
        <f t="shared" si="40"/>
        <v>38384</v>
      </c>
      <c r="B25" s="78">
        <f t="shared" si="41"/>
        <v>50000</v>
      </c>
      <c r="C25" s="87"/>
      <c r="D25" s="79">
        <f t="shared" si="3"/>
        <v>50000</v>
      </c>
      <c r="E25" s="67">
        <f t="shared" si="4"/>
        <v>1400000</v>
      </c>
      <c r="F25" s="67">
        <f t="shared" ca="1" si="5"/>
        <v>1145353.031881734</v>
      </c>
      <c r="G25" s="80">
        <f>VLOOKUP($A25,[0]!Table,MATCH(G$4,[0]!Curves,0))</f>
        <v>4.0830000000000002</v>
      </c>
      <c r="H25" s="81">
        <f t="shared" si="6"/>
        <v>4.0830000000000002</v>
      </c>
      <c r="I25" s="80">
        <f t="shared" si="7"/>
        <v>4.0830000000000002</v>
      </c>
      <c r="J25" s="80">
        <f>VLOOKUP($A25,[0]!Table,MATCH(J$4,[0]!Curves,0))</f>
        <v>-0.38</v>
      </c>
      <c r="K25" s="81">
        <f t="shared" si="8"/>
        <v>-0.38</v>
      </c>
      <c r="L25" s="99">
        <f t="shared" si="9"/>
        <v>-0.38</v>
      </c>
      <c r="M25" s="80">
        <f>VLOOKUP($A25,[0]!Table,MATCH(M$4,[0]!Curves,0))</f>
        <v>5.4963191282714E-3</v>
      </c>
      <c r="N25" s="81">
        <f t="shared" si="10"/>
        <v>5.4963191282714E-3</v>
      </c>
      <c r="O25" s="99">
        <f t="shared" si="11"/>
        <v>5.4963191282714E-3</v>
      </c>
      <c r="P25" s="71"/>
      <c r="Q25" s="99">
        <f t="shared" si="12"/>
        <v>3.7084963191282716</v>
      </c>
      <c r="R25" s="99">
        <f t="shared" si="13"/>
        <v>3.7084963191282716</v>
      </c>
      <c r="S25" s="99">
        <f t="shared" si="14"/>
        <v>3.7084963191282716</v>
      </c>
      <c r="T25" s="82"/>
      <c r="U25" s="22">
        <f t="shared" si="15"/>
        <v>28</v>
      </c>
      <c r="V25" s="83">
        <f t="shared" si="16"/>
        <v>38436</v>
      </c>
      <c r="W25" s="22">
        <f t="shared" ca="1" si="17"/>
        <v>1387</v>
      </c>
      <c r="X25" s="80">
        <f>VLOOKUP($A25,[0]!Table,MATCH(X$4,[0]!Curves,0))</f>
        <v>5.3357119925689901E-2</v>
      </c>
      <c r="Y25" s="84">
        <f t="shared" ca="1" si="18"/>
        <v>0.81810930848695296</v>
      </c>
      <c r="Z25" s="22">
        <f t="shared" si="19"/>
        <v>1</v>
      </c>
      <c r="AA25" s="22">
        <f t="shared" si="20"/>
        <v>28</v>
      </c>
      <c r="AC25" s="72">
        <f t="shared" ca="1" si="21"/>
        <v>4676476.4291731203</v>
      </c>
      <c r="AD25" s="72">
        <f t="shared" ca="1" si="22"/>
        <v>4676476.4291731203</v>
      </c>
      <c r="AE25" s="72">
        <f t="shared" ca="1" si="23"/>
        <v>4676476.4291731203</v>
      </c>
      <c r="AF25" s="72">
        <f t="shared" ca="1" si="24"/>
        <v>-435234.15211505891</v>
      </c>
      <c r="AG25" s="72">
        <f t="shared" ca="1" si="25"/>
        <v>-435234.15211505891</v>
      </c>
      <c r="AH25" s="72">
        <f t="shared" ca="1" si="26"/>
        <v>-435234.15211505891</v>
      </c>
      <c r="AI25" s="72">
        <f t="shared" ca="1" si="27"/>
        <v>6295.2257777552177</v>
      </c>
      <c r="AJ25" s="72">
        <f t="shared" ca="1" si="28"/>
        <v>6295.2257777552177</v>
      </c>
      <c r="AK25" s="72">
        <f t="shared" ca="1" si="29"/>
        <v>6295.2257777552177</v>
      </c>
      <c r="AL25" s="76"/>
      <c r="AM25" s="72">
        <f t="shared" ca="1" si="30"/>
        <v>0</v>
      </c>
      <c r="AN25" s="72">
        <f t="shared" ca="1" si="31"/>
        <v>0</v>
      </c>
      <c r="AO25" s="72">
        <f t="shared" ca="1" si="32"/>
        <v>0</v>
      </c>
      <c r="AP25" s="85">
        <f t="shared" ca="1" si="33"/>
        <v>0</v>
      </c>
      <c r="AR25" s="72">
        <f t="shared" ca="1" si="34"/>
        <v>0</v>
      </c>
      <c r="AS25" s="72">
        <f t="shared" ca="1" si="35"/>
        <v>0</v>
      </c>
      <c r="AT25" s="72">
        <f t="shared" ca="1" si="36"/>
        <v>0</v>
      </c>
      <c r="AU25" s="85">
        <f t="shared" ca="1" si="37"/>
        <v>0</v>
      </c>
      <c r="AV25" s="85"/>
      <c r="AW25" s="73">
        <f t="shared" ca="1" si="38"/>
        <v>0</v>
      </c>
      <c r="AY25" s="73">
        <f t="shared" ca="1" si="39"/>
        <v>4247537.5028358167</v>
      </c>
      <c r="AZ25" s="86"/>
    </row>
    <row r="26" spans="1:52">
      <c r="A26" s="77">
        <f t="shared" si="40"/>
        <v>38412</v>
      </c>
      <c r="B26" s="78">
        <f t="shared" si="41"/>
        <v>50000</v>
      </c>
      <c r="C26" s="87"/>
      <c r="D26" s="79">
        <f t="shared" si="3"/>
        <v>50000</v>
      </c>
      <c r="E26" s="67">
        <f t="shared" si="4"/>
        <v>1550000</v>
      </c>
      <c r="F26" s="67">
        <f t="shared" ca="1" si="5"/>
        <v>1261341.4828805793</v>
      </c>
      <c r="G26" s="80">
        <f>VLOOKUP($A26,[0]!Table,MATCH(G$4,[0]!Curves,0))</f>
        <v>3.95</v>
      </c>
      <c r="H26" s="81">
        <f t="shared" si="6"/>
        <v>3.95</v>
      </c>
      <c r="I26" s="80">
        <f t="shared" si="7"/>
        <v>3.95</v>
      </c>
      <c r="J26" s="80">
        <f>VLOOKUP($A26,[0]!Table,MATCH(J$4,[0]!Curves,0))</f>
        <v>-0.38</v>
      </c>
      <c r="K26" s="81">
        <f t="shared" si="8"/>
        <v>-0.38</v>
      </c>
      <c r="L26" s="99">
        <f t="shared" si="9"/>
        <v>-0.38</v>
      </c>
      <c r="M26" s="80">
        <f>VLOOKUP($A26,[0]!Table,MATCH(M$4,[0]!Curves,0))</f>
        <v>5.4974772848103001E-3</v>
      </c>
      <c r="N26" s="81">
        <f t="shared" si="10"/>
        <v>5.4974772848103001E-3</v>
      </c>
      <c r="O26" s="99">
        <f t="shared" si="11"/>
        <v>5.4974772848103001E-3</v>
      </c>
      <c r="P26" s="71"/>
      <c r="Q26" s="99">
        <f t="shared" si="12"/>
        <v>3.5754974772848103</v>
      </c>
      <c r="R26" s="99">
        <f t="shared" si="13"/>
        <v>3.5754974772848103</v>
      </c>
      <c r="S26" s="99">
        <f t="shared" si="14"/>
        <v>3.5754974772848103</v>
      </c>
      <c r="T26" s="82"/>
      <c r="U26" s="22">
        <f t="shared" si="15"/>
        <v>31</v>
      </c>
      <c r="V26" s="83">
        <f t="shared" si="16"/>
        <v>38467</v>
      </c>
      <c r="W26" s="22">
        <f t="shared" ca="1" si="17"/>
        <v>1418</v>
      </c>
      <c r="X26" s="80">
        <f>VLOOKUP($A26,[0]!Table,MATCH(X$4,[0]!Curves,0))</f>
        <v>5.3572529668886495E-2</v>
      </c>
      <c r="Y26" s="84">
        <f t="shared" ca="1" si="18"/>
        <v>0.81376869863263179</v>
      </c>
      <c r="Z26" s="22">
        <f t="shared" si="19"/>
        <v>1</v>
      </c>
      <c r="AA26" s="22">
        <f t="shared" si="20"/>
        <v>31</v>
      </c>
      <c r="AC26" s="72">
        <f t="shared" ca="1" si="21"/>
        <v>4982298.8573782882</v>
      </c>
      <c r="AD26" s="72">
        <f t="shared" ca="1" si="22"/>
        <v>4982298.8573782882</v>
      </c>
      <c r="AE26" s="72">
        <f t="shared" ca="1" si="23"/>
        <v>4982298.8573782882</v>
      </c>
      <c r="AF26" s="72">
        <f t="shared" ca="1" si="24"/>
        <v>-479309.76349462016</v>
      </c>
      <c r="AG26" s="72">
        <f t="shared" ca="1" si="25"/>
        <v>-479309.76349462016</v>
      </c>
      <c r="AH26" s="72">
        <f t="shared" ca="1" si="26"/>
        <v>-479309.76349462016</v>
      </c>
      <c r="AI26" s="72">
        <f t="shared" ca="1" si="27"/>
        <v>6934.1961505249246</v>
      </c>
      <c r="AJ26" s="72">
        <f t="shared" ca="1" si="28"/>
        <v>6934.1961505249246</v>
      </c>
      <c r="AK26" s="72">
        <f t="shared" ca="1" si="29"/>
        <v>6934.1961505249246</v>
      </c>
      <c r="AL26" s="76"/>
      <c r="AM26" s="72">
        <f t="shared" ca="1" si="30"/>
        <v>0</v>
      </c>
      <c r="AN26" s="72">
        <f t="shared" ca="1" si="31"/>
        <v>0</v>
      </c>
      <c r="AO26" s="72">
        <f t="shared" ca="1" si="32"/>
        <v>0</v>
      </c>
      <c r="AP26" s="85">
        <f t="shared" ca="1" si="33"/>
        <v>0</v>
      </c>
      <c r="AR26" s="72">
        <f t="shared" ca="1" si="34"/>
        <v>0</v>
      </c>
      <c r="AS26" s="72">
        <f t="shared" ca="1" si="35"/>
        <v>0</v>
      </c>
      <c r="AT26" s="72">
        <f t="shared" ca="1" si="36"/>
        <v>0</v>
      </c>
      <c r="AU26" s="85">
        <f t="shared" ca="1" si="37"/>
        <v>0</v>
      </c>
      <c r="AV26" s="85"/>
      <c r="AW26" s="73">
        <f t="shared" ca="1" si="38"/>
        <v>0</v>
      </c>
      <c r="AY26" s="73">
        <f t="shared" ca="1" si="39"/>
        <v>4509923.2900341926</v>
      </c>
      <c r="AZ26" s="86"/>
    </row>
    <row r="27" spans="1:52">
      <c r="A27" s="77">
        <f t="shared" si="40"/>
        <v>38443</v>
      </c>
      <c r="B27" s="78">
        <f t="shared" si="41"/>
        <v>50000</v>
      </c>
      <c r="C27" s="87"/>
      <c r="D27" s="79">
        <f t="shared" si="3"/>
        <v>50000</v>
      </c>
      <c r="E27" s="67">
        <f t="shared" si="4"/>
        <v>1500000</v>
      </c>
      <c r="F27" s="67">
        <f t="shared" ca="1" si="5"/>
        <v>1214417.8506024384</v>
      </c>
      <c r="G27" s="80">
        <f>VLOOKUP($A27,[0]!Table,MATCH(G$4,[0]!Curves,0))</f>
        <v>3.7650000000000001</v>
      </c>
      <c r="H27" s="81">
        <f t="shared" si="6"/>
        <v>3.7650000000000001</v>
      </c>
      <c r="I27" s="80">
        <f t="shared" si="7"/>
        <v>3.7650000000000001</v>
      </c>
      <c r="J27" s="80">
        <f>VLOOKUP($A27,[0]!Table,MATCH(J$4,[0]!Curves,0))</f>
        <v>-0.435</v>
      </c>
      <c r="K27" s="81">
        <f t="shared" si="8"/>
        <v>-0.435</v>
      </c>
      <c r="L27" s="99">
        <f t="shared" si="9"/>
        <v>-0.435</v>
      </c>
      <c r="M27" s="80">
        <f>VLOOKUP($A27,[0]!Table,MATCH(M$4,[0]!Curves,0))</f>
        <v>1.7182681178657001E-3</v>
      </c>
      <c r="N27" s="81">
        <f t="shared" si="10"/>
        <v>1.7182681178657001E-3</v>
      </c>
      <c r="O27" s="99">
        <f t="shared" si="11"/>
        <v>1.7182681178657001E-3</v>
      </c>
      <c r="P27" s="71"/>
      <c r="Q27" s="99">
        <f t="shared" si="12"/>
        <v>3.3317182681178656</v>
      </c>
      <c r="R27" s="99">
        <f t="shared" si="13"/>
        <v>3.3317182681178656</v>
      </c>
      <c r="S27" s="99">
        <f t="shared" si="14"/>
        <v>3.3317182681178656</v>
      </c>
      <c r="T27" s="82"/>
      <c r="U27" s="22">
        <f t="shared" si="15"/>
        <v>30</v>
      </c>
      <c r="V27" s="83">
        <f t="shared" si="16"/>
        <v>38497</v>
      </c>
      <c r="W27" s="22">
        <f t="shared" ca="1" si="17"/>
        <v>1448</v>
      </c>
      <c r="X27" s="80">
        <f>VLOOKUP($A27,[0]!Table,MATCH(X$4,[0]!Curves,0))</f>
        <v>5.3792783728613201E-2</v>
      </c>
      <c r="Y27" s="84">
        <f t="shared" ca="1" si="18"/>
        <v>0.80961190040162556</v>
      </c>
      <c r="Z27" s="22">
        <f t="shared" si="19"/>
        <v>1</v>
      </c>
      <c r="AA27" s="22">
        <f t="shared" si="20"/>
        <v>30</v>
      </c>
      <c r="AC27" s="72">
        <f t="shared" ca="1" si="21"/>
        <v>4572283.2075181808</v>
      </c>
      <c r="AD27" s="72">
        <f t="shared" ca="1" si="22"/>
        <v>4572283.2075181808</v>
      </c>
      <c r="AE27" s="72">
        <f t="shared" ca="1" si="23"/>
        <v>4572283.2075181808</v>
      </c>
      <c r="AF27" s="72">
        <f t="shared" ca="1" si="24"/>
        <v>-528271.76501206076</v>
      </c>
      <c r="AG27" s="72">
        <f t="shared" ca="1" si="25"/>
        <v>-528271.76501206076</v>
      </c>
      <c r="AH27" s="72">
        <f t="shared" ca="1" si="26"/>
        <v>-528271.76501206076</v>
      </c>
      <c r="AI27" s="72">
        <f t="shared" ca="1" si="27"/>
        <v>2086.6954744571608</v>
      </c>
      <c r="AJ27" s="72">
        <f t="shared" ca="1" si="28"/>
        <v>2086.6954744571608</v>
      </c>
      <c r="AK27" s="72">
        <f t="shared" ca="1" si="29"/>
        <v>2086.6954744571608</v>
      </c>
      <c r="AL27" s="76"/>
      <c r="AM27" s="72">
        <f t="shared" ca="1" si="30"/>
        <v>0</v>
      </c>
      <c r="AN27" s="72">
        <f t="shared" ca="1" si="31"/>
        <v>0</v>
      </c>
      <c r="AO27" s="72">
        <f t="shared" ca="1" si="32"/>
        <v>0</v>
      </c>
      <c r="AP27" s="85">
        <f t="shared" ca="1" si="33"/>
        <v>0</v>
      </c>
      <c r="AR27" s="72">
        <f t="shared" ca="1" si="34"/>
        <v>0</v>
      </c>
      <c r="AS27" s="72">
        <f t="shared" ca="1" si="35"/>
        <v>0</v>
      </c>
      <c r="AT27" s="72">
        <f t="shared" ca="1" si="36"/>
        <v>0</v>
      </c>
      <c r="AU27" s="85">
        <f t="shared" ca="1" si="37"/>
        <v>0</v>
      </c>
      <c r="AV27" s="85"/>
      <c r="AW27" s="73">
        <f t="shared" ca="1" si="38"/>
        <v>0</v>
      </c>
      <c r="AY27" s="73">
        <f t="shared" ca="1" si="39"/>
        <v>4046098.1379805771</v>
      </c>
      <c r="AZ27" s="86"/>
    </row>
    <row r="28" spans="1:52">
      <c r="A28" s="77">
        <f t="shared" si="40"/>
        <v>38473</v>
      </c>
      <c r="B28" s="78">
        <f t="shared" si="41"/>
        <v>50000</v>
      </c>
      <c r="C28" s="87"/>
      <c r="D28" s="79">
        <f t="shared" si="3"/>
        <v>50000</v>
      </c>
      <c r="E28" s="67">
        <f t="shared" si="4"/>
        <v>1550000</v>
      </c>
      <c r="F28" s="67">
        <f t="shared" ca="1" si="5"/>
        <v>1248233.9468584706</v>
      </c>
      <c r="G28" s="80">
        <f>VLOOKUP($A28,[0]!Table,MATCH(G$4,[0]!Curves,0))</f>
        <v>3.7549999999999999</v>
      </c>
      <c r="H28" s="81">
        <f t="shared" si="6"/>
        <v>3.7549999999999999</v>
      </c>
      <c r="I28" s="80">
        <f t="shared" si="7"/>
        <v>3.7549999999999999</v>
      </c>
      <c r="J28" s="80">
        <f>VLOOKUP($A28,[0]!Table,MATCH(J$4,[0]!Curves,0))</f>
        <v>-0.435</v>
      </c>
      <c r="K28" s="81">
        <f t="shared" si="8"/>
        <v>-0.435</v>
      </c>
      <c r="L28" s="99">
        <f t="shared" si="9"/>
        <v>-0.435</v>
      </c>
      <c r="M28" s="80">
        <f>VLOOKUP($A28,[0]!Table,MATCH(M$4,[0]!Curves,0))</f>
        <v>1.7184779226947998E-3</v>
      </c>
      <c r="N28" s="81">
        <f t="shared" si="10"/>
        <v>1.7184779226947998E-3</v>
      </c>
      <c r="O28" s="99">
        <f t="shared" si="11"/>
        <v>1.7184779226947998E-3</v>
      </c>
      <c r="P28" s="71"/>
      <c r="Q28" s="99">
        <f t="shared" si="12"/>
        <v>3.3217184779226949</v>
      </c>
      <c r="R28" s="99">
        <f t="shared" si="13"/>
        <v>3.3217184779226949</v>
      </c>
      <c r="S28" s="99">
        <f t="shared" si="14"/>
        <v>3.3217184779226949</v>
      </c>
      <c r="T28" s="82"/>
      <c r="U28" s="22">
        <f t="shared" si="15"/>
        <v>31</v>
      </c>
      <c r="V28" s="83">
        <f t="shared" si="16"/>
        <v>38528</v>
      </c>
      <c r="W28" s="22">
        <f t="shared" ca="1" si="17"/>
        <v>1479</v>
      </c>
      <c r="X28" s="80">
        <f>VLOOKUP($A28,[0]!Table,MATCH(X$4,[0]!Curves,0))</f>
        <v>5.3989978814266995E-2</v>
      </c>
      <c r="Y28" s="84">
        <f t="shared" ca="1" si="18"/>
        <v>0.8053122237796585</v>
      </c>
      <c r="Z28" s="22">
        <f t="shared" si="19"/>
        <v>1</v>
      </c>
      <c r="AA28" s="22">
        <f t="shared" si="20"/>
        <v>31</v>
      </c>
      <c r="AC28" s="72">
        <f t="shared" ca="1" si="21"/>
        <v>4687118.4704535566</v>
      </c>
      <c r="AD28" s="72">
        <f t="shared" ca="1" si="22"/>
        <v>4687118.4704535566</v>
      </c>
      <c r="AE28" s="72">
        <f t="shared" ca="1" si="23"/>
        <v>4687118.4704535566</v>
      </c>
      <c r="AF28" s="72">
        <f t="shared" ca="1" si="24"/>
        <v>-542981.76688343473</v>
      </c>
      <c r="AG28" s="72">
        <f t="shared" ca="1" si="25"/>
        <v>-542981.76688343473</v>
      </c>
      <c r="AH28" s="72">
        <f t="shared" ca="1" si="26"/>
        <v>-542981.76688343473</v>
      </c>
      <c r="AI28" s="72">
        <f t="shared" ca="1" si="27"/>
        <v>2145.0624800344758</v>
      </c>
      <c r="AJ28" s="72">
        <f t="shared" ca="1" si="28"/>
        <v>2145.0624800344758</v>
      </c>
      <c r="AK28" s="72">
        <f t="shared" ca="1" si="29"/>
        <v>2145.0624800344758</v>
      </c>
      <c r="AL28" s="76"/>
      <c r="AM28" s="72">
        <f t="shared" ca="1" si="30"/>
        <v>0</v>
      </c>
      <c r="AN28" s="72">
        <f t="shared" ca="1" si="31"/>
        <v>0</v>
      </c>
      <c r="AO28" s="72">
        <f t="shared" ca="1" si="32"/>
        <v>0</v>
      </c>
      <c r="AP28" s="85">
        <f t="shared" ca="1" si="33"/>
        <v>0</v>
      </c>
      <c r="AR28" s="72">
        <f t="shared" ca="1" si="34"/>
        <v>0</v>
      </c>
      <c r="AS28" s="72">
        <f t="shared" ca="1" si="35"/>
        <v>0</v>
      </c>
      <c r="AT28" s="72">
        <f t="shared" ca="1" si="36"/>
        <v>0</v>
      </c>
      <c r="AU28" s="85">
        <f t="shared" ca="1" si="37"/>
        <v>0</v>
      </c>
      <c r="AV28" s="85"/>
      <c r="AW28" s="73">
        <f t="shared" ca="1" si="38"/>
        <v>0</v>
      </c>
      <c r="AY28" s="73">
        <f t="shared" ca="1" si="39"/>
        <v>4146281.7660501562</v>
      </c>
      <c r="AZ28" s="86"/>
    </row>
    <row r="29" spans="1:52">
      <c r="A29" s="77">
        <f t="shared" si="40"/>
        <v>38504</v>
      </c>
      <c r="B29" s="78">
        <f t="shared" si="41"/>
        <v>50000</v>
      </c>
      <c r="C29" s="87"/>
      <c r="D29" s="79">
        <f t="shared" si="3"/>
        <v>50000</v>
      </c>
      <c r="E29" s="67">
        <f t="shared" si="4"/>
        <v>1500000</v>
      </c>
      <c r="F29" s="67">
        <f t="shared" ca="1" si="5"/>
        <v>1201767.9606470305</v>
      </c>
      <c r="G29" s="80">
        <f>VLOOKUP($A29,[0]!Table,MATCH(G$4,[0]!Curves,0))</f>
        <v>3.7910000000000004</v>
      </c>
      <c r="H29" s="81">
        <f t="shared" si="6"/>
        <v>3.7910000000000004</v>
      </c>
      <c r="I29" s="80">
        <f t="shared" si="7"/>
        <v>3.7910000000000004</v>
      </c>
      <c r="J29" s="80">
        <f>VLOOKUP($A29,[0]!Table,MATCH(J$4,[0]!Curves,0))</f>
        <v>-0.435</v>
      </c>
      <c r="K29" s="81">
        <f t="shared" si="8"/>
        <v>-0.435</v>
      </c>
      <c r="L29" s="99">
        <f t="shared" si="9"/>
        <v>-0.435</v>
      </c>
      <c r="M29" s="80">
        <f>VLOOKUP($A29,[0]!Table,MATCH(M$4,[0]!Curves,0))</f>
        <v>1.7187081400338001E-3</v>
      </c>
      <c r="N29" s="81">
        <f t="shared" si="10"/>
        <v>1.7187081400338001E-3</v>
      </c>
      <c r="O29" s="99">
        <f t="shared" si="11"/>
        <v>1.7187081400338001E-3</v>
      </c>
      <c r="P29" s="71"/>
      <c r="Q29" s="99">
        <f t="shared" si="12"/>
        <v>3.3577187081400339</v>
      </c>
      <c r="R29" s="99">
        <f t="shared" si="13"/>
        <v>3.3577187081400339</v>
      </c>
      <c r="S29" s="99">
        <f t="shared" si="14"/>
        <v>3.3577187081400339</v>
      </c>
      <c r="T29" s="82"/>
      <c r="U29" s="22">
        <f t="shared" si="15"/>
        <v>30</v>
      </c>
      <c r="V29" s="83">
        <f t="shared" si="16"/>
        <v>38558</v>
      </c>
      <c r="W29" s="22">
        <f t="shared" ca="1" si="17"/>
        <v>1509</v>
      </c>
      <c r="X29" s="80">
        <f>VLOOKUP($A29,[0]!Table,MATCH(X$4,[0]!Curves,0))</f>
        <v>5.4193747083056507E-2</v>
      </c>
      <c r="Y29" s="84">
        <f t="shared" ca="1" si="18"/>
        <v>0.80117864043135367</v>
      </c>
      <c r="Z29" s="22">
        <f t="shared" si="19"/>
        <v>1</v>
      </c>
      <c r="AA29" s="22">
        <f t="shared" si="20"/>
        <v>30</v>
      </c>
      <c r="AC29" s="72">
        <f t="shared" ca="1" si="21"/>
        <v>4555902.3388128933</v>
      </c>
      <c r="AD29" s="72">
        <f t="shared" ca="1" si="22"/>
        <v>4555902.3388128933</v>
      </c>
      <c r="AE29" s="72">
        <f t="shared" ca="1" si="23"/>
        <v>4555902.3388128933</v>
      </c>
      <c r="AF29" s="72">
        <f t="shared" ca="1" si="24"/>
        <v>-522769.06288145826</v>
      </c>
      <c r="AG29" s="72">
        <f t="shared" ca="1" si="25"/>
        <v>-522769.06288145826</v>
      </c>
      <c r="AH29" s="72">
        <f t="shared" ca="1" si="26"/>
        <v>-522769.06288145826</v>
      </c>
      <c r="AI29" s="72">
        <f t="shared" ca="1" si="27"/>
        <v>2065.488376395871</v>
      </c>
      <c r="AJ29" s="72">
        <f t="shared" ca="1" si="28"/>
        <v>2065.488376395871</v>
      </c>
      <c r="AK29" s="72">
        <f t="shared" ca="1" si="29"/>
        <v>2065.488376395871</v>
      </c>
      <c r="AL29" s="76"/>
      <c r="AM29" s="72">
        <f t="shared" ca="1" si="30"/>
        <v>0</v>
      </c>
      <c r="AN29" s="72">
        <f t="shared" ca="1" si="31"/>
        <v>0</v>
      </c>
      <c r="AO29" s="72">
        <f t="shared" ca="1" si="32"/>
        <v>0</v>
      </c>
      <c r="AP29" s="85">
        <f t="shared" ca="1" si="33"/>
        <v>0</v>
      </c>
      <c r="AR29" s="72">
        <f t="shared" ca="1" si="34"/>
        <v>0</v>
      </c>
      <c r="AS29" s="72">
        <f t="shared" ca="1" si="35"/>
        <v>0</v>
      </c>
      <c r="AT29" s="72">
        <f t="shared" ca="1" si="36"/>
        <v>0</v>
      </c>
      <c r="AU29" s="85">
        <f t="shared" ca="1" si="37"/>
        <v>0</v>
      </c>
      <c r="AV29" s="85"/>
      <c r="AW29" s="73">
        <f t="shared" ca="1" si="38"/>
        <v>0</v>
      </c>
      <c r="AY29" s="73">
        <f t="shared" ca="1" si="39"/>
        <v>4035198.7643078309</v>
      </c>
      <c r="AZ29" s="86"/>
    </row>
    <row r="30" spans="1:52">
      <c r="A30" s="77">
        <f t="shared" si="40"/>
        <v>38534</v>
      </c>
      <c r="B30" s="78">
        <f t="shared" si="41"/>
        <v>50000</v>
      </c>
      <c r="C30" s="87"/>
      <c r="D30" s="79">
        <f t="shared" si="3"/>
        <v>50000</v>
      </c>
      <c r="E30" s="67">
        <f t="shared" si="4"/>
        <v>1550000</v>
      </c>
      <c r="F30" s="67">
        <f t="shared" ca="1" si="5"/>
        <v>1235252.8507502116</v>
      </c>
      <c r="G30" s="80">
        <f>VLOOKUP($A30,[0]!Table,MATCH(G$4,[0]!Curves,0))</f>
        <v>3.84</v>
      </c>
      <c r="H30" s="81">
        <f t="shared" si="6"/>
        <v>3.84</v>
      </c>
      <c r="I30" s="80">
        <f t="shared" si="7"/>
        <v>3.84</v>
      </c>
      <c r="J30" s="80">
        <f>VLOOKUP($A30,[0]!Table,MATCH(J$4,[0]!Curves,0))</f>
        <v>-0.435</v>
      </c>
      <c r="K30" s="81">
        <f t="shared" si="8"/>
        <v>-0.435</v>
      </c>
      <c r="L30" s="99">
        <f t="shared" si="9"/>
        <v>-0.435</v>
      </c>
      <c r="M30" s="80">
        <f>VLOOKUP($A30,[0]!Table,MATCH(M$4,[0]!Curves,0))</f>
        <v>1.7188777871466E-3</v>
      </c>
      <c r="N30" s="81">
        <f t="shared" si="10"/>
        <v>1.7188777871466E-3</v>
      </c>
      <c r="O30" s="99">
        <f t="shared" si="11"/>
        <v>1.7188777871466E-3</v>
      </c>
      <c r="P30" s="71"/>
      <c r="Q30" s="99">
        <f t="shared" si="12"/>
        <v>3.4067188777871467</v>
      </c>
      <c r="R30" s="99">
        <f t="shared" si="13"/>
        <v>3.4067188777871467</v>
      </c>
      <c r="S30" s="99">
        <f t="shared" si="14"/>
        <v>3.4067188777871467</v>
      </c>
      <c r="T30" s="82"/>
      <c r="U30" s="22">
        <f t="shared" si="15"/>
        <v>31</v>
      </c>
      <c r="V30" s="83">
        <f t="shared" si="16"/>
        <v>38589</v>
      </c>
      <c r="W30" s="22">
        <f t="shared" ca="1" si="17"/>
        <v>1540</v>
      </c>
      <c r="X30" s="80">
        <f>VLOOKUP($A30,[0]!Table,MATCH(X$4,[0]!Curves,0))</f>
        <v>5.4381235124814103E-2</v>
      </c>
      <c r="Y30" s="84">
        <f t="shared" ca="1" si="18"/>
        <v>0.79693732306465259</v>
      </c>
      <c r="Z30" s="22">
        <f t="shared" si="19"/>
        <v>1</v>
      </c>
      <c r="AA30" s="22">
        <f t="shared" si="20"/>
        <v>31</v>
      </c>
      <c r="AC30" s="72">
        <f t="shared" ca="1" si="21"/>
        <v>4743370.9468808128</v>
      </c>
      <c r="AD30" s="72">
        <f t="shared" ca="1" si="22"/>
        <v>4743370.9468808128</v>
      </c>
      <c r="AE30" s="72">
        <f t="shared" ca="1" si="23"/>
        <v>4743370.9468808128</v>
      </c>
      <c r="AF30" s="72">
        <f t="shared" ca="1" si="24"/>
        <v>-537334.99007634202</v>
      </c>
      <c r="AG30" s="72">
        <f t="shared" ca="1" si="25"/>
        <v>-537334.99007634202</v>
      </c>
      <c r="AH30" s="72">
        <f t="shared" ca="1" si="26"/>
        <v>-537334.99007634202</v>
      </c>
      <c r="AI30" s="72">
        <f t="shared" ca="1" si="27"/>
        <v>2123.2486866640534</v>
      </c>
      <c r="AJ30" s="72">
        <f t="shared" ca="1" si="28"/>
        <v>2123.2486866640534</v>
      </c>
      <c r="AK30" s="72">
        <f t="shared" ca="1" si="29"/>
        <v>2123.2486866640534</v>
      </c>
      <c r="AL30" s="76"/>
      <c r="AM30" s="72">
        <f t="shared" ca="1" si="30"/>
        <v>0</v>
      </c>
      <c r="AN30" s="72">
        <f t="shared" ca="1" si="31"/>
        <v>0</v>
      </c>
      <c r="AO30" s="72">
        <f t="shared" ca="1" si="32"/>
        <v>0</v>
      </c>
      <c r="AP30" s="85">
        <f t="shared" ca="1" si="33"/>
        <v>0</v>
      </c>
      <c r="AR30" s="72">
        <f t="shared" ca="1" si="34"/>
        <v>0</v>
      </c>
      <c r="AS30" s="72">
        <f t="shared" ca="1" si="35"/>
        <v>0</v>
      </c>
      <c r="AT30" s="72">
        <f t="shared" ca="1" si="36"/>
        <v>0</v>
      </c>
      <c r="AU30" s="85">
        <f t="shared" ca="1" si="37"/>
        <v>0</v>
      </c>
      <c r="AV30" s="85"/>
      <c r="AW30" s="73">
        <f t="shared" ca="1" si="38"/>
        <v>0</v>
      </c>
      <c r="AY30" s="73">
        <f t="shared" ca="1" si="39"/>
        <v>4208159.2054911349</v>
      </c>
      <c r="AZ30" s="86"/>
    </row>
    <row r="31" spans="1:52">
      <c r="A31" s="77">
        <f t="shared" si="40"/>
        <v>38565</v>
      </c>
      <c r="B31" s="78">
        <f t="shared" si="41"/>
        <v>50000</v>
      </c>
      <c r="C31" s="87"/>
      <c r="D31" s="79">
        <f t="shared" si="3"/>
        <v>50000</v>
      </c>
      <c r="E31" s="67">
        <f t="shared" si="4"/>
        <v>1550000</v>
      </c>
      <c r="F31" s="67">
        <f t="shared" ca="1" si="5"/>
        <v>1228676.3959374062</v>
      </c>
      <c r="G31" s="80">
        <f>VLOOKUP($A31,[0]!Table,MATCH(G$4,[0]!Curves,0))</f>
        <v>3.8849999999999998</v>
      </c>
      <c r="H31" s="81">
        <f t="shared" si="6"/>
        <v>3.8849999999999998</v>
      </c>
      <c r="I31" s="80">
        <f t="shared" si="7"/>
        <v>3.8849999999999998</v>
      </c>
      <c r="J31" s="80">
        <f>VLOOKUP($A31,[0]!Table,MATCH(J$4,[0]!Curves,0))</f>
        <v>-0.435</v>
      </c>
      <c r="K31" s="81">
        <f t="shared" si="8"/>
        <v>-0.435</v>
      </c>
      <c r="L31" s="99">
        <f t="shared" si="9"/>
        <v>-0.435</v>
      </c>
      <c r="M31" s="80">
        <f>VLOOKUP($A31,[0]!Table,MATCH(M$4,[0]!Curves,0))</f>
        <v>1.7189939451120002E-3</v>
      </c>
      <c r="N31" s="81">
        <f t="shared" si="10"/>
        <v>1.7189939451120002E-3</v>
      </c>
      <c r="O31" s="99">
        <f t="shared" si="11"/>
        <v>1.7189939451120002E-3</v>
      </c>
      <c r="P31" s="71"/>
      <c r="Q31" s="99">
        <f t="shared" si="12"/>
        <v>3.4517189939451116</v>
      </c>
      <c r="R31" s="99">
        <f t="shared" si="13"/>
        <v>3.4517189939451116</v>
      </c>
      <c r="S31" s="99">
        <f t="shared" si="14"/>
        <v>3.4517189939451116</v>
      </c>
      <c r="T31" s="82"/>
      <c r="U31" s="22">
        <f t="shared" si="15"/>
        <v>31</v>
      </c>
      <c r="V31" s="83">
        <f t="shared" si="16"/>
        <v>38620</v>
      </c>
      <c r="W31" s="22">
        <f t="shared" ca="1" si="17"/>
        <v>1571</v>
      </c>
      <c r="X31" s="80">
        <f>VLOOKUP($A31,[0]!Table,MATCH(X$4,[0]!Curves,0))</f>
        <v>5.4564942140400398E-2</v>
      </c>
      <c r="Y31" s="84">
        <f t="shared" ca="1" si="18"/>
        <v>0.79269444899187502</v>
      </c>
      <c r="Z31" s="22">
        <f t="shared" si="19"/>
        <v>1</v>
      </c>
      <c r="AA31" s="22">
        <f t="shared" si="20"/>
        <v>31</v>
      </c>
      <c r="AC31" s="72">
        <f t="shared" ca="1" si="21"/>
        <v>4773407.7982168226</v>
      </c>
      <c r="AD31" s="72">
        <f t="shared" ca="1" si="22"/>
        <v>4773407.7982168226</v>
      </c>
      <c r="AE31" s="72">
        <f t="shared" ca="1" si="23"/>
        <v>4773407.7982168226</v>
      </c>
      <c r="AF31" s="72">
        <f t="shared" ca="1" si="24"/>
        <v>-534474.2322327717</v>
      </c>
      <c r="AG31" s="72">
        <f t="shared" ca="1" si="25"/>
        <v>-534474.2322327717</v>
      </c>
      <c r="AH31" s="72">
        <f t="shared" ca="1" si="26"/>
        <v>-534474.2322327717</v>
      </c>
      <c r="AI31" s="72">
        <f t="shared" ca="1" si="27"/>
        <v>2112.0872851184358</v>
      </c>
      <c r="AJ31" s="72">
        <f t="shared" ca="1" si="28"/>
        <v>2112.0872851184358</v>
      </c>
      <c r="AK31" s="72">
        <f t="shared" ca="1" si="29"/>
        <v>2112.0872851184358</v>
      </c>
      <c r="AL31" s="76"/>
      <c r="AM31" s="72">
        <f t="shared" ca="1" si="30"/>
        <v>0</v>
      </c>
      <c r="AN31" s="72">
        <f t="shared" ca="1" si="31"/>
        <v>0</v>
      </c>
      <c r="AO31" s="72">
        <f t="shared" ca="1" si="32"/>
        <v>0</v>
      </c>
      <c r="AP31" s="85">
        <f t="shared" ca="1" si="33"/>
        <v>0</v>
      </c>
      <c r="AR31" s="72">
        <f t="shared" ca="1" si="34"/>
        <v>0</v>
      </c>
      <c r="AS31" s="72">
        <f t="shared" ca="1" si="35"/>
        <v>0</v>
      </c>
      <c r="AT31" s="72">
        <f t="shared" ca="1" si="36"/>
        <v>0</v>
      </c>
      <c r="AU31" s="85">
        <f t="shared" ca="1" si="37"/>
        <v>0</v>
      </c>
      <c r="AV31" s="85"/>
      <c r="AW31" s="73">
        <f t="shared" ca="1" si="38"/>
        <v>0</v>
      </c>
      <c r="AY31" s="73">
        <f t="shared" ca="1" si="39"/>
        <v>4241045.6532691689</v>
      </c>
      <c r="AZ31" s="86"/>
    </row>
    <row r="32" spans="1:52">
      <c r="A32" s="77">
        <f t="shared" si="40"/>
        <v>38596</v>
      </c>
      <c r="B32" s="78">
        <f t="shared" si="41"/>
        <v>50000</v>
      </c>
      <c r="C32" s="87"/>
      <c r="D32" s="79">
        <f t="shared" si="3"/>
        <v>50000</v>
      </c>
      <c r="E32" s="67">
        <f t="shared" si="4"/>
        <v>1500000</v>
      </c>
      <c r="F32" s="67">
        <f t="shared" ca="1" si="5"/>
        <v>1182880.8178459385</v>
      </c>
      <c r="G32" s="80">
        <f>VLOOKUP($A32,[0]!Table,MATCH(G$4,[0]!Curves,0))</f>
        <v>3.8920000000000003</v>
      </c>
      <c r="H32" s="81">
        <f t="shared" si="6"/>
        <v>3.8920000000000003</v>
      </c>
      <c r="I32" s="80">
        <f t="shared" si="7"/>
        <v>3.8920000000000003</v>
      </c>
      <c r="J32" s="80">
        <f>VLOOKUP($A32,[0]!Table,MATCH(J$4,[0]!Curves,0))</f>
        <v>-0.435</v>
      </c>
      <c r="K32" s="81">
        <f t="shared" si="8"/>
        <v>-0.435</v>
      </c>
      <c r="L32" s="99">
        <f t="shared" si="9"/>
        <v>-0.435</v>
      </c>
      <c r="M32" s="80">
        <f>VLOOKUP($A32,[0]!Table,MATCH(M$4,[0]!Curves,0))</f>
        <v>1.7191180437271E-3</v>
      </c>
      <c r="N32" s="81">
        <f t="shared" si="10"/>
        <v>1.7191180437271E-3</v>
      </c>
      <c r="O32" s="99">
        <f t="shared" si="11"/>
        <v>1.7191180437271E-3</v>
      </c>
      <c r="P32" s="71"/>
      <c r="Q32" s="99">
        <f t="shared" si="12"/>
        <v>3.4587191180437276</v>
      </c>
      <c r="R32" s="99">
        <f t="shared" si="13"/>
        <v>3.4587191180437276</v>
      </c>
      <c r="S32" s="99">
        <f t="shared" si="14"/>
        <v>3.4587191180437276</v>
      </c>
      <c r="T32" s="82"/>
      <c r="U32" s="22">
        <f t="shared" si="15"/>
        <v>30</v>
      </c>
      <c r="V32" s="83">
        <f t="shared" si="16"/>
        <v>38650</v>
      </c>
      <c r="W32" s="22">
        <f t="shared" ca="1" si="17"/>
        <v>1601</v>
      </c>
      <c r="X32" s="80">
        <f>VLOOKUP($A32,[0]!Table,MATCH(X$4,[0]!Curves,0))</f>
        <v>5.4748649167229803E-2</v>
      </c>
      <c r="Y32" s="84">
        <f t="shared" ca="1" si="18"/>
        <v>0.78858721189729231</v>
      </c>
      <c r="Z32" s="22">
        <f t="shared" si="19"/>
        <v>1</v>
      </c>
      <c r="AA32" s="22">
        <f t="shared" si="20"/>
        <v>30</v>
      </c>
      <c r="AC32" s="72">
        <f t="shared" ca="1" si="21"/>
        <v>4603772.1430563927</v>
      </c>
      <c r="AD32" s="72">
        <f t="shared" ca="1" si="22"/>
        <v>4603772.1430563927</v>
      </c>
      <c r="AE32" s="72">
        <f t="shared" ca="1" si="23"/>
        <v>4603772.1430563927</v>
      </c>
      <c r="AF32" s="72">
        <f t="shared" ca="1" si="24"/>
        <v>-514553.15576298325</v>
      </c>
      <c r="AG32" s="72">
        <f t="shared" ca="1" si="25"/>
        <v>-514553.15576298325</v>
      </c>
      <c r="AH32" s="72">
        <f t="shared" ca="1" si="26"/>
        <v>-514553.15576298325</v>
      </c>
      <c r="AI32" s="72">
        <f t="shared" ca="1" si="27"/>
        <v>2033.5117575376219</v>
      </c>
      <c r="AJ32" s="72">
        <f t="shared" ca="1" si="28"/>
        <v>2033.5117575376219</v>
      </c>
      <c r="AK32" s="72">
        <f t="shared" ca="1" si="29"/>
        <v>2033.5117575376219</v>
      </c>
      <c r="AL32" s="76"/>
      <c r="AM32" s="72">
        <f t="shared" ca="1" si="30"/>
        <v>0</v>
      </c>
      <c r="AN32" s="72">
        <f t="shared" ca="1" si="31"/>
        <v>0</v>
      </c>
      <c r="AO32" s="72">
        <f t="shared" ca="1" si="32"/>
        <v>0</v>
      </c>
      <c r="AP32" s="85">
        <f t="shared" ca="1" si="33"/>
        <v>0</v>
      </c>
      <c r="AR32" s="72">
        <f t="shared" ca="1" si="34"/>
        <v>0</v>
      </c>
      <c r="AS32" s="72">
        <f t="shared" ca="1" si="35"/>
        <v>0</v>
      </c>
      <c r="AT32" s="72">
        <f t="shared" ca="1" si="36"/>
        <v>0</v>
      </c>
      <c r="AU32" s="85">
        <f t="shared" ca="1" si="37"/>
        <v>0</v>
      </c>
      <c r="AV32" s="85"/>
      <c r="AW32" s="73">
        <f t="shared" ca="1" si="38"/>
        <v>0</v>
      </c>
      <c r="AY32" s="73">
        <f t="shared" ca="1" si="39"/>
        <v>4091252.4990509469</v>
      </c>
      <c r="AZ32" s="86"/>
    </row>
    <row r="33" spans="1:52">
      <c r="A33" s="77">
        <f t="shared" si="40"/>
        <v>38626</v>
      </c>
      <c r="B33" s="78">
        <f t="shared" si="41"/>
        <v>50000</v>
      </c>
      <c r="C33" s="87"/>
      <c r="D33" s="79">
        <f t="shared" si="3"/>
        <v>50000</v>
      </c>
      <c r="E33" s="67">
        <f t="shared" si="4"/>
        <v>1550000</v>
      </c>
      <c r="F33" s="67">
        <f t="shared" ca="1" si="5"/>
        <v>1215730.1857610596</v>
      </c>
      <c r="G33" s="80">
        <f>VLOOKUP($A33,[0]!Table,MATCH(G$4,[0]!Curves,0))</f>
        <v>3.92</v>
      </c>
      <c r="H33" s="81">
        <f t="shared" si="6"/>
        <v>3.92</v>
      </c>
      <c r="I33" s="80">
        <f t="shared" si="7"/>
        <v>3.92</v>
      </c>
      <c r="J33" s="80">
        <f>VLOOKUP($A33,[0]!Table,MATCH(J$4,[0]!Curves,0))</f>
        <v>-0.435</v>
      </c>
      <c r="K33" s="81">
        <f t="shared" si="8"/>
        <v>-0.435</v>
      </c>
      <c r="L33" s="99">
        <f t="shared" si="9"/>
        <v>-0.435</v>
      </c>
      <c r="M33" s="80">
        <f>VLOOKUP($A33,[0]!Table,MATCH(M$4,[0]!Curves,0))</f>
        <v>1.7192456994852001E-3</v>
      </c>
      <c r="N33" s="81">
        <f t="shared" si="10"/>
        <v>1.7192456994852001E-3</v>
      </c>
      <c r="O33" s="99">
        <f t="shared" si="11"/>
        <v>1.7192456994852001E-3</v>
      </c>
      <c r="P33" s="71"/>
      <c r="Q33" s="99">
        <f t="shared" si="12"/>
        <v>3.4867192456994851</v>
      </c>
      <c r="R33" s="99">
        <f t="shared" si="13"/>
        <v>3.4867192456994851</v>
      </c>
      <c r="S33" s="99">
        <f t="shared" si="14"/>
        <v>3.4867192456994851</v>
      </c>
      <c r="T33" s="82"/>
      <c r="U33" s="22">
        <f t="shared" si="15"/>
        <v>31</v>
      </c>
      <c r="V33" s="83">
        <f t="shared" si="16"/>
        <v>38681</v>
      </c>
      <c r="W33" s="22">
        <f t="shared" ca="1" si="17"/>
        <v>1632</v>
      </c>
      <c r="X33" s="80">
        <f>VLOOKUP($A33,[0]!Table,MATCH(X$4,[0]!Curves,0))</f>
        <v>5.4926430171639701E-2</v>
      </c>
      <c r="Y33" s="84">
        <f t="shared" ca="1" si="18"/>
        <v>0.7843420553297159</v>
      </c>
      <c r="Z33" s="22">
        <f t="shared" si="19"/>
        <v>1</v>
      </c>
      <c r="AA33" s="22">
        <f t="shared" si="20"/>
        <v>31</v>
      </c>
      <c r="AC33" s="72">
        <f t="shared" ca="1" si="21"/>
        <v>4765662.3281833539</v>
      </c>
      <c r="AD33" s="72">
        <f t="shared" ca="1" si="22"/>
        <v>4765662.3281833539</v>
      </c>
      <c r="AE33" s="72">
        <f t="shared" ca="1" si="23"/>
        <v>4765662.3281833539</v>
      </c>
      <c r="AF33" s="72">
        <f t="shared" ca="1" si="24"/>
        <v>-528842.63080606097</v>
      </c>
      <c r="AG33" s="72">
        <f t="shared" ca="1" si="25"/>
        <v>-528842.63080606097</v>
      </c>
      <c r="AH33" s="72">
        <f t="shared" ca="1" si="26"/>
        <v>-528842.63080606097</v>
      </c>
      <c r="AI33" s="72">
        <f t="shared" ca="1" si="27"/>
        <v>2090.1388936040453</v>
      </c>
      <c r="AJ33" s="72">
        <f t="shared" ca="1" si="28"/>
        <v>2090.1388936040453</v>
      </c>
      <c r="AK33" s="72">
        <f t="shared" ca="1" si="29"/>
        <v>2090.1388936040453</v>
      </c>
      <c r="AL33" s="76"/>
      <c r="AM33" s="72">
        <f t="shared" ca="1" si="30"/>
        <v>0</v>
      </c>
      <c r="AN33" s="72">
        <f t="shared" ca="1" si="31"/>
        <v>0</v>
      </c>
      <c r="AO33" s="72">
        <f t="shared" ca="1" si="32"/>
        <v>0</v>
      </c>
      <c r="AP33" s="85">
        <f t="shared" ca="1" si="33"/>
        <v>0</v>
      </c>
      <c r="AR33" s="72">
        <f t="shared" ca="1" si="34"/>
        <v>0</v>
      </c>
      <c r="AS33" s="72">
        <f t="shared" ca="1" si="35"/>
        <v>0</v>
      </c>
      <c r="AT33" s="72">
        <f t="shared" ca="1" si="36"/>
        <v>0</v>
      </c>
      <c r="AU33" s="85">
        <f t="shared" ca="1" si="37"/>
        <v>0</v>
      </c>
      <c r="AV33" s="85"/>
      <c r="AW33" s="73">
        <f t="shared" ca="1" si="38"/>
        <v>0</v>
      </c>
      <c r="AY33" s="73">
        <f t="shared" ca="1" si="39"/>
        <v>4238909.8362708967</v>
      </c>
      <c r="AZ33" s="86"/>
    </row>
    <row r="34" spans="1:52">
      <c r="A34" s="77">
        <f t="shared" si="40"/>
        <v>38657</v>
      </c>
      <c r="B34" s="78">
        <f t="shared" si="41"/>
        <v>50000</v>
      </c>
      <c r="C34" s="87"/>
      <c r="D34" s="79">
        <f t="shared" si="3"/>
        <v>50000</v>
      </c>
      <c r="E34" s="67">
        <f t="shared" si="4"/>
        <v>1500000</v>
      </c>
      <c r="F34" s="67">
        <f t="shared" ca="1" si="5"/>
        <v>1170349.6610174584</v>
      </c>
      <c r="G34" s="80">
        <f>VLOOKUP($A34,[0]!Table,MATCH(G$4,[0]!Curves,0))</f>
        <v>4.0549999999999997</v>
      </c>
      <c r="H34" s="81">
        <f t="shared" si="6"/>
        <v>4.0549999999999997</v>
      </c>
      <c r="I34" s="80">
        <f t="shared" si="7"/>
        <v>4.0549999999999997</v>
      </c>
      <c r="J34" s="80">
        <f>VLOOKUP($A34,[0]!Table,MATCH(J$4,[0]!Curves,0))</f>
        <v>-0.38</v>
      </c>
      <c r="K34" s="81">
        <f t="shared" si="8"/>
        <v>-0.38</v>
      </c>
      <c r="L34" s="99">
        <f t="shared" si="9"/>
        <v>-0.38</v>
      </c>
      <c r="M34" s="80">
        <f>VLOOKUP($A34,[0]!Table,MATCH(M$4,[0]!Curves,0))</f>
        <v>5.5020333524375999E-3</v>
      </c>
      <c r="N34" s="81">
        <f t="shared" si="10"/>
        <v>5.5020333524375999E-3</v>
      </c>
      <c r="O34" s="99">
        <f t="shared" si="11"/>
        <v>5.5020333524375999E-3</v>
      </c>
      <c r="P34" s="71"/>
      <c r="Q34" s="99">
        <f t="shared" si="12"/>
        <v>3.6805020333524374</v>
      </c>
      <c r="R34" s="99">
        <f t="shared" si="13"/>
        <v>3.6805020333524374</v>
      </c>
      <c r="S34" s="99">
        <f t="shared" si="14"/>
        <v>3.6805020333524374</v>
      </c>
      <c r="T34" s="82"/>
      <c r="U34" s="22">
        <f t="shared" si="15"/>
        <v>30</v>
      </c>
      <c r="V34" s="83">
        <f t="shared" si="16"/>
        <v>38711</v>
      </c>
      <c r="W34" s="22">
        <f t="shared" ca="1" si="17"/>
        <v>1662</v>
      </c>
      <c r="X34" s="80">
        <f>VLOOKUP($A34,[0]!Table,MATCH(X$4,[0]!Curves,0))</f>
        <v>5.5110137220590001E-2</v>
      </c>
      <c r="Y34" s="84">
        <f t="shared" ca="1" si="18"/>
        <v>0.78023310734497231</v>
      </c>
      <c r="Z34" s="22">
        <f t="shared" si="19"/>
        <v>1</v>
      </c>
      <c r="AA34" s="22">
        <f t="shared" si="20"/>
        <v>30</v>
      </c>
      <c r="AC34" s="72">
        <f t="shared" ca="1" si="21"/>
        <v>4745767.8754257932</v>
      </c>
      <c r="AD34" s="72">
        <f t="shared" ca="1" si="22"/>
        <v>4745767.8754257932</v>
      </c>
      <c r="AE34" s="72">
        <f t="shared" ca="1" si="23"/>
        <v>4745767.8754257932</v>
      </c>
      <c r="AF34" s="72">
        <f t="shared" ca="1" si="24"/>
        <v>-444732.87118663418</v>
      </c>
      <c r="AG34" s="72">
        <f t="shared" ca="1" si="25"/>
        <v>-444732.87118663418</v>
      </c>
      <c r="AH34" s="72">
        <f t="shared" ca="1" si="26"/>
        <v>-444732.87118663418</v>
      </c>
      <c r="AI34" s="72">
        <f t="shared" ca="1" si="27"/>
        <v>6439.3028689320954</v>
      </c>
      <c r="AJ34" s="72">
        <f t="shared" ca="1" si="28"/>
        <v>6439.3028689320954</v>
      </c>
      <c r="AK34" s="72">
        <f t="shared" ca="1" si="29"/>
        <v>6439.3028689320954</v>
      </c>
      <c r="AL34" s="76"/>
      <c r="AM34" s="72">
        <f t="shared" ca="1" si="30"/>
        <v>0</v>
      </c>
      <c r="AN34" s="72">
        <f t="shared" ca="1" si="31"/>
        <v>0</v>
      </c>
      <c r="AO34" s="72">
        <f t="shared" ca="1" si="32"/>
        <v>0</v>
      </c>
      <c r="AP34" s="85">
        <f t="shared" ca="1" si="33"/>
        <v>0</v>
      </c>
      <c r="AR34" s="72">
        <f t="shared" ca="1" si="34"/>
        <v>0</v>
      </c>
      <c r="AS34" s="72">
        <f t="shared" ca="1" si="35"/>
        <v>0</v>
      </c>
      <c r="AT34" s="72">
        <f t="shared" ca="1" si="36"/>
        <v>0</v>
      </c>
      <c r="AU34" s="85">
        <f t="shared" ca="1" si="37"/>
        <v>0</v>
      </c>
      <c r="AV34" s="85"/>
      <c r="AW34" s="73">
        <f t="shared" ca="1" si="38"/>
        <v>0</v>
      </c>
      <c r="AY34" s="73">
        <f t="shared" ca="1" si="39"/>
        <v>4307474.3071080912</v>
      </c>
      <c r="AZ34" s="86"/>
    </row>
    <row r="35" spans="1:52">
      <c r="A35" s="77">
        <f t="shared" si="40"/>
        <v>38687</v>
      </c>
      <c r="B35" s="78">
        <f t="shared" si="41"/>
        <v>50000</v>
      </c>
      <c r="C35" s="87"/>
      <c r="D35" s="79">
        <f t="shared" si="3"/>
        <v>50000</v>
      </c>
      <c r="E35" s="67">
        <f t="shared" si="4"/>
        <v>1550000</v>
      </c>
      <c r="F35" s="67">
        <f t="shared" ca="1" si="5"/>
        <v>1202779.3768594123</v>
      </c>
      <c r="G35" s="80">
        <f>VLOOKUP($A35,[0]!Table,MATCH(G$4,[0]!Curves,0))</f>
        <v>4.1900000000000004</v>
      </c>
      <c r="H35" s="81">
        <f t="shared" si="6"/>
        <v>4.1900000000000004</v>
      </c>
      <c r="I35" s="80">
        <f t="shared" si="7"/>
        <v>4.1900000000000004</v>
      </c>
      <c r="J35" s="80">
        <f>VLOOKUP($A35,[0]!Table,MATCH(J$4,[0]!Curves,0))</f>
        <v>-0.38</v>
      </c>
      <c r="K35" s="81">
        <f t="shared" si="8"/>
        <v>-0.38</v>
      </c>
      <c r="L35" s="99">
        <f t="shared" si="9"/>
        <v>-0.38</v>
      </c>
      <c r="M35" s="80">
        <f>VLOOKUP($A35,[0]!Table,MATCH(M$4,[0]!Curves,0))</f>
        <v>5.5024902360258001E-3</v>
      </c>
      <c r="N35" s="81">
        <f t="shared" si="10"/>
        <v>5.5024902360258001E-3</v>
      </c>
      <c r="O35" s="99">
        <f t="shared" si="11"/>
        <v>5.5024902360258001E-3</v>
      </c>
      <c r="P35" s="71"/>
      <c r="Q35" s="99">
        <f t="shared" si="12"/>
        <v>3.8155024902360264</v>
      </c>
      <c r="R35" s="99">
        <f t="shared" si="13"/>
        <v>3.8155024902360264</v>
      </c>
      <c r="S35" s="99">
        <f t="shared" si="14"/>
        <v>3.8155024902360264</v>
      </c>
      <c r="T35" s="82"/>
      <c r="U35" s="22">
        <f t="shared" si="15"/>
        <v>31</v>
      </c>
      <c r="V35" s="83">
        <f t="shared" si="16"/>
        <v>38742</v>
      </c>
      <c r="W35" s="22">
        <f t="shared" ca="1" si="17"/>
        <v>1693</v>
      </c>
      <c r="X35" s="80">
        <f>VLOOKUP($A35,[0]!Table,MATCH(X$4,[0]!Curves,0))</f>
        <v>5.5287918246404603E-2</v>
      </c>
      <c r="Y35" s="84">
        <f t="shared" ca="1" si="18"/>
        <v>0.77598669474800797</v>
      </c>
      <c r="Z35" s="22">
        <f t="shared" si="19"/>
        <v>1</v>
      </c>
      <c r="AA35" s="22">
        <f t="shared" si="20"/>
        <v>31</v>
      </c>
      <c r="AC35" s="72">
        <f t="shared" ca="1" si="21"/>
        <v>5039645.5890409378</v>
      </c>
      <c r="AD35" s="72">
        <f t="shared" ca="1" si="22"/>
        <v>5039645.5890409378</v>
      </c>
      <c r="AE35" s="72">
        <f t="shared" ca="1" si="23"/>
        <v>5039645.5890409378</v>
      </c>
      <c r="AF35" s="72">
        <f t="shared" ca="1" si="24"/>
        <v>-457056.16320657666</v>
      </c>
      <c r="AG35" s="72">
        <f t="shared" ca="1" si="25"/>
        <v>-457056.16320657666</v>
      </c>
      <c r="AH35" s="72">
        <f t="shared" ca="1" si="26"/>
        <v>-457056.16320657666</v>
      </c>
      <c r="AI35" s="72">
        <f t="shared" ca="1" si="27"/>
        <v>6618.281777262112</v>
      </c>
      <c r="AJ35" s="72">
        <f t="shared" ca="1" si="28"/>
        <v>6618.281777262112</v>
      </c>
      <c r="AK35" s="72">
        <f t="shared" ca="1" si="29"/>
        <v>6618.281777262112</v>
      </c>
      <c r="AL35" s="76"/>
      <c r="AM35" s="72">
        <f t="shared" ca="1" si="30"/>
        <v>0</v>
      </c>
      <c r="AN35" s="72">
        <f t="shared" ca="1" si="31"/>
        <v>0</v>
      </c>
      <c r="AO35" s="72">
        <f t="shared" ca="1" si="32"/>
        <v>0</v>
      </c>
      <c r="AP35" s="85">
        <f t="shared" ca="1" si="33"/>
        <v>0</v>
      </c>
      <c r="AR35" s="72">
        <f t="shared" ca="1" si="34"/>
        <v>0</v>
      </c>
      <c r="AS35" s="72">
        <f t="shared" ca="1" si="35"/>
        <v>0</v>
      </c>
      <c r="AT35" s="72">
        <f t="shared" ca="1" si="36"/>
        <v>0</v>
      </c>
      <c r="AU35" s="85">
        <f t="shared" ca="1" si="37"/>
        <v>0</v>
      </c>
      <c r="AV35" s="85"/>
      <c r="AW35" s="73">
        <f t="shared" ca="1" si="38"/>
        <v>0</v>
      </c>
      <c r="AY35" s="73">
        <f t="shared" ca="1" si="39"/>
        <v>4589207.7076116232</v>
      </c>
      <c r="AZ35" s="86"/>
    </row>
    <row r="36" spans="1:52">
      <c r="A36" s="77">
        <f t="shared" si="40"/>
        <v>38718</v>
      </c>
      <c r="B36" s="78">
        <f t="shared" si="41"/>
        <v>50000</v>
      </c>
      <c r="C36" s="87"/>
      <c r="D36" s="79">
        <f t="shared" si="3"/>
        <v>50000</v>
      </c>
      <c r="E36" s="67">
        <f t="shared" si="4"/>
        <v>1550000</v>
      </c>
      <c r="F36" s="67">
        <f t="shared" ca="1" si="5"/>
        <v>1196197.0523089806</v>
      </c>
      <c r="G36" s="80">
        <f>VLOOKUP($A36,[0]!Table,MATCH(G$4,[0]!Curves,0))</f>
        <v>4.2410000000000005</v>
      </c>
      <c r="H36" s="81">
        <f t="shared" si="6"/>
        <v>4.2410000000000005</v>
      </c>
      <c r="I36" s="80">
        <f t="shared" si="7"/>
        <v>4.2410000000000005</v>
      </c>
      <c r="J36" s="80">
        <f>VLOOKUP($A36,[0]!Table,MATCH(J$4,[0]!Curves,0))</f>
        <v>-0.38</v>
      </c>
      <c r="K36" s="81">
        <f t="shared" si="8"/>
        <v>-0.38</v>
      </c>
      <c r="L36" s="99">
        <f t="shared" si="9"/>
        <v>-0.38</v>
      </c>
      <c r="M36" s="80">
        <f>VLOOKUP($A36,[0]!Table,MATCH(M$4,[0]!Curves,0))</f>
        <v>5.5029873482704003E-3</v>
      </c>
      <c r="N36" s="81">
        <f t="shared" si="10"/>
        <v>5.5029873482704003E-3</v>
      </c>
      <c r="O36" s="99">
        <f t="shared" si="11"/>
        <v>5.5029873482704003E-3</v>
      </c>
      <c r="P36" s="71"/>
      <c r="Q36" s="99">
        <f t="shared" si="12"/>
        <v>3.8665029873482708</v>
      </c>
      <c r="R36" s="99">
        <f t="shared" si="13"/>
        <v>3.8665029873482708</v>
      </c>
      <c r="S36" s="99">
        <f t="shared" si="14"/>
        <v>3.8665029873482708</v>
      </c>
      <c r="T36" s="82"/>
      <c r="U36" s="22">
        <f t="shared" si="15"/>
        <v>31</v>
      </c>
      <c r="V36" s="83">
        <f t="shared" si="16"/>
        <v>38773</v>
      </c>
      <c r="W36" s="22">
        <f t="shared" ca="1" si="17"/>
        <v>1724</v>
      </c>
      <c r="X36" s="80">
        <f>VLOOKUP($A36,[0]!Table,MATCH(X$4,[0]!Curves,0))</f>
        <v>5.5471625317470998E-2</v>
      </c>
      <c r="Y36" s="84">
        <f t="shared" ca="1" si="18"/>
        <v>0.77174003374772948</v>
      </c>
      <c r="Z36" s="22">
        <f t="shared" si="19"/>
        <v>1</v>
      </c>
      <c r="AA36" s="22">
        <f t="shared" si="20"/>
        <v>31</v>
      </c>
      <c r="AC36" s="72">
        <f t="shared" ca="1" si="21"/>
        <v>5073071.6988423876</v>
      </c>
      <c r="AD36" s="72">
        <f t="shared" ca="1" si="22"/>
        <v>5073071.6988423876</v>
      </c>
      <c r="AE36" s="72">
        <f t="shared" ca="1" si="23"/>
        <v>5073071.6988423876</v>
      </c>
      <c r="AF36" s="72">
        <f t="shared" ca="1" si="24"/>
        <v>-454554.87987741263</v>
      </c>
      <c r="AG36" s="72">
        <f t="shared" ca="1" si="25"/>
        <v>-454554.87987741263</v>
      </c>
      <c r="AH36" s="72">
        <f t="shared" ca="1" si="26"/>
        <v>-454554.87987741263</v>
      </c>
      <c r="AI36" s="72">
        <f t="shared" ca="1" si="27"/>
        <v>6582.6572448946663</v>
      </c>
      <c r="AJ36" s="72">
        <f t="shared" ca="1" si="28"/>
        <v>6582.6572448946663</v>
      </c>
      <c r="AK36" s="72">
        <f t="shared" ca="1" si="29"/>
        <v>6582.6572448946663</v>
      </c>
      <c r="AL36" s="76"/>
      <c r="AM36" s="72">
        <f t="shared" ca="1" si="30"/>
        <v>0</v>
      </c>
      <c r="AN36" s="72">
        <f t="shared" ca="1" si="31"/>
        <v>0</v>
      </c>
      <c r="AO36" s="72">
        <f t="shared" ca="1" si="32"/>
        <v>0</v>
      </c>
      <c r="AP36" s="85">
        <f t="shared" ca="1" si="33"/>
        <v>0</v>
      </c>
      <c r="AR36" s="72">
        <f t="shared" ca="1" si="34"/>
        <v>0</v>
      </c>
      <c r="AS36" s="72">
        <f t="shared" ca="1" si="35"/>
        <v>0</v>
      </c>
      <c r="AT36" s="72">
        <f t="shared" ca="1" si="36"/>
        <v>0</v>
      </c>
      <c r="AU36" s="85">
        <f t="shared" ca="1" si="37"/>
        <v>0</v>
      </c>
      <c r="AV36" s="85"/>
      <c r="AW36" s="73">
        <f t="shared" ca="1" si="38"/>
        <v>0</v>
      </c>
      <c r="AY36" s="73">
        <f t="shared" ca="1" si="39"/>
        <v>4625099.4762098696</v>
      </c>
      <c r="AZ36" s="86"/>
    </row>
    <row r="37" spans="1:52">
      <c r="A37" s="77">
        <f t="shared" si="40"/>
        <v>38749</v>
      </c>
      <c r="B37" s="78">
        <f t="shared" si="41"/>
        <v>50000</v>
      </c>
      <c r="C37" s="87"/>
      <c r="D37" s="79">
        <f t="shared" si="3"/>
        <v>50000</v>
      </c>
      <c r="E37" s="67">
        <f t="shared" si="4"/>
        <v>1400000</v>
      </c>
      <c r="F37" s="67">
        <f t="shared" ca="1" si="5"/>
        <v>1075066.080797473</v>
      </c>
      <c r="G37" s="80">
        <f>VLOOKUP($A37,[0]!Table,MATCH(G$4,[0]!Curves,0))</f>
        <v>4.1230000000000002</v>
      </c>
      <c r="H37" s="81">
        <f t="shared" si="6"/>
        <v>4.1230000000000002</v>
      </c>
      <c r="I37" s="80">
        <f t="shared" si="7"/>
        <v>4.1230000000000002</v>
      </c>
      <c r="J37" s="80">
        <f>VLOOKUP($A37,[0]!Table,MATCH(J$4,[0]!Curves,0))</f>
        <v>-0.38</v>
      </c>
      <c r="K37" s="81">
        <f t="shared" si="8"/>
        <v>-0.38</v>
      </c>
      <c r="L37" s="99">
        <f t="shared" si="9"/>
        <v>-0.38</v>
      </c>
      <c r="M37" s="80">
        <f>VLOOKUP($A37,[0]!Table,MATCH(M$4,[0]!Curves,0))</f>
        <v>5.5035098701381995E-3</v>
      </c>
      <c r="N37" s="81">
        <f t="shared" si="10"/>
        <v>5.5035098701381995E-3</v>
      </c>
      <c r="O37" s="99">
        <f t="shared" si="11"/>
        <v>5.5035098701381995E-3</v>
      </c>
      <c r="P37" s="71"/>
      <c r="Q37" s="99">
        <f t="shared" si="12"/>
        <v>3.7485035098701385</v>
      </c>
      <c r="R37" s="99">
        <f t="shared" si="13"/>
        <v>3.7485035098701385</v>
      </c>
      <c r="S37" s="99">
        <f t="shared" si="14"/>
        <v>3.7485035098701385</v>
      </c>
      <c r="T37" s="82"/>
      <c r="U37" s="22">
        <f t="shared" si="15"/>
        <v>28</v>
      </c>
      <c r="V37" s="83">
        <f t="shared" si="16"/>
        <v>38801</v>
      </c>
      <c r="W37" s="22">
        <f t="shared" ca="1" si="17"/>
        <v>1752</v>
      </c>
      <c r="X37" s="80">
        <f>VLOOKUP($A37,[0]!Table,MATCH(X$4,[0]!Curves,0))</f>
        <v>5.5655332399775506E-2</v>
      </c>
      <c r="Y37" s="84">
        <f t="shared" ca="1" si="18"/>
        <v>0.76790434342676639</v>
      </c>
      <c r="Z37" s="22">
        <f t="shared" si="19"/>
        <v>1</v>
      </c>
      <c r="AA37" s="22">
        <f t="shared" si="20"/>
        <v>28</v>
      </c>
      <c r="AC37" s="72">
        <f t="shared" ca="1" si="21"/>
        <v>4432497.4511279808</v>
      </c>
      <c r="AD37" s="72">
        <f t="shared" ca="1" si="22"/>
        <v>4432497.4511279808</v>
      </c>
      <c r="AE37" s="72">
        <f t="shared" ca="1" si="23"/>
        <v>4432497.4511279808</v>
      </c>
      <c r="AF37" s="72">
        <f t="shared" ca="1" si="24"/>
        <v>-408525.11070303974</v>
      </c>
      <c r="AG37" s="72">
        <f t="shared" ca="1" si="25"/>
        <v>-408525.11070303974</v>
      </c>
      <c r="AH37" s="72">
        <f t="shared" ca="1" si="26"/>
        <v>-408525.11070303974</v>
      </c>
      <c r="AI37" s="72">
        <f t="shared" ca="1" si="27"/>
        <v>5916.6367867196832</v>
      </c>
      <c r="AJ37" s="72">
        <f t="shared" ca="1" si="28"/>
        <v>5916.6367867196832</v>
      </c>
      <c r="AK37" s="72">
        <f t="shared" ca="1" si="29"/>
        <v>5916.6367867196832</v>
      </c>
      <c r="AL37" s="76"/>
      <c r="AM37" s="72">
        <f t="shared" ca="1" si="30"/>
        <v>0</v>
      </c>
      <c r="AN37" s="72">
        <f t="shared" ca="1" si="31"/>
        <v>0</v>
      </c>
      <c r="AO37" s="72">
        <f t="shared" ca="1" si="32"/>
        <v>0</v>
      </c>
      <c r="AP37" s="85">
        <f t="shared" ca="1" si="33"/>
        <v>0</v>
      </c>
      <c r="AR37" s="72">
        <f t="shared" ca="1" si="34"/>
        <v>0</v>
      </c>
      <c r="AS37" s="72">
        <f t="shared" ca="1" si="35"/>
        <v>0</v>
      </c>
      <c r="AT37" s="72">
        <f t="shared" ca="1" si="36"/>
        <v>0</v>
      </c>
      <c r="AU37" s="85">
        <f t="shared" ca="1" si="37"/>
        <v>0</v>
      </c>
      <c r="AV37" s="85"/>
      <c r="AW37" s="73">
        <f t="shared" ca="1" si="38"/>
        <v>0</v>
      </c>
      <c r="AY37" s="73">
        <f t="shared" ca="1" si="39"/>
        <v>4029888.9772116607</v>
      </c>
      <c r="AZ37" s="86"/>
    </row>
    <row r="38" spans="1:52">
      <c r="A38" s="77">
        <f t="shared" si="40"/>
        <v>38777</v>
      </c>
      <c r="B38" s="78">
        <f t="shared" si="41"/>
        <v>50000</v>
      </c>
      <c r="C38" s="87"/>
      <c r="D38" s="79">
        <f t="shared" si="3"/>
        <v>50000</v>
      </c>
      <c r="E38" s="67">
        <f t="shared" si="4"/>
        <v>1550000</v>
      </c>
      <c r="F38" s="67">
        <f t="shared" ca="1" si="5"/>
        <v>1183669.7900345018</v>
      </c>
      <c r="G38" s="80">
        <f>VLOOKUP($A38,[0]!Table,MATCH(G$4,[0]!Curves,0))</f>
        <v>3.99</v>
      </c>
      <c r="H38" s="81">
        <f t="shared" si="6"/>
        <v>3.99</v>
      </c>
      <c r="I38" s="80">
        <f t="shared" si="7"/>
        <v>3.99</v>
      </c>
      <c r="J38" s="80">
        <f>VLOOKUP($A38,[0]!Table,MATCH(J$4,[0]!Curves,0))</f>
        <v>-0.38</v>
      </c>
      <c r="K38" s="81">
        <f t="shared" si="8"/>
        <v>-0.38</v>
      </c>
      <c r="L38" s="99">
        <f t="shared" si="9"/>
        <v>-0.38</v>
      </c>
      <c r="M38" s="80">
        <f>VLOOKUP($A38,[0]!Table,MATCH(M$4,[0]!Curves,0))</f>
        <v>5.5040036662717005E-3</v>
      </c>
      <c r="N38" s="81">
        <f t="shared" si="10"/>
        <v>5.5040036662717005E-3</v>
      </c>
      <c r="O38" s="99">
        <f t="shared" si="11"/>
        <v>5.5040036662717005E-3</v>
      </c>
      <c r="P38" s="71"/>
      <c r="Q38" s="99">
        <f t="shared" si="12"/>
        <v>3.6155040036662718</v>
      </c>
      <c r="R38" s="99">
        <f t="shared" si="13"/>
        <v>3.6155040036662718</v>
      </c>
      <c r="S38" s="99">
        <f t="shared" si="14"/>
        <v>3.6155040036662718</v>
      </c>
      <c r="T38" s="82"/>
      <c r="U38" s="22">
        <f t="shared" si="15"/>
        <v>31</v>
      </c>
      <c r="V38" s="83">
        <f t="shared" si="16"/>
        <v>38832</v>
      </c>
      <c r="W38" s="22">
        <f t="shared" ca="1" si="17"/>
        <v>1783</v>
      </c>
      <c r="X38" s="80">
        <f>VLOOKUP($A38,[0]!Table,MATCH(X$4,[0]!Curves,0))</f>
        <v>5.5821261386999103E-2</v>
      </c>
      <c r="Y38" s="84">
        <f t="shared" ca="1" si="18"/>
        <v>0.76365792905451724</v>
      </c>
      <c r="Z38" s="22">
        <f t="shared" si="19"/>
        <v>1</v>
      </c>
      <c r="AA38" s="22">
        <f t="shared" si="20"/>
        <v>31</v>
      </c>
      <c r="AC38" s="72">
        <f t="shared" ca="1" si="21"/>
        <v>4722842.4622376626</v>
      </c>
      <c r="AD38" s="72">
        <f t="shared" ca="1" si="22"/>
        <v>4722842.4622376626</v>
      </c>
      <c r="AE38" s="72">
        <f t="shared" ca="1" si="23"/>
        <v>4722842.4622376626</v>
      </c>
      <c r="AF38" s="72">
        <f t="shared" ca="1" si="24"/>
        <v>-449794.52021311072</v>
      </c>
      <c r="AG38" s="72">
        <f t="shared" ca="1" si="25"/>
        <v>-449794.52021311072</v>
      </c>
      <c r="AH38" s="72">
        <f t="shared" ca="1" si="26"/>
        <v>-449794.52021311072</v>
      </c>
      <c r="AI38" s="72">
        <f t="shared" ca="1" si="27"/>
        <v>6514.9228640049523</v>
      </c>
      <c r="AJ38" s="72">
        <f t="shared" ca="1" si="28"/>
        <v>6514.9228640049523</v>
      </c>
      <c r="AK38" s="72">
        <f t="shared" ca="1" si="29"/>
        <v>6514.9228640049523</v>
      </c>
      <c r="AL38" s="76"/>
      <c r="AM38" s="72">
        <f t="shared" ca="1" si="30"/>
        <v>0</v>
      </c>
      <c r="AN38" s="72">
        <f t="shared" ca="1" si="31"/>
        <v>0</v>
      </c>
      <c r="AO38" s="72">
        <f t="shared" ca="1" si="32"/>
        <v>0</v>
      </c>
      <c r="AP38" s="85">
        <f t="shared" ca="1" si="33"/>
        <v>0</v>
      </c>
      <c r="AR38" s="72">
        <f t="shared" ca="1" si="34"/>
        <v>0</v>
      </c>
      <c r="AS38" s="72">
        <f t="shared" ca="1" si="35"/>
        <v>0</v>
      </c>
      <c r="AT38" s="72">
        <f t="shared" ca="1" si="36"/>
        <v>0</v>
      </c>
      <c r="AU38" s="85">
        <f t="shared" ca="1" si="37"/>
        <v>0</v>
      </c>
      <c r="AV38" s="85"/>
      <c r="AW38" s="73">
        <f t="shared" ca="1" si="38"/>
        <v>0</v>
      </c>
      <c r="AY38" s="73">
        <f t="shared" ca="1" si="39"/>
        <v>4279562.8648885572</v>
      </c>
      <c r="AZ38" s="86"/>
    </row>
    <row r="39" spans="1:52">
      <c r="A39" s="77">
        <f t="shared" si="40"/>
        <v>38808</v>
      </c>
      <c r="B39" s="78">
        <f t="shared" si="41"/>
        <v>50000</v>
      </c>
      <c r="C39" s="87"/>
      <c r="D39" s="79">
        <f t="shared" si="3"/>
        <v>50000</v>
      </c>
      <c r="E39" s="67">
        <f t="shared" si="4"/>
        <v>1500000</v>
      </c>
      <c r="F39" s="67">
        <f t="shared" ca="1" si="5"/>
        <v>1139323.460622821</v>
      </c>
      <c r="G39" s="80">
        <f>VLOOKUP($A39,[0]!Table,MATCH(G$4,[0]!Curves,0))</f>
        <v>3.8050000000000002</v>
      </c>
      <c r="H39" s="81">
        <f t="shared" si="6"/>
        <v>3.8050000000000002</v>
      </c>
      <c r="I39" s="80">
        <f t="shared" si="7"/>
        <v>3.8050000000000002</v>
      </c>
      <c r="J39" s="80">
        <f>VLOOKUP($A39,[0]!Table,MATCH(J$4,[0]!Curves,0))</f>
        <v>-0.46</v>
      </c>
      <c r="K39" s="81">
        <f t="shared" si="8"/>
        <v>-0.46</v>
      </c>
      <c r="L39" s="99">
        <f t="shared" si="9"/>
        <v>-0.46</v>
      </c>
      <c r="M39" s="80">
        <f>VLOOKUP($A39,[0]!Table,MATCH(M$4,[0]!Curves,0))</f>
        <v>1.7201795472853E-3</v>
      </c>
      <c r="N39" s="81">
        <f t="shared" si="10"/>
        <v>1.7201795472853E-3</v>
      </c>
      <c r="O39" s="99">
        <f t="shared" si="11"/>
        <v>1.7201795472853E-3</v>
      </c>
      <c r="P39" s="71"/>
      <c r="Q39" s="99">
        <f t="shared" si="12"/>
        <v>3.3467201795472854</v>
      </c>
      <c r="R39" s="99">
        <f t="shared" si="13"/>
        <v>3.3467201795472854</v>
      </c>
      <c r="S39" s="99">
        <f t="shared" si="14"/>
        <v>3.3467201795472854</v>
      </c>
      <c r="T39" s="82"/>
      <c r="U39" s="22">
        <f t="shared" si="15"/>
        <v>30</v>
      </c>
      <c r="V39" s="83">
        <f t="shared" si="16"/>
        <v>38862</v>
      </c>
      <c r="W39" s="22">
        <f t="shared" ca="1" si="17"/>
        <v>1813</v>
      </c>
      <c r="X39" s="80">
        <f>VLOOKUP($A39,[0]!Table,MATCH(X$4,[0]!Curves,0))</f>
        <v>5.6004968490689103E-2</v>
      </c>
      <c r="Y39" s="84">
        <f t="shared" ca="1" si="18"/>
        <v>0.75954897374854735</v>
      </c>
      <c r="Z39" s="22">
        <f t="shared" si="19"/>
        <v>1</v>
      </c>
      <c r="AA39" s="22">
        <f t="shared" si="20"/>
        <v>30</v>
      </c>
      <c r="AC39" s="72">
        <f t="shared" ca="1" si="21"/>
        <v>4335125.7676698342</v>
      </c>
      <c r="AD39" s="72">
        <f t="shared" ca="1" si="22"/>
        <v>4335125.7676698342</v>
      </c>
      <c r="AE39" s="72">
        <f t="shared" ca="1" si="23"/>
        <v>4335125.7676698342</v>
      </c>
      <c r="AF39" s="72">
        <f t="shared" ca="1" si="24"/>
        <v>-524088.7918864977</v>
      </c>
      <c r="AG39" s="72">
        <f t="shared" ca="1" si="25"/>
        <v>-524088.7918864977</v>
      </c>
      <c r="AH39" s="72">
        <f t="shared" ca="1" si="26"/>
        <v>-524088.7918864977</v>
      </c>
      <c r="AI39" s="72">
        <f t="shared" ca="1" si="27"/>
        <v>1959.8409147056857</v>
      </c>
      <c r="AJ39" s="72">
        <f t="shared" ca="1" si="28"/>
        <v>1959.8409147056857</v>
      </c>
      <c r="AK39" s="72">
        <f t="shared" ca="1" si="29"/>
        <v>1959.8409147056857</v>
      </c>
      <c r="AL39" s="76"/>
      <c r="AM39" s="72">
        <f t="shared" ca="1" si="30"/>
        <v>0</v>
      </c>
      <c r="AN39" s="72">
        <f t="shared" ca="1" si="31"/>
        <v>0</v>
      </c>
      <c r="AO39" s="72">
        <f t="shared" ca="1" si="32"/>
        <v>0</v>
      </c>
      <c r="AP39" s="85">
        <f t="shared" ca="1" si="33"/>
        <v>0</v>
      </c>
      <c r="AR39" s="72">
        <f t="shared" ca="1" si="34"/>
        <v>0</v>
      </c>
      <c r="AS39" s="72">
        <f t="shared" ca="1" si="35"/>
        <v>0</v>
      </c>
      <c r="AT39" s="72">
        <f t="shared" ca="1" si="36"/>
        <v>0</v>
      </c>
      <c r="AU39" s="85">
        <f t="shared" ca="1" si="37"/>
        <v>0</v>
      </c>
      <c r="AV39" s="85"/>
      <c r="AW39" s="73">
        <f t="shared" ca="1" si="38"/>
        <v>0</v>
      </c>
      <c r="AY39" s="73">
        <f t="shared" ca="1" si="39"/>
        <v>3812996.8166980422</v>
      </c>
      <c r="AZ39" s="86"/>
    </row>
    <row r="40" spans="1:52">
      <c r="A40" s="77">
        <f t="shared" si="40"/>
        <v>38838</v>
      </c>
      <c r="B40" s="78">
        <f t="shared" si="41"/>
        <v>50000</v>
      </c>
      <c r="C40" s="87"/>
      <c r="D40" s="79">
        <f t="shared" si="3"/>
        <v>50000</v>
      </c>
      <c r="E40" s="67">
        <f t="shared" si="4"/>
        <v>1550000</v>
      </c>
      <c r="F40" s="67">
        <f t="shared" ca="1" si="5"/>
        <v>1170720.8850305276</v>
      </c>
      <c r="G40" s="80">
        <f>VLOOKUP($A40,[0]!Table,MATCH(G$4,[0]!Curves,0))</f>
        <v>3.7949999999999999</v>
      </c>
      <c r="H40" s="81">
        <f t="shared" si="6"/>
        <v>3.7949999999999999</v>
      </c>
      <c r="I40" s="80">
        <f t="shared" si="7"/>
        <v>3.7949999999999999</v>
      </c>
      <c r="J40" s="80">
        <f>VLOOKUP($A40,[0]!Table,MATCH(J$4,[0]!Curves,0))</f>
        <v>-0.46</v>
      </c>
      <c r="K40" s="81">
        <f t="shared" si="8"/>
        <v>-0.46</v>
      </c>
      <c r="L40" s="99">
        <f t="shared" si="9"/>
        <v>-0.46</v>
      </c>
      <c r="M40" s="80">
        <f>VLOOKUP($A40,[0]!Table,MATCH(M$4,[0]!Curves,0))</f>
        <v>1.7203597554971001E-3</v>
      </c>
      <c r="N40" s="81">
        <f t="shared" si="10"/>
        <v>1.7203597554971001E-3</v>
      </c>
      <c r="O40" s="99">
        <f t="shared" si="11"/>
        <v>1.7203597554971001E-3</v>
      </c>
      <c r="P40" s="71"/>
      <c r="Q40" s="99">
        <f t="shared" si="12"/>
        <v>3.3367203597554971</v>
      </c>
      <c r="R40" s="99">
        <f t="shared" si="13"/>
        <v>3.3367203597554971</v>
      </c>
      <c r="S40" s="99">
        <f t="shared" si="14"/>
        <v>3.3367203597554971</v>
      </c>
      <c r="T40" s="82"/>
      <c r="U40" s="22">
        <f t="shared" si="15"/>
        <v>31</v>
      </c>
      <c r="V40" s="83">
        <f t="shared" si="16"/>
        <v>38893</v>
      </c>
      <c r="W40" s="22">
        <f t="shared" ca="1" si="17"/>
        <v>1844</v>
      </c>
      <c r="X40" s="80">
        <f>VLOOKUP($A40,[0]!Table,MATCH(X$4,[0]!Curves,0))</f>
        <v>5.6182749569473799E-2</v>
      </c>
      <c r="Y40" s="84">
        <f t="shared" ca="1" si="18"/>
        <v>0.75530379679388882</v>
      </c>
      <c r="Z40" s="22">
        <f t="shared" si="19"/>
        <v>1</v>
      </c>
      <c r="AA40" s="22">
        <f t="shared" si="20"/>
        <v>31</v>
      </c>
      <c r="AC40" s="72">
        <f t="shared" ca="1" si="21"/>
        <v>4442885.7586908517</v>
      </c>
      <c r="AD40" s="72">
        <f t="shared" ca="1" si="22"/>
        <v>4442885.7586908517</v>
      </c>
      <c r="AE40" s="72">
        <f t="shared" ca="1" si="23"/>
        <v>4442885.7586908517</v>
      </c>
      <c r="AF40" s="72">
        <f t="shared" ca="1" si="24"/>
        <v>-538531.60711404274</v>
      </c>
      <c r="AG40" s="72">
        <f t="shared" ca="1" si="25"/>
        <v>-538531.60711404274</v>
      </c>
      <c r="AH40" s="72">
        <f t="shared" ca="1" si="26"/>
        <v>-538531.60711404274</v>
      </c>
      <c r="AI40" s="72">
        <f t="shared" ca="1" si="27"/>
        <v>2014.0610955264672</v>
      </c>
      <c r="AJ40" s="72">
        <f t="shared" ca="1" si="28"/>
        <v>2014.0610955264672</v>
      </c>
      <c r="AK40" s="72">
        <f t="shared" ca="1" si="29"/>
        <v>2014.0610955264672</v>
      </c>
      <c r="AL40" s="76"/>
      <c r="AM40" s="72">
        <f t="shared" ca="1" si="30"/>
        <v>0</v>
      </c>
      <c r="AN40" s="72">
        <f t="shared" ca="1" si="31"/>
        <v>0</v>
      </c>
      <c r="AO40" s="72">
        <f t="shared" ca="1" si="32"/>
        <v>0</v>
      </c>
      <c r="AP40" s="85">
        <f t="shared" ca="1" si="33"/>
        <v>0</v>
      </c>
      <c r="AR40" s="72">
        <f t="shared" ca="1" si="34"/>
        <v>0</v>
      </c>
      <c r="AS40" s="72">
        <f t="shared" ca="1" si="35"/>
        <v>0</v>
      </c>
      <c r="AT40" s="72">
        <f t="shared" ca="1" si="36"/>
        <v>0</v>
      </c>
      <c r="AU40" s="85">
        <f t="shared" ca="1" si="37"/>
        <v>0</v>
      </c>
      <c r="AV40" s="85"/>
      <c r="AW40" s="73">
        <f t="shared" ca="1" si="38"/>
        <v>0</v>
      </c>
      <c r="AY40" s="73">
        <f t="shared" ca="1" si="39"/>
        <v>3906368.2126723356</v>
      </c>
      <c r="AZ40" s="86"/>
    </row>
    <row r="41" spans="1:52">
      <c r="A41" s="77">
        <f t="shared" si="40"/>
        <v>38869</v>
      </c>
      <c r="B41" s="78">
        <f t="shared" si="41"/>
        <v>50000</v>
      </c>
      <c r="C41" s="87"/>
      <c r="D41" s="79">
        <f t="shared" si="3"/>
        <v>50000</v>
      </c>
      <c r="E41" s="67">
        <f t="shared" si="4"/>
        <v>1500000</v>
      </c>
      <c r="F41" s="67">
        <f t="shared" ca="1" si="5"/>
        <v>1127085.8062944671</v>
      </c>
      <c r="G41" s="80">
        <f>VLOOKUP($A41,[0]!Table,MATCH(G$4,[0]!Curves,0))</f>
        <v>3.8310000000000004</v>
      </c>
      <c r="H41" s="81">
        <f t="shared" si="6"/>
        <v>3.8310000000000004</v>
      </c>
      <c r="I41" s="80">
        <f t="shared" si="7"/>
        <v>3.8310000000000004</v>
      </c>
      <c r="J41" s="80">
        <f>VLOOKUP($A41,[0]!Table,MATCH(J$4,[0]!Curves,0))</f>
        <v>-0.46</v>
      </c>
      <c r="K41" s="81">
        <f t="shared" si="8"/>
        <v>-0.46</v>
      </c>
      <c r="L41" s="99">
        <f t="shared" si="9"/>
        <v>-0.46</v>
      </c>
      <c r="M41" s="80">
        <f>VLOOKUP($A41,[0]!Table,MATCH(M$4,[0]!Curves,0))</f>
        <v>1.7205537848244E-3</v>
      </c>
      <c r="N41" s="81">
        <f t="shared" si="10"/>
        <v>1.7205537848244E-3</v>
      </c>
      <c r="O41" s="99">
        <f t="shared" si="11"/>
        <v>1.7205537848244E-3</v>
      </c>
      <c r="P41" s="71"/>
      <c r="Q41" s="99">
        <f t="shared" si="12"/>
        <v>3.3727205537848248</v>
      </c>
      <c r="R41" s="99">
        <f t="shared" si="13"/>
        <v>3.3727205537848248</v>
      </c>
      <c r="S41" s="99">
        <f t="shared" si="14"/>
        <v>3.3727205537848248</v>
      </c>
      <c r="T41" s="82"/>
      <c r="U41" s="22">
        <f t="shared" si="15"/>
        <v>30</v>
      </c>
      <c r="V41" s="83">
        <f t="shared" si="16"/>
        <v>38923</v>
      </c>
      <c r="W41" s="22">
        <f t="shared" ca="1" si="17"/>
        <v>1874</v>
      </c>
      <c r="X41" s="80">
        <f>VLOOKUP($A41,[0]!Table,MATCH(X$4,[0]!Curves,0))</f>
        <v>5.63664566952706E-2</v>
      </c>
      <c r="Y41" s="84">
        <f t="shared" ca="1" si="18"/>
        <v>0.75139053752964469</v>
      </c>
      <c r="Z41" s="22">
        <f t="shared" si="19"/>
        <v>1</v>
      </c>
      <c r="AA41" s="22">
        <f t="shared" si="20"/>
        <v>30</v>
      </c>
      <c r="AC41" s="72">
        <f t="shared" ca="1" si="21"/>
        <v>4317865.7239141036</v>
      </c>
      <c r="AD41" s="72">
        <f t="shared" ca="1" si="22"/>
        <v>4317865.7239141036</v>
      </c>
      <c r="AE41" s="72">
        <f t="shared" ca="1" si="23"/>
        <v>4317865.7239141036</v>
      </c>
      <c r="AF41" s="72">
        <f t="shared" ca="1" si="24"/>
        <v>-518459.47089545487</v>
      </c>
      <c r="AG41" s="72">
        <f t="shared" ca="1" si="25"/>
        <v>-518459.47089545487</v>
      </c>
      <c r="AH41" s="72">
        <f t="shared" ca="1" si="26"/>
        <v>-518459.47089545487</v>
      </c>
      <c r="AI41" s="72">
        <f t="shared" ca="1" si="27"/>
        <v>1939.2117498418058</v>
      </c>
      <c r="AJ41" s="72">
        <f t="shared" ca="1" si="28"/>
        <v>1939.2117498418058</v>
      </c>
      <c r="AK41" s="72">
        <f t="shared" ca="1" si="29"/>
        <v>1939.2117498418058</v>
      </c>
      <c r="AL41" s="76"/>
      <c r="AM41" s="72">
        <f t="shared" ca="1" si="30"/>
        <v>0</v>
      </c>
      <c r="AN41" s="72">
        <f t="shared" ca="1" si="31"/>
        <v>0</v>
      </c>
      <c r="AO41" s="72">
        <f t="shared" ca="1" si="32"/>
        <v>0</v>
      </c>
      <c r="AP41" s="85">
        <f t="shared" ca="1" si="33"/>
        <v>0</v>
      </c>
      <c r="AR41" s="72">
        <f t="shared" ca="1" si="34"/>
        <v>0</v>
      </c>
      <c r="AS41" s="72">
        <f t="shared" ca="1" si="35"/>
        <v>0</v>
      </c>
      <c r="AT41" s="72">
        <f t="shared" ca="1" si="36"/>
        <v>0</v>
      </c>
      <c r="AU41" s="85">
        <f t="shared" ca="1" si="37"/>
        <v>0</v>
      </c>
      <c r="AV41" s="85"/>
      <c r="AW41" s="73">
        <f t="shared" ca="1" si="38"/>
        <v>0</v>
      </c>
      <c r="AY41" s="73">
        <f t="shared" ca="1" si="39"/>
        <v>3801345.4647684908</v>
      </c>
      <c r="AZ41" s="86"/>
    </row>
    <row r="42" spans="1:52">
      <c r="A42" s="77">
        <f t="shared" si="40"/>
        <v>38899</v>
      </c>
      <c r="B42" s="78">
        <f t="shared" si="41"/>
        <v>50000</v>
      </c>
      <c r="C42" s="87"/>
      <c r="D42" s="79">
        <f t="shared" si="3"/>
        <v>50000</v>
      </c>
      <c r="E42" s="67">
        <f t="shared" si="4"/>
        <v>1550000</v>
      </c>
      <c r="F42" s="67">
        <f t="shared" ca="1" si="5"/>
        <v>1158474.71220122</v>
      </c>
      <c r="G42" s="80">
        <f>VLOOKUP($A42,[0]!Table,MATCH(G$4,[0]!Curves,0))</f>
        <v>3.88</v>
      </c>
      <c r="H42" s="81">
        <f t="shared" si="6"/>
        <v>3.88</v>
      </c>
      <c r="I42" s="80">
        <f t="shared" si="7"/>
        <v>3.88</v>
      </c>
      <c r="J42" s="80">
        <f>VLOOKUP($A42,[0]!Table,MATCH(J$4,[0]!Curves,0))</f>
        <v>-0.46</v>
      </c>
      <c r="K42" s="81">
        <f t="shared" si="8"/>
        <v>-0.46</v>
      </c>
      <c r="L42" s="99">
        <f t="shared" si="9"/>
        <v>-0.46</v>
      </c>
      <c r="M42" s="80">
        <f>VLOOKUP($A42,[0]!Table,MATCH(M$4,[0]!Curves,0))</f>
        <v>1.7208840953130999E-3</v>
      </c>
      <c r="N42" s="81">
        <f t="shared" si="10"/>
        <v>1.7208840953130999E-3</v>
      </c>
      <c r="O42" s="99">
        <f t="shared" si="11"/>
        <v>1.7208840953130999E-3</v>
      </c>
      <c r="P42" s="71"/>
      <c r="Q42" s="99">
        <f t="shared" si="12"/>
        <v>3.4217208840953131</v>
      </c>
      <c r="R42" s="99">
        <f t="shared" si="13"/>
        <v>3.4217208840953131</v>
      </c>
      <c r="S42" s="99">
        <f t="shared" si="14"/>
        <v>3.4217208840953131</v>
      </c>
      <c r="T42" s="82"/>
      <c r="U42" s="22">
        <f t="shared" si="15"/>
        <v>31</v>
      </c>
      <c r="V42" s="83">
        <f t="shared" si="16"/>
        <v>38954</v>
      </c>
      <c r="W42" s="22">
        <f t="shared" ca="1" si="17"/>
        <v>1905</v>
      </c>
      <c r="X42" s="80">
        <f>VLOOKUP($A42,[0]!Table,MATCH(X$4,[0]!Curves,0))</f>
        <v>5.6492482024604204E-2</v>
      </c>
      <c r="Y42" s="84">
        <f t="shared" ca="1" si="18"/>
        <v>0.74740304012981928</v>
      </c>
      <c r="Z42" s="22">
        <f t="shared" si="19"/>
        <v>1</v>
      </c>
      <c r="AA42" s="22">
        <f t="shared" si="20"/>
        <v>31</v>
      </c>
      <c r="AC42" s="72">
        <f t="shared" ca="1" si="21"/>
        <v>4494881.8833407331</v>
      </c>
      <c r="AD42" s="72">
        <f t="shared" ca="1" si="22"/>
        <v>4494881.8833407331</v>
      </c>
      <c r="AE42" s="72">
        <f t="shared" ca="1" si="23"/>
        <v>4494881.8833407331</v>
      </c>
      <c r="AF42" s="72">
        <f t="shared" ca="1" si="24"/>
        <v>-532898.36761256121</v>
      </c>
      <c r="AG42" s="72">
        <f t="shared" ca="1" si="25"/>
        <v>-532898.36761256121</v>
      </c>
      <c r="AH42" s="72">
        <f t="shared" ca="1" si="26"/>
        <v>-532898.36761256121</v>
      </c>
      <c r="AI42" s="72">
        <f t="shared" ca="1" si="27"/>
        <v>1993.6007070495002</v>
      </c>
      <c r="AJ42" s="72">
        <f t="shared" ca="1" si="28"/>
        <v>1993.6007070495002</v>
      </c>
      <c r="AK42" s="72">
        <f t="shared" ca="1" si="29"/>
        <v>1993.6007070495002</v>
      </c>
      <c r="AL42" s="76"/>
      <c r="AM42" s="72">
        <f t="shared" ca="1" si="30"/>
        <v>0</v>
      </c>
      <c r="AN42" s="72">
        <f t="shared" ca="1" si="31"/>
        <v>0</v>
      </c>
      <c r="AO42" s="72">
        <f t="shared" ca="1" si="32"/>
        <v>0</v>
      </c>
      <c r="AP42" s="85">
        <f t="shared" ca="1" si="33"/>
        <v>0</v>
      </c>
      <c r="AR42" s="72">
        <f t="shared" ca="1" si="34"/>
        <v>0</v>
      </c>
      <c r="AS42" s="72">
        <f t="shared" ca="1" si="35"/>
        <v>0</v>
      </c>
      <c r="AT42" s="72">
        <f t="shared" ca="1" si="36"/>
        <v>0</v>
      </c>
      <c r="AU42" s="85">
        <f t="shared" ca="1" si="37"/>
        <v>0</v>
      </c>
      <c r="AV42" s="85"/>
      <c r="AW42" s="73">
        <f t="shared" ca="1" si="38"/>
        <v>0</v>
      </c>
      <c r="AY42" s="73">
        <f t="shared" ca="1" si="39"/>
        <v>3963977.1164352214</v>
      </c>
      <c r="AZ42" s="86"/>
    </row>
    <row r="43" spans="1:52">
      <c r="A43" s="77">
        <f t="shared" si="40"/>
        <v>38930</v>
      </c>
      <c r="B43" s="78">
        <f t="shared" si="41"/>
        <v>50000</v>
      </c>
      <c r="C43" s="87"/>
      <c r="D43" s="79">
        <f t="shared" si="3"/>
        <v>50000</v>
      </c>
      <c r="E43" s="67">
        <f t="shared" si="4"/>
        <v>1550000</v>
      </c>
      <c r="F43" s="67">
        <f t="shared" ca="1" si="5"/>
        <v>1152304.7013988006</v>
      </c>
      <c r="G43" s="80">
        <f>VLOOKUP($A43,[0]!Table,MATCH(G$4,[0]!Curves,0))</f>
        <v>3.9249999999999998</v>
      </c>
      <c r="H43" s="81">
        <f t="shared" si="6"/>
        <v>3.9249999999999998</v>
      </c>
      <c r="I43" s="80">
        <f t="shared" si="7"/>
        <v>3.9249999999999998</v>
      </c>
      <c r="J43" s="80">
        <f>VLOOKUP($A43,[0]!Table,MATCH(J$4,[0]!Curves,0))</f>
        <v>-0.46</v>
      </c>
      <c r="K43" s="81">
        <f t="shared" si="8"/>
        <v>-0.46</v>
      </c>
      <c r="L43" s="99">
        <f t="shared" si="9"/>
        <v>-0.46</v>
      </c>
      <c r="M43" s="80">
        <f>VLOOKUP($A43,[0]!Table,MATCH(M$4,[0]!Curves,0))</f>
        <v>1.7212153194593001E-3</v>
      </c>
      <c r="N43" s="81">
        <f t="shared" si="10"/>
        <v>1.7212153194593001E-3</v>
      </c>
      <c r="O43" s="99">
        <f t="shared" si="11"/>
        <v>1.7212153194593001E-3</v>
      </c>
      <c r="P43" s="71"/>
      <c r="Q43" s="99">
        <f t="shared" si="12"/>
        <v>3.4667212153194589</v>
      </c>
      <c r="R43" s="99">
        <f t="shared" si="13"/>
        <v>3.4667212153194589</v>
      </c>
      <c r="S43" s="99">
        <f t="shared" si="14"/>
        <v>3.4667212153194589</v>
      </c>
      <c r="T43" s="82"/>
      <c r="U43" s="22">
        <f t="shared" si="15"/>
        <v>31</v>
      </c>
      <c r="V43" s="83">
        <f t="shared" si="16"/>
        <v>38985</v>
      </c>
      <c r="W43" s="22">
        <f t="shared" ca="1" si="17"/>
        <v>1936</v>
      </c>
      <c r="X43" s="80">
        <f>VLOOKUP($A43,[0]!Table,MATCH(X$4,[0]!Curves,0))</f>
        <v>5.66093379625663E-2</v>
      </c>
      <c r="Y43" s="84">
        <f t="shared" ca="1" si="18"/>
        <v>0.74342238799922622</v>
      </c>
      <c r="Z43" s="22">
        <f t="shared" si="19"/>
        <v>1</v>
      </c>
      <c r="AA43" s="22">
        <f t="shared" si="20"/>
        <v>31</v>
      </c>
      <c r="AC43" s="72">
        <f t="shared" ca="1" si="21"/>
        <v>4522795.9529902926</v>
      </c>
      <c r="AD43" s="72">
        <f t="shared" ca="1" si="22"/>
        <v>4522795.9529902926</v>
      </c>
      <c r="AE43" s="72">
        <f t="shared" ca="1" si="23"/>
        <v>4522795.9529902926</v>
      </c>
      <c r="AF43" s="72">
        <f t="shared" ca="1" si="24"/>
        <v>-530060.16264344833</v>
      </c>
      <c r="AG43" s="72">
        <f t="shared" ca="1" si="25"/>
        <v>-530060.16264344833</v>
      </c>
      <c r="AH43" s="72">
        <f t="shared" ca="1" si="26"/>
        <v>-530060.16264344833</v>
      </c>
      <c r="AI43" s="72">
        <f t="shared" ca="1" si="27"/>
        <v>1983.3645047325899</v>
      </c>
      <c r="AJ43" s="72">
        <f t="shared" ca="1" si="28"/>
        <v>1983.3645047325899</v>
      </c>
      <c r="AK43" s="72">
        <f t="shared" ca="1" si="29"/>
        <v>1983.3645047325899</v>
      </c>
      <c r="AL43" s="76"/>
      <c r="AM43" s="72">
        <f t="shared" ca="1" si="30"/>
        <v>0</v>
      </c>
      <c r="AN43" s="72">
        <f t="shared" ca="1" si="31"/>
        <v>0</v>
      </c>
      <c r="AO43" s="72">
        <f t="shared" ca="1" si="32"/>
        <v>0</v>
      </c>
      <c r="AP43" s="85">
        <f t="shared" ca="1" si="33"/>
        <v>0</v>
      </c>
      <c r="AR43" s="72">
        <f t="shared" ca="1" si="34"/>
        <v>0</v>
      </c>
      <c r="AS43" s="72">
        <f t="shared" ca="1" si="35"/>
        <v>0</v>
      </c>
      <c r="AT43" s="72">
        <f t="shared" ca="1" si="36"/>
        <v>0</v>
      </c>
      <c r="AU43" s="85">
        <f t="shared" ca="1" si="37"/>
        <v>0</v>
      </c>
      <c r="AV43" s="85"/>
      <c r="AW43" s="73">
        <f t="shared" ca="1" si="38"/>
        <v>0</v>
      </c>
      <c r="AY43" s="73">
        <f t="shared" ca="1" si="39"/>
        <v>3994719.1548515768</v>
      </c>
      <c r="AZ43" s="86"/>
    </row>
    <row r="44" spans="1:52">
      <c r="A44" s="77">
        <f t="shared" si="40"/>
        <v>38961</v>
      </c>
      <c r="B44" s="78">
        <f t="shared" si="41"/>
        <v>50000</v>
      </c>
      <c r="C44" s="87"/>
      <c r="D44" s="79">
        <f t="shared" si="3"/>
        <v>50000</v>
      </c>
      <c r="E44" s="67">
        <f t="shared" si="4"/>
        <v>1500000</v>
      </c>
      <c r="F44" s="67">
        <f t="shared" ca="1" si="5"/>
        <v>1109365.1586470767</v>
      </c>
      <c r="G44" s="80">
        <f>VLOOKUP($A44,[0]!Table,MATCH(G$4,[0]!Curves,0))</f>
        <v>3.9320000000000004</v>
      </c>
      <c r="H44" s="81">
        <f t="shared" si="6"/>
        <v>3.9320000000000004</v>
      </c>
      <c r="I44" s="80">
        <f t="shared" si="7"/>
        <v>3.9320000000000004</v>
      </c>
      <c r="J44" s="80">
        <f>VLOOKUP($A44,[0]!Table,MATCH(J$4,[0]!Curves,0))</f>
        <v>-0.46</v>
      </c>
      <c r="K44" s="81">
        <f t="shared" si="8"/>
        <v>-0.46</v>
      </c>
      <c r="L44" s="99">
        <f t="shared" si="9"/>
        <v>-0.46</v>
      </c>
      <c r="M44" s="80">
        <f>VLOOKUP($A44,[0]!Table,MATCH(M$4,[0]!Curves,0))</f>
        <v>1.7215584632101E-3</v>
      </c>
      <c r="N44" s="81">
        <f t="shared" si="10"/>
        <v>1.7215584632101E-3</v>
      </c>
      <c r="O44" s="99">
        <f t="shared" si="11"/>
        <v>1.7215584632101E-3</v>
      </c>
      <c r="P44" s="71"/>
      <c r="Q44" s="99">
        <f t="shared" si="12"/>
        <v>3.4737215584632106</v>
      </c>
      <c r="R44" s="99">
        <f t="shared" si="13"/>
        <v>3.4737215584632106</v>
      </c>
      <c r="S44" s="99">
        <f t="shared" si="14"/>
        <v>3.4737215584632106</v>
      </c>
      <c r="T44" s="82"/>
      <c r="U44" s="22">
        <f t="shared" si="15"/>
        <v>30</v>
      </c>
      <c r="V44" s="83">
        <f t="shared" si="16"/>
        <v>39015</v>
      </c>
      <c r="W44" s="22">
        <f t="shared" ca="1" si="17"/>
        <v>1966</v>
      </c>
      <c r="X44" s="80">
        <f>VLOOKUP($A44,[0]!Table,MATCH(X$4,[0]!Curves,0))</f>
        <v>5.6726193905073205E-2</v>
      </c>
      <c r="Y44" s="84">
        <f t="shared" ca="1" si="18"/>
        <v>0.73957677243138453</v>
      </c>
      <c r="Z44" s="22">
        <f t="shared" si="19"/>
        <v>1</v>
      </c>
      <c r="AA44" s="22">
        <f t="shared" si="20"/>
        <v>30</v>
      </c>
      <c r="AC44" s="72">
        <f t="shared" ca="1" si="21"/>
        <v>4362023.8038003063</v>
      </c>
      <c r="AD44" s="72">
        <f t="shared" ca="1" si="22"/>
        <v>4362023.8038003063</v>
      </c>
      <c r="AE44" s="72">
        <f t="shared" ca="1" si="23"/>
        <v>4362023.8038003063</v>
      </c>
      <c r="AF44" s="72">
        <f t="shared" ca="1" si="24"/>
        <v>-510307.9729776553</v>
      </c>
      <c r="AG44" s="72">
        <f t="shared" ca="1" si="25"/>
        <v>-510307.9729776553</v>
      </c>
      <c r="AH44" s="72">
        <f t="shared" ca="1" si="26"/>
        <v>-510307.9729776553</v>
      </c>
      <c r="AI44" s="72">
        <f t="shared" ca="1" si="27"/>
        <v>1909.8369776592901</v>
      </c>
      <c r="AJ44" s="72">
        <f t="shared" ca="1" si="28"/>
        <v>1909.8369776592901</v>
      </c>
      <c r="AK44" s="72">
        <f t="shared" ca="1" si="29"/>
        <v>1909.8369776592901</v>
      </c>
      <c r="AL44" s="76"/>
      <c r="AM44" s="72">
        <f t="shared" ca="1" si="30"/>
        <v>0</v>
      </c>
      <c r="AN44" s="72">
        <f t="shared" ca="1" si="31"/>
        <v>0</v>
      </c>
      <c r="AO44" s="72">
        <f t="shared" ca="1" si="32"/>
        <v>0</v>
      </c>
      <c r="AP44" s="85">
        <f t="shared" ca="1" si="33"/>
        <v>0</v>
      </c>
      <c r="AR44" s="72">
        <f t="shared" ca="1" si="34"/>
        <v>0</v>
      </c>
      <c r="AS44" s="72">
        <f t="shared" ca="1" si="35"/>
        <v>0</v>
      </c>
      <c r="AT44" s="72">
        <f t="shared" ca="1" si="36"/>
        <v>0</v>
      </c>
      <c r="AU44" s="85">
        <f t="shared" ca="1" si="37"/>
        <v>0</v>
      </c>
      <c r="AV44" s="85"/>
      <c r="AW44" s="73">
        <f t="shared" ca="1" si="38"/>
        <v>0</v>
      </c>
      <c r="AY44" s="73">
        <f t="shared" ca="1" si="39"/>
        <v>3853625.6678003101</v>
      </c>
      <c r="AZ44" s="86"/>
    </row>
    <row r="45" spans="1:52">
      <c r="A45" s="77">
        <f t="shared" si="40"/>
        <v>38991</v>
      </c>
      <c r="B45" s="78">
        <f t="shared" si="41"/>
        <v>50000</v>
      </c>
      <c r="C45" s="87"/>
      <c r="D45" s="79">
        <f t="shared" si="3"/>
        <v>50000</v>
      </c>
      <c r="E45" s="67">
        <f t="shared" si="4"/>
        <v>1550000</v>
      </c>
      <c r="F45" s="67">
        <f t="shared" ca="1" si="5"/>
        <v>1140195.3954654248</v>
      </c>
      <c r="G45" s="80">
        <f>VLOOKUP($A45,[0]!Table,MATCH(G$4,[0]!Curves,0))</f>
        <v>3.96</v>
      </c>
      <c r="H45" s="81">
        <f t="shared" si="6"/>
        <v>3.96</v>
      </c>
      <c r="I45" s="80">
        <f t="shared" si="7"/>
        <v>3.96</v>
      </c>
      <c r="J45" s="80">
        <f>VLOOKUP($A45,[0]!Table,MATCH(J$4,[0]!Curves,0))</f>
        <v>-0.46</v>
      </c>
      <c r="K45" s="81">
        <f t="shared" si="8"/>
        <v>-0.46</v>
      </c>
      <c r="L45" s="99">
        <f t="shared" si="9"/>
        <v>-0.46</v>
      </c>
      <c r="M45" s="80">
        <f>VLOOKUP($A45,[0]!Table,MATCH(M$4,[0]!Curves,0))</f>
        <v>1.7219018919853999E-3</v>
      </c>
      <c r="N45" s="81">
        <f t="shared" si="10"/>
        <v>1.7219018919853999E-3</v>
      </c>
      <c r="O45" s="99">
        <f t="shared" si="11"/>
        <v>1.7219018919853999E-3</v>
      </c>
      <c r="P45" s="71"/>
      <c r="Q45" s="99">
        <f t="shared" si="12"/>
        <v>3.5017219018919854</v>
      </c>
      <c r="R45" s="99">
        <f t="shared" si="13"/>
        <v>3.5017219018919854</v>
      </c>
      <c r="S45" s="99">
        <f t="shared" si="14"/>
        <v>3.5017219018919854</v>
      </c>
      <c r="T45" s="82"/>
      <c r="U45" s="22">
        <f t="shared" si="15"/>
        <v>31</v>
      </c>
      <c r="V45" s="83">
        <f t="shared" si="16"/>
        <v>39046</v>
      </c>
      <c r="W45" s="22">
        <f t="shared" ca="1" si="17"/>
        <v>1997</v>
      </c>
      <c r="X45" s="80">
        <f>VLOOKUP($A45,[0]!Table,MATCH(X$4,[0]!Curves,0))</f>
        <v>5.68392803053746E-2</v>
      </c>
      <c r="Y45" s="84">
        <f t="shared" ca="1" si="18"/>
        <v>0.73560993255833851</v>
      </c>
      <c r="Z45" s="22">
        <f t="shared" si="19"/>
        <v>1</v>
      </c>
      <c r="AA45" s="22">
        <f t="shared" si="20"/>
        <v>31</v>
      </c>
      <c r="AC45" s="72">
        <f t="shared" ca="1" si="21"/>
        <v>4515173.7660430819</v>
      </c>
      <c r="AD45" s="72">
        <f t="shared" ca="1" si="22"/>
        <v>4515173.7660430819</v>
      </c>
      <c r="AE45" s="72">
        <f t="shared" ca="1" si="23"/>
        <v>4515173.7660430819</v>
      </c>
      <c r="AF45" s="72">
        <f t="shared" ca="1" si="24"/>
        <v>-524489.88191409537</v>
      </c>
      <c r="AG45" s="72">
        <f t="shared" ca="1" si="25"/>
        <v>-524489.88191409537</v>
      </c>
      <c r="AH45" s="72">
        <f t="shared" ca="1" si="26"/>
        <v>-524489.88191409537</v>
      </c>
      <c r="AI45" s="72">
        <f t="shared" ca="1" si="27"/>
        <v>1963.3046086849561</v>
      </c>
      <c r="AJ45" s="72">
        <f t="shared" ca="1" si="28"/>
        <v>1963.3046086849561</v>
      </c>
      <c r="AK45" s="72">
        <f t="shared" ca="1" si="29"/>
        <v>1963.3046086849561</v>
      </c>
      <c r="AL45" s="76"/>
      <c r="AM45" s="72">
        <f t="shared" ca="1" si="30"/>
        <v>0</v>
      </c>
      <c r="AN45" s="72">
        <f t="shared" ca="1" si="31"/>
        <v>0</v>
      </c>
      <c r="AO45" s="72">
        <f t="shared" ca="1" si="32"/>
        <v>0</v>
      </c>
      <c r="AP45" s="85">
        <f t="shared" ca="1" si="33"/>
        <v>0</v>
      </c>
      <c r="AR45" s="72">
        <f t="shared" ca="1" si="34"/>
        <v>0</v>
      </c>
      <c r="AS45" s="72">
        <f t="shared" ca="1" si="35"/>
        <v>0</v>
      </c>
      <c r="AT45" s="72">
        <f t="shared" ca="1" si="36"/>
        <v>0</v>
      </c>
      <c r="AU45" s="85">
        <f t="shared" ca="1" si="37"/>
        <v>0</v>
      </c>
      <c r="AV45" s="85"/>
      <c r="AW45" s="73">
        <f t="shared" ca="1" si="38"/>
        <v>0</v>
      </c>
      <c r="AY45" s="73">
        <f t="shared" ca="1" si="39"/>
        <v>3992647.1887376714</v>
      </c>
      <c r="AZ45" s="86"/>
    </row>
    <row r="46" spans="1:52">
      <c r="A46" s="77">
        <f t="shared" si="40"/>
        <v>39022</v>
      </c>
      <c r="B46" s="78">
        <f t="shared" si="41"/>
        <v>50000</v>
      </c>
      <c r="C46" s="87"/>
      <c r="D46" s="79">
        <f t="shared" si="3"/>
        <v>50000</v>
      </c>
      <c r="E46" s="67">
        <f t="shared" si="4"/>
        <v>1500000</v>
      </c>
      <c r="F46" s="67">
        <f t="shared" ca="1" si="5"/>
        <v>1097666.8518255716</v>
      </c>
      <c r="G46" s="80">
        <f>VLOOKUP($A46,[0]!Table,MATCH(G$4,[0]!Curves,0))</f>
        <v>4.0949999999999998</v>
      </c>
      <c r="H46" s="81">
        <f t="shared" si="6"/>
        <v>4.0949999999999998</v>
      </c>
      <c r="I46" s="80">
        <f t="shared" si="7"/>
        <v>4.0949999999999998</v>
      </c>
      <c r="J46" s="80">
        <f>VLOOKUP($A46,[0]!Table,MATCH(J$4,[0]!Curves,0))</f>
        <v>-0.39500000000000002</v>
      </c>
      <c r="K46" s="81">
        <f t="shared" si="8"/>
        <v>-0.39500000000000002</v>
      </c>
      <c r="L46" s="99">
        <f t="shared" si="9"/>
        <v>-0.39500000000000002</v>
      </c>
      <c r="M46" s="80">
        <f>VLOOKUP($A46,[0]!Table,MATCH(M$4,[0]!Curves,0))</f>
        <v>5.5112592210326003E-3</v>
      </c>
      <c r="N46" s="81">
        <f t="shared" si="10"/>
        <v>5.5112592210326003E-3</v>
      </c>
      <c r="O46" s="99">
        <f t="shared" si="11"/>
        <v>5.5112592210326003E-3</v>
      </c>
      <c r="P46" s="71"/>
      <c r="Q46" s="99">
        <f t="shared" si="12"/>
        <v>3.7055112592210322</v>
      </c>
      <c r="R46" s="99">
        <f t="shared" si="13"/>
        <v>3.7055112592210322</v>
      </c>
      <c r="S46" s="99">
        <f t="shared" si="14"/>
        <v>3.7055112592210322</v>
      </c>
      <c r="T46" s="82"/>
      <c r="U46" s="22">
        <f t="shared" si="15"/>
        <v>30</v>
      </c>
      <c r="V46" s="83">
        <f t="shared" si="16"/>
        <v>39076</v>
      </c>
      <c r="W46" s="22">
        <f t="shared" ca="1" si="17"/>
        <v>2027</v>
      </c>
      <c r="X46" s="80">
        <f>VLOOKUP($A46,[0]!Table,MATCH(X$4,[0]!Curves,0))</f>
        <v>5.6956136256823602E-2</v>
      </c>
      <c r="Y46" s="84">
        <f t="shared" ca="1" si="18"/>
        <v>0.73177790121704778</v>
      </c>
      <c r="Z46" s="22">
        <f t="shared" si="19"/>
        <v>1</v>
      </c>
      <c r="AA46" s="22">
        <f t="shared" si="20"/>
        <v>30</v>
      </c>
      <c r="AC46" s="72">
        <f t="shared" ca="1" si="21"/>
        <v>4494945.7582257157</v>
      </c>
      <c r="AD46" s="72">
        <f t="shared" ca="1" si="22"/>
        <v>4494945.7582257157</v>
      </c>
      <c r="AE46" s="72">
        <f t="shared" ca="1" si="23"/>
        <v>4494945.7582257157</v>
      </c>
      <c r="AF46" s="72">
        <f t="shared" ca="1" si="24"/>
        <v>-433578.40647110081</v>
      </c>
      <c r="AG46" s="72">
        <f t="shared" ca="1" si="25"/>
        <v>-433578.40647110081</v>
      </c>
      <c r="AH46" s="72">
        <f t="shared" ca="1" si="26"/>
        <v>-433578.40647110081</v>
      </c>
      <c r="AI46" s="72">
        <f t="shared" ca="1" si="27"/>
        <v>6049.5265587455069</v>
      </c>
      <c r="AJ46" s="72">
        <f t="shared" ca="1" si="28"/>
        <v>6049.5265587455069</v>
      </c>
      <c r="AK46" s="72">
        <f t="shared" ca="1" si="29"/>
        <v>6049.5265587455069</v>
      </c>
      <c r="AL46" s="76"/>
      <c r="AM46" s="72">
        <f t="shared" ca="1" si="30"/>
        <v>0</v>
      </c>
      <c r="AN46" s="72">
        <f t="shared" ca="1" si="31"/>
        <v>0</v>
      </c>
      <c r="AO46" s="72">
        <f t="shared" ca="1" si="32"/>
        <v>0</v>
      </c>
      <c r="AP46" s="85">
        <f t="shared" ca="1" si="33"/>
        <v>0</v>
      </c>
      <c r="AR46" s="72">
        <f t="shared" ca="1" si="34"/>
        <v>0</v>
      </c>
      <c r="AS46" s="72">
        <f t="shared" ca="1" si="35"/>
        <v>0</v>
      </c>
      <c r="AT46" s="72">
        <f t="shared" ca="1" si="36"/>
        <v>0</v>
      </c>
      <c r="AU46" s="85">
        <f t="shared" ca="1" si="37"/>
        <v>0</v>
      </c>
      <c r="AV46" s="85"/>
      <c r="AW46" s="73">
        <f t="shared" ca="1" si="38"/>
        <v>0</v>
      </c>
      <c r="AY46" s="73">
        <f t="shared" ca="1" si="39"/>
        <v>4067416.8783133603</v>
      </c>
      <c r="AZ46" s="86"/>
    </row>
    <row r="47" spans="1:52">
      <c r="A47" s="77">
        <f t="shared" si="40"/>
        <v>39052</v>
      </c>
      <c r="B47" s="78">
        <f t="shared" si="41"/>
        <v>50000</v>
      </c>
      <c r="C47" s="87"/>
      <c r="D47" s="79">
        <f t="shared" si="3"/>
        <v>50000</v>
      </c>
      <c r="E47" s="67">
        <f t="shared" si="4"/>
        <v>1550000</v>
      </c>
      <c r="F47" s="67">
        <f t="shared" ca="1" si="5"/>
        <v>1128129.2477629783</v>
      </c>
      <c r="G47" s="80">
        <f>VLOOKUP($A47,[0]!Table,MATCH(G$4,[0]!Curves,0))</f>
        <v>4.2300000000000004</v>
      </c>
      <c r="H47" s="81">
        <f t="shared" si="6"/>
        <v>4.2300000000000004</v>
      </c>
      <c r="I47" s="80">
        <f t="shared" si="7"/>
        <v>4.2300000000000004</v>
      </c>
      <c r="J47" s="80">
        <f>VLOOKUP($A47,[0]!Table,MATCH(J$4,[0]!Curves,0))</f>
        <v>-0.39500000000000002</v>
      </c>
      <c r="K47" s="81">
        <f t="shared" si="8"/>
        <v>-0.39500000000000002</v>
      </c>
      <c r="L47" s="99">
        <f t="shared" si="9"/>
        <v>-0.39500000000000002</v>
      </c>
      <c r="M47" s="80">
        <f>VLOOKUP($A47,[0]!Table,MATCH(M$4,[0]!Curves,0))</f>
        <v>5.5124309118184008E-3</v>
      </c>
      <c r="N47" s="81">
        <f t="shared" si="10"/>
        <v>5.5124309118184008E-3</v>
      </c>
      <c r="O47" s="99">
        <f t="shared" si="11"/>
        <v>5.5124309118184008E-3</v>
      </c>
      <c r="P47" s="71"/>
      <c r="Q47" s="99">
        <f t="shared" si="12"/>
        <v>3.8405124309118186</v>
      </c>
      <c r="R47" s="99">
        <f t="shared" si="13"/>
        <v>3.8405124309118186</v>
      </c>
      <c r="S47" s="99">
        <f t="shared" si="14"/>
        <v>3.8405124309118186</v>
      </c>
      <c r="T47" s="82"/>
      <c r="U47" s="22">
        <f t="shared" si="15"/>
        <v>31</v>
      </c>
      <c r="V47" s="83">
        <f t="shared" si="16"/>
        <v>39107</v>
      </c>
      <c r="W47" s="22">
        <f t="shared" ca="1" si="17"/>
        <v>2058</v>
      </c>
      <c r="X47" s="80">
        <f>VLOOKUP($A47,[0]!Table,MATCH(X$4,[0]!Curves,0))</f>
        <v>5.7069222665777602E-2</v>
      </c>
      <c r="Y47" s="84">
        <f t="shared" ca="1" si="18"/>
        <v>0.72782532113740539</v>
      </c>
      <c r="Z47" s="22">
        <f t="shared" si="19"/>
        <v>1</v>
      </c>
      <c r="AA47" s="22">
        <f t="shared" si="20"/>
        <v>31</v>
      </c>
      <c r="AC47" s="72">
        <f t="shared" ca="1" si="21"/>
        <v>4771986.7180373985</v>
      </c>
      <c r="AD47" s="72">
        <f t="shared" ca="1" si="22"/>
        <v>4771986.7180373985</v>
      </c>
      <c r="AE47" s="72">
        <f t="shared" ca="1" si="23"/>
        <v>4771986.7180373985</v>
      </c>
      <c r="AF47" s="72">
        <f t="shared" ca="1" si="24"/>
        <v>-445611.05286637647</v>
      </c>
      <c r="AG47" s="72">
        <f t="shared" ca="1" si="25"/>
        <v>-445611.05286637647</v>
      </c>
      <c r="AH47" s="72">
        <f t="shared" ca="1" si="26"/>
        <v>-445611.05286637647</v>
      </c>
      <c r="AI47" s="72">
        <f t="shared" ca="1" si="27"/>
        <v>6218.7345378950813</v>
      </c>
      <c r="AJ47" s="72">
        <f t="shared" ca="1" si="28"/>
        <v>6218.7345378950813</v>
      </c>
      <c r="AK47" s="72">
        <f t="shared" ca="1" si="29"/>
        <v>6218.7345378950813</v>
      </c>
      <c r="AL47" s="76"/>
      <c r="AM47" s="72">
        <f t="shared" ca="1" si="30"/>
        <v>0</v>
      </c>
      <c r="AN47" s="72">
        <f t="shared" ca="1" si="31"/>
        <v>0</v>
      </c>
      <c r="AO47" s="72">
        <f t="shared" ca="1" si="32"/>
        <v>0</v>
      </c>
      <c r="AP47" s="85">
        <f t="shared" ca="1" si="33"/>
        <v>0</v>
      </c>
      <c r="AR47" s="72">
        <f t="shared" ca="1" si="34"/>
        <v>0</v>
      </c>
      <c r="AS47" s="72">
        <f t="shared" ca="1" si="35"/>
        <v>0</v>
      </c>
      <c r="AT47" s="72">
        <f t="shared" ca="1" si="36"/>
        <v>0</v>
      </c>
      <c r="AU47" s="85">
        <f t="shared" ca="1" si="37"/>
        <v>0</v>
      </c>
      <c r="AV47" s="85"/>
      <c r="AW47" s="73">
        <f t="shared" ca="1" si="38"/>
        <v>0</v>
      </c>
      <c r="AY47" s="73">
        <f t="shared" ca="1" si="39"/>
        <v>4332594.3997089174</v>
      </c>
      <c r="AZ47" s="86"/>
    </row>
    <row r="48" spans="1:52">
      <c r="A48" s="77">
        <f t="shared" si="40"/>
        <v>39083</v>
      </c>
      <c r="B48" s="78">
        <f t="shared" si="41"/>
        <v>50000</v>
      </c>
      <c r="C48" s="87"/>
      <c r="D48" s="79">
        <f t="shared" si="3"/>
        <v>50000</v>
      </c>
      <c r="E48" s="67">
        <f t="shared" si="4"/>
        <v>1550000</v>
      </c>
      <c r="F48" s="67">
        <f t="shared" ca="1" si="5"/>
        <v>1122014.2429941429</v>
      </c>
      <c r="G48" s="80">
        <f>VLOOKUP($A48,[0]!Table,MATCH(G$4,[0]!Curves,0))</f>
        <v>4.2910000000000004</v>
      </c>
      <c r="H48" s="81">
        <f t="shared" si="6"/>
        <v>4.2910000000000004</v>
      </c>
      <c r="I48" s="80">
        <f t="shared" si="7"/>
        <v>4.2910000000000004</v>
      </c>
      <c r="J48" s="80">
        <f>VLOOKUP($A48,[0]!Table,MATCH(J$4,[0]!Curves,0))</f>
        <v>-0.39500000000000002</v>
      </c>
      <c r="K48" s="81">
        <f t="shared" si="8"/>
        <v>-0.39500000000000002</v>
      </c>
      <c r="L48" s="99">
        <f t="shared" si="9"/>
        <v>-0.39500000000000002</v>
      </c>
      <c r="M48" s="80">
        <f>VLOOKUP($A48,[0]!Table,MATCH(M$4,[0]!Curves,0))</f>
        <v>5.513679258658E-3</v>
      </c>
      <c r="N48" s="81">
        <f t="shared" si="10"/>
        <v>5.513679258658E-3</v>
      </c>
      <c r="O48" s="99">
        <f t="shared" si="11"/>
        <v>5.513679258658E-3</v>
      </c>
      <c r="P48" s="71"/>
      <c r="Q48" s="99">
        <f t="shared" si="12"/>
        <v>3.9015136792586582</v>
      </c>
      <c r="R48" s="99">
        <f t="shared" si="13"/>
        <v>3.9015136792586582</v>
      </c>
      <c r="S48" s="99">
        <f t="shared" si="14"/>
        <v>3.9015136792586582</v>
      </c>
      <c r="T48" s="82"/>
      <c r="U48" s="22">
        <f t="shared" si="15"/>
        <v>31</v>
      </c>
      <c r="V48" s="83">
        <f t="shared" si="16"/>
        <v>39138</v>
      </c>
      <c r="W48" s="22">
        <f t="shared" ca="1" si="17"/>
        <v>2089</v>
      </c>
      <c r="X48" s="80">
        <f>VLOOKUP($A48,[0]!Table,MATCH(X$4,[0]!Curves,0))</f>
        <v>5.7186078626168001E-2</v>
      </c>
      <c r="Y48" s="84">
        <f t="shared" ca="1" si="18"/>
        <v>0.72388015677041473</v>
      </c>
      <c r="Z48" s="22">
        <f t="shared" si="19"/>
        <v>1</v>
      </c>
      <c r="AA48" s="22">
        <f t="shared" si="20"/>
        <v>31</v>
      </c>
      <c r="AC48" s="72">
        <f t="shared" ca="1" si="21"/>
        <v>4814563.1166878678</v>
      </c>
      <c r="AD48" s="72">
        <f t="shared" ca="1" si="22"/>
        <v>4814563.1166878678</v>
      </c>
      <c r="AE48" s="72">
        <f t="shared" ca="1" si="23"/>
        <v>4814563.1166878678</v>
      </c>
      <c r="AF48" s="72">
        <f t="shared" ca="1" si="24"/>
        <v>-443195.62598268647</v>
      </c>
      <c r="AG48" s="72">
        <f t="shared" ca="1" si="25"/>
        <v>-443195.62598268647</v>
      </c>
      <c r="AH48" s="72">
        <f t="shared" ca="1" si="26"/>
        <v>-443195.62598268647</v>
      </c>
      <c r="AI48" s="72">
        <f t="shared" ca="1" si="27"/>
        <v>6186.4266595156632</v>
      </c>
      <c r="AJ48" s="72">
        <f t="shared" ca="1" si="28"/>
        <v>6186.4266595156632</v>
      </c>
      <c r="AK48" s="72">
        <f t="shared" ca="1" si="29"/>
        <v>6186.4266595156632</v>
      </c>
      <c r="AL48" s="76"/>
      <c r="AM48" s="72">
        <f t="shared" ca="1" si="30"/>
        <v>0</v>
      </c>
      <c r="AN48" s="72">
        <f t="shared" ca="1" si="31"/>
        <v>0</v>
      </c>
      <c r="AO48" s="72">
        <f t="shared" ca="1" si="32"/>
        <v>0</v>
      </c>
      <c r="AP48" s="85">
        <f t="shared" ca="1" si="33"/>
        <v>0</v>
      </c>
      <c r="AR48" s="72">
        <f t="shared" ca="1" si="34"/>
        <v>0</v>
      </c>
      <c r="AS48" s="72">
        <f t="shared" ca="1" si="35"/>
        <v>0</v>
      </c>
      <c r="AT48" s="72">
        <f t="shared" ca="1" si="36"/>
        <v>0</v>
      </c>
      <c r="AU48" s="85">
        <f t="shared" ca="1" si="37"/>
        <v>0</v>
      </c>
      <c r="AV48" s="85"/>
      <c r="AW48" s="73">
        <f t="shared" ca="1" si="38"/>
        <v>0</v>
      </c>
      <c r="AY48" s="73">
        <f t="shared" ca="1" si="39"/>
        <v>4377553.917364697</v>
      </c>
      <c r="AZ48" s="86"/>
    </row>
    <row r="49" spans="1:52">
      <c r="A49" s="77">
        <f t="shared" si="40"/>
        <v>39114</v>
      </c>
      <c r="B49" s="78">
        <f t="shared" si="41"/>
        <v>50000</v>
      </c>
      <c r="C49" s="87"/>
      <c r="D49" s="79">
        <f t="shared" si="3"/>
        <v>50000</v>
      </c>
      <c r="E49" s="67">
        <f t="shared" si="4"/>
        <v>1400000</v>
      </c>
      <c r="F49" s="67">
        <f t="shared" ca="1" si="5"/>
        <v>1008452.5500254778</v>
      </c>
      <c r="G49" s="80">
        <f>VLOOKUP($A49,[0]!Table,MATCH(G$4,[0]!Curves,0))</f>
        <v>4.173</v>
      </c>
      <c r="H49" s="81">
        <f t="shared" si="6"/>
        <v>4.173</v>
      </c>
      <c r="I49" s="80">
        <f t="shared" si="7"/>
        <v>4.173</v>
      </c>
      <c r="J49" s="80">
        <f>VLOOKUP($A49,[0]!Table,MATCH(J$4,[0]!Curves,0))</f>
        <v>-0.39500000000000002</v>
      </c>
      <c r="K49" s="81">
        <f t="shared" si="8"/>
        <v>-0.39500000000000002</v>
      </c>
      <c r="L49" s="99">
        <f t="shared" si="9"/>
        <v>-0.39500000000000002</v>
      </c>
      <c r="M49" s="80">
        <f>VLOOKUP($A49,[0]!Table,MATCH(M$4,[0]!Curves,0))</f>
        <v>5.5149658418999995E-3</v>
      </c>
      <c r="N49" s="81">
        <f t="shared" si="10"/>
        <v>5.5149658418999995E-3</v>
      </c>
      <c r="O49" s="99">
        <f t="shared" si="11"/>
        <v>5.5149658418999995E-3</v>
      </c>
      <c r="P49" s="71"/>
      <c r="Q49" s="99">
        <f t="shared" si="12"/>
        <v>3.7835149658419001</v>
      </c>
      <c r="R49" s="99">
        <f t="shared" si="13"/>
        <v>3.7835149658419001</v>
      </c>
      <c r="S49" s="99">
        <f t="shared" si="14"/>
        <v>3.7835149658419001</v>
      </c>
      <c r="T49" s="82"/>
      <c r="U49" s="22">
        <f t="shared" si="15"/>
        <v>28</v>
      </c>
      <c r="V49" s="83">
        <f t="shared" si="16"/>
        <v>39166</v>
      </c>
      <c r="W49" s="22">
        <f t="shared" ca="1" si="17"/>
        <v>2117</v>
      </c>
      <c r="X49" s="80">
        <f>VLOOKUP($A49,[0]!Table,MATCH(X$4,[0]!Curves,0))</f>
        <v>5.7302934591100904E-2</v>
      </c>
      <c r="Y49" s="84">
        <f t="shared" ca="1" si="18"/>
        <v>0.72032325001819841</v>
      </c>
      <c r="Z49" s="22">
        <f t="shared" si="19"/>
        <v>1</v>
      </c>
      <c r="AA49" s="22">
        <f t="shared" si="20"/>
        <v>28</v>
      </c>
      <c r="AC49" s="72">
        <f t="shared" ca="1" si="21"/>
        <v>4208272.491256319</v>
      </c>
      <c r="AD49" s="72">
        <f t="shared" ca="1" si="22"/>
        <v>4208272.491256319</v>
      </c>
      <c r="AE49" s="72">
        <f t="shared" ca="1" si="23"/>
        <v>4208272.491256319</v>
      </c>
      <c r="AF49" s="72">
        <f t="shared" ca="1" si="24"/>
        <v>-398338.75726006372</v>
      </c>
      <c r="AG49" s="72">
        <f t="shared" ca="1" si="25"/>
        <v>-398338.75726006372</v>
      </c>
      <c r="AH49" s="72">
        <f t="shared" ca="1" si="26"/>
        <v>-398338.75726006372</v>
      </c>
      <c r="AI49" s="72">
        <f t="shared" ca="1" si="27"/>
        <v>5561.5813665674605</v>
      </c>
      <c r="AJ49" s="72">
        <f t="shared" ca="1" si="28"/>
        <v>5561.5813665674605</v>
      </c>
      <c r="AK49" s="72">
        <f t="shared" ca="1" si="29"/>
        <v>5561.5813665674605</v>
      </c>
      <c r="AL49" s="76"/>
      <c r="AM49" s="72">
        <f t="shared" ca="1" si="30"/>
        <v>0</v>
      </c>
      <c r="AN49" s="72">
        <f t="shared" ca="1" si="31"/>
        <v>0</v>
      </c>
      <c r="AO49" s="72">
        <f t="shared" ca="1" si="32"/>
        <v>0</v>
      </c>
      <c r="AP49" s="85">
        <f t="shared" ca="1" si="33"/>
        <v>0</v>
      </c>
      <c r="AR49" s="72">
        <f t="shared" ca="1" si="34"/>
        <v>0</v>
      </c>
      <c r="AS49" s="72">
        <f t="shared" ca="1" si="35"/>
        <v>0</v>
      </c>
      <c r="AT49" s="72">
        <f t="shared" ca="1" si="36"/>
        <v>0</v>
      </c>
      <c r="AU49" s="85">
        <f t="shared" ca="1" si="37"/>
        <v>0</v>
      </c>
      <c r="AV49" s="85"/>
      <c r="AW49" s="73">
        <f t="shared" ca="1" si="38"/>
        <v>0</v>
      </c>
      <c r="AY49" s="73">
        <f t="shared" ca="1" si="39"/>
        <v>3815495.3153628227</v>
      </c>
      <c r="AZ49" s="86"/>
    </row>
    <row r="50" spans="1:52">
      <c r="A50" s="77">
        <f t="shared" si="40"/>
        <v>39142</v>
      </c>
      <c r="B50" s="78">
        <f t="shared" si="41"/>
        <v>50000</v>
      </c>
      <c r="C50" s="87"/>
      <c r="D50" s="79">
        <f t="shared" si="3"/>
        <v>50000</v>
      </c>
      <c r="E50" s="67">
        <f t="shared" si="4"/>
        <v>1550000</v>
      </c>
      <c r="F50" s="67">
        <f t="shared" ca="1" si="5"/>
        <v>1110408.3892537579</v>
      </c>
      <c r="G50" s="80">
        <f>VLOOKUP($A50,[0]!Table,MATCH(G$4,[0]!Curves,0))</f>
        <v>4.04</v>
      </c>
      <c r="H50" s="81">
        <f t="shared" si="6"/>
        <v>4.04</v>
      </c>
      <c r="I50" s="80">
        <f t="shared" si="7"/>
        <v>4.04</v>
      </c>
      <c r="J50" s="80">
        <f>VLOOKUP($A50,[0]!Table,MATCH(J$4,[0]!Curves,0))</f>
        <v>-0.39500000000000002</v>
      </c>
      <c r="K50" s="81">
        <f t="shared" si="8"/>
        <v>-0.39500000000000002</v>
      </c>
      <c r="L50" s="99">
        <f t="shared" si="9"/>
        <v>-0.39500000000000002</v>
      </c>
      <c r="M50" s="80">
        <f>VLOOKUP($A50,[0]!Table,MATCH(M$4,[0]!Curves,0))</f>
        <v>5.5161607998126996E-3</v>
      </c>
      <c r="N50" s="81">
        <f t="shared" si="10"/>
        <v>5.5161607998126996E-3</v>
      </c>
      <c r="O50" s="99">
        <f t="shared" si="11"/>
        <v>5.5161607998126996E-3</v>
      </c>
      <c r="P50" s="71"/>
      <c r="Q50" s="99">
        <f t="shared" si="12"/>
        <v>3.6505161607998127</v>
      </c>
      <c r="R50" s="99">
        <f t="shared" si="13"/>
        <v>3.6505161607998127</v>
      </c>
      <c r="S50" s="99">
        <f t="shared" si="14"/>
        <v>3.6505161607998127</v>
      </c>
      <c r="T50" s="82"/>
      <c r="U50" s="22">
        <f t="shared" si="15"/>
        <v>31</v>
      </c>
      <c r="V50" s="83">
        <f t="shared" si="16"/>
        <v>39197</v>
      </c>
      <c r="W50" s="22">
        <f t="shared" ca="1" si="17"/>
        <v>2148</v>
      </c>
      <c r="X50" s="80">
        <f>VLOOKUP($A50,[0]!Table,MATCH(X$4,[0]!Curves,0))</f>
        <v>5.74084819181713E-2</v>
      </c>
      <c r="Y50" s="84">
        <f t="shared" ca="1" si="18"/>
        <v>0.71639250919597286</v>
      </c>
      <c r="Z50" s="22">
        <f t="shared" si="19"/>
        <v>1</v>
      </c>
      <c r="AA50" s="22">
        <f t="shared" si="20"/>
        <v>31</v>
      </c>
      <c r="AC50" s="72">
        <f t="shared" ca="1" si="21"/>
        <v>4486049.8925851816</v>
      </c>
      <c r="AD50" s="72">
        <f t="shared" ca="1" si="22"/>
        <v>4486049.8925851816</v>
      </c>
      <c r="AE50" s="72">
        <f t="shared" ca="1" si="23"/>
        <v>4486049.8925851816</v>
      </c>
      <c r="AF50" s="72">
        <f t="shared" ca="1" si="24"/>
        <v>-438611.31375523441</v>
      </c>
      <c r="AG50" s="72">
        <f t="shared" ca="1" si="25"/>
        <v>-438611.31375523441</v>
      </c>
      <c r="AH50" s="72">
        <f t="shared" ca="1" si="26"/>
        <v>-438611.31375523441</v>
      </c>
      <c r="AI50" s="72">
        <f t="shared" ca="1" si="27"/>
        <v>6125.1912285847402</v>
      </c>
      <c r="AJ50" s="72">
        <f t="shared" ca="1" si="28"/>
        <v>6125.1912285847402</v>
      </c>
      <c r="AK50" s="72">
        <f t="shared" ca="1" si="29"/>
        <v>6125.1912285847402</v>
      </c>
      <c r="AL50" s="76"/>
      <c r="AM50" s="72">
        <f t="shared" ca="1" si="30"/>
        <v>0</v>
      </c>
      <c r="AN50" s="72">
        <f t="shared" ca="1" si="31"/>
        <v>0</v>
      </c>
      <c r="AO50" s="72">
        <f t="shared" ca="1" si="32"/>
        <v>0</v>
      </c>
      <c r="AP50" s="85">
        <f t="shared" ca="1" si="33"/>
        <v>0</v>
      </c>
      <c r="AR50" s="72">
        <f t="shared" ca="1" si="34"/>
        <v>0</v>
      </c>
      <c r="AS50" s="72">
        <f t="shared" ca="1" si="35"/>
        <v>0</v>
      </c>
      <c r="AT50" s="72">
        <f t="shared" ca="1" si="36"/>
        <v>0</v>
      </c>
      <c r="AU50" s="85">
        <f t="shared" ca="1" si="37"/>
        <v>0</v>
      </c>
      <c r="AV50" s="85"/>
      <c r="AW50" s="73">
        <f t="shared" ca="1" si="38"/>
        <v>0</v>
      </c>
      <c r="AY50" s="73">
        <f t="shared" ca="1" si="39"/>
        <v>4053563.7700585318</v>
      </c>
      <c r="AZ50" s="86"/>
    </row>
    <row r="51" spans="1:52">
      <c r="A51" s="77">
        <f t="shared" si="40"/>
        <v>39173</v>
      </c>
      <c r="B51" s="78">
        <f t="shared" si="41"/>
        <v>50000</v>
      </c>
      <c r="C51" s="87"/>
      <c r="D51" s="79">
        <f t="shared" si="3"/>
        <v>50000</v>
      </c>
      <c r="E51" s="67">
        <f t="shared" si="4"/>
        <v>1500000</v>
      </c>
      <c r="F51" s="67">
        <f t="shared" ca="1" si="5"/>
        <v>1068893.9011685264</v>
      </c>
      <c r="G51" s="80">
        <f>VLOOKUP($A51,[0]!Table,MATCH(G$4,[0]!Curves,0))</f>
        <v>3.855</v>
      </c>
      <c r="H51" s="81">
        <f t="shared" si="6"/>
        <v>3.855</v>
      </c>
      <c r="I51" s="80">
        <f t="shared" si="7"/>
        <v>3.855</v>
      </c>
      <c r="J51" s="80">
        <f>VLOOKUP($A51,[0]!Table,MATCH(J$4,[0]!Curves,0))</f>
        <v>-0.5</v>
      </c>
      <c r="K51" s="81">
        <f t="shared" si="8"/>
        <v>-0.5</v>
      </c>
      <c r="L51" s="99">
        <f t="shared" si="9"/>
        <v>-0.5</v>
      </c>
      <c r="M51" s="80">
        <f>VLOOKUP($A51,[0]!Table,MATCH(M$4,[0]!Curves,0))</f>
        <v>1.7242250672310001E-3</v>
      </c>
      <c r="N51" s="81">
        <f t="shared" si="10"/>
        <v>1.7242250672310001E-3</v>
      </c>
      <c r="O51" s="99">
        <f t="shared" si="11"/>
        <v>1.7242250672310001E-3</v>
      </c>
      <c r="P51" s="71"/>
      <c r="Q51" s="99">
        <f t="shared" si="12"/>
        <v>3.3567242250672309</v>
      </c>
      <c r="R51" s="99">
        <f t="shared" si="13"/>
        <v>3.3567242250672309</v>
      </c>
      <c r="S51" s="99">
        <f t="shared" si="14"/>
        <v>3.3567242250672309</v>
      </c>
      <c r="T51" s="82"/>
      <c r="U51" s="22">
        <f t="shared" si="15"/>
        <v>30</v>
      </c>
      <c r="V51" s="83">
        <f t="shared" si="16"/>
        <v>39227</v>
      </c>
      <c r="W51" s="22">
        <f t="shared" ca="1" si="17"/>
        <v>2178</v>
      </c>
      <c r="X51" s="80">
        <f>VLOOKUP($A51,[0]!Table,MATCH(X$4,[0]!Curves,0))</f>
        <v>5.75253378917506E-2</v>
      </c>
      <c r="Y51" s="84">
        <f t="shared" ca="1" si="18"/>
        <v>0.71259593411235089</v>
      </c>
      <c r="Z51" s="22">
        <f t="shared" si="19"/>
        <v>1</v>
      </c>
      <c r="AA51" s="22">
        <f t="shared" si="20"/>
        <v>30</v>
      </c>
      <c r="AC51" s="72">
        <f t="shared" ca="1" si="21"/>
        <v>4120585.9890046692</v>
      </c>
      <c r="AD51" s="72">
        <f t="shared" ca="1" si="22"/>
        <v>4120585.9890046692</v>
      </c>
      <c r="AE51" s="72">
        <f t="shared" ca="1" si="23"/>
        <v>4120585.9890046692</v>
      </c>
      <c r="AF51" s="72">
        <f t="shared" ca="1" si="24"/>
        <v>-534446.95058426319</v>
      </c>
      <c r="AG51" s="72">
        <f t="shared" ca="1" si="25"/>
        <v>-534446.95058426319</v>
      </c>
      <c r="AH51" s="72">
        <f t="shared" ca="1" si="26"/>
        <v>-534446.95058426319</v>
      </c>
      <c r="AI51" s="72">
        <f t="shared" ca="1" si="27"/>
        <v>1843.0136586051083</v>
      </c>
      <c r="AJ51" s="72">
        <f t="shared" ca="1" si="28"/>
        <v>1843.0136586051083</v>
      </c>
      <c r="AK51" s="72">
        <f t="shared" ca="1" si="29"/>
        <v>1843.0136586051083</v>
      </c>
      <c r="AL51" s="76"/>
      <c r="AM51" s="72">
        <f t="shared" ca="1" si="30"/>
        <v>0</v>
      </c>
      <c r="AN51" s="72">
        <f t="shared" ca="1" si="31"/>
        <v>0</v>
      </c>
      <c r="AO51" s="72">
        <f t="shared" ca="1" si="32"/>
        <v>0</v>
      </c>
      <c r="AP51" s="85">
        <f t="shared" ca="1" si="33"/>
        <v>0</v>
      </c>
      <c r="AR51" s="72">
        <f t="shared" ca="1" si="34"/>
        <v>0</v>
      </c>
      <c r="AS51" s="72">
        <f t="shared" ca="1" si="35"/>
        <v>0</v>
      </c>
      <c r="AT51" s="72">
        <f t="shared" ca="1" si="36"/>
        <v>0</v>
      </c>
      <c r="AU51" s="85">
        <f t="shared" ca="1" si="37"/>
        <v>0</v>
      </c>
      <c r="AV51" s="85"/>
      <c r="AW51" s="73">
        <f t="shared" ca="1" si="38"/>
        <v>0</v>
      </c>
      <c r="AY51" s="73">
        <f t="shared" ca="1" si="39"/>
        <v>3587982.0520790112</v>
      </c>
      <c r="AZ51" s="86"/>
    </row>
    <row r="52" spans="1:52">
      <c r="A52" s="77">
        <f t="shared" si="40"/>
        <v>39203</v>
      </c>
      <c r="B52" s="78">
        <f t="shared" si="41"/>
        <v>50000</v>
      </c>
      <c r="C52" s="87"/>
      <c r="D52" s="79">
        <f t="shared" si="3"/>
        <v>50000</v>
      </c>
      <c r="E52" s="67">
        <f t="shared" si="4"/>
        <v>1550000</v>
      </c>
      <c r="F52" s="67">
        <f t="shared" ca="1" si="5"/>
        <v>1098454.8156204675</v>
      </c>
      <c r="G52" s="80">
        <f>VLOOKUP($A52,[0]!Table,MATCH(G$4,[0]!Curves,0))</f>
        <v>3.8450000000000002</v>
      </c>
      <c r="H52" s="81">
        <f t="shared" si="6"/>
        <v>3.8450000000000002</v>
      </c>
      <c r="I52" s="80">
        <f t="shared" si="7"/>
        <v>3.8450000000000002</v>
      </c>
      <c r="J52" s="80">
        <f>VLOOKUP($A52,[0]!Table,MATCH(J$4,[0]!Curves,0))</f>
        <v>-0.5</v>
      </c>
      <c r="K52" s="81">
        <f t="shared" si="8"/>
        <v>-0.5</v>
      </c>
      <c r="L52" s="99">
        <f t="shared" si="9"/>
        <v>-0.5</v>
      </c>
      <c r="M52" s="80">
        <f>VLOOKUP($A52,[0]!Table,MATCH(M$4,[0]!Curves,0))</f>
        <v>1.7246475766564998E-3</v>
      </c>
      <c r="N52" s="81">
        <f t="shared" si="10"/>
        <v>1.7246475766564998E-3</v>
      </c>
      <c r="O52" s="99">
        <f t="shared" si="11"/>
        <v>1.7246475766564998E-3</v>
      </c>
      <c r="P52" s="71"/>
      <c r="Q52" s="99">
        <f t="shared" si="12"/>
        <v>3.3467246475766568</v>
      </c>
      <c r="R52" s="99">
        <f t="shared" si="13"/>
        <v>3.3467246475766568</v>
      </c>
      <c r="S52" s="99">
        <f t="shared" si="14"/>
        <v>3.3467246475766568</v>
      </c>
      <c r="T52" s="82"/>
      <c r="U52" s="22">
        <f t="shared" si="15"/>
        <v>31</v>
      </c>
      <c r="V52" s="83">
        <f t="shared" si="16"/>
        <v>39258</v>
      </c>
      <c r="W52" s="22">
        <f t="shared" ca="1" si="17"/>
        <v>2209</v>
      </c>
      <c r="X52" s="80">
        <f>VLOOKUP($A52,[0]!Table,MATCH(X$4,[0]!Curves,0))</f>
        <v>5.76384243221204E-2</v>
      </c>
      <c r="Y52" s="84">
        <f t="shared" ca="1" si="18"/>
        <v>0.70868052620675326</v>
      </c>
      <c r="Z52" s="22">
        <f t="shared" si="19"/>
        <v>1</v>
      </c>
      <c r="AA52" s="22">
        <f t="shared" si="20"/>
        <v>31</v>
      </c>
      <c r="AC52" s="72">
        <f t="shared" ca="1" si="21"/>
        <v>4223558.7660606978</v>
      </c>
      <c r="AD52" s="72">
        <f t="shared" ca="1" si="22"/>
        <v>4223558.7660606978</v>
      </c>
      <c r="AE52" s="72">
        <f t="shared" ca="1" si="23"/>
        <v>4223558.7660606978</v>
      </c>
      <c r="AF52" s="72">
        <f t="shared" ca="1" si="24"/>
        <v>-549227.40781023377</v>
      </c>
      <c r="AG52" s="72">
        <f t="shared" ca="1" si="25"/>
        <v>-549227.40781023377</v>
      </c>
      <c r="AH52" s="72">
        <f t="shared" ca="1" si="26"/>
        <v>-549227.40781023377</v>
      </c>
      <c r="AI52" s="72">
        <f t="shared" ca="1" si="27"/>
        <v>1894.4474358265018</v>
      </c>
      <c r="AJ52" s="72">
        <f t="shared" ca="1" si="28"/>
        <v>1894.4474358265018</v>
      </c>
      <c r="AK52" s="72">
        <f t="shared" ca="1" si="29"/>
        <v>1894.4474358265018</v>
      </c>
      <c r="AL52" s="76"/>
      <c r="AM52" s="72">
        <f t="shared" ca="1" si="30"/>
        <v>0</v>
      </c>
      <c r="AN52" s="72">
        <f t="shared" ca="1" si="31"/>
        <v>0</v>
      </c>
      <c r="AO52" s="72">
        <f t="shared" ca="1" si="32"/>
        <v>0</v>
      </c>
      <c r="AP52" s="85">
        <f t="shared" ca="1" si="33"/>
        <v>0</v>
      </c>
      <c r="AR52" s="72">
        <f t="shared" ca="1" si="34"/>
        <v>0</v>
      </c>
      <c r="AS52" s="72">
        <f t="shared" ca="1" si="35"/>
        <v>0</v>
      </c>
      <c r="AT52" s="72">
        <f t="shared" ca="1" si="36"/>
        <v>0</v>
      </c>
      <c r="AU52" s="85">
        <f t="shared" ca="1" si="37"/>
        <v>0</v>
      </c>
      <c r="AV52" s="85"/>
      <c r="AW52" s="73">
        <f t="shared" ca="1" si="38"/>
        <v>0</v>
      </c>
      <c r="AY52" s="73">
        <f t="shared" ca="1" si="39"/>
        <v>3676225.8056862904</v>
      </c>
      <c r="AZ52" s="86"/>
    </row>
    <row r="53" spans="1:52">
      <c r="A53" s="77">
        <f t="shared" si="40"/>
        <v>39234</v>
      </c>
      <c r="B53" s="78">
        <f t="shared" si="41"/>
        <v>50000</v>
      </c>
      <c r="C53" s="87"/>
      <c r="D53" s="79">
        <f t="shared" si="3"/>
        <v>50000</v>
      </c>
      <c r="E53" s="67">
        <f t="shared" si="4"/>
        <v>1500000</v>
      </c>
      <c r="F53" s="67">
        <f t="shared" ca="1" si="5"/>
        <v>1057348.4900261294</v>
      </c>
      <c r="G53" s="80">
        <f>VLOOKUP($A53,[0]!Table,MATCH(G$4,[0]!Curves,0))</f>
        <v>3.8810000000000002</v>
      </c>
      <c r="H53" s="81">
        <f t="shared" si="6"/>
        <v>3.8810000000000002</v>
      </c>
      <c r="I53" s="80">
        <f t="shared" si="7"/>
        <v>3.8810000000000002</v>
      </c>
      <c r="J53" s="80">
        <f>VLOOKUP($A53,[0]!Table,MATCH(J$4,[0]!Curves,0))</f>
        <v>-0.5</v>
      </c>
      <c r="K53" s="81">
        <f t="shared" si="8"/>
        <v>-0.5</v>
      </c>
      <c r="L53" s="99">
        <f t="shared" si="9"/>
        <v>-0.5</v>
      </c>
      <c r="M53" s="80">
        <f>VLOOKUP($A53,[0]!Table,MATCH(M$4,[0]!Curves,0))</f>
        <v>1.7250959526953001E-3</v>
      </c>
      <c r="N53" s="81">
        <f t="shared" si="10"/>
        <v>1.7250959526953001E-3</v>
      </c>
      <c r="O53" s="99">
        <f t="shared" si="11"/>
        <v>1.7250959526953001E-3</v>
      </c>
      <c r="P53" s="71"/>
      <c r="Q53" s="99">
        <f t="shared" si="12"/>
        <v>3.3827250959526953</v>
      </c>
      <c r="R53" s="99">
        <f t="shared" si="13"/>
        <v>3.3827250959526953</v>
      </c>
      <c r="S53" s="99">
        <f t="shared" si="14"/>
        <v>3.3827250959526953</v>
      </c>
      <c r="T53" s="82"/>
      <c r="U53" s="22">
        <f t="shared" si="15"/>
        <v>30</v>
      </c>
      <c r="V53" s="83">
        <f t="shared" si="16"/>
        <v>39288</v>
      </c>
      <c r="W53" s="22">
        <f t="shared" ca="1" si="17"/>
        <v>2239</v>
      </c>
      <c r="X53" s="80">
        <f>VLOOKUP($A53,[0]!Table,MATCH(X$4,[0]!Curves,0))</f>
        <v>5.7755280304638397E-2</v>
      </c>
      <c r="Y53" s="84">
        <f t="shared" ca="1" si="18"/>
        <v>0.7048989933507529</v>
      </c>
      <c r="Z53" s="22">
        <f t="shared" si="19"/>
        <v>1</v>
      </c>
      <c r="AA53" s="22">
        <f t="shared" si="20"/>
        <v>30</v>
      </c>
      <c r="AC53" s="72">
        <f t="shared" ca="1" si="21"/>
        <v>4103569.4897914086</v>
      </c>
      <c r="AD53" s="72">
        <f t="shared" ca="1" si="22"/>
        <v>4103569.4897914086</v>
      </c>
      <c r="AE53" s="72">
        <f t="shared" ca="1" si="23"/>
        <v>4103569.4897914086</v>
      </c>
      <c r="AF53" s="72">
        <f t="shared" ca="1" si="24"/>
        <v>-528674.2450130647</v>
      </c>
      <c r="AG53" s="72">
        <f t="shared" ca="1" si="25"/>
        <v>-528674.2450130647</v>
      </c>
      <c r="AH53" s="72">
        <f t="shared" ca="1" si="26"/>
        <v>-528674.2450130647</v>
      </c>
      <c r="AI53" s="72">
        <f t="shared" ca="1" si="27"/>
        <v>1824.0276007325626</v>
      </c>
      <c r="AJ53" s="72">
        <f t="shared" ca="1" si="28"/>
        <v>1824.0276007325626</v>
      </c>
      <c r="AK53" s="72">
        <f t="shared" ca="1" si="29"/>
        <v>1824.0276007325626</v>
      </c>
      <c r="AL53" s="76"/>
      <c r="AM53" s="72">
        <f t="shared" ca="1" si="30"/>
        <v>0</v>
      </c>
      <c r="AN53" s="72">
        <f t="shared" ca="1" si="31"/>
        <v>0</v>
      </c>
      <c r="AO53" s="72">
        <f t="shared" ca="1" si="32"/>
        <v>0</v>
      </c>
      <c r="AP53" s="85">
        <f t="shared" ca="1" si="33"/>
        <v>0</v>
      </c>
      <c r="AR53" s="72">
        <f t="shared" ca="1" si="34"/>
        <v>0</v>
      </c>
      <c r="AS53" s="72">
        <f t="shared" ca="1" si="35"/>
        <v>0</v>
      </c>
      <c r="AT53" s="72">
        <f t="shared" ca="1" si="36"/>
        <v>0</v>
      </c>
      <c r="AU53" s="85">
        <f t="shared" ca="1" si="37"/>
        <v>0</v>
      </c>
      <c r="AV53" s="85"/>
      <c r="AW53" s="73">
        <f t="shared" ca="1" si="38"/>
        <v>0</v>
      </c>
      <c r="AY53" s="73">
        <f t="shared" ca="1" si="39"/>
        <v>3576719.2723790766</v>
      </c>
      <c r="AZ53" s="86"/>
    </row>
    <row r="54" spans="1:52">
      <c r="A54" s="77">
        <f t="shared" si="40"/>
        <v>39264</v>
      </c>
      <c r="B54" s="78">
        <f t="shared" si="41"/>
        <v>50000</v>
      </c>
      <c r="C54" s="87"/>
      <c r="D54" s="79">
        <f t="shared" si="3"/>
        <v>50000</v>
      </c>
      <c r="E54" s="67">
        <f t="shared" si="4"/>
        <v>1550000</v>
      </c>
      <c r="F54" s="67">
        <f t="shared" ca="1" si="5"/>
        <v>1086548.9735057373</v>
      </c>
      <c r="G54" s="80">
        <f>VLOOKUP($A54,[0]!Table,MATCH(G$4,[0]!Curves,0))</f>
        <v>3.93</v>
      </c>
      <c r="H54" s="81">
        <f t="shared" si="6"/>
        <v>3.93</v>
      </c>
      <c r="I54" s="80">
        <f t="shared" si="7"/>
        <v>3.93</v>
      </c>
      <c r="J54" s="80">
        <f>VLOOKUP($A54,[0]!Table,MATCH(J$4,[0]!Curves,0))</f>
        <v>-0.5</v>
      </c>
      <c r="K54" s="81">
        <f t="shared" si="8"/>
        <v>-0.5</v>
      </c>
      <c r="L54" s="99">
        <f t="shared" si="9"/>
        <v>-0.5</v>
      </c>
      <c r="M54" s="80">
        <f>VLOOKUP($A54,[0]!Table,MATCH(M$4,[0]!Curves,0))</f>
        <v>1.7255412749637E-3</v>
      </c>
      <c r="N54" s="81">
        <f t="shared" si="10"/>
        <v>1.7255412749637E-3</v>
      </c>
      <c r="O54" s="99">
        <f t="shared" si="11"/>
        <v>1.7255412749637E-3</v>
      </c>
      <c r="P54" s="71"/>
      <c r="Q54" s="99">
        <f t="shared" si="12"/>
        <v>3.4317255412749637</v>
      </c>
      <c r="R54" s="99">
        <f t="shared" si="13"/>
        <v>3.4317255412749637</v>
      </c>
      <c r="S54" s="99">
        <f t="shared" si="14"/>
        <v>3.4317255412749637</v>
      </c>
      <c r="T54" s="82"/>
      <c r="U54" s="22">
        <f t="shared" si="15"/>
        <v>31</v>
      </c>
      <c r="V54" s="83">
        <f t="shared" si="16"/>
        <v>39319</v>
      </c>
      <c r="W54" s="22">
        <f t="shared" ca="1" si="17"/>
        <v>2270</v>
      </c>
      <c r="X54" s="80">
        <f>VLOOKUP($A54,[0]!Table,MATCH(X$4,[0]!Curves,0))</f>
        <v>5.7868366743658098E-2</v>
      </c>
      <c r="Y54" s="84">
        <f t="shared" ca="1" si="18"/>
        <v>0.70099933774563694</v>
      </c>
      <c r="Z54" s="22">
        <f t="shared" si="19"/>
        <v>1</v>
      </c>
      <c r="AA54" s="22">
        <f t="shared" si="20"/>
        <v>31</v>
      </c>
      <c r="AC54" s="72">
        <f t="shared" ca="1" si="21"/>
        <v>4270137.4658775479</v>
      </c>
      <c r="AD54" s="72">
        <f t="shared" ca="1" si="22"/>
        <v>4270137.4658775479</v>
      </c>
      <c r="AE54" s="72">
        <f t="shared" ca="1" si="23"/>
        <v>4270137.4658775479</v>
      </c>
      <c r="AF54" s="72">
        <f t="shared" ca="1" si="24"/>
        <v>-543274.48675286863</v>
      </c>
      <c r="AG54" s="72">
        <f t="shared" ca="1" si="25"/>
        <v>-543274.48675286863</v>
      </c>
      <c r="AH54" s="72">
        <f t="shared" ca="1" si="26"/>
        <v>-543274.48675286863</v>
      </c>
      <c r="AI54" s="72">
        <f t="shared" ca="1" si="27"/>
        <v>1874.8851010535893</v>
      </c>
      <c r="AJ54" s="72">
        <f t="shared" ca="1" si="28"/>
        <v>1874.8851010535893</v>
      </c>
      <c r="AK54" s="72">
        <f t="shared" ca="1" si="29"/>
        <v>1874.8851010535893</v>
      </c>
      <c r="AL54" s="76"/>
      <c r="AM54" s="72">
        <f t="shared" ca="1" si="30"/>
        <v>0</v>
      </c>
      <c r="AN54" s="72">
        <f t="shared" ca="1" si="31"/>
        <v>0</v>
      </c>
      <c r="AO54" s="72">
        <f t="shared" ca="1" si="32"/>
        <v>0</v>
      </c>
      <c r="AP54" s="85">
        <f t="shared" ca="1" si="33"/>
        <v>0</v>
      </c>
      <c r="AR54" s="72">
        <f t="shared" ca="1" si="34"/>
        <v>0</v>
      </c>
      <c r="AS54" s="72">
        <f t="shared" ca="1" si="35"/>
        <v>0</v>
      </c>
      <c r="AT54" s="72">
        <f t="shared" ca="1" si="36"/>
        <v>0</v>
      </c>
      <c r="AU54" s="85">
        <f t="shared" ca="1" si="37"/>
        <v>0</v>
      </c>
      <c r="AV54" s="85"/>
      <c r="AW54" s="73">
        <f t="shared" ca="1" si="38"/>
        <v>0</v>
      </c>
      <c r="AY54" s="73">
        <f t="shared" ca="1" si="39"/>
        <v>3728737.8642257331</v>
      </c>
      <c r="AZ54" s="86"/>
    </row>
    <row r="55" spans="1:52">
      <c r="A55" s="77">
        <f t="shared" si="40"/>
        <v>39295</v>
      </c>
      <c r="B55" s="78">
        <f t="shared" si="41"/>
        <v>50000</v>
      </c>
      <c r="C55" s="87"/>
      <c r="D55" s="79">
        <f t="shared" si="3"/>
        <v>50000</v>
      </c>
      <c r="E55" s="67">
        <f t="shared" si="4"/>
        <v>1550000</v>
      </c>
      <c r="F55" s="67">
        <f t="shared" ca="1" si="5"/>
        <v>1080517.1605361218</v>
      </c>
      <c r="G55" s="80">
        <f>VLOOKUP($A55,[0]!Table,MATCH(G$4,[0]!Curves,0))</f>
        <v>3.9750000000000001</v>
      </c>
      <c r="H55" s="81">
        <f t="shared" si="6"/>
        <v>3.9750000000000001</v>
      </c>
      <c r="I55" s="80">
        <f t="shared" si="7"/>
        <v>3.9750000000000001</v>
      </c>
      <c r="J55" s="80">
        <f>VLOOKUP($A55,[0]!Table,MATCH(J$4,[0]!Curves,0))</f>
        <v>-0.5</v>
      </c>
      <c r="K55" s="81">
        <f t="shared" si="8"/>
        <v>-0.5</v>
      </c>
      <c r="L55" s="99">
        <f t="shared" si="9"/>
        <v>-0.5</v>
      </c>
      <c r="M55" s="80">
        <f>VLOOKUP($A55,[0]!Table,MATCH(M$4,[0]!Curves,0))</f>
        <v>1.7260132392705001E-3</v>
      </c>
      <c r="N55" s="81">
        <f t="shared" si="10"/>
        <v>1.7260132392705001E-3</v>
      </c>
      <c r="O55" s="99">
        <f t="shared" si="11"/>
        <v>1.7260132392705001E-3</v>
      </c>
      <c r="P55" s="71"/>
      <c r="Q55" s="99">
        <f t="shared" si="12"/>
        <v>3.4767260132392708</v>
      </c>
      <c r="R55" s="99">
        <f t="shared" si="13"/>
        <v>3.4767260132392708</v>
      </c>
      <c r="S55" s="99">
        <f t="shared" si="14"/>
        <v>3.4767260132392708</v>
      </c>
      <c r="T55" s="82"/>
      <c r="U55" s="22">
        <f t="shared" si="15"/>
        <v>31</v>
      </c>
      <c r="V55" s="83">
        <f t="shared" si="16"/>
        <v>39350</v>
      </c>
      <c r="W55" s="22">
        <f t="shared" ca="1" si="17"/>
        <v>2301</v>
      </c>
      <c r="X55" s="80">
        <f>VLOOKUP($A55,[0]!Table,MATCH(X$4,[0]!Curves,0))</f>
        <v>5.7985222735113404E-2</v>
      </c>
      <c r="Y55" s="84">
        <f t="shared" ca="1" si="18"/>
        <v>0.69710784550717542</v>
      </c>
      <c r="Z55" s="22">
        <f t="shared" si="19"/>
        <v>1</v>
      </c>
      <c r="AA55" s="22">
        <f t="shared" si="20"/>
        <v>31</v>
      </c>
      <c r="AC55" s="72">
        <f t="shared" ca="1" si="21"/>
        <v>4295055.7131310841</v>
      </c>
      <c r="AD55" s="72">
        <f t="shared" ca="1" si="22"/>
        <v>4295055.7131310841</v>
      </c>
      <c r="AE55" s="72">
        <f t="shared" ca="1" si="23"/>
        <v>4295055.7131310841</v>
      </c>
      <c r="AF55" s="72">
        <f t="shared" ca="1" si="24"/>
        <v>-540258.5802680609</v>
      </c>
      <c r="AG55" s="72">
        <f t="shared" ca="1" si="25"/>
        <v>-540258.5802680609</v>
      </c>
      <c r="AH55" s="72">
        <f t="shared" ca="1" si="26"/>
        <v>-540258.5802680609</v>
      </c>
      <c r="AI55" s="72">
        <f t="shared" ca="1" si="27"/>
        <v>1864.9869243443145</v>
      </c>
      <c r="AJ55" s="72">
        <f t="shared" ca="1" si="28"/>
        <v>1864.9869243443145</v>
      </c>
      <c r="AK55" s="72">
        <f t="shared" ca="1" si="29"/>
        <v>1864.9869243443145</v>
      </c>
      <c r="AL55" s="76"/>
      <c r="AM55" s="72">
        <f t="shared" ca="1" si="30"/>
        <v>0</v>
      </c>
      <c r="AN55" s="72">
        <f t="shared" ca="1" si="31"/>
        <v>0</v>
      </c>
      <c r="AO55" s="72">
        <f t="shared" ca="1" si="32"/>
        <v>0</v>
      </c>
      <c r="AP55" s="85">
        <f t="shared" ca="1" si="33"/>
        <v>0</v>
      </c>
      <c r="AR55" s="72">
        <f t="shared" ca="1" si="34"/>
        <v>0</v>
      </c>
      <c r="AS55" s="72">
        <f t="shared" ca="1" si="35"/>
        <v>0</v>
      </c>
      <c r="AT55" s="72">
        <f t="shared" ca="1" si="36"/>
        <v>0</v>
      </c>
      <c r="AU55" s="85">
        <f t="shared" ca="1" si="37"/>
        <v>0</v>
      </c>
      <c r="AV55" s="85"/>
      <c r="AW55" s="73">
        <f t="shared" ca="1" si="38"/>
        <v>0</v>
      </c>
      <c r="AY55" s="73">
        <f t="shared" ca="1" si="39"/>
        <v>3756662.1197873675</v>
      </c>
      <c r="AZ55" s="86"/>
    </row>
    <row r="56" spans="1:52">
      <c r="A56" s="77">
        <f t="shared" si="40"/>
        <v>39326</v>
      </c>
      <c r="B56" s="78">
        <f t="shared" si="41"/>
        <v>50000</v>
      </c>
      <c r="C56" s="87"/>
      <c r="D56" s="79">
        <f t="shared" si="3"/>
        <v>50000</v>
      </c>
      <c r="E56" s="67">
        <f t="shared" si="4"/>
        <v>1500000</v>
      </c>
      <c r="F56" s="67">
        <f t="shared" ca="1" si="5"/>
        <v>1040024.6353643672</v>
      </c>
      <c r="G56" s="80">
        <f>VLOOKUP($A56,[0]!Table,MATCH(G$4,[0]!Curves,0))</f>
        <v>3.9820000000000002</v>
      </c>
      <c r="H56" s="81">
        <f t="shared" si="6"/>
        <v>3.9820000000000002</v>
      </c>
      <c r="I56" s="80">
        <f t="shared" si="7"/>
        <v>3.9820000000000002</v>
      </c>
      <c r="J56" s="80">
        <f>VLOOKUP($A56,[0]!Table,MATCH(J$4,[0]!Curves,0))</f>
        <v>-0.5</v>
      </c>
      <c r="K56" s="81">
        <f t="shared" si="8"/>
        <v>-0.5</v>
      </c>
      <c r="L56" s="99">
        <f t="shared" si="9"/>
        <v>-0.5</v>
      </c>
      <c r="M56" s="80">
        <f>VLOOKUP($A56,[0]!Table,MATCH(M$4,[0]!Curves,0))</f>
        <v>1.7264972029765E-3</v>
      </c>
      <c r="N56" s="81">
        <f t="shared" si="10"/>
        <v>1.7264972029765E-3</v>
      </c>
      <c r="O56" s="99">
        <f t="shared" si="11"/>
        <v>1.7264972029765E-3</v>
      </c>
      <c r="P56" s="71"/>
      <c r="Q56" s="99">
        <f t="shared" si="12"/>
        <v>3.4837264972029769</v>
      </c>
      <c r="R56" s="99">
        <f t="shared" si="13"/>
        <v>3.4837264972029769</v>
      </c>
      <c r="S56" s="99">
        <f t="shared" si="14"/>
        <v>3.4837264972029769</v>
      </c>
      <c r="T56" s="82"/>
      <c r="U56" s="22">
        <f t="shared" si="15"/>
        <v>30</v>
      </c>
      <c r="V56" s="83">
        <f t="shared" si="16"/>
        <v>39380</v>
      </c>
      <c r="W56" s="22">
        <f t="shared" ca="1" si="17"/>
        <v>2331</v>
      </c>
      <c r="X56" s="80">
        <f>VLOOKUP($A56,[0]!Table,MATCH(X$4,[0]!Curves,0))</f>
        <v>5.8102078731110396E-2</v>
      </c>
      <c r="Y56" s="84">
        <f t="shared" ca="1" si="18"/>
        <v>0.69334975690957812</v>
      </c>
      <c r="Z56" s="22">
        <f t="shared" si="19"/>
        <v>1</v>
      </c>
      <c r="AA56" s="22">
        <f t="shared" si="20"/>
        <v>30</v>
      </c>
      <c r="AC56" s="72">
        <f t="shared" ca="1" si="21"/>
        <v>4141378.0980209103</v>
      </c>
      <c r="AD56" s="72">
        <f t="shared" ca="1" si="22"/>
        <v>4141378.0980209103</v>
      </c>
      <c r="AE56" s="72">
        <f t="shared" ca="1" si="23"/>
        <v>4141378.0980209103</v>
      </c>
      <c r="AF56" s="72">
        <f t="shared" ca="1" si="24"/>
        <v>-520012.31768218358</v>
      </c>
      <c r="AG56" s="72">
        <f t="shared" ca="1" si="25"/>
        <v>-520012.31768218358</v>
      </c>
      <c r="AH56" s="72">
        <f t="shared" ca="1" si="26"/>
        <v>-520012.31768218358</v>
      </c>
      <c r="AI56" s="72">
        <f t="shared" ca="1" si="27"/>
        <v>1795.5996239832341</v>
      </c>
      <c r="AJ56" s="72">
        <f t="shared" ca="1" si="28"/>
        <v>1795.5996239832341</v>
      </c>
      <c r="AK56" s="72">
        <f t="shared" ca="1" si="29"/>
        <v>1795.5996239832341</v>
      </c>
      <c r="AL56" s="76"/>
      <c r="AM56" s="72">
        <f t="shared" ca="1" si="30"/>
        <v>0</v>
      </c>
      <c r="AN56" s="72">
        <f t="shared" ca="1" si="31"/>
        <v>0</v>
      </c>
      <c r="AO56" s="72">
        <f t="shared" ca="1" si="32"/>
        <v>0</v>
      </c>
      <c r="AP56" s="85">
        <f t="shared" ca="1" si="33"/>
        <v>0</v>
      </c>
      <c r="AR56" s="72">
        <f t="shared" ca="1" si="34"/>
        <v>0</v>
      </c>
      <c r="AS56" s="72">
        <f t="shared" ca="1" si="35"/>
        <v>0</v>
      </c>
      <c r="AT56" s="72">
        <f t="shared" ca="1" si="36"/>
        <v>0</v>
      </c>
      <c r="AU56" s="85">
        <f t="shared" ca="1" si="37"/>
        <v>0</v>
      </c>
      <c r="AV56" s="85"/>
      <c r="AW56" s="73">
        <f t="shared" ca="1" si="38"/>
        <v>0</v>
      </c>
      <c r="AY56" s="73">
        <f t="shared" ca="1" si="39"/>
        <v>3623161.3799627097</v>
      </c>
      <c r="AZ56" s="86"/>
    </row>
    <row r="57" spans="1:52">
      <c r="A57" s="77">
        <f t="shared" si="40"/>
        <v>39356</v>
      </c>
      <c r="B57" s="78">
        <f t="shared" si="41"/>
        <v>50000</v>
      </c>
      <c r="C57" s="87"/>
      <c r="D57" s="79">
        <f t="shared" si="3"/>
        <v>50000</v>
      </c>
      <c r="E57" s="67">
        <f t="shared" si="4"/>
        <v>1550000</v>
      </c>
      <c r="F57" s="67">
        <f t="shared" ca="1" si="5"/>
        <v>1068685.682688005</v>
      </c>
      <c r="G57" s="80">
        <f>VLOOKUP($A57,[0]!Table,MATCH(G$4,[0]!Curves,0))</f>
        <v>4.01</v>
      </c>
      <c r="H57" s="81">
        <f t="shared" si="6"/>
        <v>4.01</v>
      </c>
      <c r="I57" s="80">
        <f t="shared" si="7"/>
        <v>4.01</v>
      </c>
      <c r="J57" s="80">
        <f>VLOOKUP($A57,[0]!Table,MATCH(J$4,[0]!Curves,0))</f>
        <v>-0.5</v>
      </c>
      <c r="K57" s="81">
        <f t="shared" si="8"/>
        <v>-0.5</v>
      </c>
      <c r="L57" s="99">
        <f t="shared" si="9"/>
        <v>-0.5</v>
      </c>
      <c r="M57" s="80">
        <f>VLOOKUP($A57,[0]!Table,MATCH(M$4,[0]!Curves,0))</f>
        <v>1.7269769878498001E-3</v>
      </c>
      <c r="N57" s="81">
        <f t="shared" si="10"/>
        <v>1.7269769878498001E-3</v>
      </c>
      <c r="O57" s="99">
        <f t="shared" si="11"/>
        <v>1.7269769878498001E-3</v>
      </c>
      <c r="P57" s="71"/>
      <c r="Q57" s="99">
        <f t="shared" si="12"/>
        <v>3.5117269769878496</v>
      </c>
      <c r="R57" s="99">
        <f t="shared" si="13"/>
        <v>3.5117269769878496</v>
      </c>
      <c r="S57" s="99">
        <f t="shared" si="14"/>
        <v>3.5117269769878496</v>
      </c>
      <c r="T57" s="82"/>
      <c r="U57" s="22">
        <f t="shared" si="15"/>
        <v>31</v>
      </c>
      <c r="V57" s="83">
        <f t="shared" si="16"/>
        <v>39411</v>
      </c>
      <c r="W57" s="22">
        <f t="shared" ca="1" si="17"/>
        <v>2362</v>
      </c>
      <c r="X57" s="80">
        <f>VLOOKUP($A57,[0]!Table,MATCH(X$4,[0]!Curves,0))</f>
        <v>5.8215165183173503E-2</v>
      </c>
      <c r="Y57" s="84">
        <f t="shared" ca="1" si="18"/>
        <v>0.68947463399226139</v>
      </c>
      <c r="Z57" s="22">
        <f t="shared" si="19"/>
        <v>1</v>
      </c>
      <c r="AA57" s="22">
        <f t="shared" si="20"/>
        <v>31</v>
      </c>
      <c r="AC57" s="72">
        <f t="shared" ca="1" si="21"/>
        <v>4285429.5875789002</v>
      </c>
      <c r="AD57" s="72">
        <f t="shared" ca="1" si="22"/>
        <v>4285429.5875789002</v>
      </c>
      <c r="AE57" s="72">
        <f t="shared" ca="1" si="23"/>
        <v>4285429.5875789002</v>
      </c>
      <c r="AF57" s="72">
        <f t="shared" ca="1" si="24"/>
        <v>-534342.84134400252</v>
      </c>
      <c r="AG57" s="72">
        <f t="shared" ca="1" si="25"/>
        <v>-534342.84134400252</v>
      </c>
      <c r="AH57" s="72">
        <f t="shared" ca="1" si="26"/>
        <v>-534342.84134400252</v>
      </c>
      <c r="AI57" s="72">
        <f t="shared" ca="1" si="27"/>
        <v>1845.5955812467382</v>
      </c>
      <c r="AJ57" s="72">
        <f t="shared" ca="1" si="28"/>
        <v>1845.5955812467382</v>
      </c>
      <c r="AK57" s="72">
        <f t="shared" ca="1" si="29"/>
        <v>1845.5955812467382</v>
      </c>
      <c r="AL57" s="76"/>
      <c r="AM57" s="72">
        <f t="shared" ca="1" si="30"/>
        <v>0</v>
      </c>
      <c r="AN57" s="72">
        <f t="shared" ca="1" si="31"/>
        <v>0</v>
      </c>
      <c r="AO57" s="72">
        <f t="shared" ca="1" si="32"/>
        <v>0</v>
      </c>
      <c r="AP57" s="85">
        <f t="shared" ca="1" si="33"/>
        <v>0</v>
      </c>
      <c r="AR57" s="72">
        <f t="shared" ca="1" si="34"/>
        <v>0</v>
      </c>
      <c r="AS57" s="72">
        <f t="shared" ca="1" si="35"/>
        <v>0</v>
      </c>
      <c r="AT57" s="72">
        <f t="shared" ca="1" si="36"/>
        <v>0</v>
      </c>
      <c r="AU57" s="85">
        <f t="shared" ca="1" si="37"/>
        <v>0</v>
      </c>
      <c r="AV57" s="85"/>
      <c r="AW57" s="73">
        <f t="shared" ca="1" si="38"/>
        <v>0</v>
      </c>
      <c r="AY57" s="73">
        <f t="shared" ca="1" si="39"/>
        <v>3752932.3418161445</v>
      </c>
      <c r="AZ57" s="86"/>
    </row>
    <row r="58" spans="1:52">
      <c r="A58" s="77">
        <f t="shared" si="40"/>
        <v>39387</v>
      </c>
      <c r="B58" s="78">
        <f t="shared" si="41"/>
        <v>50000</v>
      </c>
      <c r="C58" s="87"/>
      <c r="D58" s="79">
        <f t="shared" si="3"/>
        <v>50000</v>
      </c>
      <c r="E58" s="67">
        <f t="shared" si="4"/>
        <v>1500000</v>
      </c>
      <c r="F58" s="67">
        <f t="shared" ca="1" si="5"/>
        <v>1028598.8709614374</v>
      </c>
      <c r="G58" s="80">
        <f>VLOOKUP($A58,[0]!Table,MATCH(G$4,[0]!Curves,0))</f>
        <v>4.1449999999999996</v>
      </c>
      <c r="H58" s="81">
        <f t="shared" si="6"/>
        <v>4.1449999999999996</v>
      </c>
      <c r="I58" s="80">
        <f t="shared" si="7"/>
        <v>4.1449999999999996</v>
      </c>
      <c r="J58" s="80">
        <f>VLOOKUP($A58,[0]!Table,MATCH(J$4,[0]!Curves,0))</f>
        <v>-0.435</v>
      </c>
      <c r="K58" s="81">
        <f t="shared" si="8"/>
        <v>-0.435</v>
      </c>
      <c r="L58" s="99">
        <f t="shared" si="9"/>
        <v>-0.435</v>
      </c>
      <c r="M58" s="80">
        <f>VLOOKUP($A58,[0]!Table,MATCH(M$4,[0]!Curves,0))</f>
        <v>5.5279506813587006E-3</v>
      </c>
      <c r="N58" s="81">
        <f t="shared" si="10"/>
        <v>5.5279506813587006E-3</v>
      </c>
      <c r="O58" s="99">
        <f t="shared" si="11"/>
        <v>5.5279506813587006E-3</v>
      </c>
      <c r="P58" s="71"/>
      <c r="Q58" s="99">
        <f t="shared" si="12"/>
        <v>3.7155279506813583</v>
      </c>
      <c r="R58" s="99">
        <f t="shared" si="13"/>
        <v>3.7155279506813583</v>
      </c>
      <c r="S58" s="99">
        <f t="shared" si="14"/>
        <v>3.7155279506813583</v>
      </c>
      <c r="T58" s="82"/>
      <c r="U58" s="22">
        <f t="shared" si="15"/>
        <v>30</v>
      </c>
      <c r="V58" s="83">
        <f t="shared" si="16"/>
        <v>39441</v>
      </c>
      <c r="W58" s="22">
        <f t="shared" ca="1" si="17"/>
        <v>2392</v>
      </c>
      <c r="X58" s="80">
        <f>VLOOKUP($A58,[0]!Table,MATCH(X$4,[0]!Curves,0))</f>
        <v>5.8332021188106396E-2</v>
      </c>
      <c r="Y58" s="84">
        <f t="shared" ca="1" si="18"/>
        <v>0.68573258064095821</v>
      </c>
      <c r="Z58" s="22">
        <f t="shared" si="19"/>
        <v>1</v>
      </c>
      <c r="AA58" s="22">
        <f t="shared" si="20"/>
        <v>30</v>
      </c>
      <c r="AC58" s="72">
        <f t="shared" ca="1" si="21"/>
        <v>4263542.3201351576</v>
      </c>
      <c r="AD58" s="72">
        <f t="shared" ca="1" si="22"/>
        <v>4263542.3201351576</v>
      </c>
      <c r="AE58" s="72">
        <f t="shared" ca="1" si="23"/>
        <v>4263542.3201351576</v>
      </c>
      <c r="AF58" s="72">
        <f t="shared" ca="1" si="24"/>
        <v>-447440.50886822527</v>
      </c>
      <c r="AG58" s="72">
        <f t="shared" ca="1" si="25"/>
        <v>-447440.50886822527</v>
      </c>
      <c r="AH58" s="72">
        <f t="shared" ca="1" si="26"/>
        <v>-447440.50886822527</v>
      </c>
      <c r="AI58" s="72">
        <f t="shared" ca="1" si="27"/>
        <v>5686.0438295760678</v>
      </c>
      <c r="AJ58" s="72">
        <f t="shared" ca="1" si="28"/>
        <v>5686.0438295760678</v>
      </c>
      <c r="AK58" s="72">
        <f t="shared" ca="1" si="29"/>
        <v>5686.0438295760678</v>
      </c>
      <c r="AL58" s="76"/>
      <c r="AM58" s="72">
        <f t="shared" ca="1" si="30"/>
        <v>0</v>
      </c>
      <c r="AN58" s="72">
        <f t="shared" ca="1" si="31"/>
        <v>0</v>
      </c>
      <c r="AO58" s="72">
        <f t="shared" ca="1" si="32"/>
        <v>0</v>
      </c>
      <c r="AP58" s="85">
        <f t="shared" ca="1" si="33"/>
        <v>0</v>
      </c>
      <c r="AR58" s="72">
        <f t="shared" ca="1" si="34"/>
        <v>0</v>
      </c>
      <c r="AS58" s="72">
        <f t="shared" ca="1" si="35"/>
        <v>0</v>
      </c>
      <c r="AT58" s="72">
        <f t="shared" ca="1" si="36"/>
        <v>0</v>
      </c>
      <c r="AU58" s="85">
        <f t="shared" ca="1" si="37"/>
        <v>0</v>
      </c>
      <c r="AV58" s="85"/>
      <c r="AW58" s="73">
        <f t="shared" ca="1" si="38"/>
        <v>0</v>
      </c>
      <c r="AY58" s="73">
        <f t="shared" ca="1" si="39"/>
        <v>3821787.8550965083</v>
      </c>
      <c r="AZ58" s="86"/>
    </row>
    <row r="59" spans="1:52">
      <c r="A59" s="77">
        <f t="shared" si="40"/>
        <v>39417</v>
      </c>
      <c r="B59" s="78">
        <f t="shared" si="41"/>
        <v>50000</v>
      </c>
      <c r="C59" s="87"/>
      <c r="D59" s="79">
        <f t="shared" si="3"/>
        <v>50000</v>
      </c>
      <c r="E59" s="67">
        <f t="shared" si="4"/>
        <v>1550000</v>
      </c>
      <c r="F59" s="67">
        <f t="shared" ca="1" si="5"/>
        <v>1056905.0500500309</v>
      </c>
      <c r="G59" s="80">
        <f>VLOOKUP($A59,[0]!Table,MATCH(G$4,[0]!Curves,0))</f>
        <v>4.28</v>
      </c>
      <c r="H59" s="81">
        <f t="shared" si="6"/>
        <v>4.28</v>
      </c>
      <c r="I59" s="80">
        <f t="shared" si="7"/>
        <v>4.28</v>
      </c>
      <c r="J59" s="80">
        <f>VLOOKUP($A59,[0]!Table,MATCH(J$4,[0]!Curves,0))</f>
        <v>-0.435</v>
      </c>
      <c r="K59" s="81">
        <f t="shared" si="8"/>
        <v>-0.435</v>
      </c>
      <c r="L59" s="99">
        <f t="shared" si="9"/>
        <v>-0.435</v>
      </c>
      <c r="M59" s="80">
        <f>VLOOKUP($A59,[0]!Table,MATCH(M$4,[0]!Curves,0))</f>
        <v>5.5295592417767998E-3</v>
      </c>
      <c r="N59" s="81">
        <f t="shared" si="10"/>
        <v>5.5295592417767998E-3</v>
      </c>
      <c r="O59" s="99">
        <f t="shared" si="11"/>
        <v>5.5295592417767998E-3</v>
      </c>
      <c r="P59" s="71"/>
      <c r="Q59" s="99">
        <f t="shared" si="12"/>
        <v>3.8505295592417772</v>
      </c>
      <c r="R59" s="99">
        <f t="shared" si="13"/>
        <v>3.8505295592417772</v>
      </c>
      <c r="S59" s="99">
        <f t="shared" si="14"/>
        <v>3.8505295592417772</v>
      </c>
      <c r="T59" s="82"/>
      <c r="U59" s="22">
        <f t="shared" si="15"/>
        <v>31</v>
      </c>
      <c r="V59" s="83">
        <f t="shared" si="16"/>
        <v>39472</v>
      </c>
      <c r="W59" s="22">
        <f t="shared" ca="1" si="17"/>
        <v>2423</v>
      </c>
      <c r="X59" s="80">
        <f>VLOOKUP($A59,[0]!Table,MATCH(X$4,[0]!Curves,0))</f>
        <v>5.84451076488164E-2</v>
      </c>
      <c r="Y59" s="84">
        <f t="shared" ca="1" si="18"/>
        <v>0.6818742258387297</v>
      </c>
      <c r="Z59" s="22">
        <f t="shared" si="19"/>
        <v>1</v>
      </c>
      <c r="AA59" s="22">
        <f t="shared" si="20"/>
        <v>31</v>
      </c>
      <c r="AC59" s="72">
        <f t="shared" ca="1" si="21"/>
        <v>4523553.6142141325</v>
      </c>
      <c r="AD59" s="72">
        <f t="shared" ca="1" si="22"/>
        <v>4523553.6142141325</v>
      </c>
      <c r="AE59" s="72">
        <f t="shared" ca="1" si="23"/>
        <v>4523553.6142141325</v>
      </c>
      <c r="AF59" s="72">
        <f t="shared" ca="1" si="24"/>
        <v>-459753.69677176344</v>
      </c>
      <c r="AG59" s="72">
        <f t="shared" ca="1" si="25"/>
        <v>-459753.69677176344</v>
      </c>
      <c r="AH59" s="72">
        <f t="shared" ca="1" si="26"/>
        <v>-459753.69677176344</v>
      </c>
      <c r="AI59" s="72">
        <f t="shared" ca="1" si="27"/>
        <v>5844.2190871847197</v>
      </c>
      <c r="AJ59" s="72">
        <f t="shared" ca="1" si="28"/>
        <v>5844.2190871847197</v>
      </c>
      <c r="AK59" s="72">
        <f t="shared" ca="1" si="29"/>
        <v>5844.2190871847197</v>
      </c>
      <c r="AL59" s="76"/>
      <c r="AM59" s="72">
        <f t="shared" ca="1" si="30"/>
        <v>0</v>
      </c>
      <c r="AN59" s="72">
        <f t="shared" ca="1" si="31"/>
        <v>0</v>
      </c>
      <c r="AO59" s="72">
        <f t="shared" ca="1" si="32"/>
        <v>0</v>
      </c>
      <c r="AP59" s="85">
        <f t="shared" ca="1" si="33"/>
        <v>0</v>
      </c>
      <c r="AR59" s="72">
        <f t="shared" ca="1" si="34"/>
        <v>0</v>
      </c>
      <c r="AS59" s="72">
        <f t="shared" ca="1" si="35"/>
        <v>0</v>
      </c>
      <c r="AT59" s="72">
        <f t="shared" ca="1" si="36"/>
        <v>0</v>
      </c>
      <c r="AU59" s="85">
        <f t="shared" ca="1" si="37"/>
        <v>0</v>
      </c>
      <c r="AV59" s="85"/>
      <c r="AW59" s="73">
        <f t="shared" ca="1" si="38"/>
        <v>0</v>
      </c>
      <c r="AY59" s="73">
        <f t="shared" ca="1" si="39"/>
        <v>4069644.1365295537</v>
      </c>
      <c r="AZ59" s="86"/>
    </row>
    <row r="60" spans="1:52">
      <c r="A60" s="77">
        <f t="shared" si="40"/>
        <v>39448</v>
      </c>
      <c r="B60" s="78">
        <f t="shared" si="41"/>
        <v>50000</v>
      </c>
      <c r="C60" s="87"/>
      <c r="D60" s="79">
        <f t="shared" si="3"/>
        <v>50000</v>
      </c>
      <c r="E60" s="67">
        <f t="shared" si="4"/>
        <v>1550000</v>
      </c>
      <c r="F60" s="67">
        <f t="shared" ca="1" si="5"/>
        <v>1050938.0412196829</v>
      </c>
      <c r="G60" s="80">
        <f>VLOOKUP($A60,[0]!Table,MATCH(G$4,[0]!Curves,0))</f>
        <v>4.351</v>
      </c>
      <c r="H60" s="81">
        <f t="shared" si="6"/>
        <v>4.351</v>
      </c>
      <c r="I60" s="80">
        <f t="shared" si="7"/>
        <v>4.351</v>
      </c>
      <c r="J60" s="80">
        <f>VLOOKUP($A60,[0]!Table,MATCH(J$4,[0]!Curves,0))</f>
        <v>-0.435</v>
      </c>
      <c r="K60" s="81">
        <f t="shared" si="8"/>
        <v>-0.435</v>
      </c>
      <c r="L60" s="99">
        <f t="shared" si="9"/>
        <v>-0.435</v>
      </c>
      <c r="M60" s="80">
        <f>VLOOKUP($A60,[0]!Table,MATCH(M$4,[0]!Curves,0))</f>
        <v>5.5312593080664996E-3</v>
      </c>
      <c r="N60" s="81">
        <f t="shared" si="10"/>
        <v>5.5312593080664996E-3</v>
      </c>
      <c r="O60" s="99">
        <f t="shared" si="11"/>
        <v>5.5312593080664996E-3</v>
      </c>
      <c r="P60" s="71"/>
      <c r="Q60" s="99">
        <f t="shared" si="12"/>
        <v>3.9215312593080665</v>
      </c>
      <c r="R60" s="99">
        <f t="shared" si="13"/>
        <v>3.9215312593080665</v>
      </c>
      <c r="S60" s="99">
        <f t="shared" si="14"/>
        <v>3.9215312593080665</v>
      </c>
      <c r="T60" s="82"/>
      <c r="U60" s="22">
        <f t="shared" si="15"/>
        <v>31</v>
      </c>
      <c r="V60" s="83">
        <f t="shared" si="16"/>
        <v>39503</v>
      </c>
      <c r="W60" s="22">
        <f t="shared" ca="1" si="17"/>
        <v>2454</v>
      </c>
      <c r="X60" s="80">
        <f>VLOOKUP($A60,[0]!Table,MATCH(X$4,[0]!Curves,0))</f>
        <v>5.8561963662684804E-2</v>
      </c>
      <c r="Y60" s="84">
        <f t="shared" ca="1" si="18"/>
        <v>0.678024542722376</v>
      </c>
      <c r="Z60" s="22">
        <f t="shared" si="19"/>
        <v>1</v>
      </c>
      <c r="AA60" s="22">
        <f t="shared" si="20"/>
        <v>31</v>
      </c>
      <c r="AC60" s="72">
        <f t="shared" ca="1" si="21"/>
        <v>4572631.4173468407</v>
      </c>
      <c r="AD60" s="72">
        <f t="shared" ca="1" si="22"/>
        <v>4572631.4173468407</v>
      </c>
      <c r="AE60" s="72">
        <f t="shared" ca="1" si="23"/>
        <v>4572631.4173468407</v>
      </c>
      <c r="AF60" s="72">
        <f t="shared" ca="1" si="24"/>
        <v>-457158.04793056205</v>
      </c>
      <c r="AG60" s="72">
        <f t="shared" ca="1" si="25"/>
        <v>-457158.04793056205</v>
      </c>
      <c r="AH60" s="72">
        <f t="shared" ca="1" si="26"/>
        <v>-457158.04793056205</v>
      </c>
      <c r="AI60" s="72">
        <f t="shared" ca="1" si="27"/>
        <v>5813.0108226975453</v>
      </c>
      <c r="AJ60" s="72">
        <f t="shared" ca="1" si="28"/>
        <v>5813.0108226975453</v>
      </c>
      <c r="AK60" s="72">
        <f t="shared" ca="1" si="29"/>
        <v>5813.0108226975453</v>
      </c>
      <c r="AL60" s="76"/>
      <c r="AM60" s="72">
        <f t="shared" ca="1" si="30"/>
        <v>0</v>
      </c>
      <c r="AN60" s="72">
        <f t="shared" ca="1" si="31"/>
        <v>0</v>
      </c>
      <c r="AO60" s="72">
        <f t="shared" ca="1" si="32"/>
        <v>0</v>
      </c>
      <c r="AP60" s="85">
        <f t="shared" ca="1" si="33"/>
        <v>0</v>
      </c>
      <c r="AR60" s="72">
        <f t="shared" ca="1" si="34"/>
        <v>0</v>
      </c>
      <c r="AS60" s="72">
        <f t="shared" ca="1" si="35"/>
        <v>0</v>
      </c>
      <c r="AT60" s="72">
        <f t="shared" ca="1" si="36"/>
        <v>0</v>
      </c>
      <c r="AU60" s="85">
        <f t="shared" ca="1" si="37"/>
        <v>0</v>
      </c>
      <c r="AV60" s="85"/>
      <c r="AW60" s="73">
        <f t="shared" ca="1" si="38"/>
        <v>0</v>
      </c>
      <c r="AY60" s="73">
        <f t="shared" ca="1" si="39"/>
        <v>4121286.3802389763</v>
      </c>
      <c r="AZ60" s="86"/>
    </row>
    <row r="61" spans="1:52">
      <c r="A61" s="77">
        <f t="shared" si="40"/>
        <v>39479</v>
      </c>
      <c r="B61" s="78">
        <f t="shared" si="41"/>
        <v>50000</v>
      </c>
      <c r="C61" s="87"/>
      <c r="D61" s="79">
        <f t="shared" si="3"/>
        <v>50000</v>
      </c>
      <c r="E61" s="67">
        <f t="shared" si="4"/>
        <v>1450000</v>
      </c>
      <c r="F61" s="67">
        <f t="shared" ca="1" si="5"/>
        <v>977925.18953506218</v>
      </c>
      <c r="G61" s="80">
        <f>VLOOKUP($A61,[0]!Table,MATCH(G$4,[0]!Curves,0))</f>
        <v>4.2330000000000005</v>
      </c>
      <c r="H61" s="81">
        <f t="shared" si="6"/>
        <v>4.2330000000000005</v>
      </c>
      <c r="I61" s="80">
        <f t="shared" si="7"/>
        <v>4.2330000000000005</v>
      </c>
      <c r="J61" s="80">
        <f>VLOOKUP($A61,[0]!Table,MATCH(J$4,[0]!Curves,0))</f>
        <v>-0.435</v>
      </c>
      <c r="K61" s="81">
        <f t="shared" si="8"/>
        <v>-0.435</v>
      </c>
      <c r="L61" s="99">
        <f t="shared" si="9"/>
        <v>-0.435</v>
      </c>
      <c r="M61" s="80">
        <f>VLOOKUP($A61,[0]!Table,MATCH(M$4,[0]!Curves,0))</f>
        <v>5.5329979122287001E-3</v>
      </c>
      <c r="N61" s="81">
        <f t="shared" si="10"/>
        <v>5.5329979122287001E-3</v>
      </c>
      <c r="O61" s="99">
        <f t="shared" si="11"/>
        <v>5.5329979122287001E-3</v>
      </c>
      <c r="P61" s="71"/>
      <c r="Q61" s="99">
        <f t="shared" si="12"/>
        <v>3.8035329979122294</v>
      </c>
      <c r="R61" s="99">
        <f t="shared" si="13"/>
        <v>3.8035329979122294</v>
      </c>
      <c r="S61" s="99">
        <f t="shared" si="14"/>
        <v>3.8035329979122294</v>
      </c>
      <c r="T61" s="82"/>
      <c r="U61" s="22">
        <f t="shared" si="15"/>
        <v>29</v>
      </c>
      <c r="V61" s="83">
        <f t="shared" si="16"/>
        <v>39532</v>
      </c>
      <c r="W61" s="22">
        <f t="shared" ca="1" si="17"/>
        <v>2483</v>
      </c>
      <c r="X61" s="80">
        <f>VLOOKUP($A61,[0]!Table,MATCH(X$4,[0]!Curves,0))</f>
        <v>5.8678819681093196E-2</v>
      </c>
      <c r="Y61" s="84">
        <f t="shared" ca="1" si="18"/>
        <v>0.67443116519659463</v>
      </c>
      <c r="Z61" s="22">
        <f t="shared" si="19"/>
        <v>1</v>
      </c>
      <c r="AA61" s="22">
        <f t="shared" si="20"/>
        <v>29</v>
      </c>
      <c r="AC61" s="72">
        <f t="shared" ca="1" si="21"/>
        <v>4139557.3273019185</v>
      </c>
      <c r="AD61" s="72">
        <f t="shared" ca="1" si="22"/>
        <v>4139557.3273019185</v>
      </c>
      <c r="AE61" s="72">
        <f t="shared" ca="1" si="23"/>
        <v>4139557.3273019185</v>
      </c>
      <c r="AF61" s="72">
        <f t="shared" ca="1" si="24"/>
        <v>-425397.45744775207</v>
      </c>
      <c r="AG61" s="72">
        <f t="shared" ca="1" si="25"/>
        <v>-425397.45744775207</v>
      </c>
      <c r="AH61" s="72">
        <f t="shared" ca="1" si="26"/>
        <v>-425397.45744775207</v>
      </c>
      <c r="AI61" s="72">
        <f t="shared" ca="1" si="27"/>
        <v>5410.8580320133551</v>
      </c>
      <c r="AJ61" s="72">
        <f t="shared" ca="1" si="28"/>
        <v>5410.8580320133551</v>
      </c>
      <c r="AK61" s="72">
        <f t="shared" ca="1" si="29"/>
        <v>5410.8580320133551</v>
      </c>
      <c r="AL61" s="76"/>
      <c r="AM61" s="72">
        <f t="shared" ca="1" si="30"/>
        <v>0</v>
      </c>
      <c r="AN61" s="72">
        <f t="shared" ca="1" si="31"/>
        <v>0</v>
      </c>
      <c r="AO61" s="72">
        <f t="shared" ca="1" si="32"/>
        <v>0</v>
      </c>
      <c r="AP61" s="85">
        <f t="shared" ca="1" si="33"/>
        <v>0</v>
      </c>
      <c r="AR61" s="72">
        <f t="shared" ca="1" si="34"/>
        <v>0</v>
      </c>
      <c r="AS61" s="72">
        <f t="shared" ca="1" si="35"/>
        <v>0</v>
      </c>
      <c r="AT61" s="72">
        <f t="shared" ca="1" si="36"/>
        <v>0</v>
      </c>
      <c r="AU61" s="85">
        <f t="shared" ca="1" si="37"/>
        <v>0</v>
      </c>
      <c r="AV61" s="85"/>
      <c r="AW61" s="73">
        <f t="shared" ca="1" si="38"/>
        <v>0</v>
      </c>
      <c r="AY61" s="73">
        <f t="shared" ca="1" si="39"/>
        <v>3719570.7278861799</v>
      </c>
      <c r="AZ61" s="86"/>
    </row>
    <row r="62" spans="1:52">
      <c r="A62" s="77">
        <f t="shared" si="40"/>
        <v>39508</v>
      </c>
      <c r="B62" s="78">
        <f t="shared" si="41"/>
        <v>50000</v>
      </c>
      <c r="C62" s="87"/>
      <c r="D62" s="79">
        <f t="shared" si="3"/>
        <v>50000</v>
      </c>
      <c r="E62" s="67">
        <f t="shared" si="4"/>
        <v>1550000</v>
      </c>
      <c r="F62" s="67">
        <f t="shared" ca="1" si="5"/>
        <v>1039427.750121349</v>
      </c>
      <c r="G62" s="80">
        <f>VLOOKUP($A62,[0]!Table,MATCH(G$4,[0]!Curves,0))</f>
        <v>4.0999999999999996</v>
      </c>
      <c r="H62" s="81">
        <f t="shared" si="6"/>
        <v>4.0999999999999996</v>
      </c>
      <c r="I62" s="80">
        <f t="shared" si="7"/>
        <v>4.0999999999999996</v>
      </c>
      <c r="J62" s="80">
        <f>VLOOKUP($A62,[0]!Table,MATCH(J$4,[0]!Curves,0))</f>
        <v>-0.435</v>
      </c>
      <c r="K62" s="81">
        <f t="shared" si="8"/>
        <v>-0.435</v>
      </c>
      <c r="L62" s="99">
        <f t="shared" si="9"/>
        <v>-0.435</v>
      </c>
      <c r="M62" s="80">
        <f>VLOOKUP($A62,[0]!Table,MATCH(M$4,[0]!Curves,0))</f>
        <v>5.5346592641644004E-3</v>
      </c>
      <c r="N62" s="81">
        <f t="shared" si="10"/>
        <v>5.5346592641644004E-3</v>
      </c>
      <c r="O62" s="99">
        <f t="shared" si="11"/>
        <v>5.5346592641644004E-3</v>
      </c>
      <c r="P62" s="71"/>
      <c r="Q62" s="99">
        <f t="shared" si="12"/>
        <v>3.6705346592641641</v>
      </c>
      <c r="R62" s="99">
        <f t="shared" si="13"/>
        <v>3.6705346592641641</v>
      </c>
      <c r="S62" s="99">
        <f t="shared" si="14"/>
        <v>3.6705346592641641</v>
      </c>
      <c r="T62" s="82"/>
      <c r="U62" s="22">
        <f t="shared" si="15"/>
        <v>31</v>
      </c>
      <c r="V62" s="83">
        <f t="shared" si="16"/>
        <v>39563</v>
      </c>
      <c r="W62" s="22">
        <f t="shared" ca="1" si="17"/>
        <v>2514</v>
      </c>
      <c r="X62" s="80">
        <f>VLOOKUP($A62,[0]!Table,MATCH(X$4,[0]!Curves,0))</f>
        <v>5.8788136605649702E-2</v>
      </c>
      <c r="Y62" s="84">
        <f t="shared" ca="1" si="18"/>
        <v>0.67059854846538647</v>
      </c>
      <c r="Z62" s="22">
        <f t="shared" si="19"/>
        <v>1</v>
      </c>
      <c r="AA62" s="22">
        <f t="shared" si="20"/>
        <v>31</v>
      </c>
      <c r="AC62" s="72">
        <f t="shared" ca="1" si="21"/>
        <v>4261653.7754975306</v>
      </c>
      <c r="AD62" s="72">
        <f t="shared" ca="1" si="22"/>
        <v>4261653.7754975306</v>
      </c>
      <c r="AE62" s="72">
        <f t="shared" ca="1" si="23"/>
        <v>4261653.7754975306</v>
      </c>
      <c r="AF62" s="72">
        <f t="shared" ca="1" si="24"/>
        <v>-452151.07130278682</v>
      </c>
      <c r="AG62" s="72">
        <f t="shared" ca="1" si="25"/>
        <v>-452151.07130278682</v>
      </c>
      <c r="AH62" s="72">
        <f t="shared" ca="1" si="26"/>
        <v>-452151.07130278682</v>
      </c>
      <c r="AI62" s="72">
        <f t="shared" ca="1" si="27"/>
        <v>5752.8784266386838</v>
      </c>
      <c r="AJ62" s="72">
        <f t="shared" ca="1" si="28"/>
        <v>5752.8784266386838</v>
      </c>
      <c r="AK62" s="72">
        <f t="shared" ca="1" si="29"/>
        <v>5752.8784266386838</v>
      </c>
      <c r="AL62" s="76"/>
      <c r="AM62" s="72">
        <f t="shared" ca="1" si="30"/>
        <v>0</v>
      </c>
      <c r="AN62" s="72">
        <f t="shared" ca="1" si="31"/>
        <v>0</v>
      </c>
      <c r="AO62" s="72">
        <f t="shared" ca="1" si="32"/>
        <v>0</v>
      </c>
      <c r="AP62" s="85">
        <f t="shared" ca="1" si="33"/>
        <v>0</v>
      </c>
      <c r="AR62" s="72">
        <f t="shared" ca="1" si="34"/>
        <v>0</v>
      </c>
      <c r="AS62" s="72">
        <f t="shared" ca="1" si="35"/>
        <v>0</v>
      </c>
      <c r="AT62" s="72">
        <f t="shared" ca="1" si="36"/>
        <v>0</v>
      </c>
      <c r="AU62" s="85">
        <f t="shared" ca="1" si="37"/>
        <v>0</v>
      </c>
      <c r="AV62" s="85"/>
      <c r="AW62" s="73">
        <f t="shared" ca="1" si="38"/>
        <v>0</v>
      </c>
      <c r="AY62" s="73">
        <f t="shared" ca="1" si="39"/>
        <v>3815255.5826213825</v>
      </c>
      <c r="AZ62" s="86"/>
    </row>
    <row r="63" spans="1:52">
      <c r="A63" s="77">
        <f t="shared" si="40"/>
        <v>39539</v>
      </c>
      <c r="B63" s="78">
        <f t="shared" si="41"/>
        <v>50000</v>
      </c>
      <c r="C63" s="87"/>
      <c r="D63" s="79">
        <f t="shared" si="3"/>
        <v>50000</v>
      </c>
      <c r="E63" s="67">
        <f t="shared" si="4"/>
        <v>1500000</v>
      </c>
      <c r="F63" s="67">
        <f t="shared" ca="1" si="5"/>
        <v>1000347.1440989301</v>
      </c>
      <c r="G63" s="80">
        <f>VLOOKUP($A63,[0]!Table,MATCH(G$4,[0]!Curves,0))</f>
        <v>3.915</v>
      </c>
      <c r="H63" s="81">
        <f t="shared" si="6"/>
        <v>3.915</v>
      </c>
      <c r="I63" s="80">
        <f t="shared" si="7"/>
        <v>3.915</v>
      </c>
      <c r="J63" s="80">
        <f>VLOOKUP($A63,[0]!Table,MATCH(J$4,[0]!Curves,0))</f>
        <v>-0.59</v>
      </c>
      <c r="K63" s="81">
        <f t="shared" si="8"/>
        <v>-0.59</v>
      </c>
      <c r="L63" s="99">
        <f t="shared" si="9"/>
        <v>-0.59</v>
      </c>
      <c r="M63" s="80">
        <f>VLOOKUP($A63,[0]!Table,MATCH(M$4,[0]!Curves,0))</f>
        <v>1.7301476705201E-3</v>
      </c>
      <c r="N63" s="81">
        <f t="shared" si="10"/>
        <v>1.7301476705201E-3</v>
      </c>
      <c r="O63" s="99">
        <f t="shared" si="11"/>
        <v>1.7301476705201E-3</v>
      </c>
      <c r="P63" s="71"/>
      <c r="Q63" s="99">
        <f t="shared" si="12"/>
        <v>3.3267301476705202</v>
      </c>
      <c r="R63" s="99">
        <f t="shared" si="13"/>
        <v>3.3267301476705202</v>
      </c>
      <c r="S63" s="99">
        <f t="shared" si="14"/>
        <v>3.3267301476705202</v>
      </c>
      <c r="T63" s="82"/>
      <c r="U63" s="22">
        <f t="shared" si="15"/>
        <v>30</v>
      </c>
      <c r="V63" s="83">
        <f t="shared" si="16"/>
        <v>39593</v>
      </c>
      <c r="W63" s="22">
        <f t="shared" ca="1" si="17"/>
        <v>2544</v>
      </c>
      <c r="X63" s="80">
        <f>VLOOKUP($A63,[0]!Table,MATCH(X$4,[0]!Curves,0))</f>
        <v>5.8904992632844905E-2</v>
      </c>
      <c r="Y63" s="84">
        <f t="shared" ca="1" si="18"/>
        <v>0.66689809606595341</v>
      </c>
      <c r="Z63" s="22">
        <f t="shared" si="19"/>
        <v>1</v>
      </c>
      <c r="AA63" s="22">
        <f t="shared" si="20"/>
        <v>30</v>
      </c>
      <c r="AC63" s="72">
        <f t="shared" ca="1" si="21"/>
        <v>3916359.0691473112</v>
      </c>
      <c r="AD63" s="72">
        <f t="shared" ca="1" si="22"/>
        <v>3916359.0691473112</v>
      </c>
      <c r="AE63" s="72">
        <f t="shared" ca="1" si="23"/>
        <v>3916359.0691473112</v>
      </c>
      <c r="AF63" s="72">
        <f t="shared" ca="1" si="24"/>
        <v>-590204.81501836865</v>
      </c>
      <c r="AG63" s="72">
        <f t="shared" ca="1" si="25"/>
        <v>-590204.81501836865</v>
      </c>
      <c r="AH63" s="72">
        <f t="shared" ca="1" si="26"/>
        <v>-590204.81501836865</v>
      </c>
      <c r="AI63" s="72">
        <f t="shared" ca="1" si="27"/>
        <v>1730.7482810741985</v>
      </c>
      <c r="AJ63" s="72">
        <f t="shared" ca="1" si="28"/>
        <v>1730.7482810741985</v>
      </c>
      <c r="AK63" s="72">
        <f t="shared" ca="1" si="29"/>
        <v>1730.7482810741985</v>
      </c>
      <c r="AL63" s="76"/>
      <c r="AM63" s="72">
        <f t="shared" ca="1" si="30"/>
        <v>0</v>
      </c>
      <c r="AN63" s="72">
        <f t="shared" ca="1" si="31"/>
        <v>0</v>
      </c>
      <c r="AO63" s="72">
        <f t="shared" ca="1" si="32"/>
        <v>0</v>
      </c>
      <c r="AP63" s="85">
        <f t="shared" ca="1" si="33"/>
        <v>0</v>
      </c>
      <c r="AR63" s="72">
        <f t="shared" ca="1" si="34"/>
        <v>0</v>
      </c>
      <c r="AS63" s="72">
        <f t="shared" ca="1" si="35"/>
        <v>0</v>
      </c>
      <c r="AT63" s="72">
        <f t="shared" ca="1" si="36"/>
        <v>0</v>
      </c>
      <c r="AU63" s="85">
        <f t="shared" ca="1" si="37"/>
        <v>0</v>
      </c>
      <c r="AV63" s="85"/>
      <c r="AW63" s="73">
        <f t="shared" ca="1" si="38"/>
        <v>0</v>
      </c>
      <c r="AY63" s="73">
        <f t="shared" ca="1" si="39"/>
        <v>3327885.002410017</v>
      </c>
      <c r="AZ63" s="86"/>
    </row>
    <row r="64" spans="1:52">
      <c r="A64" s="77">
        <f t="shared" si="40"/>
        <v>39569</v>
      </c>
      <c r="B64" s="78">
        <f t="shared" si="41"/>
        <v>50000</v>
      </c>
      <c r="C64" s="87"/>
      <c r="D64" s="79">
        <f t="shared" si="3"/>
        <v>50000</v>
      </c>
      <c r="E64" s="67">
        <f t="shared" si="4"/>
        <v>1550000</v>
      </c>
      <c r="F64" s="67">
        <f t="shared" ca="1" si="5"/>
        <v>1027778.9680412149</v>
      </c>
      <c r="G64" s="80">
        <f>VLOOKUP($A64,[0]!Table,MATCH(G$4,[0]!Curves,0))</f>
        <v>3.9049999999999998</v>
      </c>
      <c r="H64" s="81">
        <f t="shared" si="6"/>
        <v>3.9049999999999998</v>
      </c>
      <c r="I64" s="80">
        <f t="shared" si="7"/>
        <v>3.9049999999999998</v>
      </c>
      <c r="J64" s="80">
        <f>VLOOKUP($A64,[0]!Table,MATCH(J$4,[0]!Curves,0))</f>
        <v>-0.59</v>
      </c>
      <c r="K64" s="81">
        <f t="shared" si="8"/>
        <v>-0.59</v>
      </c>
      <c r="L64" s="99">
        <f t="shared" si="9"/>
        <v>-0.59</v>
      </c>
      <c r="M64" s="80">
        <f>VLOOKUP($A64,[0]!Table,MATCH(M$4,[0]!Curves,0))</f>
        <v>1.7307075359443E-3</v>
      </c>
      <c r="N64" s="81">
        <f t="shared" si="10"/>
        <v>1.7307075359443E-3</v>
      </c>
      <c r="O64" s="99">
        <f t="shared" si="11"/>
        <v>1.7307075359443E-3</v>
      </c>
      <c r="P64" s="71"/>
      <c r="Q64" s="99">
        <f t="shared" si="12"/>
        <v>3.3167307075359442</v>
      </c>
      <c r="R64" s="99">
        <f t="shared" si="13"/>
        <v>3.3167307075359442</v>
      </c>
      <c r="S64" s="99">
        <f t="shared" si="14"/>
        <v>3.3167307075359442</v>
      </c>
      <c r="T64" s="82"/>
      <c r="U64" s="22">
        <f t="shared" si="15"/>
        <v>31</v>
      </c>
      <c r="V64" s="83">
        <f t="shared" si="16"/>
        <v>39624</v>
      </c>
      <c r="W64" s="22">
        <f t="shared" ca="1" si="17"/>
        <v>2575</v>
      </c>
      <c r="X64" s="80">
        <f>VLOOKUP($A64,[0]!Table,MATCH(X$4,[0]!Curves,0))</f>
        <v>5.9018079115098002E-2</v>
      </c>
      <c r="Y64" s="84">
        <f t="shared" ca="1" si="18"/>
        <v>0.66308320518788055</v>
      </c>
      <c r="Z64" s="22">
        <f t="shared" si="19"/>
        <v>1</v>
      </c>
      <c r="AA64" s="22">
        <f t="shared" si="20"/>
        <v>31</v>
      </c>
      <c r="AC64" s="72">
        <f t="shared" ca="1" si="21"/>
        <v>4013476.8702009437</v>
      </c>
      <c r="AD64" s="72">
        <f t="shared" ca="1" si="22"/>
        <v>4013476.8702009437</v>
      </c>
      <c r="AE64" s="72">
        <f t="shared" ca="1" si="23"/>
        <v>4013476.8702009437</v>
      </c>
      <c r="AF64" s="72">
        <f t="shared" ca="1" si="24"/>
        <v>-606389.59114431671</v>
      </c>
      <c r="AG64" s="72">
        <f t="shared" ca="1" si="25"/>
        <v>-606389.59114431671</v>
      </c>
      <c r="AH64" s="72">
        <f t="shared" ca="1" si="26"/>
        <v>-606389.59114431671</v>
      </c>
      <c r="AI64" s="72">
        <f t="shared" ca="1" si="27"/>
        <v>1778.7848052739864</v>
      </c>
      <c r="AJ64" s="72">
        <f t="shared" ca="1" si="28"/>
        <v>1778.7848052739864</v>
      </c>
      <c r="AK64" s="72">
        <f t="shared" ca="1" si="29"/>
        <v>1778.7848052739864</v>
      </c>
      <c r="AL64" s="76"/>
      <c r="AM64" s="72">
        <f t="shared" ca="1" si="30"/>
        <v>0</v>
      </c>
      <c r="AN64" s="72">
        <f t="shared" ca="1" si="31"/>
        <v>0</v>
      </c>
      <c r="AO64" s="72">
        <f t="shared" ca="1" si="32"/>
        <v>0</v>
      </c>
      <c r="AP64" s="85">
        <f t="shared" ca="1" si="33"/>
        <v>0</v>
      </c>
      <c r="AR64" s="72">
        <f t="shared" ca="1" si="34"/>
        <v>0</v>
      </c>
      <c r="AS64" s="72">
        <f t="shared" ca="1" si="35"/>
        <v>0</v>
      </c>
      <c r="AT64" s="72">
        <f t="shared" ca="1" si="36"/>
        <v>0</v>
      </c>
      <c r="AU64" s="85">
        <f t="shared" ca="1" si="37"/>
        <v>0</v>
      </c>
      <c r="AV64" s="85"/>
      <c r="AW64" s="73">
        <f t="shared" ca="1" si="38"/>
        <v>0</v>
      </c>
      <c r="AY64" s="73">
        <f t="shared" ca="1" si="39"/>
        <v>3408866.0638619009</v>
      </c>
      <c r="AZ64" s="86"/>
    </row>
    <row r="65" spans="1:52">
      <c r="A65" s="77">
        <f t="shared" si="40"/>
        <v>39600</v>
      </c>
      <c r="B65" s="78">
        <f t="shared" si="41"/>
        <v>50000</v>
      </c>
      <c r="C65" s="87"/>
      <c r="D65" s="79">
        <f t="shared" si="3"/>
        <v>50000</v>
      </c>
      <c r="E65" s="67">
        <f t="shared" si="4"/>
        <v>1500000</v>
      </c>
      <c r="F65" s="67">
        <f t="shared" ca="1" si="5"/>
        <v>989317.95468671317</v>
      </c>
      <c r="G65" s="80">
        <f>VLOOKUP($A65,[0]!Table,MATCH(G$4,[0]!Curves,0))</f>
        <v>3.9410000000000003</v>
      </c>
      <c r="H65" s="81">
        <f t="shared" si="6"/>
        <v>3.9410000000000003</v>
      </c>
      <c r="I65" s="80">
        <f t="shared" si="7"/>
        <v>3.9410000000000003</v>
      </c>
      <c r="J65" s="80">
        <f>VLOOKUP($A65,[0]!Table,MATCH(J$4,[0]!Curves,0))</f>
        <v>-0.59</v>
      </c>
      <c r="K65" s="81">
        <f t="shared" si="8"/>
        <v>-0.59</v>
      </c>
      <c r="L65" s="99">
        <f t="shared" si="9"/>
        <v>-0.59</v>
      </c>
      <c r="M65" s="80">
        <f>VLOOKUP($A65,[0]!Table,MATCH(M$4,[0]!Curves,0))</f>
        <v>1.7312979507334001E-3</v>
      </c>
      <c r="N65" s="81">
        <f t="shared" si="10"/>
        <v>1.7312979507334001E-3</v>
      </c>
      <c r="O65" s="99">
        <f t="shared" si="11"/>
        <v>1.7312979507334001E-3</v>
      </c>
      <c r="P65" s="71"/>
      <c r="Q65" s="99">
        <f t="shared" si="12"/>
        <v>3.3527312979507338</v>
      </c>
      <c r="R65" s="99">
        <f t="shared" si="13"/>
        <v>3.3527312979507338</v>
      </c>
      <c r="S65" s="99">
        <f t="shared" si="14"/>
        <v>3.3527312979507338</v>
      </c>
      <c r="T65" s="82"/>
      <c r="U65" s="22">
        <f t="shared" si="15"/>
        <v>30</v>
      </c>
      <c r="V65" s="83">
        <f t="shared" si="16"/>
        <v>39654</v>
      </c>
      <c r="W65" s="22">
        <f t="shared" ca="1" si="17"/>
        <v>2605</v>
      </c>
      <c r="X65" s="80">
        <f>VLOOKUP($A65,[0]!Table,MATCH(X$4,[0]!Curves,0))</f>
        <v>5.9134935151225601E-2</v>
      </c>
      <c r="Y65" s="84">
        <f t="shared" ca="1" si="18"/>
        <v>0.65954530312447546</v>
      </c>
      <c r="Z65" s="22">
        <f t="shared" si="19"/>
        <v>1</v>
      </c>
      <c r="AA65" s="22">
        <f t="shared" si="20"/>
        <v>30</v>
      </c>
      <c r="AC65" s="72">
        <f t="shared" ca="1" si="21"/>
        <v>3898902.059420337</v>
      </c>
      <c r="AD65" s="72">
        <f t="shared" ca="1" si="22"/>
        <v>3898902.059420337</v>
      </c>
      <c r="AE65" s="72">
        <f t="shared" ca="1" si="23"/>
        <v>3898902.059420337</v>
      </c>
      <c r="AF65" s="72">
        <f t="shared" ca="1" si="24"/>
        <v>-583697.59326516069</v>
      </c>
      <c r="AG65" s="72">
        <f t="shared" ca="1" si="25"/>
        <v>-583697.59326516069</v>
      </c>
      <c r="AH65" s="72">
        <f t="shared" ca="1" si="26"/>
        <v>-583697.59326516069</v>
      </c>
      <c r="AI65" s="72">
        <f t="shared" ca="1" si="27"/>
        <v>1712.8041475728653</v>
      </c>
      <c r="AJ65" s="72">
        <f t="shared" ca="1" si="28"/>
        <v>1712.8041475728653</v>
      </c>
      <c r="AK65" s="72">
        <f t="shared" ca="1" si="29"/>
        <v>1712.8041475728653</v>
      </c>
      <c r="AL65" s="76"/>
      <c r="AM65" s="72">
        <f t="shared" ca="1" si="30"/>
        <v>0</v>
      </c>
      <c r="AN65" s="72">
        <f t="shared" ca="1" si="31"/>
        <v>0</v>
      </c>
      <c r="AO65" s="72">
        <f t="shared" ca="1" si="32"/>
        <v>0</v>
      </c>
      <c r="AP65" s="85">
        <f t="shared" ca="1" si="33"/>
        <v>0</v>
      </c>
      <c r="AR65" s="72">
        <f t="shared" ca="1" si="34"/>
        <v>0</v>
      </c>
      <c r="AS65" s="72">
        <f t="shared" ca="1" si="35"/>
        <v>0</v>
      </c>
      <c r="AT65" s="72">
        <f t="shared" ca="1" si="36"/>
        <v>0</v>
      </c>
      <c r="AU65" s="85">
        <f t="shared" ca="1" si="37"/>
        <v>0</v>
      </c>
      <c r="AV65" s="85"/>
      <c r="AW65" s="73">
        <f t="shared" ca="1" si="38"/>
        <v>0</v>
      </c>
      <c r="AY65" s="73">
        <f t="shared" ca="1" si="39"/>
        <v>3316917.2703027492</v>
      </c>
      <c r="AZ65" s="86"/>
    </row>
    <row r="66" spans="1:52">
      <c r="A66" s="77">
        <f t="shared" si="40"/>
        <v>39630</v>
      </c>
      <c r="B66" s="78">
        <f t="shared" si="41"/>
        <v>50000</v>
      </c>
      <c r="C66" s="87"/>
      <c r="D66" s="79">
        <f t="shared" si="3"/>
        <v>50000</v>
      </c>
      <c r="E66" s="67">
        <f t="shared" si="4"/>
        <v>1550000</v>
      </c>
      <c r="F66" s="67">
        <f t="shared" ca="1" si="5"/>
        <v>1016730.70779006</v>
      </c>
      <c r="G66" s="80">
        <f>VLOOKUP($A66,[0]!Table,MATCH(G$4,[0]!Curves,0))</f>
        <v>3.99</v>
      </c>
      <c r="H66" s="81">
        <f t="shared" si="6"/>
        <v>3.99</v>
      </c>
      <c r="I66" s="80">
        <f t="shared" si="7"/>
        <v>3.99</v>
      </c>
      <c r="J66" s="80">
        <f>VLOOKUP($A66,[0]!Table,MATCH(J$4,[0]!Curves,0))</f>
        <v>-0.59</v>
      </c>
      <c r="K66" s="81">
        <f t="shared" si="8"/>
        <v>-0.59</v>
      </c>
      <c r="L66" s="99">
        <f t="shared" si="9"/>
        <v>-0.59</v>
      </c>
      <c r="M66" s="80">
        <f>VLOOKUP($A66,[0]!Table,MATCH(M$4,[0]!Curves,0))</f>
        <v>1.7315027341840001E-3</v>
      </c>
      <c r="N66" s="81">
        <f t="shared" si="10"/>
        <v>1.7315027341840001E-3</v>
      </c>
      <c r="O66" s="99">
        <f t="shared" si="11"/>
        <v>1.7315027341840001E-3</v>
      </c>
      <c r="P66" s="71"/>
      <c r="Q66" s="99">
        <f t="shared" si="12"/>
        <v>3.4017315027341843</v>
      </c>
      <c r="R66" s="99">
        <f t="shared" si="13"/>
        <v>3.4017315027341843</v>
      </c>
      <c r="S66" s="99">
        <f t="shared" si="14"/>
        <v>3.4017315027341843</v>
      </c>
      <c r="T66" s="82"/>
      <c r="U66" s="22">
        <f t="shared" si="15"/>
        <v>31</v>
      </c>
      <c r="V66" s="83">
        <f t="shared" si="16"/>
        <v>39685</v>
      </c>
      <c r="W66" s="22">
        <f t="shared" ca="1" si="17"/>
        <v>2636</v>
      </c>
      <c r="X66" s="80">
        <f>VLOOKUP($A66,[0]!Table,MATCH(X$4,[0]!Curves,0))</f>
        <v>5.9216232677891799E-2</v>
      </c>
      <c r="Y66" s="84">
        <f t="shared" ca="1" si="18"/>
        <v>0.65595529534842578</v>
      </c>
      <c r="Z66" s="22">
        <f t="shared" si="19"/>
        <v>1</v>
      </c>
      <c r="AA66" s="22">
        <f t="shared" si="20"/>
        <v>31</v>
      </c>
      <c r="AC66" s="72">
        <f t="shared" ca="1" si="21"/>
        <v>4056755.5240823394</v>
      </c>
      <c r="AD66" s="72">
        <f t="shared" ca="1" si="22"/>
        <v>4056755.5240823394</v>
      </c>
      <c r="AE66" s="72">
        <f t="shared" ca="1" si="23"/>
        <v>4056755.5240823394</v>
      </c>
      <c r="AF66" s="72">
        <f t="shared" ca="1" si="24"/>
        <v>-599871.11759613536</v>
      </c>
      <c r="AG66" s="72">
        <f t="shared" ca="1" si="25"/>
        <v>-599871.11759613536</v>
      </c>
      <c r="AH66" s="72">
        <f t="shared" ca="1" si="26"/>
        <v>-599871.11759613536</v>
      </c>
      <c r="AI66" s="72">
        <f t="shared" ca="1" si="27"/>
        <v>1760.4720004673225</v>
      </c>
      <c r="AJ66" s="72">
        <f t="shared" ca="1" si="28"/>
        <v>1760.4720004673225</v>
      </c>
      <c r="AK66" s="72">
        <f t="shared" ca="1" si="29"/>
        <v>1760.4720004673225</v>
      </c>
      <c r="AL66" s="76"/>
      <c r="AM66" s="72">
        <f t="shared" ca="1" si="30"/>
        <v>0</v>
      </c>
      <c r="AN66" s="72">
        <f t="shared" ca="1" si="31"/>
        <v>0</v>
      </c>
      <c r="AO66" s="72">
        <f t="shared" ca="1" si="32"/>
        <v>0</v>
      </c>
      <c r="AP66" s="85">
        <f t="shared" ca="1" si="33"/>
        <v>0</v>
      </c>
      <c r="AR66" s="72">
        <f t="shared" ca="1" si="34"/>
        <v>0</v>
      </c>
      <c r="AS66" s="72">
        <f t="shared" ca="1" si="35"/>
        <v>0</v>
      </c>
      <c r="AT66" s="72">
        <f t="shared" ca="1" si="36"/>
        <v>0</v>
      </c>
      <c r="AU66" s="85">
        <f t="shared" ca="1" si="37"/>
        <v>0</v>
      </c>
      <c r="AV66" s="85"/>
      <c r="AW66" s="73">
        <f t="shared" ca="1" si="38"/>
        <v>0</v>
      </c>
      <c r="AY66" s="73">
        <f t="shared" ca="1" si="39"/>
        <v>3458644.8784866715</v>
      </c>
      <c r="AZ66" s="86"/>
    </row>
    <row r="67" spans="1:52">
      <c r="A67" s="77">
        <f t="shared" si="40"/>
        <v>39661</v>
      </c>
      <c r="B67" s="78">
        <f t="shared" si="41"/>
        <v>50000</v>
      </c>
      <c r="C67" s="87"/>
      <c r="D67" s="79">
        <f t="shared" si="3"/>
        <v>50000</v>
      </c>
      <c r="E67" s="67">
        <f t="shared" si="4"/>
        <v>1550000</v>
      </c>
      <c r="F67" s="67">
        <f t="shared" ca="1" si="5"/>
        <v>1011184.4889611874</v>
      </c>
      <c r="G67" s="80">
        <f>VLOOKUP($A67,[0]!Table,MATCH(G$4,[0]!Curves,0))</f>
        <v>4.0350000000000001</v>
      </c>
      <c r="H67" s="81">
        <f t="shared" si="6"/>
        <v>4.0350000000000001</v>
      </c>
      <c r="I67" s="80">
        <f t="shared" si="7"/>
        <v>4.0350000000000001</v>
      </c>
      <c r="J67" s="80">
        <f>VLOOKUP($A67,[0]!Table,MATCH(J$4,[0]!Curves,0))</f>
        <v>-0.59</v>
      </c>
      <c r="K67" s="81">
        <f t="shared" si="8"/>
        <v>-0.59</v>
      </c>
      <c r="L67" s="99">
        <f t="shared" si="9"/>
        <v>-0.59</v>
      </c>
      <c r="M67" s="80">
        <f>VLOOKUP($A67,[0]!Table,MATCH(M$4,[0]!Curves,0))</f>
        <v>1.7315731061251E-3</v>
      </c>
      <c r="N67" s="81">
        <f t="shared" si="10"/>
        <v>1.7315731061251E-3</v>
      </c>
      <c r="O67" s="99">
        <f t="shared" si="11"/>
        <v>1.7315731061251E-3</v>
      </c>
      <c r="P67" s="71"/>
      <c r="Q67" s="99">
        <f t="shared" si="12"/>
        <v>3.4467315731061254</v>
      </c>
      <c r="R67" s="99">
        <f t="shared" si="13"/>
        <v>3.4467315731061254</v>
      </c>
      <c r="S67" s="99">
        <f t="shared" si="14"/>
        <v>3.4467315731061254</v>
      </c>
      <c r="T67" s="82"/>
      <c r="U67" s="22">
        <f t="shared" si="15"/>
        <v>31</v>
      </c>
      <c r="V67" s="83">
        <f t="shared" si="16"/>
        <v>39716</v>
      </c>
      <c r="W67" s="22">
        <f t="shared" ca="1" si="17"/>
        <v>2667</v>
      </c>
      <c r="X67" s="80">
        <f>VLOOKUP($A67,[0]!Table,MATCH(X$4,[0]!Curves,0))</f>
        <v>5.9288295180039099E-2</v>
      </c>
      <c r="Y67" s="84">
        <f t="shared" ca="1" si="18"/>
        <v>0.65237708965237895</v>
      </c>
      <c r="Z67" s="22">
        <f t="shared" si="19"/>
        <v>1</v>
      </c>
      <c r="AA67" s="22">
        <f t="shared" si="20"/>
        <v>31</v>
      </c>
      <c r="AC67" s="72">
        <f t="shared" ca="1" si="21"/>
        <v>4080129.4129583915</v>
      </c>
      <c r="AD67" s="72">
        <f t="shared" ca="1" si="22"/>
        <v>4080129.4129583915</v>
      </c>
      <c r="AE67" s="72">
        <f t="shared" ca="1" si="23"/>
        <v>4080129.4129583915</v>
      </c>
      <c r="AF67" s="72">
        <f t="shared" ca="1" si="24"/>
        <v>-596598.84848710056</v>
      </c>
      <c r="AG67" s="72">
        <f t="shared" ca="1" si="25"/>
        <v>-596598.84848710056</v>
      </c>
      <c r="AH67" s="72">
        <f t="shared" ca="1" si="26"/>
        <v>-596598.84848710056</v>
      </c>
      <c r="AI67" s="72">
        <f t="shared" ca="1" si="27"/>
        <v>1750.9398664160451</v>
      </c>
      <c r="AJ67" s="72">
        <f t="shared" ca="1" si="28"/>
        <v>1750.9398664160451</v>
      </c>
      <c r="AK67" s="72">
        <f t="shared" ca="1" si="29"/>
        <v>1750.9398664160451</v>
      </c>
      <c r="AL67" s="76"/>
      <c r="AM67" s="72">
        <f t="shared" ca="1" si="30"/>
        <v>0</v>
      </c>
      <c r="AN67" s="72">
        <f t="shared" ca="1" si="31"/>
        <v>0</v>
      </c>
      <c r="AO67" s="72">
        <f t="shared" ca="1" si="32"/>
        <v>0</v>
      </c>
      <c r="AP67" s="85">
        <f t="shared" ca="1" si="33"/>
        <v>0</v>
      </c>
      <c r="AR67" s="72">
        <f t="shared" ca="1" si="34"/>
        <v>0</v>
      </c>
      <c r="AS67" s="72">
        <f t="shared" ca="1" si="35"/>
        <v>0</v>
      </c>
      <c r="AT67" s="72">
        <f t="shared" ca="1" si="36"/>
        <v>0</v>
      </c>
      <c r="AU67" s="85">
        <f t="shared" ca="1" si="37"/>
        <v>0</v>
      </c>
      <c r="AV67" s="85"/>
      <c r="AW67" s="73">
        <f t="shared" ca="1" si="38"/>
        <v>0</v>
      </c>
      <c r="AY67" s="73">
        <f t="shared" ca="1" si="39"/>
        <v>3485281.5043377071</v>
      </c>
      <c r="AZ67" s="86"/>
    </row>
    <row r="68" spans="1:52">
      <c r="A68" s="77">
        <f t="shared" si="40"/>
        <v>39692</v>
      </c>
      <c r="B68" s="78">
        <f t="shared" si="41"/>
        <v>50000</v>
      </c>
      <c r="C68" s="87"/>
      <c r="D68" s="79">
        <f t="shared" si="3"/>
        <v>50000</v>
      </c>
      <c r="E68" s="67">
        <f t="shared" si="4"/>
        <v>1500000</v>
      </c>
      <c r="F68" s="67">
        <f t="shared" ca="1" si="5"/>
        <v>973388.34987855738</v>
      </c>
      <c r="G68" s="80">
        <f>VLOOKUP($A68,[0]!Table,MATCH(G$4,[0]!Curves,0))</f>
        <v>4.0419999999999998</v>
      </c>
      <c r="H68" s="81">
        <f t="shared" si="6"/>
        <v>4.0419999999999998</v>
      </c>
      <c r="I68" s="80">
        <f t="shared" si="7"/>
        <v>4.0419999999999998</v>
      </c>
      <c r="J68" s="80">
        <f>VLOOKUP($A68,[0]!Table,MATCH(J$4,[0]!Curves,0))</f>
        <v>-0.59</v>
      </c>
      <c r="K68" s="81">
        <f t="shared" si="8"/>
        <v>-0.59</v>
      </c>
      <c r="L68" s="99">
        <f t="shared" si="9"/>
        <v>-0.59</v>
      </c>
      <c r="M68" s="80">
        <f>VLOOKUP($A68,[0]!Table,MATCH(M$4,[0]!Curves,0))</f>
        <v>1.7316426301211001E-3</v>
      </c>
      <c r="N68" s="81">
        <f t="shared" si="10"/>
        <v>1.7316426301211001E-3</v>
      </c>
      <c r="O68" s="99">
        <f t="shared" si="11"/>
        <v>1.7316426301211001E-3</v>
      </c>
      <c r="P68" s="71"/>
      <c r="Q68" s="99">
        <f t="shared" si="12"/>
        <v>3.453731642630121</v>
      </c>
      <c r="R68" s="99">
        <f t="shared" si="13"/>
        <v>3.453731642630121</v>
      </c>
      <c r="S68" s="99">
        <f t="shared" si="14"/>
        <v>3.453731642630121</v>
      </c>
      <c r="T68" s="82"/>
      <c r="U68" s="22">
        <f t="shared" si="15"/>
        <v>30</v>
      </c>
      <c r="V68" s="83">
        <f t="shared" si="16"/>
        <v>39746</v>
      </c>
      <c r="W68" s="22">
        <f t="shared" ca="1" si="17"/>
        <v>2697</v>
      </c>
      <c r="X68" s="80">
        <f>VLOOKUP($A68,[0]!Table,MATCH(X$4,[0]!Curves,0))</f>
        <v>5.9360357683912603E-2</v>
      </c>
      <c r="Y68" s="84">
        <f t="shared" ca="1" si="18"/>
        <v>0.64892556658570488</v>
      </c>
      <c r="Z68" s="22">
        <f t="shared" si="19"/>
        <v>1</v>
      </c>
      <c r="AA68" s="22">
        <f t="shared" si="20"/>
        <v>30</v>
      </c>
      <c r="AC68" s="72">
        <f t="shared" ca="1" si="21"/>
        <v>3934435.7102091289</v>
      </c>
      <c r="AD68" s="72">
        <f t="shared" ca="1" si="22"/>
        <v>3934435.7102091289</v>
      </c>
      <c r="AE68" s="72">
        <f t="shared" ca="1" si="23"/>
        <v>3934435.7102091289</v>
      </c>
      <c r="AF68" s="72">
        <f t="shared" ca="1" si="24"/>
        <v>-574299.12642834883</v>
      </c>
      <c r="AG68" s="72">
        <f t="shared" ca="1" si="25"/>
        <v>-574299.12642834883</v>
      </c>
      <c r="AH68" s="72">
        <f t="shared" ca="1" si="26"/>
        <v>-574299.12642834883</v>
      </c>
      <c r="AI68" s="72">
        <f t="shared" ca="1" si="27"/>
        <v>1685.5607623129426</v>
      </c>
      <c r="AJ68" s="72">
        <f t="shared" ca="1" si="28"/>
        <v>1685.5607623129426</v>
      </c>
      <c r="AK68" s="72">
        <f t="shared" ca="1" si="29"/>
        <v>1685.5607623129426</v>
      </c>
      <c r="AL68" s="76"/>
      <c r="AM68" s="72">
        <f t="shared" ca="1" si="30"/>
        <v>0</v>
      </c>
      <c r="AN68" s="72">
        <f t="shared" ca="1" si="31"/>
        <v>0</v>
      </c>
      <c r="AO68" s="72">
        <f t="shared" ca="1" si="32"/>
        <v>0</v>
      </c>
      <c r="AP68" s="85">
        <f t="shared" ca="1" si="33"/>
        <v>0</v>
      </c>
      <c r="AR68" s="72">
        <f t="shared" ca="1" si="34"/>
        <v>0</v>
      </c>
      <c r="AS68" s="72">
        <f t="shared" ca="1" si="35"/>
        <v>0</v>
      </c>
      <c r="AT68" s="72">
        <f t="shared" ca="1" si="36"/>
        <v>0</v>
      </c>
      <c r="AU68" s="85">
        <f t="shared" ca="1" si="37"/>
        <v>0</v>
      </c>
      <c r="AV68" s="85"/>
      <c r="AW68" s="73">
        <f t="shared" ca="1" si="38"/>
        <v>0</v>
      </c>
      <c r="AY68" s="73">
        <f t="shared" ca="1" si="39"/>
        <v>3361822.1445430932</v>
      </c>
      <c r="AZ68" s="86"/>
    </row>
    <row r="69" spans="1:52">
      <c r="A69" s="77">
        <f t="shared" si="40"/>
        <v>39722</v>
      </c>
      <c r="B69" s="78">
        <f t="shared" si="41"/>
        <v>50000</v>
      </c>
      <c r="C69" s="87"/>
      <c r="D69" s="79">
        <f t="shared" si="3"/>
        <v>50000</v>
      </c>
      <c r="E69" s="67">
        <f t="shared" si="4"/>
        <v>1550000</v>
      </c>
      <c r="F69" s="67">
        <f t="shared" ca="1" si="5"/>
        <v>1000324.4985512835</v>
      </c>
      <c r="G69" s="80">
        <f>VLOOKUP($A69,[0]!Table,MATCH(G$4,[0]!Curves,0))</f>
        <v>4.07</v>
      </c>
      <c r="H69" s="81">
        <f t="shared" si="6"/>
        <v>4.07</v>
      </c>
      <c r="I69" s="80">
        <f t="shared" si="7"/>
        <v>4.07</v>
      </c>
      <c r="J69" s="80">
        <f>VLOOKUP($A69,[0]!Table,MATCH(J$4,[0]!Curves,0))</f>
        <v>-0.59</v>
      </c>
      <c r="K69" s="81">
        <f t="shared" si="8"/>
        <v>-0.59</v>
      </c>
      <c r="L69" s="99">
        <f t="shared" si="9"/>
        <v>-0.59</v>
      </c>
      <c r="M69" s="80">
        <f>VLOOKUP($A69,[0]!Table,MATCH(M$4,[0]!Curves,0))</f>
        <v>1.7317091040404001E-3</v>
      </c>
      <c r="N69" s="81">
        <f t="shared" si="10"/>
        <v>1.7317091040404001E-3</v>
      </c>
      <c r="O69" s="99">
        <f t="shared" si="11"/>
        <v>1.7317091040404001E-3</v>
      </c>
      <c r="P69" s="71"/>
      <c r="Q69" s="99">
        <f t="shared" si="12"/>
        <v>3.4817317091040407</v>
      </c>
      <c r="R69" s="99">
        <f t="shared" si="13"/>
        <v>3.4817317091040407</v>
      </c>
      <c r="S69" s="99">
        <f t="shared" si="14"/>
        <v>3.4817317091040407</v>
      </c>
      <c r="T69" s="82"/>
      <c r="U69" s="22">
        <f t="shared" si="15"/>
        <v>31</v>
      </c>
      <c r="V69" s="83">
        <f t="shared" si="16"/>
        <v>39777</v>
      </c>
      <c r="W69" s="22">
        <f t="shared" ca="1" si="17"/>
        <v>2728</v>
      </c>
      <c r="X69" s="80">
        <f>VLOOKUP($A69,[0]!Table,MATCH(X$4,[0]!Curves,0))</f>
        <v>5.9430095592530201E-2</v>
      </c>
      <c r="Y69" s="84">
        <f t="shared" ca="1" si="18"/>
        <v>0.64537064422663448</v>
      </c>
      <c r="Z69" s="22">
        <f t="shared" si="19"/>
        <v>1</v>
      </c>
      <c r="AA69" s="22">
        <f t="shared" si="20"/>
        <v>31</v>
      </c>
      <c r="AC69" s="72">
        <f t="shared" ca="1" si="21"/>
        <v>4071320.709103724</v>
      </c>
      <c r="AD69" s="72">
        <f t="shared" ca="1" si="22"/>
        <v>4071320.709103724</v>
      </c>
      <c r="AE69" s="72">
        <f t="shared" ca="1" si="23"/>
        <v>4071320.709103724</v>
      </c>
      <c r="AF69" s="72">
        <f t="shared" ca="1" si="24"/>
        <v>-590191.45414525724</v>
      </c>
      <c r="AG69" s="72">
        <f t="shared" ca="1" si="25"/>
        <v>-590191.45414525724</v>
      </c>
      <c r="AH69" s="72">
        <f t="shared" ca="1" si="26"/>
        <v>-590191.45414525724</v>
      </c>
      <c r="AI69" s="72">
        <f t="shared" ca="1" si="27"/>
        <v>1732.2710411359058</v>
      </c>
      <c r="AJ69" s="72">
        <f t="shared" ca="1" si="28"/>
        <v>1732.2710411359058</v>
      </c>
      <c r="AK69" s="72">
        <f t="shared" ca="1" si="29"/>
        <v>1732.2710411359058</v>
      </c>
      <c r="AL69" s="76"/>
      <c r="AM69" s="72">
        <f t="shared" ca="1" si="30"/>
        <v>0</v>
      </c>
      <c r="AN69" s="72">
        <f t="shared" ca="1" si="31"/>
        <v>0</v>
      </c>
      <c r="AO69" s="72">
        <f t="shared" ca="1" si="32"/>
        <v>0</v>
      </c>
      <c r="AP69" s="85">
        <f t="shared" ca="1" si="33"/>
        <v>0</v>
      </c>
      <c r="AR69" s="72">
        <f t="shared" ca="1" si="34"/>
        <v>0</v>
      </c>
      <c r="AS69" s="72">
        <f t="shared" ca="1" si="35"/>
        <v>0</v>
      </c>
      <c r="AT69" s="72">
        <f t="shared" ca="1" si="36"/>
        <v>0</v>
      </c>
      <c r="AU69" s="85">
        <f t="shared" ca="1" si="37"/>
        <v>0</v>
      </c>
      <c r="AV69" s="85"/>
      <c r="AW69" s="73">
        <f t="shared" ca="1" si="38"/>
        <v>0</v>
      </c>
      <c r="AY69" s="73">
        <f t="shared" ca="1" si="39"/>
        <v>3482861.5259996029</v>
      </c>
      <c r="AZ69" s="86"/>
    </row>
    <row r="70" spans="1:52">
      <c r="A70" s="77">
        <f t="shared" si="40"/>
        <v>39753</v>
      </c>
      <c r="B70" s="78">
        <f t="shared" si="41"/>
        <v>50000</v>
      </c>
      <c r="C70" s="87"/>
      <c r="D70" s="79">
        <f t="shared" si="3"/>
        <v>50000</v>
      </c>
      <c r="E70" s="67">
        <f t="shared" si="4"/>
        <v>1500000</v>
      </c>
      <c r="F70" s="67">
        <f t="shared" ca="1" si="5"/>
        <v>962912.53603386506</v>
      </c>
      <c r="G70" s="80">
        <f>VLOOKUP($A70,[0]!Table,MATCH(G$4,[0]!Curves,0))</f>
        <v>4.2050000000000001</v>
      </c>
      <c r="H70" s="81">
        <f t="shared" si="6"/>
        <v>4.2050000000000001</v>
      </c>
      <c r="I70" s="80">
        <f t="shared" si="7"/>
        <v>4.2050000000000001</v>
      </c>
      <c r="J70" s="80">
        <f>VLOOKUP($A70,[0]!Table,MATCH(J$4,[0]!Curves,0))</f>
        <v>-0.45500000000000002</v>
      </c>
      <c r="K70" s="81">
        <f t="shared" si="8"/>
        <v>-0.45500000000000002</v>
      </c>
      <c r="L70" s="99">
        <f t="shared" si="9"/>
        <v>-0.45500000000000002</v>
      </c>
      <c r="M70" s="80">
        <f>VLOOKUP($A70,[0]!Table,MATCH(M$4,[0]!Curves,0))</f>
        <v>5.5416862702970006E-3</v>
      </c>
      <c r="N70" s="81">
        <f t="shared" si="10"/>
        <v>5.5416862702970006E-3</v>
      </c>
      <c r="O70" s="99">
        <f t="shared" si="11"/>
        <v>5.5416862702970006E-3</v>
      </c>
      <c r="P70" s="71"/>
      <c r="Q70" s="99">
        <f t="shared" si="12"/>
        <v>3.7555416862702971</v>
      </c>
      <c r="R70" s="99">
        <f t="shared" si="13"/>
        <v>3.7555416862702971</v>
      </c>
      <c r="S70" s="99">
        <f t="shared" si="14"/>
        <v>3.7555416862702971</v>
      </c>
      <c r="T70" s="82"/>
      <c r="U70" s="22">
        <f t="shared" si="15"/>
        <v>30</v>
      </c>
      <c r="V70" s="83">
        <f t="shared" si="16"/>
        <v>39807</v>
      </c>
      <c r="W70" s="22">
        <f t="shared" ca="1" si="17"/>
        <v>2758</v>
      </c>
      <c r="X70" s="80">
        <f>VLOOKUP($A70,[0]!Table,MATCH(X$4,[0]!Curves,0))</f>
        <v>5.9502158099799606E-2</v>
      </c>
      <c r="Y70" s="84">
        <f t="shared" ca="1" si="18"/>
        <v>0.64194169068924334</v>
      </c>
      <c r="Z70" s="22">
        <f t="shared" si="19"/>
        <v>1</v>
      </c>
      <c r="AA70" s="22">
        <f t="shared" si="20"/>
        <v>30</v>
      </c>
      <c r="AC70" s="72">
        <f t="shared" ca="1" si="21"/>
        <v>4049047.2140224027</v>
      </c>
      <c r="AD70" s="72">
        <f t="shared" ca="1" si="22"/>
        <v>4049047.2140224027</v>
      </c>
      <c r="AE70" s="72">
        <f t="shared" ca="1" si="23"/>
        <v>4049047.2140224027</v>
      </c>
      <c r="AF70" s="72">
        <f t="shared" ca="1" si="24"/>
        <v>-438125.2038954086</v>
      </c>
      <c r="AG70" s="72">
        <f t="shared" ca="1" si="25"/>
        <v>-438125.2038954086</v>
      </c>
      <c r="AH70" s="72">
        <f t="shared" ca="1" si="26"/>
        <v>-438125.2038954086</v>
      </c>
      <c r="AI70" s="72">
        <f t="shared" ca="1" si="27"/>
        <v>5336.1591804357358</v>
      </c>
      <c r="AJ70" s="72">
        <f t="shared" ca="1" si="28"/>
        <v>5336.1591804357358</v>
      </c>
      <c r="AK70" s="72">
        <f t="shared" ca="1" si="29"/>
        <v>5336.1591804357358</v>
      </c>
      <c r="AL70" s="76"/>
      <c r="AM70" s="72">
        <f t="shared" ca="1" si="30"/>
        <v>0</v>
      </c>
      <c r="AN70" s="72">
        <f t="shared" ca="1" si="31"/>
        <v>0</v>
      </c>
      <c r="AO70" s="72">
        <f t="shared" ca="1" si="32"/>
        <v>0</v>
      </c>
      <c r="AP70" s="85">
        <f t="shared" ca="1" si="33"/>
        <v>0</v>
      </c>
      <c r="AR70" s="72">
        <f t="shared" ca="1" si="34"/>
        <v>0</v>
      </c>
      <c r="AS70" s="72">
        <f t="shared" ca="1" si="35"/>
        <v>0</v>
      </c>
      <c r="AT70" s="72">
        <f t="shared" ca="1" si="36"/>
        <v>0</v>
      </c>
      <c r="AU70" s="85">
        <f t="shared" ca="1" si="37"/>
        <v>0</v>
      </c>
      <c r="AV70" s="85"/>
      <c r="AW70" s="73">
        <f t="shared" ca="1" si="38"/>
        <v>0</v>
      </c>
      <c r="AY70" s="73">
        <f t="shared" ca="1" si="39"/>
        <v>3616258.1693074298</v>
      </c>
      <c r="AZ70" s="86"/>
    </row>
    <row r="71" spans="1:52">
      <c r="A71" s="77">
        <f t="shared" si="40"/>
        <v>39783</v>
      </c>
      <c r="B71" s="78">
        <f t="shared" si="41"/>
        <v>50000</v>
      </c>
      <c r="C71" s="87"/>
      <c r="D71" s="79">
        <f t="shared" si="3"/>
        <v>50000</v>
      </c>
      <c r="E71" s="67">
        <f t="shared" si="4"/>
        <v>1550000</v>
      </c>
      <c r="F71" s="67">
        <f t="shared" ca="1" si="5"/>
        <v>989535.69787316711</v>
      </c>
      <c r="G71" s="80">
        <f>VLOOKUP($A71,[0]!Table,MATCH(G$4,[0]!Curves,0))</f>
        <v>4.34</v>
      </c>
      <c r="H71" s="81">
        <f t="shared" si="6"/>
        <v>4.34</v>
      </c>
      <c r="I71" s="80">
        <f t="shared" si="7"/>
        <v>4.34</v>
      </c>
      <c r="J71" s="80">
        <f>VLOOKUP($A71,[0]!Table,MATCH(J$4,[0]!Curves,0))</f>
        <v>-0.45500000000000002</v>
      </c>
      <c r="K71" s="81">
        <f t="shared" si="8"/>
        <v>-0.45500000000000002</v>
      </c>
      <c r="L71" s="99">
        <f t="shared" si="9"/>
        <v>-0.45500000000000002</v>
      </c>
      <c r="M71" s="80">
        <f>VLOOKUP($A71,[0]!Table,MATCH(M$4,[0]!Curves,0))</f>
        <v>5.5418938196016999E-3</v>
      </c>
      <c r="N71" s="81">
        <f t="shared" si="10"/>
        <v>5.5418938196016999E-3</v>
      </c>
      <c r="O71" s="99">
        <f t="shared" si="11"/>
        <v>5.5418938196016999E-3</v>
      </c>
      <c r="P71" s="71"/>
      <c r="Q71" s="99">
        <f t="shared" si="12"/>
        <v>3.8905418938196017</v>
      </c>
      <c r="R71" s="99">
        <f t="shared" si="13"/>
        <v>3.8905418938196017</v>
      </c>
      <c r="S71" s="99">
        <f t="shared" si="14"/>
        <v>3.8905418938196017</v>
      </c>
      <c r="T71" s="82"/>
      <c r="U71" s="22">
        <f t="shared" si="15"/>
        <v>31</v>
      </c>
      <c r="V71" s="83">
        <f t="shared" si="16"/>
        <v>39838</v>
      </c>
      <c r="W71" s="22">
        <f t="shared" ca="1" si="17"/>
        <v>2789</v>
      </c>
      <c r="X71" s="80">
        <f>VLOOKUP($A71,[0]!Table,MATCH(X$4,[0]!Curves,0))</f>
        <v>5.9571896011703505E-2</v>
      </c>
      <c r="Y71" s="84">
        <f t="shared" ca="1" si="18"/>
        <v>0.63841012766010785</v>
      </c>
      <c r="Z71" s="22">
        <f t="shared" si="19"/>
        <v>1</v>
      </c>
      <c r="AA71" s="22">
        <f t="shared" si="20"/>
        <v>31</v>
      </c>
      <c r="AC71" s="72">
        <f t="shared" ca="1" si="21"/>
        <v>4294584.9287695447</v>
      </c>
      <c r="AD71" s="72">
        <f t="shared" ca="1" si="22"/>
        <v>4294584.9287695447</v>
      </c>
      <c r="AE71" s="72">
        <f t="shared" ca="1" si="23"/>
        <v>4294584.9287695447</v>
      </c>
      <c r="AF71" s="72">
        <f t="shared" ca="1" si="24"/>
        <v>-450238.74253229104</v>
      </c>
      <c r="AG71" s="72">
        <f t="shared" ca="1" si="25"/>
        <v>-450238.74253229104</v>
      </c>
      <c r="AH71" s="72">
        <f t="shared" ca="1" si="26"/>
        <v>-450238.74253229104</v>
      </c>
      <c r="AI71" s="72">
        <f t="shared" ca="1" si="27"/>
        <v>5483.9017683185593</v>
      </c>
      <c r="AJ71" s="72">
        <f t="shared" ca="1" si="28"/>
        <v>5483.9017683185593</v>
      </c>
      <c r="AK71" s="72">
        <f t="shared" ca="1" si="29"/>
        <v>5483.9017683185593</v>
      </c>
      <c r="AL71" s="76"/>
      <c r="AM71" s="72">
        <f t="shared" ca="1" si="30"/>
        <v>0</v>
      </c>
      <c r="AN71" s="72">
        <f t="shared" ca="1" si="31"/>
        <v>0</v>
      </c>
      <c r="AO71" s="72">
        <f t="shared" ca="1" si="32"/>
        <v>0</v>
      </c>
      <c r="AP71" s="85">
        <f t="shared" ca="1" si="33"/>
        <v>0</v>
      </c>
      <c r="AR71" s="72">
        <f t="shared" ca="1" si="34"/>
        <v>0</v>
      </c>
      <c r="AS71" s="72">
        <f t="shared" ca="1" si="35"/>
        <v>0</v>
      </c>
      <c r="AT71" s="72">
        <f t="shared" ca="1" si="36"/>
        <v>0</v>
      </c>
      <c r="AU71" s="85">
        <f t="shared" ca="1" si="37"/>
        <v>0</v>
      </c>
      <c r="AV71" s="85"/>
      <c r="AW71" s="73">
        <f t="shared" ca="1" si="38"/>
        <v>0</v>
      </c>
      <c r="AY71" s="73">
        <f t="shared" ca="1" si="39"/>
        <v>3849830.0880055721</v>
      </c>
      <c r="AZ71" s="86"/>
    </row>
    <row r="72" spans="1:52">
      <c r="A72" s="77">
        <f t="shared" si="40"/>
        <v>39814</v>
      </c>
      <c r="B72" s="78">
        <f t="shared" si="41"/>
        <v>50000</v>
      </c>
      <c r="C72" s="87"/>
      <c r="D72" s="79">
        <f t="shared" si="3"/>
        <v>50000</v>
      </c>
      <c r="E72" s="67">
        <f t="shared" si="4"/>
        <v>1550000</v>
      </c>
      <c r="F72" s="67">
        <f t="shared" ca="1" si="5"/>
        <v>984080.21855430864</v>
      </c>
      <c r="G72" s="80">
        <f>VLOOKUP($A72,[0]!Table,MATCH(G$4,[0]!Curves,0))</f>
        <v>4.4160000000000004</v>
      </c>
      <c r="H72" s="81">
        <f t="shared" si="6"/>
        <v>4.4160000000000004</v>
      </c>
      <c r="I72" s="80">
        <f t="shared" si="7"/>
        <v>4.4160000000000004</v>
      </c>
      <c r="J72" s="80">
        <f>VLOOKUP($A72,[0]!Table,MATCH(J$4,[0]!Curves,0))</f>
        <v>-0.45500000000000002</v>
      </c>
      <c r="K72" s="81">
        <f t="shared" si="8"/>
        <v>-0.45500000000000002</v>
      </c>
      <c r="L72" s="99">
        <f t="shared" si="9"/>
        <v>-0.45500000000000002</v>
      </c>
      <c r="M72" s="80">
        <f>VLOOKUP($A72,[0]!Table,MATCH(M$4,[0]!Curves,0))</f>
        <v>5.5421056174403006E-3</v>
      </c>
      <c r="N72" s="81">
        <f t="shared" si="10"/>
        <v>5.5421056174403006E-3</v>
      </c>
      <c r="O72" s="99">
        <f t="shared" si="11"/>
        <v>5.5421056174403006E-3</v>
      </c>
      <c r="P72" s="71"/>
      <c r="Q72" s="99">
        <f t="shared" si="12"/>
        <v>3.9665421056174406</v>
      </c>
      <c r="R72" s="99">
        <f t="shared" si="13"/>
        <v>3.9665421056174406</v>
      </c>
      <c r="S72" s="99">
        <f t="shared" si="14"/>
        <v>3.9665421056174406</v>
      </c>
      <c r="T72" s="82"/>
      <c r="U72" s="22">
        <f t="shared" si="15"/>
        <v>31</v>
      </c>
      <c r="V72" s="83">
        <f t="shared" si="16"/>
        <v>39869</v>
      </c>
      <c r="W72" s="22">
        <f t="shared" ca="1" si="17"/>
        <v>2820</v>
      </c>
      <c r="X72" s="80">
        <f>VLOOKUP($A72,[0]!Table,MATCH(X$4,[0]!Curves,0))</f>
        <v>5.9643958522369402E-2</v>
      </c>
      <c r="Y72" s="84">
        <f t="shared" ca="1" si="18"/>
        <v>0.63489046358342494</v>
      </c>
      <c r="Z72" s="22">
        <f t="shared" si="19"/>
        <v>1</v>
      </c>
      <c r="AA72" s="22">
        <f t="shared" si="20"/>
        <v>31</v>
      </c>
      <c r="AC72" s="72">
        <f t="shared" ca="1" si="21"/>
        <v>4345698.245135827</v>
      </c>
      <c r="AD72" s="72">
        <f t="shared" ca="1" si="22"/>
        <v>4345698.245135827</v>
      </c>
      <c r="AE72" s="72">
        <f t="shared" ca="1" si="23"/>
        <v>4345698.245135827</v>
      </c>
      <c r="AF72" s="72">
        <f t="shared" ca="1" si="24"/>
        <v>-447756.49944221042</v>
      </c>
      <c r="AG72" s="72">
        <f t="shared" ca="1" si="25"/>
        <v>-447756.49944221042</v>
      </c>
      <c r="AH72" s="72">
        <f t="shared" ca="1" si="26"/>
        <v>-447756.49944221042</v>
      </c>
      <c r="AI72" s="72">
        <f t="shared" ca="1" si="27"/>
        <v>5453.8765072617125</v>
      </c>
      <c r="AJ72" s="72">
        <f t="shared" ca="1" si="28"/>
        <v>5453.8765072617125</v>
      </c>
      <c r="AK72" s="72">
        <f t="shared" ca="1" si="29"/>
        <v>5453.8765072617125</v>
      </c>
      <c r="AL72" s="76"/>
      <c r="AM72" s="72">
        <f t="shared" ca="1" si="30"/>
        <v>0</v>
      </c>
      <c r="AN72" s="72">
        <f t="shared" ca="1" si="31"/>
        <v>0</v>
      </c>
      <c r="AO72" s="72">
        <f t="shared" ca="1" si="32"/>
        <v>0</v>
      </c>
      <c r="AP72" s="85">
        <f t="shared" ca="1" si="33"/>
        <v>0</v>
      </c>
      <c r="AR72" s="72">
        <f t="shared" ca="1" si="34"/>
        <v>0</v>
      </c>
      <c r="AS72" s="72">
        <f t="shared" ca="1" si="35"/>
        <v>0</v>
      </c>
      <c r="AT72" s="72">
        <f t="shared" ca="1" si="36"/>
        <v>0</v>
      </c>
      <c r="AU72" s="85">
        <f t="shared" ca="1" si="37"/>
        <v>0</v>
      </c>
      <c r="AV72" s="85"/>
      <c r="AW72" s="73">
        <f t="shared" ca="1" si="38"/>
        <v>0</v>
      </c>
      <c r="AY72" s="73">
        <f t="shared" ca="1" si="39"/>
        <v>3903395.6222008783</v>
      </c>
      <c r="AZ72" s="86"/>
    </row>
    <row r="73" spans="1:52">
      <c r="A73" s="77">
        <f t="shared" si="40"/>
        <v>39845</v>
      </c>
      <c r="B73" s="78">
        <f t="shared" si="41"/>
        <v>50000</v>
      </c>
      <c r="C73" s="87"/>
      <c r="D73" s="79">
        <f t="shared" si="3"/>
        <v>50000</v>
      </c>
      <c r="E73" s="67">
        <f t="shared" si="4"/>
        <v>1400000</v>
      </c>
      <c r="F73" s="67">
        <f t="shared" ca="1" si="5"/>
        <v>884410.3164147801</v>
      </c>
      <c r="G73" s="80">
        <f>VLOOKUP($A73,[0]!Table,MATCH(G$4,[0]!Curves,0))</f>
        <v>4.298</v>
      </c>
      <c r="H73" s="81">
        <f t="shared" si="6"/>
        <v>4.298</v>
      </c>
      <c r="I73" s="80">
        <f t="shared" si="7"/>
        <v>4.298</v>
      </c>
      <c r="J73" s="80">
        <f>VLOOKUP($A73,[0]!Table,MATCH(J$4,[0]!Curves,0))</f>
        <v>-0.45500000000000002</v>
      </c>
      <c r="K73" s="81">
        <f t="shared" si="8"/>
        <v>-0.45500000000000002</v>
      </c>
      <c r="L73" s="99">
        <f t="shared" si="9"/>
        <v>-0.45500000000000002</v>
      </c>
      <c r="M73" s="80">
        <f>VLOOKUP($A73,[0]!Table,MATCH(M$4,[0]!Curves,0))</f>
        <v>5.5423147017156999E-3</v>
      </c>
      <c r="N73" s="81">
        <f t="shared" si="10"/>
        <v>5.5423147017156999E-3</v>
      </c>
      <c r="O73" s="99">
        <f t="shared" si="11"/>
        <v>5.5423147017156999E-3</v>
      </c>
      <c r="P73" s="71"/>
      <c r="Q73" s="99">
        <f t="shared" si="12"/>
        <v>3.8485423147017155</v>
      </c>
      <c r="R73" s="99">
        <f t="shared" si="13"/>
        <v>3.8485423147017155</v>
      </c>
      <c r="S73" s="99">
        <f t="shared" si="14"/>
        <v>3.8485423147017155</v>
      </c>
      <c r="T73" s="82"/>
      <c r="U73" s="22">
        <f t="shared" si="15"/>
        <v>28</v>
      </c>
      <c r="V73" s="83">
        <f t="shared" si="16"/>
        <v>39897</v>
      </c>
      <c r="W73" s="22">
        <f t="shared" ca="1" si="17"/>
        <v>2848</v>
      </c>
      <c r="X73" s="80">
        <f>VLOOKUP($A73,[0]!Table,MATCH(X$4,[0]!Curves,0))</f>
        <v>5.9716021034760501E-2</v>
      </c>
      <c r="Y73" s="84">
        <f t="shared" ca="1" si="18"/>
        <v>0.63172165458198581</v>
      </c>
      <c r="Z73" s="22">
        <f t="shared" si="19"/>
        <v>1</v>
      </c>
      <c r="AA73" s="22">
        <f t="shared" si="20"/>
        <v>28</v>
      </c>
      <c r="AC73" s="72">
        <f t="shared" ca="1" si="21"/>
        <v>3801195.5399507247</v>
      </c>
      <c r="AD73" s="72">
        <f t="shared" ca="1" si="22"/>
        <v>3801195.5399507247</v>
      </c>
      <c r="AE73" s="72">
        <f t="shared" ca="1" si="23"/>
        <v>3801195.5399507247</v>
      </c>
      <c r="AF73" s="72">
        <f t="shared" ca="1" si="24"/>
        <v>-402406.69396872498</v>
      </c>
      <c r="AG73" s="72">
        <f t="shared" ca="1" si="25"/>
        <v>-402406.69396872498</v>
      </c>
      <c r="AH73" s="72">
        <f t="shared" ca="1" si="26"/>
        <v>-402406.69396872498</v>
      </c>
      <c r="AI73" s="72">
        <f t="shared" ca="1" si="27"/>
        <v>4901.6802990146698</v>
      </c>
      <c r="AJ73" s="72">
        <f t="shared" ca="1" si="28"/>
        <v>4901.6802990146698</v>
      </c>
      <c r="AK73" s="72">
        <f t="shared" ca="1" si="29"/>
        <v>4901.6802990146698</v>
      </c>
      <c r="AL73" s="76"/>
      <c r="AM73" s="72">
        <f t="shared" ca="1" si="30"/>
        <v>0</v>
      </c>
      <c r="AN73" s="72">
        <f t="shared" ca="1" si="31"/>
        <v>0</v>
      </c>
      <c r="AO73" s="72">
        <f t="shared" ca="1" si="32"/>
        <v>0</v>
      </c>
      <c r="AP73" s="85">
        <f t="shared" ca="1" si="33"/>
        <v>0</v>
      </c>
      <c r="AR73" s="72">
        <f t="shared" ca="1" si="34"/>
        <v>0</v>
      </c>
      <c r="AS73" s="72">
        <f t="shared" ca="1" si="35"/>
        <v>0</v>
      </c>
      <c r="AT73" s="72">
        <f t="shared" ca="1" si="36"/>
        <v>0</v>
      </c>
      <c r="AU73" s="85">
        <f t="shared" ca="1" si="37"/>
        <v>0</v>
      </c>
      <c r="AV73" s="85"/>
      <c r="AW73" s="73">
        <f t="shared" ca="1" si="38"/>
        <v>0</v>
      </c>
      <c r="AY73" s="73">
        <f t="shared" ca="1" si="39"/>
        <v>3403690.5262810146</v>
      </c>
      <c r="AZ73" s="86"/>
    </row>
    <row r="74" spans="1:52">
      <c r="A74" s="77">
        <f t="shared" si="40"/>
        <v>39873</v>
      </c>
      <c r="B74" s="78">
        <f t="shared" si="41"/>
        <v>50000</v>
      </c>
      <c r="C74" s="87"/>
      <c r="D74" s="79">
        <f t="shared" ref="D74:D137" si="42">B74+C74</f>
        <v>50000</v>
      </c>
      <c r="E74" s="67">
        <f t="shared" ref="E74:E137" si="43">IF(Z74=0,0,IF(AND(Z74=1,$H$3=1),D74*U74,IF($H$3=2,D74,"N/A")))</f>
        <v>1550000</v>
      </c>
      <c r="F74" s="67">
        <f t="shared" ref="F74:F137" ca="1" si="44">E74*Y74</f>
        <v>973748.26377814868</v>
      </c>
      <c r="G74" s="80">
        <f>VLOOKUP($A74,[0]!Table,MATCH(G$4,[0]!Curves,0))</f>
        <v>4.165</v>
      </c>
      <c r="H74" s="81">
        <f t="shared" ref="H74:H137" si="45">G74+$H$7</f>
        <v>4.165</v>
      </c>
      <c r="I74" s="80">
        <f t="shared" ref="I74:I137" si="46">H74</f>
        <v>4.165</v>
      </c>
      <c r="J74" s="80">
        <f>VLOOKUP($A74,[0]!Table,MATCH(J$4,[0]!Curves,0))</f>
        <v>-0.45500000000000002</v>
      </c>
      <c r="K74" s="81">
        <f t="shared" ref="K74:K137" si="47">J74+$K$7</f>
        <v>-0.45500000000000002</v>
      </c>
      <c r="L74" s="99">
        <f t="shared" ref="L74:L137" si="48">K74</f>
        <v>-0.45500000000000002</v>
      </c>
      <c r="M74" s="80">
        <f>VLOOKUP($A74,[0]!Table,MATCH(M$4,[0]!Curves,0))</f>
        <v>5.5425012196500005E-3</v>
      </c>
      <c r="N74" s="81">
        <f t="shared" ref="N74:N137" si="49">M74+$N$7</f>
        <v>5.5425012196500005E-3</v>
      </c>
      <c r="O74" s="99">
        <f t="shared" ref="O74:O137" si="50">N74</f>
        <v>5.5425012196500005E-3</v>
      </c>
      <c r="P74" s="71"/>
      <c r="Q74" s="99">
        <f t="shared" ref="Q74:Q137" si="51">IF($F$3=1,M74+J74+G74,J74+G74)</f>
        <v>3.7155425012196499</v>
      </c>
      <c r="R74" s="99">
        <f t="shared" ref="R74:R137" si="52">IF($F$3=1,N74+K74+H74,K74+H74)</f>
        <v>3.7155425012196499</v>
      </c>
      <c r="S74" s="99">
        <f t="shared" ref="S74:S137" si="53">IF($F$3=1,O74+L74+I74,L74+I74)</f>
        <v>3.7155425012196499</v>
      </c>
      <c r="T74" s="82"/>
      <c r="U74" s="22">
        <f t="shared" ref="U74:U137" si="54">A75-A74</f>
        <v>31</v>
      </c>
      <c r="V74" s="83">
        <f t="shared" ref="V74:V137" si="55">CHOOSE(F$3,A75+24,A74)</f>
        <v>39928</v>
      </c>
      <c r="W74" s="22">
        <f t="shared" ref="W74:W137" ca="1" si="56">V74-C$3</f>
        <v>2879</v>
      </c>
      <c r="X74" s="80">
        <f>VLOOKUP($A74,[0]!Table,MATCH(X$4,[0]!Curves,0))</f>
        <v>5.9781109757113302E-2</v>
      </c>
      <c r="Y74" s="84">
        <f t="shared" ref="Y74:Y137" ca="1" si="57">1/(1+CHOOSE(F$3,(X75+($K$3/10000))/2,(X74+($K$3/10000))/2))^(2*W74/365.25)</f>
        <v>0.62822468630848305</v>
      </c>
      <c r="Z74" s="22">
        <f t="shared" ref="Z74:Z137" si="58">IF(AND(mthbeg&lt;=A74,mthend&gt;=A74),1,0)</f>
        <v>1</v>
      </c>
      <c r="AA74" s="22">
        <f t="shared" ref="AA74:AA137" si="59">U74*Z74</f>
        <v>31</v>
      </c>
      <c r="AC74" s="72">
        <f t="shared" ref="AC74:AC137" ca="1" si="60">F74*G74</f>
        <v>4055661.5186359892</v>
      </c>
      <c r="AD74" s="72">
        <f t="shared" ref="AD74:AD137" ca="1" si="61">$F74*H74</f>
        <v>4055661.5186359892</v>
      </c>
      <c r="AE74" s="72">
        <f t="shared" ref="AE74:AE137" ca="1" si="62">$F74*I74</f>
        <v>4055661.5186359892</v>
      </c>
      <c r="AF74" s="72">
        <f t="shared" ref="AF74:AF137" ca="1" si="63">$F74*J74</f>
        <v>-443055.46001905767</v>
      </c>
      <c r="AG74" s="72">
        <f t="shared" ref="AG74:AG137" ca="1" si="64">$F74*K74</f>
        <v>-443055.46001905767</v>
      </c>
      <c r="AH74" s="72">
        <f t="shared" ref="AH74:AH137" ca="1" si="65">$F74*L74</f>
        <v>-443055.46001905767</v>
      </c>
      <c r="AI74" s="72">
        <f t="shared" ref="AI74:AI137" ca="1" si="66">$F74*M74</f>
        <v>5397.0009396224596</v>
      </c>
      <c r="AJ74" s="72">
        <f t="shared" ref="AJ74:AJ137" ca="1" si="67">$F74*N74</f>
        <v>5397.0009396224596</v>
      </c>
      <c r="AK74" s="72">
        <f t="shared" ref="AK74:AK137" ca="1" si="68">F74*O74</f>
        <v>5397.0009396224596</v>
      </c>
      <c r="AL74" s="76"/>
      <c r="AM74" s="72">
        <f t="shared" ref="AM74:AM137" ca="1" si="69">CHOOSE($G$3,AD74-AE74,AE74-AD74)</f>
        <v>0</v>
      </c>
      <c r="AN74" s="72">
        <f t="shared" ref="AN74:AN137" ca="1" si="70">CHOOSE($G$3,AG74-AH74,AH74-AG74)</f>
        <v>0</v>
      </c>
      <c r="AO74" s="72">
        <f t="shared" ref="AO74:AO137" ca="1" si="71">CHOOSE($G$3,AJ74-AK74,AK74-AJ74)</f>
        <v>0</v>
      </c>
      <c r="AP74" s="85">
        <f t="shared" ref="AP74:AP137" ca="1" si="72">SUM(AM74:AO74)</f>
        <v>0</v>
      </c>
      <c r="AR74" s="72">
        <f t="shared" ref="AR74:AR137" ca="1" si="73">CHOOSE($G$3,AC74-AD74,AD74-AC74)</f>
        <v>0</v>
      </c>
      <c r="AS74" s="72">
        <f t="shared" ref="AS74:AS137" ca="1" si="74">CHOOSE($G$3,AF74-AG74,AG74-AF74)</f>
        <v>0</v>
      </c>
      <c r="AT74" s="72">
        <f t="shared" ref="AT74:AT137" ca="1" si="75">CHOOSE($G$3,AI74-AJ74,AJ74-AI74)</f>
        <v>0</v>
      </c>
      <c r="AU74" s="85">
        <f t="shared" ref="AU74:AU137" ca="1" si="76">AR74+AS74+AT74</f>
        <v>0</v>
      </c>
      <c r="AV74" s="85"/>
      <c r="AW74" s="73">
        <f t="shared" ref="AW74:AW137" ca="1" si="77">AU74+AP74</f>
        <v>0</v>
      </c>
      <c r="AY74" s="73">
        <f t="shared" ref="AY74:AY137" ca="1" si="78">AK74+AH74+AE74</f>
        <v>3618003.0595565541</v>
      </c>
      <c r="AZ74" s="86"/>
    </row>
    <row r="75" spans="1:52">
      <c r="A75" s="77">
        <f t="shared" ref="A75:A138" si="79">EDATE(A74,1)</f>
        <v>39904</v>
      </c>
      <c r="B75" s="78">
        <f t="shared" ref="B75:B138" si="80">B74</f>
        <v>50000</v>
      </c>
      <c r="C75" s="87"/>
      <c r="D75" s="79">
        <f t="shared" si="42"/>
        <v>50000</v>
      </c>
      <c r="E75" s="67">
        <f t="shared" si="43"/>
        <v>1500000</v>
      </c>
      <c r="F75" s="67">
        <f t="shared" ca="1" si="44"/>
        <v>937277.85175153974</v>
      </c>
      <c r="G75" s="80">
        <f>VLOOKUP($A75,[0]!Table,MATCH(G$4,[0]!Curves,0))</f>
        <v>3.98</v>
      </c>
      <c r="H75" s="81">
        <f t="shared" si="45"/>
        <v>3.98</v>
      </c>
      <c r="I75" s="80">
        <f t="shared" si="46"/>
        <v>3.98</v>
      </c>
      <c r="J75" s="80">
        <f>VLOOKUP($A75,[0]!Table,MATCH(J$4,[0]!Curves,0))</f>
        <v>-0.61</v>
      </c>
      <c r="K75" s="81">
        <f t="shared" si="47"/>
        <v>-0.61</v>
      </c>
      <c r="L75" s="99">
        <f t="shared" si="48"/>
        <v>-0.61</v>
      </c>
      <c r="M75" s="80">
        <f>VLOOKUP($A75,[0]!Table,MATCH(M$4,[0]!Curves,0))</f>
        <v>1.7320953560499997E-3</v>
      </c>
      <c r="N75" s="81">
        <f t="shared" si="49"/>
        <v>1.7320953560499997E-3</v>
      </c>
      <c r="O75" s="99">
        <f t="shared" si="50"/>
        <v>1.7320953560499997E-3</v>
      </c>
      <c r="P75" s="71"/>
      <c r="Q75" s="99">
        <f t="shared" si="51"/>
        <v>3.3717320953560499</v>
      </c>
      <c r="R75" s="99">
        <f t="shared" si="52"/>
        <v>3.3717320953560499</v>
      </c>
      <c r="S75" s="99">
        <f t="shared" si="53"/>
        <v>3.3717320953560499</v>
      </c>
      <c r="T75" s="82"/>
      <c r="U75" s="22">
        <f t="shared" si="54"/>
        <v>30</v>
      </c>
      <c r="V75" s="83">
        <f t="shared" si="55"/>
        <v>39958</v>
      </c>
      <c r="W75" s="22">
        <f t="shared" ca="1" si="56"/>
        <v>2909</v>
      </c>
      <c r="X75" s="80">
        <f>VLOOKUP($A75,[0]!Table,MATCH(X$4,[0]!Curves,0))</f>
        <v>5.9853172272788906E-2</v>
      </c>
      <c r="Y75" s="84">
        <f t="shared" ca="1" si="57"/>
        <v>0.62485190116769318</v>
      </c>
      <c r="Z75" s="22">
        <f t="shared" si="58"/>
        <v>1</v>
      </c>
      <c r="AA75" s="22">
        <f t="shared" si="59"/>
        <v>30</v>
      </c>
      <c r="AC75" s="72">
        <f t="shared" ca="1" si="60"/>
        <v>3730365.8499711282</v>
      </c>
      <c r="AD75" s="72">
        <f t="shared" ca="1" si="61"/>
        <v>3730365.8499711282</v>
      </c>
      <c r="AE75" s="72">
        <f t="shared" ca="1" si="62"/>
        <v>3730365.8499711282</v>
      </c>
      <c r="AF75" s="72">
        <f t="shared" ca="1" si="63"/>
        <v>-571739.4895684392</v>
      </c>
      <c r="AG75" s="72">
        <f t="shared" ca="1" si="64"/>
        <v>-571739.4895684392</v>
      </c>
      <c r="AH75" s="72">
        <f t="shared" ca="1" si="65"/>
        <v>-571739.4895684392</v>
      </c>
      <c r="AI75" s="72">
        <f t="shared" ca="1" si="66"/>
        <v>1623.4546143473622</v>
      </c>
      <c r="AJ75" s="72">
        <f t="shared" ca="1" si="67"/>
        <v>1623.4546143473622</v>
      </c>
      <c r="AK75" s="72">
        <f t="shared" ca="1" si="68"/>
        <v>1623.4546143473622</v>
      </c>
      <c r="AL75" s="76"/>
      <c r="AM75" s="72">
        <f t="shared" ca="1" si="69"/>
        <v>0</v>
      </c>
      <c r="AN75" s="72">
        <f t="shared" ca="1" si="70"/>
        <v>0</v>
      </c>
      <c r="AO75" s="72">
        <f t="shared" ca="1" si="71"/>
        <v>0</v>
      </c>
      <c r="AP75" s="85">
        <f t="shared" ca="1" si="72"/>
        <v>0</v>
      </c>
      <c r="AR75" s="72">
        <f t="shared" ca="1" si="73"/>
        <v>0</v>
      </c>
      <c r="AS75" s="72">
        <f t="shared" ca="1" si="74"/>
        <v>0</v>
      </c>
      <c r="AT75" s="72">
        <f t="shared" ca="1" si="75"/>
        <v>0</v>
      </c>
      <c r="AU75" s="85">
        <f t="shared" ca="1" si="76"/>
        <v>0</v>
      </c>
      <c r="AV75" s="85"/>
      <c r="AW75" s="73">
        <f t="shared" ca="1" si="77"/>
        <v>0</v>
      </c>
      <c r="AY75" s="73">
        <f t="shared" ca="1" si="78"/>
        <v>3160249.8150170362</v>
      </c>
      <c r="AZ75" s="86"/>
    </row>
    <row r="76" spans="1:52">
      <c r="A76" s="77">
        <f t="shared" si="79"/>
        <v>39934</v>
      </c>
      <c r="B76" s="78">
        <f t="shared" si="80"/>
        <v>50000</v>
      </c>
      <c r="C76" s="87"/>
      <c r="D76" s="79">
        <f t="shared" si="42"/>
        <v>50000</v>
      </c>
      <c r="E76" s="67">
        <f t="shared" si="43"/>
        <v>1550000</v>
      </c>
      <c r="F76" s="67">
        <f t="shared" ca="1" si="44"/>
        <v>963136.61749176204</v>
      </c>
      <c r="G76" s="80">
        <f>VLOOKUP($A76,[0]!Table,MATCH(G$4,[0]!Curves,0))</f>
        <v>3.97</v>
      </c>
      <c r="H76" s="81">
        <f t="shared" si="45"/>
        <v>3.97</v>
      </c>
      <c r="I76" s="80">
        <f t="shared" si="46"/>
        <v>3.97</v>
      </c>
      <c r="J76" s="80">
        <f>VLOOKUP($A76,[0]!Table,MATCH(J$4,[0]!Curves,0))</f>
        <v>-0.61</v>
      </c>
      <c r="K76" s="81">
        <f t="shared" si="47"/>
        <v>-0.61</v>
      </c>
      <c r="L76" s="99">
        <f t="shared" si="48"/>
        <v>-0.61</v>
      </c>
      <c r="M76" s="80">
        <f>VLOOKUP($A76,[0]!Table,MATCH(M$4,[0]!Curves,0))</f>
        <v>1.7321562179083E-3</v>
      </c>
      <c r="N76" s="81">
        <f t="shared" si="49"/>
        <v>1.7321562179083E-3</v>
      </c>
      <c r="O76" s="99">
        <f t="shared" si="50"/>
        <v>1.7321562179083E-3</v>
      </c>
      <c r="P76" s="71"/>
      <c r="Q76" s="99">
        <f t="shared" si="51"/>
        <v>3.3617321562179088</v>
      </c>
      <c r="R76" s="99">
        <f t="shared" si="52"/>
        <v>3.3617321562179088</v>
      </c>
      <c r="S76" s="99">
        <f t="shared" si="53"/>
        <v>3.3617321562179088</v>
      </c>
      <c r="T76" s="82"/>
      <c r="U76" s="22">
        <f t="shared" si="54"/>
        <v>31</v>
      </c>
      <c r="V76" s="83">
        <f t="shared" si="55"/>
        <v>39989</v>
      </c>
      <c r="W76" s="22">
        <f t="shared" ca="1" si="56"/>
        <v>2940</v>
      </c>
      <c r="X76" s="80">
        <f>VLOOKUP($A76,[0]!Table,MATCH(X$4,[0]!Curves,0))</f>
        <v>5.9922910192827999E-2</v>
      </c>
      <c r="Y76" s="84">
        <f t="shared" ca="1" si="57"/>
        <v>0.62137846289791099</v>
      </c>
      <c r="Z76" s="22">
        <f t="shared" si="58"/>
        <v>1</v>
      </c>
      <c r="AA76" s="22">
        <f t="shared" si="59"/>
        <v>31</v>
      </c>
      <c r="AC76" s="72">
        <f t="shared" ca="1" si="60"/>
        <v>3823652.3714422956</v>
      </c>
      <c r="AD76" s="72">
        <f t="shared" ca="1" si="61"/>
        <v>3823652.3714422956</v>
      </c>
      <c r="AE76" s="72">
        <f t="shared" ca="1" si="62"/>
        <v>3823652.3714422956</v>
      </c>
      <c r="AF76" s="72">
        <f t="shared" ca="1" si="63"/>
        <v>-587513.33666997484</v>
      </c>
      <c r="AG76" s="72">
        <f t="shared" ca="1" si="64"/>
        <v>-587513.33666997484</v>
      </c>
      <c r="AH76" s="72">
        <f t="shared" ca="1" si="65"/>
        <v>-587513.33666997484</v>
      </c>
      <c r="AI76" s="72">
        <f t="shared" ca="1" si="66"/>
        <v>1668.3030806835236</v>
      </c>
      <c r="AJ76" s="72">
        <f t="shared" ca="1" si="67"/>
        <v>1668.3030806835236</v>
      </c>
      <c r="AK76" s="72">
        <f t="shared" ca="1" si="68"/>
        <v>1668.3030806835236</v>
      </c>
      <c r="AL76" s="76"/>
      <c r="AM76" s="72">
        <f t="shared" ca="1" si="69"/>
        <v>0</v>
      </c>
      <c r="AN76" s="72">
        <f t="shared" ca="1" si="70"/>
        <v>0</v>
      </c>
      <c r="AO76" s="72">
        <f t="shared" ca="1" si="71"/>
        <v>0</v>
      </c>
      <c r="AP76" s="85">
        <f t="shared" ca="1" si="72"/>
        <v>0</v>
      </c>
      <c r="AR76" s="72">
        <f t="shared" ca="1" si="73"/>
        <v>0</v>
      </c>
      <c r="AS76" s="72">
        <f t="shared" ca="1" si="74"/>
        <v>0</v>
      </c>
      <c r="AT76" s="72">
        <f t="shared" ca="1" si="75"/>
        <v>0</v>
      </c>
      <c r="AU76" s="85">
        <f t="shared" ca="1" si="76"/>
        <v>0</v>
      </c>
      <c r="AV76" s="85"/>
      <c r="AW76" s="73">
        <f t="shared" ca="1" si="77"/>
        <v>0</v>
      </c>
      <c r="AY76" s="73">
        <f t="shared" ca="1" si="78"/>
        <v>3237807.3378530042</v>
      </c>
      <c r="AZ76" s="86"/>
    </row>
    <row r="77" spans="1:52">
      <c r="A77" s="77">
        <f t="shared" si="79"/>
        <v>39965</v>
      </c>
      <c r="B77" s="78">
        <f t="shared" si="80"/>
        <v>50000</v>
      </c>
      <c r="C77" s="87"/>
      <c r="D77" s="79">
        <f t="shared" si="42"/>
        <v>50000</v>
      </c>
      <c r="E77" s="67">
        <f t="shared" si="43"/>
        <v>1500000</v>
      </c>
      <c r="F77" s="67">
        <f t="shared" ca="1" si="44"/>
        <v>927042.71880702279</v>
      </c>
      <c r="G77" s="80">
        <f>VLOOKUP($A77,[0]!Table,MATCH(G$4,[0]!Curves,0))</f>
        <v>4.0060000000000002</v>
      </c>
      <c r="H77" s="81">
        <f t="shared" si="45"/>
        <v>4.0060000000000002</v>
      </c>
      <c r="I77" s="80">
        <f t="shared" si="46"/>
        <v>4.0060000000000002</v>
      </c>
      <c r="J77" s="80">
        <f>VLOOKUP($A77,[0]!Table,MATCH(J$4,[0]!Curves,0))</f>
        <v>-0.61</v>
      </c>
      <c r="K77" s="81">
        <f t="shared" si="47"/>
        <v>-0.61</v>
      </c>
      <c r="L77" s="99">
        <f t="shared" si="48"/>
        <v>-0.61</v>
      </c>
      <c r="M77" s="80">
        <f>VLOOKUP($A77,[0]!Table,MATCH(M$4,[0]!Curves,0))</f>
        <v>1.7322182741714E-3</v>
      </c>
      <c r="N77" s="81">
        <f t="shared" si="49"/>
        <v>1.7322182741714E-3</v>
      </c>
      <c r="O77" s="99">
        <f t="shared" si="50"/>
        <v>1.7322182741714E-3</v>
      </c>
      <c r="P77" s="71"/>
      <c r="Q77" s="99">
        <f t="shared" si="51"/>
        <v>3.3977322182741716</v>
      </c>
      <c r="R77" s="99">
        <f t="shared" si="52"/>
        <v>3.3977322182741716</v>
      </c>
      <c r="S77" s="99">
        <f t="shared" si="53"/>
        <v>3.3977322182741716</v>
      </c>
      <c r="T77" s="82"/>
      <c r="U77" s="22">
        <f t="shared" si="54"/>
        <v>30</v>
      </c>
      <c r="V77" s="83">
        <f t="shared" si="55"/>
        <v>40019</v>
      </c>
      <c r="W77" s="22">
        <f t="shared" ca="1" si="56"/>
        <v>2970</v>
      </c>
      <c r="X77" s="80">
        <f>VLOOKUP($A77,[0]!Table,MATCH(X$4,[0]!Curves,0))</f>
        <v>5.99949727118987E-2</v>
      </c>
      <c r="Y77" s="84">
        <f t="shared" ca="1" si="57"/>
        <v>0.61802847920468185</v>
      </c>
      <c r="Z77" s="22">
        <f t="shared" si="58"/>
        <v>1</v>
      </c>
      <c r="AA77" s="22">
        <f t="shared" si="59"/>
        <v>30</v>
      </c>
      <c r="AC77" s="72">
        <f t="shared" ca="1" si="60"/>
        <v>3713733.1315409336</v>
      </c>
      <c r="AD77" s="72">
        <f t="shared" ca="1" si="61"/>
        <v>3713733.1315409336</v>
      </c>
      <c r="AE77" s="72">
        <f t="shared" ca="1" si="62"/>
        <v>3713733.1315409336</v>
      </c>
      <c r="AF77" s="72">
        <f t="shared" ca="1" si="63"/>
        <v>-565496.05847228388</v>
      </c>
      <c r="AG77" s="72">
        <f t="shared" ca="1" si="64"/>
        <v>-565496.05847228388</v>
      </c>
      <c r="AH77" s="72">
        <f t="shared" ca="1" si="65"/>
        <v>-565496.05847228388</v>
      </c>
      <c r="AI77" s="72">
        <f t="shared" ca="1" si="66"/>
        <v>1605.8403384550634</v>
      </c>
      <c r="AJ77" s="72">
        <f t="shared" ca="1" si="67"/>
        <v>1605.8403384550634</v>
      </c>
      <c r="AK77" s="72">
        <f t="shared" ca="1" si="68"/>
        <v>1605.8403384550634</v>
      </c>
      <c r="AL77" s="76"/>
      <c r="AM77" s="72">
        <f t="shared" ca="1" si="69"/>
        <v>0</v>
      </c>
      <c r="AN77" s="72">
        <f t="shared" ca="1" si="70"/>
        <v>0</v>
      </c>
      <c r="AO77" s="72">
        <f t="shared" ca="1" si="71"/>
        <v>0</v>
      </c>
      <c r="AP77" s="85">
        <f t="shared" ca="1" si="72"/>
        <v>0</v>
      </c>
      <c r="AR77" s="72">
        <f t="shared" ca="1" si="73"/>
        <v>0</v>
      </c>
      <c r="AS77" s="72">
        <f t="shared" ca="1" si="74"/>
        <v>0</v>
      </c>
      <c r="AT77" s="72">
        <f t="shared" ca="1" si="75"/>
        <v>0</v>
      </c>
      <c r="AU77" s="85">
        <f t="shared" ca="1" si="76"/>
        <v>0</v>
      </c>
      <c r="AV77" s="85"/>
      <c r="AW77" s="73">
        <f t="shared" ca="1" si="77"/>
        <v>0</v>
      </c>
      <c r="AY77" s="73">
        <f t="shared" ca="1" si="78"/>
        <v>3149842.913407105</v>
      </c>
      <c r="AZ77" s="86"/>
    </row>
    <row r="78" spans="1:52">
      <c r="A78" s="77">
        <f t="shared" si="79"/>
        <v>39995</v>
      </c>
      <c r="B78" s="78">
        <f t="shared" si="80"/>
        <v>50000</v>
      </c>
      <c r="C78" s="87"/>
      <c r="D78" s="79">
        <f t="shared" si="42"/>
        <v>50000</v>
      </c>
      <c r="E78" s="67">
        <f t="shared" si="43"/>
        <v>1550000</v>
      </c>
      <c r="F78" s="67">
        <f t="shared" ca="1" si="44"/>
        <v>952596.88103178912</v>
      </c>
      <c r="G78" s="80">
        <f>VLOOKUP($A78,[0]!Table,MATCH(G$4,[0]!Curves,0))</f>
        <v>4.0549999999999997</v>
      </c>
      <c r="H78" s="81">
        <f t="shared" si="45"/>
        <v>4.0549999999999997</v>
      </c>
      <c r="I78" s="80">
        <f t="shared" si="46"/>
        <v>4.0549999999999997</v>
      </c>
      <c r="J78" s="80">
        <f>VLOOKUP($A78,[0]!Table,MATCH(J$4,[0]!Curves,0))</f>
        <v>-0.61</v>
      </c>
      <c r="K78" s="81">
        <f t="shared" si="47"/>
        <v>-0.61</v>
      </c>
      <c r="L78" s="99">
        <f t="shared" si="48"/>
        <v>-0.61</v>
      </c>
      <c r="M78" s="80">
        <f>VLOOKUP($A78,[0]!Table,MATCH(M$4,[0]!Curves,0))</f>
        <v>1.732277521209E-3</v>
      </c>
      <c r="N78" s="81">
        <f t="shared" si="49"/>
        <v>1.732277521209E-3</v>
      </c>
      <c r="O78" s="99">
        <f t="shared" si="50"/>
        <v>1.732277521209E-3</v>
      </c>
      <c r="P78" s="71"/>
      <c r="Q78" s="99">
        <f t="shared" si="51"/>
        <v>3.4467322775212086</v>
      </c>
      <c r="R78" s="99">
        <f t="shared" si="52"/>
        <v>3.4467322775212086</v>
      </c>
      <c r="S78" s="99">
        <f t="shared" si="53"/>
        <v>3.4467322775212086</v>
      </c>
      <c r="T78" s="82"/>
      <c r="U78" s="22">
        <f t="shared" si="54"/>
        <v>31</v>
      </c>
      <c r="V78" s="83">
        <f t="shared" si="55"/>
        <v>40050</v>
      </c>
      <c r="W78" s="22">
        <f t="shared" ca="1" si="56"/>
        <v>3001</v>
      </c>
      <c r="X78" s="80">
        <f>VLOOKUP($A78,[0]!Table,MATCH(X$4,[0]!Curves,0))</f>
        <v>6.0064710635223201E-2</v>
      </c>
      <c r="Y78" s="84">
        <f t="shared" ca="1" si="57"/>
        <v>0.61457863292373494</v>
      </c>
      <c r="Z78" s="22">
        <f t="shared" si="58"/>
        <v>1</v>
      </c>
      <c r="AA78" s="22">
        <f t="shared" si="59"/>
        <v>31</v>
      </c>
      <c r="AC78" s="72">
        <f t="shared" ca="1" si="60"/>
        <v>3862780.3525839048</v>
      </c>
      <c r="AD78" s="72">
        <f t="shared" ca="1" si="61"/>
        <v>3862780.3525839048</v>
      </c>
      <c r="AE78" s="72">
        <f t="shared" ca="1" si="62"/>
        <v>3862780.3525839048</v>
      </c>
      <c r="AF78" s="72">
        <f t="shared" ca="1" si="63"/>
        <v>-581084.09742939135</v>
      </c>
      <c r="AG78" s="72">
        <f t="shared" ca="1" si="64"/>
        <v>-581084.09742939135</v>
      </c>
      <c r="AH78" s="72">
        <f t="shared" ca="1" si="65"/>
        <v>-581084.09742939135</v>
      </c>
      <c r="AI78" s="72">
        <f t="shared" ca="1" si="66"/>
        <v>1650.1621637851722</v>
      </c>
      <c r="AJ78" s="72">
        <f t="shared" ca="1" si="67"/>
        <v>1650.1621637851722</v>
      </c>
      <c r="AK78" s="72">
        <f t="shared" ca="1" si="68"/>
        <v>1650.1621637851722</v>
      </c>
      <c r="AL78" s="76"/>
      <c r="AM78" s="72">
        <f t="shared" ca="1" si="69"/>
        <v>0</v>
      </c>
      <c r="AN78" s="72">
        <f t="shared" ca="1" si="70"/>
        <v>0</v>
      </c>
      <c r="AO78" s="72">
        <f t="shared" ca="1" si="71"/>
        <v>0</v>
      </c>
      <c r="AP78" s="85">
        <f t="shared" ca="1" si="72"/>
        <v>0</v>
      </c>
      <c r="AR78" s="72">
        <f t="shared" ca="1" si="73"/>
        <v>0</v>
      </c>
      <c r="AS78" s="72">
        <f t="shared" ca="1" si="74"/>
        <v>0</v>
      </c>
      <c r="AT78" s="72">
        <f t="shared" ca="1" si="75"/>
        <v>0</v>
      </c>
      <c r="AU78" s="85">
        <f t="shared" ca="1" si="76"/>
        <v>0</v>
      </c>
      <c r="AV78" s="85"/>
      <c r="AW78" s="73">
        <f t="shared" ca="1" si="77"/>
        <v>0</v>
      </c>
      <c r="AY78" s="73">
        <f t="shared" ca="1" si="78"/>
        <v>3283346.4173182985</v>
      </c>
      <c r="AZ78" s="86"/>
    </row>
    <row r="79" spans="1:52">
      <c r="A79" s="77">
        <f t="shared" si="79"/>
        <v>40026</v>
      </c>
      <c r="B79" s="78">
        <f t="shared" si="80"/>
        <v>50000</v>
      </c>
      <c r="C79" s="87"/>
      <c r="D79" s="79">
        <f t="shared" si="42"/>
        <v>50000</v>
      </c>
      <c r="E79" s="67">
        <f t="shared" si="43"/>
        <v>1550000</v>
      </c>
      <c r="F79" s="67">
        <f t="shared" ca="1" si="44"/>
        <v>947268.23767384863</v>
      </c>
      <c r="G79" s="80">
        <f>VLOOKUP($A79,[0]!Table,MATCH(G$4,[0]!Curves,0))</f>
        <v>4.0999999999999996</v>
      </c>
      <c r="H79" s="81">
        <f t="shared" si="45"/>
        <v>4.0999999999999996</v>
      </c>
      <c r="I79" s="80">
        <f t="shared" si="46"/>
        <v>4.0999999999999996</v>
      </c>
      <c r="J79" s="80">
        <f>VLOOKUP($A79,[0]!Table,MATCH(J$4,[0]!Curves,0))</f>
        <v>-0.61</v>
      </c>
      <c r="K79" s="81">
        <f t="shared" si="47"/>
        <v>-0.61</v>
      </c>
      <c r="L79" s="99">
        <f t="shared" si="48"/>
        <v>-0.61</v>
      </c>
      <c r="M79" s="80">
        <f>VLOOKUP($A79,[0]!Table,MATCH(M$4,[0]!Curves,0))</f>
        <v>1.7323379088247E-3</v>
      </c>
      <c r="N79" s="81">
        <f t="shared" si="49"/>
        <v>1.7323379088247E-3</v>
      </c>
      <c r="O79" s="99">
        <f t="shared" si="50"/>
        <v>1.7323379088247E-3</v>
      </c>
      <c r="P79" s="71"/>
      <c r="Q79" s="99">
        <f t="shared" si="51"/>
        <v>3.4917323379088243</v>
      </c>
      <c r="R79" s="99">
        <f t="shared" si="52"/>
        <v>3.4917323379088243</v>
      </c>
      <c r="S79" s="99">
        <f t="shared" si="53"/>
        <v>3.4917323379088243</v>
      </c>
      <c r="T79" s="82"/>
      <c r="U79" s="22">
        <f t="shared" si="54"/>
        <v>31</v>
      </c>
      <c r="V79" s="83">
        <f t="shared" si="55"/>
        <v>40081</v>
      </c>
      <c r="W79" s="22">
        <f t="shared" ca="1" si="56"/>
        <v>3032</v>
      </c>
      <c r="X79" s="80">
        <f>VLOOKUP($A79,[0]!Table,MATCH(X$4,[0]!Curves,0))</f>
        <v>6.0136773157688998E-2</v>
      </c>
      <c r="Y79" s="84">
        <f t="shared" ca="1" si="57"/>
        <v>0.61114079849925718</v>
      </c>
      <c r="Z79" s="22">
        <f t="shared" si="58"/>
        <v>1</v>
      </c>
      <c r="AA79" s="22">
        <f t="shared" si="59"/>
        <v>31</v>
      </c>
      <c r="AC79" s="72">
        <f t="shared" ca="1" si="60"/>
        <v>3883799.7744627791</v>
      </c>
      <c r="AD79" s="72">
        <f t="shared" ca="1" si="61"/>
        <v>3883799.7744627791</v>
      </c>
      <c r="AE79" s="72">
        <f t="shared" ca="1" si="62"/>
        <v>3883799.7744627791</v>
      </c>
      <c r="AF79" s="72">
        <f t="shared" ca="1" si="63"/>
        <v>-577833.6249810477</v>
      </c>
      <c r="AG79" s="72">
        <f t="shared" ca="1" si="64"/>
        <v>-577833.6249810477</v>
      </c>
      <c r="AH79" s="72">
        <f t="shared" ca="1" si="65"/>
        <v>-577833.6249810477</v>
      </c>
      <c r="AI79" s="72">
        <f t="shared" ca="1" si="66"/>
        <v>1640.9886779479739</v>
      </c>
      <c r="AJ79" s="72">
        <f t="shared" ca="1" si="67"/>
        <v>1640.9886779479739</v>
      </c>
      <c r="AK79" s="72">
        <f t="shared" ca="1" si="68"/>
        <v>1640.9886779479739</v>
      </c>
      <c r="AL79" s="76"/>
      <c r="AM79" s="72">
        <f t="shared" ca="1" si="69"/>
        <v>0</v>
      </c>
      <c r="AN79" s="72">
        <f t="shared" ca="1" si="70"/>
        <v>0</v>
      </c>
      <c r="AO79" s="72">
        <f t="shared" ca="1" si="71"/>
        <v>0</v>
      </c>
      <c r="AP79" s="85">
        <f t="shared" ca="1" si="72"/>
        <v>0</v>
      </c>
      <c r="AR79" s="72">
        <f t="shared" ca="1" si="73"/>
        <v>0</v>
      </c>
      <c r="AS79" s="72">
        <f t="shared" ca="1" si="74"/>
        <v>0</v>
      </c>
      <c r="AT79" s="72">
        <f t="shared" ca="1" si="75"/>
        <v>0</v>
      </c>
      <c r="AU79" s="85">
        <f t="shared" ca="1" si="76"/>
        <v>0</v>
      </c>
      <c r="AV79" s="85"/>
      <c r="AW79" s="73">
        <f t="shared" ca="1" si="77"/>
        <v>0</v>
      </c>
      <c r="AY79" s="73">
        <f t="shared" ca="1" si="78"/>
        <v>3307607.1381596792</v>
      </c>
      <c r="AZ79" s="86"/>
    </row>
    <row r="80" spans="1:52">
      <c r="A80" s="77">
        <f t="shared" si="79"/>
        <v>40057</v>
      </c>
      <c r="B80" s="78">
        <f t="shared" si="80"/>
        <v>50000</v>
      </c>
      <c r="C80" s="87"/>
      <c r="D80" s="79">
        <f t="shared" si="42"/>
        <v>50000</v>
      </c>
      <c r="E80" s="67">
        <f t="shared" si="43"/>
        <v>1500000</v>
      </c>
      <c r="F80" s="67">
        <f t="shared" ca="1" si="44"/>
        <v>911737.96871918917</v>
      </c>
      <c r="G80" s="80">
        <f>VLOOKUP($A80,[0]!Table,MATCH(G$4,[0]!Curves,0))</f>
        <v>4.1070000000000002</v>
      </c>
      <c r="H80" s="81">
        <f t="shared" si="45"/>
        <v>4.1070000000000002</v>
      </c>
      <c r="I80" s="80">
        <f t="shared" si="46"/>
        <v>4.1070000000000002</v>
      </c>
      <c r="J80" s="80">
        <f>VLOOKUP($A80,[0]!Table,MATCH(J$4,[0]!Curves,0))</f>
        <v>-0.61</v>
      </c>
      <c r="K80" s="81">
        <f t="shared" si="47"/>
        <v>-0.61</v>
      </c>
      <c r="L80" s="99">
        <f t="shared" si="48"/>
        <v>-0.61</v>
      </c>
      <c r="M80" s="80">
        <f>VLOOKUP($A80,[0]!Table,MATCH(M$4,[0]!Curves,0))</f>
        <v>1.7323974484418001E-3</v>
      </c>
      <c r="N80" s="81">
        <f t="shared" si="49"/>
        <v>1.7323974484418001E-3</v>
      </c>
      <c r="O80" s="99">
        <f t="shared" si="50"/>
        <v>1.7323974484418001E-3</v>
      </c>
      <c r="P80" s="71"/>
      <c r="Q80" s="99">
        <f t="shared" si="51"/>
        <v>3.4987323974484421</v>
      </c>
      <c r="R80" s="99">
        <f t="shared" si="52"/>
        <v>3.4987323974484421</v>
      </c>
      <c r="S80" s="99">
        <f t="shared" si="53"/>
        <v>3.4987323974484421</v>
      </c>
      <c r="T80" s="82"/>
      <c r="U80" s="22">
        <f t="shared" si="54"/>
        <v>30</v>
      </c>
      <c r="V80" s="83">
        <f t="shared" si="55"/>
        <v>40111</v>
      </c>
      <c r="W80" s="22">
        <f t="shared" ca="1" si="56"/>
        <v>3062</v>
      </c>
      <c r="X80" s="80">
        <f>VLOOKUP($A80,[0]!Table,MATCH(X$4,[0]!Curves,0))</f>
        <v>6.0208835681880797E-2</v>
      </c>
      <c r="Y80" s="84">
        <f t="shared" ca="1" si="57"/>
        <v>0.60782531247945948</v>
      </c>
      <c r="Z80" s="22">
        <f t="shared" si="58"/>
        <v>1</v>
      </c>
      <c r="AA80" s="22">
        <f t="shared" si="59"/>
        <v>30</v>
      </c>
      <c r="AC80" s="72">
        <f t="shared" ca="1" si="60"/>
        <v>3744507.83752971</v>
      </c>
      <c r="AD80" s="72">
        <f t="shared" ca="1" si="61"/>
        <v>3744507.83752971</v>
      </c>
      <c r="AE80" s="72">
        <f t="shared" ca="1" si="62"/>
        <v>3744507.83752971</v>
      </c>
      <c r="AF80" s="72">
        <f t="shared" ca="1" si="63"/>
        <v>-556160.1609187054</v>
      </c>
      <c r="AG80" s="72">
        <f t="shared" ca="1" si="64"/>
        <v>-556160.1609187054</v>
      </c>
      <c r="AH80" s="72">
        <f t="shared" ca="1" si="65"/>
        <v>-556160.1609187054</v>
      </c>
      <c r="AI80" s="72">
        <f t="shared" ca="1" si="66"/>
        <v>1579.4925306566331</v>
      </c>
      <c r="AJ80" s="72">
        <f t="shared" ca="1" si="67"/>
        <v>1579.4925306566331</v>
      </c>
      <c r="AK80" s="72">
        <f t="shared" ca="1" si="68"/>
        <v>1579.4925306566331</v>
      </c>
      <c r="AL80" s="76"/>
      <c r="AM80" s="72">
        <f t="shared" ca="1" si="69"/>
        <v>0</v>
      </c>
      <c r="AN80" s="72">
        <f t="shared" ca="1" si="70"/>
        <v>0</v>
      </c>
      <c r="AO80" s="72">
        <f t="shared" ca="1" si="71"/>
        <v>0</v>
      </c>
      <c r="AP80" s="85">
        <f t="shared" ca="1" si="72"/>
        <v>0</v>
      </c>
      <c r="AR80" s="72">
        <f t="shared" ca="1" si="73"/>
        <v>0</v>
      </c>
      <c r="AS80" s="72">
        <f t="shared" ca="1" si="74"/>
        <v>0</v>
      </c>
      <c r="AT80" s="72">
        <f t="shared" ca="1" si="75"/>
        <v>0</v>
      </c>
      <c r="AU80" s="85">
        <f t="shared" ca="1" si="76"/>
        <v>0</v>
      </c>
      <c r="AV80" s="85"/>
      <c r="AW80" s="73">
        <f t="shared" ca="1" si="77"/>
        <v>0</v>
      </c>
      <c r="AY80" s="73">
        <f t="shared" ca="1" si="78"/>
        <v>3189927.1691416614</v>
      </c>
      <c r="AZ80" s="86"/>
    </row>
    <row r="81" spans="1:52">
      <c r="A81" s="77">
        <f t="shared" si="79"/>
        <v>40087</v>
      </c>
      <c r="B81" s="78">
        <f t="shared" si="80"/>
        <v>50000</v>
      </c>
      <c r="C81" s="87"/>
      <c r="D81" s="79">
        <f t="shared" si="42"/>
        <v>50000</v>
      </c>
      <c r="E81" s="67">
        <f t="shared" si="43"/>
        <v>1550000</v>
      </c>
      <c r="F81" s="67">
        <f t="shared" ca="1" si="44"/>
        <v>936837.29188368632</v>
      </c>
      <c r="G81" s="80">
        <f>VLOOKUP($A81,[0]!Table,MATCH(G$4,[0]!Curves,0))</f>
        <v>4.1349999999999998</v>
      </c>
      <c r="H81" s="81">
        <f t="shared" si="45"/>
        <v>4.1349999999999998</v>
      </c>
      <c r="I81" s="80">
        <f t="shared" si="46"/>
        <v>4.1349999999999998</v>
      </c>
      <c r="J81" s="80">
        <f>VLOOKUP($A81,[0]!Table,MATCH(J$4,[0]!Curves,0))</f>
        <v>-0.61</v>
      </c>
      <c r="K81" s="81">
        <f t="shared" si="47"/>
        <v>-0.61</v>
      </c>
      <c r="L81" s="99">
        <f t="shared" si="48"/>
        <v>-0.61</v>
      </c>
      <c r="M81" s="80">
        <f>VLOOKUP($A81,[0]!Table,MATCH(M$4,[0]!Curves,0))</f>
        <v>1.7324542600216999E-3</v>
      </c>
      <c r="N81" s="81">
        <f t="shared" si="49"/>
        <v>1.7324542600216999E-3</v>
      </c>
      <c r="O81" s="99">
        <f t="shared" si="50"/>
        <v>1.7324542600216999E-3</v>
      </c>
      <c r="P81" s="71"/>
      <c r="Q81" s="99">
        <f t="shared" si="51"/>
        <v>3.5267324542600216</v>
      </c>
      <c r="R81" s="99">
        <f t="shared" si="52"/>
        <v>3.5267324542600216</v>
      </c>
      <c r="S81" s="99">
        <f t="shared" si="53"/>
        <v>3.5267324542600216</v>
      </c>
      <c r="T81" s="82"/>
      <c r="U81" s="22">
        <f t="shared" si="54"/>
        <v>31</v>
      </c>
      <c r="V81" s="83">
        <f t="shared" si="55"/>
        <v>40142</v>
      </c>
      <c r="W81" s="22">
        <f t="shared" ca="1" si="56"/>
        <v>3093</v>
      </c>
      <c r="X81" s="80">
        <f>VLOOKUP($A81,[0]!Table,MATCH(X$4,[0]!Curves,0))</f>
        <v>6.0278573610161E-2</v>
      </c>
      <c r="Y81" s="84">
        <f t="shared" ca="1" si="57"/>
        <v>0.60441115605399121</v>
      </c>
      <c r="Z81" s="22">
        <f t="shared" si="58"/>
        <v>1</v>
      </c>
      <c r="AA81" s="22">
        <f t="shared" si="59"/>
        <v>31</v>
      </c>
      <c r="AC81" s="72">
        <f t="shared" ca="1" si="60"/>
        <v>3873822.2019390427</v>
      </c>
      <c r="AD81" s="72">
        <f t="shared" ca="1" si="61"/>
        <v>3873822.2019390427</v>
      </c>
      <c r="AE81" s="72">
        <f t="shared" ca="1" si="62"/>
        <v>3873822.2019390427</v>
      </c>
      <c r="AF81" s="72">
        <f t="shared" ca="1" si="63"/>
        <v>-571470.74804904859</v>
      </c>
      <c r="AG81" s="72">
        <f t="shared" ca="1" si="64"/>
        <v>-571470.74804904859</v>
      </c>
      <c r="AH81" s="72">
        <f t="shared" ca="1" si="65"/>
        <v>-571470.74804904859</v>
      </c>
      <c r="AI81" s="72">
        <f t="shared" ca="1" si="66"/>
        <v>1623.0277572710852</v>
      </c>
      <c r="AJ81" s="72">
        <f t="shared" ca="1" si="67"/>
        <v>1623.0277572710852</v>
      </c>
      <c r="AK81" s="72">
        <f t="shared" ca="1" si="68"/>
        <v>1623.0277572710852</v>
      </c>
      <c r="AL81" s="76"/>
      <c r="AM81" s="72">
        <f t="shared" ca="1" si="69"/>
        <v>0</v>
      </c>
      <c r="AN81" s="72">
        <f t="shared" ca="1" si="70"/>
        <v>0</v>
      </c>
      <c r="AO81" s="72">
        <f t="shared" ca="1" si="71"/>
        <v>0</v>
      </c>
      <c r="AP81" s="85">
        <f t="shared" ca="1" si="72"/>
        <v>0</v>
      </c>
      <c r="AR81" s="72">
        <f t="shared" ca="1" si="73"/>
        <v>0</v>
      </c>
      <c r="AS81" s="72">
        <f t="shared" ca="1" si="74"/>
        <v>0</v>
      </c>
      <c r="AT81" s="72">
        <f t="shared" ca="1" si="75"/>
        <v>0</v>
      </c>
      <c r="AU81" s="85">
        <f t="shared" ca="1" si="76"/>
        <v>0</v>
      </c>
      <c r="AV81" s="85"/>
      <c r="AW81" s="73">
        <f t="shared" ca="1" si="77"/>
        <v>0</v>
      </c>
      <c r="AY81" s="73">
        <f t="shared" ca="1" si="78"/>
        <v>3303974.4816472651</v>
      </c>
      <c r="AZ81" s="86"/>
    </row>
    <row r="82" spans="1:52">
      <c r="A82" s="77">
        <f t="shared" si="79"/>
        <v>40118</v>
      </c>
      <c r="B82" s="78">
        <f t="shared" si="80"/>
        <v>50000</v>
      </c>
      <c r="C82" s="87"/>
      <c r="D82" s="79">
        <f t="shared" si="42"/>
        <v>50000</v>
      </c>
      <c r="E82" s="67">
        <f t="shared" si="43"/>
        <v>1500000</v>
      </c>
      <c r="F82" s="67">
        <f t="shared" ca="1" si="44"/>
        <v>901677.91487975349</v>
      </c>
      <c r="G82" s="80">
        <f>VLOOKUP($A82,[0]!Table,MATCH(G$4,[0]!Curves,0))</f>
        <v>4.2699999999999996</v>
      </c>
      <c r="H82" s="81">
        <f t="shared" si="45"/>
        <v>4.2699999999999996</v>
      </c>
      <c r="I82" s="80">
        <f t="shared" si="46"/>
        <v>4.2699999999999996</v>
      </c>
      <c r="J82" s="80">
        <f>VLOOKUP($A82,[0]!Table,MATCH(J$4,[0]!Curves,0))</f>
        <v>-0.56999999999999995</v>
      </c>
      <c r="K82" s="81">
        <f t="shared" si="47"/>
        <v>-0.56999999999999995</v>
      </c>
      <c r="L82" s="99">
        <f t="shared" si="48"/>
        <v>-0.56999999999999995</v>
      </c>
      <c r="M82" s="80">
        <f>VLOOKUP($A82,[0]!Table,MATCH(M$4,[0]!Curves,0))</f>
        <v>5.5440388192245999E-3</v>
      </c>
      <c r="N82" s="81">
        <f t="shared" si="49"/>
        <v>5.5440388192245999E-3</v>
      </c>
      <c r="O82" s="99">
        <f t="shared" si="50"/>
        <v>5.5440388192245999E-3</v>
      </c>
      <c r="P82" s="71"/>
      <c r="Q82" s="99">
        <f t="shared" si="51"/>
        <v>3.705544038819224</v>
      </c>
      <c r="R82" s="99">
        <f t="shared" si="52"/>
        <v>3.705544038819224</v>
      </c>
      <c r="S82" s="99">
        <f t="shared" si="53"/>
        <v>3.705544038819224</v>
      </c>
      <c r="T82" s="82"/>
      <c r="U82" s="22">
        <f t="shared" si="54"/>
        <v>30</v>
      </c>
      <c r="V82" s="83">
        <f t="shared" si="55"/>
        <v>40172</v>
      </c>
      <c r="W82" s="22">
        <f t="shared" ca="1" si="56"/>
        <v>3123</v>
      </c>
      <c r="X82" s="80">
        <f>VLOOKUP($A82,[0]!Table,MATCH(X$4,[0]!Curves,0))</f>
        <v>6.0350636137746598E-2</v>
      </c>
      <c r="Y82" s="84">
        <f t="shared" ca="1" si="57"/>
        <v>0.60111860991983568</v>
      </c>
      <c r="Z82" s="22">
        <f t="shared" si="58"/>
        <v>1</v>
      </c>
      <c r="AA82" s="22">
        <f t="shared" si="59"/>
        <v>30</v>
      </c>
      <c r="AC82" s="72">
        <f t="shared" ca="1" si="60"/>
        <v>3850164.696536547</v>
      </c>
      <c r="AD82" s="72">
        <f t="shared" ca="1" si="61"/>
        <v>3850164.696536547</v>
      </c>
      <c r="AE82" s="72">
        <f t="shared" ca="1" si="62"/>
        <v>3850164.696536547</v>
      </c>
      <c r="AF82" s="72">
        <f t="shared" ca="1" si="63"/>
        <v>-513956.41148145945</v>
      </c>
      <c r="AG82" s="72">
        <f t="shared" ca="1" si="64"/>
        <v>-513956.41148145945</v>
      </c>
      <c r="AH82" s="72">
        <f t="shared" ca="1" si="65"/>
        <v>-513956.41148145945</v>
      </c>
      <c r="AI82" s="72">
        <f t="shared" ca="1" si="66"/>
        <v>4998.9373625308481</v>
      </c>
      <c r="AJ82" s="72">
        <f t="shared" ca="1" si="67"/>
        <v>4998.9373625308481</v>
      </c>
      <c r="AK82" s="72">
        <f t="shared" ca="1" si="68"/>
        <v>4998.9373625308481</v>
      </c>
      <c r="AL82" s="76"/>
      <c r="AM82" s="72">
        <f t="shared" ca="1" si="69"/>
        <v>0</v>
      </c>
      <c r="AN82" s="72">
        <f t="shared" ca="1" si="70"/>
        <v>0</v>
      </c>
      <c r="AO82" s="72">
        <f t="shared" ca="1" si="71"/>
        <v>0</v>
      </c>
      <c r="AP82" s="85">
        <f t="shared" ca="1" si="72"/>
        <v>0</v>
      </c>
      <c r="AR82" s="72">
        <f t="shared" ca="1" si="73"/>
        <v>0</v>
      </c>
      <c r="AS82" s="72">
        <f t="shared" ca="1" si="74"/>
        <v>0</v>
      </c>
      <c r="AT82" s="72">
        <f t="shared" ca="1" si="75"/>
        <v>0</v>
      </c>
      <c r="AU82" s="85">
        <f t="shared" ca="1" si="76"/>
        <v>0</v>
      </c>
      <c r="AV82" s="85"/>
      <c r="AW82" s="73">
        <f t="shared" ca="1" si="77"/>
        <v>0</v>
      </c>
      <c r="AY82" s="73">
        <f t="shared" ca="1" si="78"/>
        <v>3341207.2224176186</v>
      </c>
      <c r="AZ82" s="86"/>
    </row>
    <row r="83" spans="1:52">
      <c r="A83" s="77">
        <f t="shared" si="79"/>
        <v>40148</v>
      </c>
      <c r="B83" s="78">
        <f t="shared" si="80"/>
        <v>50000</v>
      </c>
      <c r="C83" s="87"/>
      <c r="D83" s="79">
        <f t="shared" si="42"/>
        <v>50000</v>
      </c>
      <c r="E83" s="67">
        <f t="shared" si="43"/>
        <v>1550000</v>
      </c>
      <c r="F83" s="67">
        <f t="shared" ca="1" si="44"/>
        <v>926478.68460240704</v>
      </c>
      <c r="G83" s="80">
        <f>VLOOKUP($A83,[0]!Table,MATCH(G$4,[0]!Curves,0))</f>
        <v>4.4050000000000002</v>
      </c>
      <c r="H83" s="81">
        <f t="shared" si="45"/>
        <v>4.4050000000000002</v>
      </c>
      <c r="I83" s="80">
        <f t="shared" si="46"/>
        <v>4.4050000000000002</v>
      </c>
      <c r="J83" s="80">
        <f>VLOOKUP($A83,[0]!Table,MATCH(J$4,[0]!Curves,0))</f>
        <v>-0.56999999999999995</v>
      </c>
      <c r="K83" s="81">
        <f t="shared" si="47"/>
        <v>-0.56999999999999995</v>
      </c>
      <c r="L83" s="99">
        <f t="shared" si="48"/>
        <v>-0.56999999999999995</v>
      </c>
      <c r="M83" s="80">
        <f>VLOOKUP($A83,[0]!Table,MATCH(M$4,[0]!Curves,0))</f>
        <v>5.5442154489380004E-3</v>
      </c>
      <c r="N83" s="81">
        <f t="shared" si="49"/>
        <v>5.5442154489380004E-3</v>
      </c>
      <c r="O83" s="99">
        <f t="shared" si="50"/>
        <v>5.5442154489380004E-3</v>
      </c>
      <c r="P83" s="71"/>
      <c r="Q83" s="99">
        <f t="shared" si="51"/>
        <v>3.8405442154489382</v>
      </c>
      <c r="R83" s="99">
        <f t="shared" si="52"/>
        <v>3.8405442154489382</v>
      </c>
      <c r="S83" s="99">
        <f t="shared" si="53"/>
        <v>3.8405442154489382</v>
      </c>
      <c r="T83" s="82"/>
      <c r="U83" s="22">
        <f t="shared" si="54"/>
        <v>31</v>
      </c>
      <c r="V83" s="83">
        <f t="shared" si="55"/>
        <v>40203</v>
      </c>
      <c r="W83" s="22">
        <f t="shared" ca="1" si="56"/>
        <v>3154</v>
      </c>
      <c r="X83" s="80">
        <f>VLOOKUP($A83,[0]!Table,MATCH(X$4,[0]!Curves,0))</f>
        <v>6.0420374069312104E-2</v>
      </c>
      <c r="Y83" s="84">
        <f t="shared" ca="1" si="57"/>
        <v>0.59772818361445612</v>
      </c>
      <c r="Z83" s="22">
        <f t="shared" si="58"/>
        <v>1</v>
      </c>
      <c r="AA83" s="22">
        <f t="shared" si="59"/>
        <v>31</v>
      </c>
      <c r="AC83" s="72">
        <f t="shared" ca="1" si="60"/>
        <v>4081138.6056736032</v>
      </c>
      <c r="AD83" s="72">
        <f t="shared" ca="1" si="61"/>
        <v>4081138.6056736032</v>
      </c>
      <c r="AE83" s="72">
        <f t="shared" ca="1" si="62"/>
        <v>4081138.6056736032</v>
      </c>
      <c r="AF83" s="72">
        <f t="shared" ca="1" si="63"/>
        <v>-528092.85022337199</v>
      </c>
      <c r="AG83" s="72">
        <f t="shared" ca="1" si="64"/>
        <v>-528092.85022337199</v>
      </c>
      <c r="AH83" s="72">
        <f t="shared" ca="1" si="65"/>
        <v>-528092.85022337199</v>
      </c>
      <c r="AI83" s="72">
        <f t="shared" ca="1" si="66"/>
        <v>5136.5974362844227</v>
      </c>
      <c r="AJ83" s="72">
        <f t="shared" ca="1" si="67"/>
        <v>5136.5974362844227</v>
      </c>
      <c r="AK83" s="72">
        <f t="shared" ca="1" si="68"/>
        <v>5136.5974362844227</v>
      </c>
      <c r="AL83" s="76"/>
      <c r="AM83" s="72">
        <f t="shared" ca="1" si="69"/>
        <v>0</v>
      </c>
      <c r="AN83" s="72">
        <f t="shared" ca="1" si="70"/>
        <v>0</v>
      </c>
      <c r="AO83" s="72">
        <f t="shared" ca="1" si="71"/>
        <v>0</v>
      </c>
      <c r="AP83" s="85">
        <f t="shared" ca="1" si="72"/>
        <v>0</v>
      </c>
      <c r="AR83" s="72">
        <f t="shared" ca="1" si="73"/>
        <v>0</v>
      </c>
      <c r="AS83" s="72">
        <f t="shared" ca="1" si="74"/>
        <v>0</v>
      </c>
      <c r="AT83" s="72">
        <f t="shared" ca="1" si="75"/>
        <v>0</v>
      </c>
      <c r="AU83" s="85">
        <f t="shared" ca="1" si="76"/>
        <v>0</v>
      </c>
      <c r="AV83" s="85"/>
      <c r="AW83" s="73">
        <f t="shared" ca="1" si="77"/>
        <v>0</v>
      </c>
      <c r="AY83" s="73">
        <f t="shared" ca="1" si="78"/>
        <v>3558182.3528865157</v>
      </c>
      <c r="AZ83" s="86"/>
    </row>
    <row r="84" spans="1:52">
      <c r="A84" s="77">
        <f t="shared" si="79"/>
        <v>40179</v>
      </c>
      <c r="B84" s="78">
        <f t="shared" si="80"/>
        <v>50000</v>
      </c>
      <c r="C84" s="87"/>
      <c r="D84" s="79">
        <f t="shared" si="42"/>
        <v>50000</v>
      </c>
      <c r="E84" s="67">
        <f t="shared" si="43"/>
        <v>1550000</v>
      </c>
      <c r="F84" s="67">
        <f t="shared" ca="1" si="44"/>
        <v>921242.24519603758</v>
      </c>
      <c r="G84" s="80">
        <f>VLOOKUP($A84,[0]!Table,MATCH(G$4,[0]!Curves,0))</f>
        <v>4.4860000000000007</v>
      </c>
      <c r="H84" s="81">
        <f t="shared" si="45"/>
        <v>4.4860000000000007</v>
      </c>
      <c r="I84" s="80">
        <f t="shared" si="46"/>
        <v>4.4860000000000007</v>
      </c>
      <c r="J84" s="80">
        <f>VLOOKUP($A84,[0]!Table,MATCH(J$4,[0]!Curves,0))</f>
        <v>-0.56999999999999995</v>
      </c>
      <c r="K84" s="81">
        <f t="shared" si="47"/>
        <v>-0.56999999999999995</v>
      </c>
      <c r="L84" s="99">
        <f t="shared" si="48"/>
        <v>-0.56999999999999995</v>
      </c>
      <c r="M84" s="80">
        <f>VLOOKUP($A84,[0]!Table,MATCH(M$4,[0]!Curves,0))</f>
        <v>5.5443952965460001E-3</v>
      </c>
      <c r="N84" s="81">
        <f t="shared" si="49"/>
        <v>5.5443952965460001E-3</v>
      </c>
      <c r="O84" s="99">
        <f t="shared" si="50"/>
        <v>5.5443952965460001E-3</v>
      </c>
      <c r="P84" s="71"/>
      <c r="Q84" s="99">
        <f t="shared" si="51"/>
        <v>3.9215443952965465</v>
      </c>
      <c r="R84" s="99">
        <f t="shared" si="52"/>
        <v>3.9215443952965465</v>
      </c>
      <c r="S84" s="99">
        <f t="shared" si="53"/>
        <v>3.9215443952965465</v>
      </c>
      <c r="T84" s="82"/>
      <c r="U84" s="22">
        <f t="shared" si="54"/>
        <v>31</v>
      </c>
      <c r="V84" s="83">
        <f t="shared" si="55"/>
        <v>40234</v>
      </c>
      <c r="W84" s="22">
        <f t="shared" ca="1" si="56"/>
        <v>3185</v>
      </c>
      <c r="X84" s="80">
        <f>VLOOKUP($A84,[0]!Table,MATCH(X$4,[0]!Curves,0))</f>
        <v>6.0492436600292798E-2</v>
      </c>
      <c r="Y84" s="84">
        <f t="shared" ca="1" si="57"/>
        <v>0.59434983561034682</v>
      </c>
      <c r="Z84" s="22">
        <f t="shared" si="58"/>
        <v>1</v>
      </c>
      <c r="AA84" s="22">
        <f t="shared" si="59"/>
        <v>31</v>
      </c>
      <c r="AC84" s="72">
        <f t="shared" ca="1" si="60"/>
        <v>4132692.7119494253</v>
      </c>
      <c r="AD84" s="72">
        <f t="shared" ca="1" si="61"/>
        <v>4132692.7119494253</v>
      </c>
      <c r="AE84" s="72">
        <f t="shared" ca="1" si="62"/>
        <v>4132692.7119494253</v>
      </c>
      <c r="AF84" s="72">
        <f t="shared" ca="1" si="63"/>
        <v>-525108.07976174133</v>
      </c>
      <c r="AG84" s="72">
        <f t="shared" ca="1" si="64"/>
        <v>-525108.07976174133</v>
      </c>
      <c r="AH84" s="72">
        <f t="shared" ca="1" si="65"/>
        <v>-525108.07976174133</v>
      </c>
      <c r="AI84" s="72">
        <f t="shared" ca="1" si="66"/>
        <v>5107.731171244388</v>
      </c>
      <c r="AJ84" s="72">
        <f t="shared" ca="1" si="67"/>
        <v>5107.731171244388</v>
      </c>
      <c r="AK84" s="72">
        <f t="shared" ca="1" si="68"/>
        <v>5107.731171244388</v>
      </c>
      <c r="AL84" s="76"/>
      <c r="AM84" s="72">
        <f t="shared" ca="1" si="69"/>
        <v>0</v>
      </c>
      <c r="AN84" s="72">
        <f t="shared" ca="1" si="70"/>
        <v>0</v>
      </c>
      <c r="AO84" s="72">
        <f t="shared" ca="1" si="71"/>
        <v>0</v>
      </c>
      <c r="AP84" s="85">
        <f t="shared" ca="1" si="72"/>
        <v>0</v>
      </c>
      <c r="AR84" s="72">
        <f t="shared" ca="1" si="73"/>
        <v>0</v>
      </c>
      <c r="AS84" s="72">
        <f t="shared" ca="1" si="74"/>
        <v>0</v>
      </c>
      <c r="AT84" s="72">
        <f t="shared" ca="1" si="75"/>
        <v>0</v>
      </c>
      <c r="AU84" s="85">
        <f t="shared" ca="1" si="76"/>
        <v>0</v>
      </c>
      <c r="AV84" s="85"/>
      <c r="AW84" s="73">
        <f t="shared" ca="1" si="77"/>
        <v>0</v>
      </c>
      <c r="AY84" s="73">
        <f t="shared" ca="1" si="78"/>
        <v>3612692.3633589284</v>
      </c>
      <c r="AZ84" s="86"/>
    </row>
    <row r="85" spans="1:52">
      <c r="A85" s="77">
        <f t="shared" si="79"/>
        <v>40210</v>
      </c>
      <c r="B85" s="78">
        <f t="shared" si="80"/>
        <v>50000</v>
      </c>
      <c r="C85" s="87"/>
      <c r="D85" s="79">
        <f t="shared" si="42"/>
        <v>50000</v>
      </c>
      <c r="E85" s="67">
        <f t="shared" si="43"/>
        <v>1400000</v>
      </c>
      <c r="F85" s="67">
        <f t="shared" ca="1" si="44"/>
        <v>827832.3424306392</v>
      </c>
      <c r="G85" s="80">
        <f>VLOOKUP($A85,[0]!Table,MATCH(G$4,[0]!Curves,0))</f>
        <v>4.3680000000000003</v>
      </c>
      <c r="H85" s="81">
        <f t="shared" si="45"/>
        <v>4.3680000000000003</v>
      </c>
      <c r="I85" s="80">
        <f t="shared" si="46"/>
        <v>4.3680000000000003</v>
      </c>
      <c r="J85" s="80">
        <f>VLOOKUP($A85,[0]!Table,MATCH(J$4,[0]!Curves,0))</f>
        <v>-0.56999999999999995</v>
      </c>
      <c r="K85" s="81">
        <f t="shared" si="47"/>
        <v>-0.56999999999999995</v>
      </c>
      <c r="L85" s="99">
        <f t="shared" si="48"/>
        <v>-0.56999999999999995</v>
      </c>
      <c r="M85" s="80">
        <f>VLOOKUP($A85,[0]!Table,MATCH(M$4,[0]!Curves,0))</f>
        <v>5.5445724306513004E-3</v>
      </c>
      <c r="N85" s="81">
        <f t="shared" si="49"/>
        <v>5.5445724306513004E-3</v>
      </c>
      <c r="O85" s="99">
        <f t="shared" si="50"/>
        <v>5.5445724306513004E-3</v>
      </c>
      <c r="P85" s="71"/>
      <c r="Q85" s="99">
        <f t="shared" si="51"/>
        <v>3.8035445724306518</v>
      </c>
      <c r="R85" s="99">
        <f t="shared" si="52"/>
        <v>3.8035445724306518</v>
      </c>
      <c r="S85" s="99">
        <f t="shared" si="53"/>
        <v>3.8035445724306518</v>
      </c>
      <c r="T85" s="82"/>
      <c r="U85" s="22">
        <f t="shared" si="54"/>
        <v>28</v>
      </c>
      <c r="V85" s="83">
        <f t="shared" si="55"/>
        <v>40262</v>
      </c>
      <c r="W85" s="22">
        <f t="shared" ca="1" si="56"/>
        <v>3213</v>
      </c>
      <c r="X85" s="80">
        <f>VLOOKUP($A85,[0]!Table,MATCH(X$4,[0]!Curves,0))</f>
        <v>6.05644991329988E-2</v>
      </c>
      <c r="Y85" s="84">
        <f t="shared" ca="1" si="57"/>
        <v>0.59130881602188512</v>
      </c>
      <c r="Z85" s="22">
        <f t="shared" si="58"/>
        <v>1</v>
      </c>
      <c r="AA85" s="22">
        <f t="shared" si="59"/>
        <v>28</v>
      </c>
      <c r="AC85" s="72">
        <f t="shared" ca="1" si="60"/>
        <v>3615971.6717370325</v>
      </c>
      <c r="AD85" s="72">
        <f t="shared" ca="1" si="61"/>
        <v>3615971.6717370325</v>
      </c>
      <c r="AE85" s="72">
        <f t="shared" ca="1" si="62"/>
        <v>3615971.6717370325</v>
      </c>
      <c r="AF85" s="72">
        <f t="shared" ca="1" si="63"/>
        <v>-471864.43518546427</v>
      </c>
      <c r="AG85" s="72">
        <f t="shared" ca="1" si="64"/>
        <v>-471864.43518546427</v>
      </c>
      <c r="AH85" s="72">
        <f t="shared" ca="1" si="65"/>
        <v>-471864.43518546427</v>
      </c>
      <c r="AI85" s="72">
        <f t="shared" ca="1" si="66"/>
        <v>4589.976383042409</v>
      </c>
      <c r="AJ85" s="72">
        <f t="shared" ca="1" si="67"/>
        <v>4589.976383042409</v>
      </c>
      <c r="AK85" s="72">
        <f t="shared" ca="1" si="68"/>
        <v>4589.976383042409</v>
      </c>
      <c r="AL85" s="76"/>
      <c r="AM85" s="72">
        <f t="shared" ca="1" si="69"/>
        <v>0</v>
      </c>
      <c r="AN85" s="72">
        <f t="shared" ca="1" si="70"/>
        <v>0</v>
      </c>
      <c r="AO85" s="72">
        <f t="shared" ca="1" si="71"/>
        <v>0</v>
      </c>
      <c r="AP85" s="85">
        <f t="shared" ca="1" si="72"/>
        <v>0</v>
      </c>
      <c r="AR85" s="72">
        <f t="shared" ca="1" si="73"/>
        <v>0</v>
      </c>
      <c r="AS85" s="72">
        <f t="shared" ca="1" si="74"/>
        <v>0</v>
      </c>
      <c r="AT85" s="72">
        <f t="shared" ca="1" si="75"/>
        <v>0</v>
      </c>
      <c r="AU85" s="85">
        <f t="shared" ca="1" si="76"/>
        <v>0</v>
      </c>
      <c r="AV85" s="85"/>
      <c r="AW85" s="73">
        <f t="shared" ca="1" si="77"/>
        <v>0</v>
      </c>
      <c r="AY85" s="73">
        <f t="shared" ca="1" si="78"/>
        <v>3148697.2129346104</v>
      </c>
      <c r="AZ85" s="86"/>
    </row>
    <row r="86" spans="1:52">
      <c r="A86" s="77">
        <f t="shared" si="79"/>
        <v>40238</v>
      </c>
      <c r="B86" s="78">
        <f t="shared" si="80"/>
        <v>50000</v>
      </c>
      <c r="C86" s="87"/>
      <c r="D86" s="79">
        <f t="shared" si="42"/>
        <v>50000</v>
      </c>
      <c r="E86" s="67">
        <f t="shared" si="43"/>
        <v>1550000</v>
      </c>
      <c r="F86" s="67">
        <f t="shared" ca="1" si="44"/>
        <v>911327.90696365584</v>
      </c>
      <c r="G86" s="80">
        <f>VLOOKUP($A86,[0]!Table,MATCH(G$4,[0]!Curves,0))</f>
        <v>4.2350000000000003</v>
      </c>
      <c r="H86" s="81">
        <f t="shared" si="45"/>
        <v>4.2350000000000003</v>
      </c>
      <c r="I86" s="80">
        <f t="shared" si="46"/>
        <v>4.2350000000000003</v>
      </c>
      <c r="J86" s="80">
        <f>VLOOKUP($A86,[0]!Table,MATCH(J$4,[0]!Curves,0))</f>
        <v>-0.56999999999999995</v>
      </c>
      <c r="K86" s="81">
        <f t="shared" si="47"/>
        <v>-0.56999999999999995</v>
      </c>
      <c r="L86" s="99">
        <f t="shared" si="48"/>
        <v>-0.56999999999999995</v>
      </c>
      <c r="M86" s="80">
        <f>VLOOKUP($A86,[0]!Table,MATCH(M$4,[0]!Curves,0))</f>
        <v>5.5447300904583E-3</v>
      </c>
      <c r="N86" s="81">
        <f t="shared" si="49"/>
        <v>5.5447300904583E-3</v>
      </c>
      <c r="O86" s="99">
        <f t="shared" si="50"/>
        <v>5.5447300904583E-3</v>
      </c>
      <c r="P86" s="71"/>
      <c r="Q86" s="99">
        <f t="shared" si="51"/>
        <v>3.6705447300904588</v>
      </c>
      <c r="R86" s="99">
        <f t="shared" si="52"/>
        <v>3.6705447300904588</v>
      </c>
      <c r="S86" s="99">
        <f t="shared" si="53"/>
        <v>3.6705447300904588</v>
      </c>
      <c r="T86" s="82"/>
      <c r="U86" s="22">
        <f t="shared" si="54"/>
        <v>31</v>
      </c>
      <c r="V86" s="83">
        <f t="shared" si="55"/>
        <v>40293</v>
      </c>
      <c r="W86" s="22">
        <f t="shared" ca="1" si="56"/>
        <v>3244</v>
      </c>
      <c r="X86" s="80">
        <f>VLOOKUP($A86,[0]!Table,MATCH(X$4,[0]!Curves,0))</f>
        <v>6.06295878736995E-2</v>
      </c>
      <c r="Y86" s="84">
        <f t="shared" ca="1" si="57"/>
        <v>0.58795348836364891</v>
      </c>
      <c r="Z86" s="22">
        <f t="shared" si="58"/>
        <v>1</v>
      </c>
      <c r="AA86" s="22">
        <f t="shared" si="59"/>
        <v>31</v>
      </c>
      <c r="AC86" s="72">
        <f t="shared" ca="1" si="60"/>
        <v>3859473.6859910828</v>
      </c>
      <c r="AD86" s="72">
        <f t="shared" ca="1" si="61"/>
        <v>3859473.6859910828</v>
      </c>
      <c r="AE86" s="72">
        <f t="shared" ca="1" si="62"/>
        <v>3859473.6859910828</v>
      </c>
      <c r="AF86" s="72">
        <f t="shared" ca="1" si="63"/>
        <v>-519456.90696928377</v>
      </c>
      <c r="AG86" s="72">
        <f t="shared" ca="1" si="64"/>
        <v>-519456.90696928377</v>
      </c>
      <c r="AH86" s="72">
        <f t="shared" ca="1" si="65"/>
        <v>-519456.90696928377</v>
      </c>
      <c r="AI86" s="72">
        <f t="shared" ca="1" si="66"/>
        <v>5053.067268015765</v>
      </c>
      <c r="AJ86" s="72">
        <f t="shared" ca="1" si="67"/>
        <v>5053.067268015765</v>
      </c>
      <c r="AK86" s="72">
        <f t="shared" ca="1" si="68"/>
        <v>5053.067268015765</v>
      </c>
      <c r="AL86" s="76"/>
      <c r="AM86" s="72">
        <f t="shared" ca="1" si="69"/>
        <v>0</v>
      </c>
      <c r="AN86" s="72">
        <f t="shared" ca="1" si="70"/>
        <v>0</v>
      </c>
      <c r="AO86" s="72">
        <f t="shared" ca="1" si="71"/>
        <v>0</v>
      </c>
      <c r="AP86" s="85">
        <f t="shared" ca="1" si="72"/>
        <v>0</v>
      </c>
      <c r="AR86" s="72">
        <f t="shared" ca="1" si="73"/>
        <v>0</v>
      </c>
      <c r="AS86" s="72">
        <f t="shared" ca="1" si="74"/>
        <v>0</v>
      </c>
      <c r="AT86" s="72">
        <f t="shared" ca="1" si="75"/>
        <v>0</v>
      </c>
      <c r="AU86" s="85">
        <f t="shared" ca="1" si="76"/>
        <v>0</v>
      </c>
      <c r="AV86" s="85"/>
      <c r="AW86" s="73">
        <f t="shared" ca="1" si="77"/>
        <v>0</v>
      </c>
      <c r="AY86" s="73">
        <f t="shared" ca="1" si="78"/>
        <v>3345069.8462898149</v>
      </c>
      <c r="AZ86" s="86"/>
    </row>
    <row r="87" spans="1:52">
      <c r="A87" s="77">
        <f t="shared" si="79"/>
        <v>40269</v>
      </c>
      <c r="B87" s="78">
        <f t="shared" si="80"/>
        <v>50000</v>
      </c>
      <c r="C87" s="87"/>
      <c r="D87" s="79">
        <f t="shared" si="42"/>
        <v>50000</v>
      </c>
      <c r="E87" s="67">
        <f t="shared" si="43"/>
        <v>1500000</v>
      </c>
      <c r="F87" s="67">
        <f t="shared" ca="1" si="44"/>
        <v>877076.89327707945</v>
      </c>
      <c r="G87" s="80">
        <f>VLOOKUP($A87,[0]!Table,MATCH(G$4,[0]!Curves,0))</f>
        <v>4.05</v>
      </c>
      <c r="H87" s="81">
        <f t="shared" si="45"/>
        <v>4.05</v>
      </c>
      <c r="I87" s="80">
        <f t="shared" si="46"/>
        <v>4.05</v>
      </c>
      <c r="J87" s="80">
        <f>VLOOKUP($A87,[0]!Table,MATCH(J$4,[0]!Curves,0))</f>
        <v>-0.64</v>
      </c>
      <c r="K87" s="81">
        <f t="shared" si="47"/>
        <v>-0.64</v>
      </c>
      <c r="L87" s="99">
        <f t="shared" si="48"/>
        <v>-0.64</v>
      </c>
      <c r="M87" s="80">
        <f>VLOOKUP($A87,[0]!Table,MATCH(M$4,[0]!Curves,0))</f>
        <v>1.7327818938259001E-3</v>
      </c>
      <c r="N87" s="81">
        <f t="shared" si="49"/>
        <v>1.7327818938259001E-3</v>
      </c>
      <c r="O87" s="99">
        <f t="shared" si="50"/>
        <v>1.7327818938259001E-3</v>
      </c>
      <c r="P87" s="71"/>
      <c r="Q87" s="99">
        <f t="shared" si="51"/>
        <v>3.4117327818938259</v>
      </c>
      <c r="R87" s="99">
        <f t="shared" si="52"/>
        <v>3.4117327818938259</v>
      </c>
      <c r="S87" s="99">
        <f t="shared" si="53"/>
        <v>3.4117327818938259</v>
      </c>
      <c r="T87" s="82"/>
      <c r="U87" s="22">
        <f t="shared" si="54"/>
        <v>30</v>
      </c>
      <c r="V87" s="83">
        <f t="shared" si="55"/>
        <v>40323</v>
      </c>
      <c r="W87" s="22">
        <f t="shared" ca="1" si="56"/>
        <v>3274</v>
      </c>
      <c r="X87" s="80">
        <f>VLOOKUP($A87,[0]!Table,MATCH(X$4,[0]!Curves,0))</f>
        <v>6.0701650409688702E-2</v>
      </c>
      <c r="Y87" s="84">
        <f t="shared" ca="1" si="57"/>
        <v>0.58471792885138629</v>
      </c>
      <c r="Z87" s="22">
        <f t="shared" si="58"/>
        <v>1</v>
      </c>
      <c r="AA87" s="22">
        <f t="shared" si="59"/>
        <v>30</v>
      </c>
      <c r="AC87" s="72">
        <f t="shared" ca="1" si="60"/>
        <v>3552161.4177721716</v>
      </c>
      <c r="AD87" s="72">
        <f t="shared" ca="1" si="61"/>
        <v>3552161.4177721716</v>
      </c>
      <c r="AE87" s="72">
        <f t="shared" ca="1" si="62"/>
        <v>3552161.4177721716</v>
      </c>
      <c r="AF87" s="72">
        <f t="shared" ca="1" si="63"/>
        <v>-561329.21169733081</v>
      </c>
      <c r="AG87" s="72">
        <f t="shared" ca="1" si="64"/>
        <v>-561329.21169733081</v>
      </c>
      <c r="AH87" s="72">
        <f t="shared" ca="1" si="65"/>
        <v>-561329.21169733081</v>
      </c>
      <c r="AI87" s="72">
        <f t="shared" ca="1" si="66"/>
        <v>1519.7829601635947</v>
      </c>
      <c r="AJ87" s="72">
        <f t="shared" ca="1" si="67"/>
        <v>1519.7829601635947</v>
      </c>
      <c r="AK87" s="72">
        <f t="shared" ca="1" si="68"/>
        <v>1519.7829601635947</v>
      </c>
      <c r="AL87" s="76"/>
      <c r="AM87" s="72">
        <f t="shared" ca="1" si="69"/>
        <v>0</v>
      </c>
      <c r="AN87" s="72">
        <f t="shared" ca="1" si="70"/>
        <v>0</v>
      </c>
      <c r="AO87" s="72">
        <f t="shared" ca="1" si="71"/>
        <v>0</v>
      </c>
      <c r="AP87" s="85">
        <f t="shared" ca="1" si="72"/>
        <v>0</v>
      </c>
      <c r="AR87" s="72">
        <f t="shared" ca="1" si="73"/>
        <v>0</v>
      </c>
      <c r="AS87" s="72">
        <f t="shared" ca="1" si="74"/>
        <v>0</v>
      </c>
      <c r="AT87" s="72">
        <f t="shared" ca="1" si="75"/>
        <v>0</v>
      </c>
      <c r="AU87" s="85">
        <f t="shared" ca="1" si="76"/>
        <v>0</v>
      </c>
      <c r="AV87" s="85"/>
      <c r="AW87" s="73">
        <f t="shared" ca="1" si="77"/>
        <v>0</v>
      </c>
      <c r="AY87" s="73">
        <f t="shared" ca="1" si="78"/>
        <v>2992351.9890350043</v>
      </c>
      <c r="AZ87" s="86"/>
    </row>
    <row r="88" spans="1:52">
      <c r="A88" s="77">
        <f t="shared" si="79"/>
        <v>40299</v>
      </c>
      <c r="B88" s="78">
        <f t="shared" si="80"/>
        <v>50000</v>
      </c>
      <c r="C88" s="87"/>
      <c r="D88" s="79">
        <f t="shared" si="42"/>
        <v>50000</v>
      </c>
      <c r="E88" s="67">
        <f t="shared" si="43"/>
        <v>1550000</v>
      </c>
      <c r="F88" s="67">
        <f t="shared" ca="1" si="44"/>
        <v>901148.98780866328</v>
      </c>
      <c r="G88" s="80">
        <f>VLOOKUP($A88,[0]!Table,MATCH(G$4,[0]!Curves,0))</f>
        <v>4.04</v>
      </c>
      <c r="H88" s="81">
        <f t="shared" si="45"/>
        <v>4.04</v>
      </c>
      <c r="I88" s="80">
        <f t="shared" si="46"/>
        <v>4.04</v>
      </c>
      <c r="J88" s="80">
        <f>VLOOKUP($A88,[0]!Table,MATCH(J$4,[0]!Curves,0))</f>
        <v>-0.64</v>
      </c>
      <c r="K88" s="81">
        <f t="shared" si="47"/>
        <v>-0.64</v>
      </c>
      <c r="L88" s="99">
        <f t="shared" si="48"/>
        <v>-0.64</v>
      </c>
      <c r="M88" s="80">
        <f>VLOOKUP($A88,[0]!Table,MATCH(M$4,[0]!Curves,0))</f>
        <v>1.7328330934667001E-3</v>
      </c>
      <c r="N88" s="81">
        <f t="shared" si="49"/>
        <v>1.7328330934667001E-3</v>
      </c>
      <c r="O88" s="99">
        <f t="shared" si="50"/>
        <v>1.7328330934667001E-3</v>
      </c>
      <c r="P88" s="71"/>
      <c r="Q88" s="99">
        <f t="shared" si="51"/>
        <v>3.4017328330934666</v>
      </c>
      <c r="R88" s="99">
        <f t="shared" si="52"/>
        <v>3.4017328330934666</v>
      </c>
      <c r="S88" s="99">
        <f t="shared" si="53"/>
        <v>3.4017328330934666</v>
      </c>
      <c r="T88" s="82"/>
      <c r="U88" s="22">
        <f t="shared" si="54"/>
        <v>31</v>
      </c>
      <c r="V88" s="83">
        <f t="shared" si="55"/>
        <v>40354</v>
      </c>
      <c r="W88" s="22">
        <f t="shared" ca="1" si="56"/>
        <v>3305</v>
      </c>
      <c r="X88" s="80">
        <f>VLOOKUP($A88,[0]!Table,MATCH(X$4,[0]!Curves,0))</f>
        <v>6.07713883493846E-2</v>
      </c>
      <c r="Y88" s="84">
        <f t="shared" ca="1" si="57"/>
        <v>0.58138644374752468</v>
      </c>
      <c r="Z88" s="22">
        <f t="shared" si="58"/>
        <v>1</v>
      </c>
      <c r="AA88" s="22">
        <f t="shared" si="59"/>
        <v>31</v>
      </c>
      <c r="AC88" s="72">
        <f t="shared" ca="1" si="60"/>
        <v>3640641.9107469996</v>
      </c>
      <c r="AD88" s="72">
        <f t="shared" ca="1" si="61"/>
        <v>3640641.9107469996</v>
      </c>
      <c r="AE88" s="72">
        <f t="shared" ca="1" si="62"/>
        <v>3640641.9107469996</v>
      </c>
      <c r="AF88" s="72">
        <f t="shared" ca="1" si="63"/>
        <v>-576735.35219754453</v>
      </c>
      <c r="AG88" s="72">
        <f t="shared" ca="1" si="64"/>
        <v>-576735.35219754453</v>
      </c>
      <c r="AH88" s="72">
        <f t="shared" ca="1" si="65"/>
        <v>-576735.35219754453</v>
      </c>
      <c r="AI88" s="72">
        <f t="shared" ca="1" si="66"/>
        <v>1561.5407882188717</v>
      </c>
      <c r="AJ88" s="72">
        <f t="shared" ca="1" si="67"/>
        <v>1561.5407882188717</v>
      </c>
      <c r="AK88" s="72">
        <f t="shared" ca="1" si="68"/>
        <v>1561.5407882188717</v>
      </c>
      <c r="AL88" s="76"/>
      <c r="AM88" s="72">
        <f t="shared" ca="1" si="69"/>
        <v>0</v>
      </c>
      <c r="AN88" s="72">
        <f t="shared" ca="1" si="70"/>
        <v>0</v>
      </c>
      <c r="AO88" s="72">
        <f t="shared" ca="1" si="71"/>
        <v>0</v>
      </c>
      <c r="AP88" s="85">
        <f t="shared" ca="1" si="72"/>
        <v>0</v>
      </c>
      <c r="AR88" s="72">
        <f t="shared" ca="1" si="73"/>
        <v>0</v>
      </c>
      <c r="AS88" s="72">
        <f t="shared" ca="1" si="74"/>
        <v>0</v>
      </c>
      <c r="AT88" s="72">
        <f t="shared" ca="1" si="75"/>
        <v>0</v>
      </c>
      <c r="AU88" s="85">
        <f t="shared" ca="1" si="76"/>
        <v>0</v>
      </c>
      <c r="AV88" s="85"/>
      <c r="AW88" s="73">
        <f t="shared" ca="1" si="77"/>
        <v>0</v>
      </c>
      <c r="AY88" s="73">
        <f t="shared" ca="1" si="78"/>
        <v>3065468.0993376737</v>
      </c>
      <c r="AZ88" s="86"/>
    </row>
    <row r="89" spans="1:52">
      <c r="A89" s="77">
        <f t="shared" si="79"/>
        <v>40330</v>
      </c>
      <c r="B89" s="78">
        <f t="shared" si="80"/>
        <v>50000</v>
      </c>
      <c r="C89" s="87"/>
      <c r="D89" s="79">
        <f t="shared" si="42"/>
        <v>50000</v>
      </c>
      <c r="E89" s="67">
        <f t="shared" si="43"/>
        <v>1500000</v>
      </c>
      <c r="F89" s="67">
        <f t="shared" ca="1" si="44"/>
        <v>867260.96536915225</v>
      </c>
      <c r="G89" s="80">
        <f>VLOOKUP($A89,[0]!Table,MATCH(G$4,[0]!Curves,0))</f>
        <v>4.0760000000000005</v>
      </c>
      <c r="H89" s="81">
        <f t="shared" si="45"/>
        <v>4.0760000000000005</v>
      </c>
      <c r="I89" s="80">
        <f t="shared" si="46"/>
        <v>4.0760000000000005</v>
      </c>
      <c r="J89" s="80">
        <f>VLOOKUP($A89,[0]!Table,MATCH(J$4,[0]!Curves,0))</f>
        <v>-0.64</v>
      </c>
      <c r="K89" s="81">
        <f t="shared" si="47"/>
        <v>-0.64</v>
      </c>
      <c r="L89" s="99">
        <f t="shared" si="48"/>
        <v>-0.64</v>
      </c>
      <c r="M89" s="80">
        <f>VLOOKUP($A89,[0]!Table,MATCH(M$4,[0]!Curves,0))</f>
        <v>1.7328851655129E-3</v>
      </c>
      <c r="N89" s="81">
        <f t="shared" si="49"/>
        <v>1.7328851655129E-3</v>
      </c>
      <c r="O89" s="99">
        <f t="shared" si="50"/>
        <v>1.7328851655129E-3</v>
      </c>
      <c r="P89" s="71"/>
      <c r="Q89" s="99">
        <f t="shared" si="51"/>
        <v>3.4377328851655133</v>
      </c>
      <c r="R89" s="99">
        <f t="shared" si="52"/>
        <v>3.4377328851655133</v>
      </c>
      <c r="S89" s="99">
        <f t="shared" si="53"/>
        <v>3.4377328851655133</v>
      </c>
      <c r="T89" s="82"/>
      <c r="U89" s="22">
        <f t="shared" si="54"/>
        <v>30</v>
      </c>
      <c r="V89" s="83">
        <f t="shared" si="55"/>
        <v>40384</v>
      </c>
      <c r="W89" s="22">
        <f t="shared" ca="1" si="56"/>
        <v>3335</v>
      </c>
      <c r="X89" s="80">
        <f>VLOOKUP($A89,[0]!Table,MATCH(X$4,[0]!Curves,0))</f>
        <v>6.08434508887679E-2</v>
      </c>
      <c r="Y89" s="84">
        <f t="shared" ca="1" si="57"/>
        <v>0.57817397691276817</v>
      </c>
      <c r="Z89" s="22">
        <f t="shared" si="58"/>
        <v>1</v>
      </c>
      <c r="AA89" s="22">
        <f t="shared" si="59"/>
        <v>30</v>
      </c>
      <c r="AC89" s="72">
        <f t="shared" ca="1" si="60"/>
        <v>3534955.694844665</v>
      </c>
      <c r="AD89" s="72">
        <f t="shared" ca="1" si="61"/>
        <v>3534955.694844665</v>
      </c>
      <c r="AE89" s="72">
        <f t="shared" ca="1" si="62"/>
        <v>3534955.694844665</v>
      </c>
      <c r="AF89" s="72">
        <f t="shared" ca="1" si="63"/>
        <v>-555047.01783625747</v>
      </c>
      <c r="AG89" s="72">
        <f t="shared" ca="1" si="64"/>
        <v>-555047.01783625747</v>
      </c>
      <c r="AH89" s="72">
        <f t="shared" ca="1" si="65"/>
        <v>-555047.01783625747</v>
      </c>
      <c r="AI89" s="72">
        <f t="shared" ca="1" si="66"/>
        <v>1502.8636615166008</v>
      </c>
      <c r="AJ89" s="72">
        <f t="shared" ca="1" si="67"/>
        <v>1502.8636615166008</v>
      </c>
      <c r="AK89" s="72">
        <f t="shared" ca="1" si="68"/>
        <v>1502.8636615166008</v>
      </c>
      <c r="AL89" s="76"/>
      <c r="AM89" s="72">
        <f t="shared" ca="1" si="69"/>
        <v>0</v>
      </c>
      <c r="AN89" s="72">
        <f t="shared" ca="1" si="70"/>
        <v>0</v>
      </c>
      <c r="AO89" s="72">
        <f t="shared" ca="1" si="71"/>
        <v>0</v>
      </c>
      <c r="AP89" s="85">
        <f t="shared" ca="1" si="72"/>
        <v>0</v>
      </c>
      <c r="AR89" s="72">
        <f t="shared" ca="1" si="73"/>
        <v>0</v>
      </c>
      <c r="AS89" s="72">
        <f t="shared" ca="1" si="74"/>
        <v>0</v>
      </c>
      <c r="AT89" s="72">
        <f t="shared" ca="1" si="75"/>
        <v>0</v>
      </c>
      <c r="AU89" s="85">
        <f t="shared" ca="1" si="76"/>
        <v>0</v>
      </c>
      <c r="AV89" s="85"/>
      <c r="AW89" s="73">
        <f t="shared" ca="1" si="77"/>
        <v>0</v>
      </c>
      <c r="AY89" s="73">
        <f t="shared" ca="1" si="78"/>
        <v>2981411.5406699241</v>
      </c>
      <c r="AZ89" s="86"/>
    </row>
    <row r="90" spans="1:52">
      <c r="A90" s="77">
        <f t="shared" si="79"/>
        <v>40360</v>
      </c>
      <c r="B90" s="78">
        <f t="shared" si="80"/>
        <v>50000</v>
      </c>
      <c r="C90" s="87"/>
      <c r="D90" s="79">
        <f t="shared" si="42"/>
        <v>50000</v>
      </c>
      <c r="E90" s="67">
        <f t="shared" si="43"/>
        <v>1550000</v>
      </c>
      <c r="F90" s="67">
        <f t="shared" ca="1" si="44"/>
        <v>891042.87841991975</v>
      </c>
      <c r="G90" s="80">
        <f>VLOOKUP($A90,[0]!Table,MATCH(G$4,[0]!Curves,0))</f>
        <v>4.125</v>
      </c>
      <c r="H90" s="81">
        <f t="shared" si="45"/>
        <v>4.125</v>
      </c>
      <c r="I90" s="80">
        <f t="shared" si="46"/>
        <v>4.125</v>
      </c>
      <c r="J90" s="80">
        <f>VLOOKUP($A90,[0]!Table,MATCH(J$4,[0]!Curves,0))</f>
        <v>-0.64</v>
      </c>
      <c r="K90" s="81">
        <f t="shared" si="47"/>
        <v>-0.64</v>
      </c>
      <c r="L90" s="99">
        <f t="shared" si="48"/>
        <v>-0.64</v>
      </c>
      <c r="M90" s="80">
        <f>VLOOKUP($A90,[0]!Table,MATCH(M$4,[0]!Curves,0))</f>
        <v>1.7329347504910001E-3</v>
      </c>
      <c r="N90" s="81">
        <f t="shared" si="49"/>
        <v>1.7329347504910001E-3</v>
      </c>
      <c r="O90" s="99">
        <f t="shared" si="50"/>
        <v>1.7329347504910001E-3</v>
      </c>
      <c r="P90" s="71"/>
      <c r="Q90" s="99">
        <f t="shared" si="51"/>
        <v>3.4867329347504912</v>
      </c>
      <c r="R90" s="99">
        <f t="shared" si="52"/>
        <v>3.4867329347504912</v>
      </c>
      <c r="S90" s="99">
        <f t="shared" si="53"/>
        <v>3.4867329347504912</v>
      </c>
      <c r="T90" s="82"/>
      <c r="U90" s="22">
        <f t="shared" si="54"/>
        <v>31</v>
      </c>
      <c r="V90" s="83">
        <f t="shared" si="55"/>
        <v>40415</v>
      </c>
      <c r="W90" s="22">
        <f t="shared" ca="1" si="56"/>
        <v>3366</v>
      </c>
      <c r="X90" s="80">
        <f>VLOOKUP($A90,[0]!Table,MATCH(X$4,[0]!Curves,0))</f>
        <v>6.0913188831748198E-2</v>
      </c>
      <c r="Y90" s="84">
        <f t="shared" ca="1" si="57"/>
        <v>0.5748663731741418</v>
      </c>
      <c r="Z90" s="22">
        <f t="shared" si="58"/>
        <v>1</v>
      </c>
      <c r="AA90" s="22">
        <f t="shared" si="59"/>
        <v>31</v>
      </c>
      <c r="AC90" s="72">
        <f t="shared" ca="1" si="60"/>
        <v>3675551.8734821691</v>
      </c>
      <c r="AD90" s="72">
        <f t="shared" ca="1" si="61"/>
        <v>3675551.8734821691</v>
      </c>
      <c r="AE90" s="72">
        <f t="shared" ca="1" si="62"/>
        <v>3675551.8734821691</v>
      </c>
      <c r="AF90" s="72">
        <f t="shared" ca="1" si="63"/>
        <v>-570267.44218874862</v>
      </c>
      <c r="AG90" s="72">
        <f t="shared" ca="1" si="64"/>
        <v>-570267.44218874862</v>
      </c>
      <c r="AH90" s="72">
        <f t="shared" ca="1" si="65"/>
        <v>-570267.44218874862</v>
      </c>
      <c r="AI90" s="72">
        <f t="shared" ca="1" si="66"/>
        <v>1544.1191681914061</v>
      </c>
      <c r="AJ90" s="72">
        <f t="shared" ca="1" si="67"/>
        <v>1544.1191681914061</v>
      </c>
      <c r="AK90" s="72">
        <f t="shared" ca="1" si="68"/>
        <v>1544.1191681914061</v>
      </c>
      <c r="AL90" s="76"/>
      <c r="AM90" s="72">
        <f t="shared" ca="1" si="69"/>
        <v>0</v>
      </c>
      <c r="AN90" s="72">
        <f t="shared" ca="1" si="70"/>
        <v>0</v>
      </c>
      <c r="AO90" s="72">
        <f t="shared" ca="1" si="71"/>
        <v>0</v>
      </c>
      <c r="AP90" s="85">
        <f t="shared" ca="1" si="72"/>
        <v>0</v>
      </c>
      <c r="AR90" s="72">
        <f t="shared" ca="1" si="73"/>
        <v>0</v>
      </c>
      <c r="AS90" s="72">
        <f t="shared" ca="1" si="74"/>
        <v>0</v>
      </c>
      <c r="AT90" s="72">
        <f t="shared" ca="1" si="75"/>
        <v>0</v>
      </c>
      <c r="AU90" s="85">
        <f t="shared" ca="1" si="76"/>
        <v>0</v>
      </c>
      <c r="AV90" s="85"/>
      <c r="AW90" s="73">
        <f t="shared" ca="1" si="77"/>
        <v>0</v>
      </c>
      <c r="AY90" s="73">
        <f t="shared" ca="1" si="78"/>
        <v>3106828.5504616117</v>
      </c>
      <c r="AZ90" s="86"/>
    </row>
    <row r="91" spans="1:52">
      <c r="A91" s="77">
        <f t="shared" si="79"/>
        <v>40391</v>
      </c>
      <c r="B91" s="78">
        <f t="shared" si="80"/>
        <v>50000</v>
      </c>
      <c r="C91" s="87"/>
      <c r="D91" s="79">
        <f t="shared" si="42"/>
        <v>50000</v>
      </c>
      <c r="E91" s="67">
        <f t="shared" si="43"/>
        <v>1550000</v>
      </c>
      <c r="F91" s="67">
        <f t="shared" ca="1" si="44"/>
        <v>885934.92528309685</v>
      </c>
      <c r="G91" s="80">
        <f>VLOOKUP($A91,[0]!Table,MATCH(G$4,[0]!Curves,0))</f>
        <v>4.17</v>
      </c>
      <c r="H91" s="81">
        <f t="shared" si="45"/>
        <v>4.17</v>
      </c>
      <c r="I91" s="80">
        <f t="shared" si="46"/>
        <v>4.17</v>
      </c>
      <c r="J91" s="80">
        <f>VLOOKUP($A91,[0]!Table,MATCH(J$4,[0]!Curves,0))</f>
        <v>-0.64</v>
      </c>
      <c r="K91" s="81">
        <f t="shared" si="47"/>
        <v>-0.64</v>
      </c>
      <c r="L91" s="99">
        <f t="shared" si="48"/>
        <v>-0.64</v>
      </c>
      <c r="M91" s="80">
        <f>VLOOKUP($A91,[0]!Table,MATCH(M$4,[0]!Curves,0))</f>
        <v>1.7329851540813001E-3</v>
      </c>
      <c r="N91" s="81">
        <f t="shared" si="49"/>
        <v>1.7329851540813001E-3</v>
      </c>
      <c r="O91" s="99">
        <f t="shared" si="50"/>
        <v>1.7329851540813001E-3</v>
      </c>
      <c r="P91" s="71"/>
      <c r="Q91" s="99">
        <f t="shared" si="51"/>
        <v>3.5317329851540813</v>
      </c>
      <c r="R91" s="99">
        <f t="shared" si="52"/>
        <v>3.5317329851540813</v>
      </c>
      <c r="S91" s="99">
        <f t="shared" si="53"/>
        <v>3.5317329851540813</v>
      </c>
      <c r="T91" s="82"/>
      <c r="U91" s="22">
        <f t="shared" si="54"/>
        <v>31</v>
      </c>
      <c r="V91" s="83">
        <f t="shared" si="55"/>
        <v>40446</v>
      </c>
      <c r="W91" s="22">
        <f t="shared" ca="1" si="56"/>
        <v>3397</v>
      </c>
      <c r="X91" s="80">
        <f>VLOOKUP($A91,[0]!Table,MATCH(X$4,[0]!Curves,0))</f>
        <v>6.0985251374525304E-2</v>
      </c>
      <c r="Y91" s="84">
        <f t="shared" ca="1" si="57"/>
        <v>0.57157091953748185</v>
      </c>
      <c r="Z91" s="22">
        <f t="shared" si="58"/>
        <v>1</v>
      </c>
      <c r="AA91" s="22">
        <f t="shared" si="59"/>
        <v>31</v>
      </c>
      <c r="AC91" s="72">
        <f t="shared" ca="1" si="60"/>
        <v>3694348.6384305139</v>
      </c>
      <c r="AD91" s="72">
        <f t="shared" ca="1" si="61"/>
        <v>3694348.6384305139</v>
      </c>
      <c r="AE91" s="72">
        <f t="shared" ca="1" si="62"/>
        <v>3694348.6384305139</v>
      </c>
      <c r="AF91" s="72">
        <f t="shared" ca="1" si="63"/>
        <v>-566998.35218118201</v>
      </c>
      <c r="AG91" s="72">
        <f t="shared" ca="1" si="64"/>
        <v>-566998.35218118201</v>
      </c>
      <c r="AH91" s="72">
        <f t="shared" ca="1" si="65"/>
        <v>-566998.35218118201</v>
      </c>
      <c r="AI91" s="72">
        <f t="shared" ca="1" si="66"/>
        <v>1535.3120729977327</v>
      </c>
      <c r="AJ91" s="72">
        <f t="shared" ca="1" si="67"/>
        <v>1535.3120729977327</v>
      </c>
      <c r="AK91" s="72">
        <f t="shared" ca="1" si="68"/>
        <v>1535.3120729977327</v>
      </c>
      <c r="AL91" s="76"/>
      <c r="AM91" s="72">
        <f t="shared" ca="1" si="69"/>
        <v>0</v>
      </c>
      <c r="AN91" s="72">
        <f t="shared" ca="1" si="70"/>
        <v>0</v>
      </c>
      <c r="AO91" s="72">
        <f t="shared" ca="1" si="71"/>
        <v>0</v>
      </c>
      <c r="AP91" s="85">
        <f t="shared" ca="1" si="72"/>
        <v>0</v>
      </c>
      <c r="AR91" s="72">
        <f t="shared" ca="1" si="73"/>
        <v>0</v>
      </c>
      <c r="AS91" s="72">
        <f t="shared" ca="1" si="74"/>
        <v>0</v>
      </c>
      <c r="AT91" s="72">
        <f t="shared" ca="1" si="75"/>
        <v>0</v>
      </c>
      <c r="AU91" s="85">
        <f t="shared" ca="1" si="76"/>
        <v>0</v>
      </c>
      <c r="AV91" s="85"/>
      <c r="AW91" s="73">
        <f t="shared" ca="1" si="77"/>
        <v>0</v>
      </c>
      <c r="AY91" s="73">
        <f t="shared" ca="1" si="78"/>
        <v>3128885.5983223296</v>
      </c>
      <c r="AZ91" s="86"/>
    </row>
    <row r="92" spans="1:52">
      <c r="A92" s="77">
        <f t="shared" si="79"/>
        <v>40422</v>
      </c>
      <c r="B92" s="78">
        <f t="shared" si="80"/>
        <v>50000</v>
      </c>
      <c r="C92" s="87"/>
      <c r="D92" s="79">
        <f t="shared" si="42"/>
        <v>50000</v>
      </c>
      <c r="E92" s="67">
        <f t="shared" si="43"/>
        <v>1500000</v>
      </c>
      <c r="F92" s="67">
        <f t="shared" ca="1" si="44"/>
        <v>852590.02116584964</v>
      </c>
      <c r="G92" s="80">
        <f>VLOOKUP($A92,[0]!Table,MATCH(G$4,[0]!Curves,0))</f>
        <v>4.1770000000000005</v>
      </c>
      <c r="H92" s="81">
        <f t="shared" si="45"/>
        <v>4.1770000000000005</v>
      </c>
      <c r="I92" s="80">
        <f t="shared" si="46"/>
        <v>4.1770000000000005</v>
      </c>
      <c r="J92" s="80">
        <f>VLOOKUP($A92,[0]!Table,MATCH(J$4,[0]!Curves,0))</f>
        <v>-0.64</v>
      </c>
      <c r="K92" s="81">
        <f t="shared" si="47"/>
        <v>-0.64</v>
      </c>
      <c r="L92" s="99">
        <f t="shared" si="48"/>
        <v>-0.64</v>
      </c>
      <c r="M92" s="80">
        <f>VLOOKUP($A92,[0]!Table,MATCH(M$4,[0]!Curves,0))</f>
        <v>1.7330347097922001E-3</v>
      </c>
      <c r="N92" s="81">
        <f t="shared" si="49"/>
        <v>1.7330347097922001E-3</v>
      </c>
      <c r="O92" s="99">
        <f t="shared" si="50"/>
        <v>1.7330347097922001E-3</v>
      </c>
      <c r="P92" s="71"/>
      <c r="Q92" s="99">
        <f t="shared" si="51"/>
        <v>3.5387330347097929</v>
      </c>
      <c r="R92" s="99">
        <f t="shared" si="52"/>
        <v>3.5387330347097929</v>
      </c>
      <c r="S92" s="99">
        <f t="shared" si="53"/>
        <v>3.5387330347097929</v>
      </c>
      <c r="T92" s="82"/>
      <c r="U92" s="22">
        <f t="shared" si="54"/>
        <v>30</v>
      </c>
      <c r="V92" s="83">
        <f t="shared" si="55"/>
        <v>40476</v>
      </c>
      <c r="W92" s="22">
        <f t="shared" ca="1" si="56"/>
        <v>3427</v>
      </c>
      <c r="X92" s="80">
        <f>VLOOKUP($A92,[0]!Table,MATCH(X$4,[0]!Curves,0))</f>
        <v>6.1057313919026704E-2</v>
      </c>
      <c r="Y92" s="84">
        <f t="shared" ca="1" si="57"/>
        <v>0.5683933474438998</v>
      </c>
      <c r="Z92" s="22">
        <f t="shared" si="58"/>
        <v>1</v>
      </c>
      <c r="AA92" s="22">
        <f t="shared" si="59"/>
        <v>30</v>
      </c>
      <c r="AC92" s="72">
        <f t="shared" ca="1" si="60"/>
        <v>3561268.5184097541</v>
      </c>
      <c r="AD92" s="72">
        <f t="shared" ca="1" si="61"/>
        <v>3561268.5184097541</v>
      </c>
      <c r="AE92" s="72">
        <f t="shared" ca="1" si="62"/>
        <v>3561268.5184097541</v>
      </c>
      <c r="AF92" s="72">
        <f t="shared" ca="1" si="63"/>
        <v>-545657.61354614375</v>
      </c>
      <c r="AG92" s="72">
        <f t="shared" ca="1" si="64"/>
        <v>-545657.61354614375</v>
      </c>
      <c r="AH92" s="72">
        <f t="shared" ca="1" si="65"/>
        <v>-545657.61354614375</v>
      </c>
      <c r="AI92" s="72">
        <f t="shared" ca="1" si="66"/>
        <v>1477.5680999028839</v>
      </c>
      <c r="AJ92" s="72">
        <f t="shared" ca="1" si="67"/>
        <v>1477.5680999028839</v>
      </c>
      <c r="AK92" s="72">
        <f t="shared" ca="1" si="68"/>
        <v>1477.5680999028839</v>
      </c>
      <c r="AL92" s="76"/>
      <c r="AM92" s="72">
        <f t="shared" ca="1" si="69"/>
        <v>0</v>
      </c>
      <c r="AN92" s="72">
        <f t="shared" ca="1" si="70"/>
        <v>0</v>
      </c>
      <c r="AO92" s="72">
        <f t="shared" ca="1" si="71"/>
        <v>0</v>
      </c>
      <c r="AP92" s="85">
        <f t="shared" ca="1" si="72"/>
        <v>0</v>
      </c>
      <c r="AR92" s="72">
        <f t="shared" ca="1" si="73"/>
        <v>0</v>
      </c>
      <c r="AS92" s="72">
        <f t="shared" ca="1" si="74"/>
        <v>0</v>
      </c>
      <c r="AT92" s="72">
        <f t="shared" ca="1" si="75"/>
        <v>0</v>
      </c>
      <c r="AU92" s="85">
        <f t="shared" ca="1" si="76"/>
        <v>0</v>
      </c>
      <c r="AV92" s="85"/>
      <c r="AW92" s="73">
        <f t="shared" ca="1" si="77"/>
        <v>0</v>
      </c>
      <c r="AY92" s="73">
        <f t="shared" ca="1" si="78"/>
        <v>3017088.4729635133</v>
      </c>
      <c r="AZ92" s="86"/>
    </row>
    <row r="93" spans="1:52">
      <c r="A93" s="77">
        <f t="shared" si="79"/>
        <v>40452</v>
      </c>
      <c r="B93" s="78">
        <f t="shared" si="80"/>
        <v>50000</v>
      </c>
      <c r="C93" s="87"/>
      <c r="D93" s="79">
        <f t="shared" si="42"/>
        <v>50000</v>
      </c>
      <c r="E93" s="67">
        <f t="shared" si="43"/>
        <v>1550000</v>
      </c>
      <c r="F93" s="67">
        <f t="shared" ca="1" si="44"/>
        <v>875938.83126891928</v>
      </c>
      <c r="G93" s="80">
        <f>VLOOKUP($A93,[0]!Table,MATCH(G$4,[0]!Curves,0))</f>
        <v>4.2050000000000001</v>
      </c>
      <c r="H93" s="81">
        <f t="shared" si="45"/>
        <v>4.2050000000000001</v>
      </c>
      <c r="I93" s="80">
        <f t="shared" si="46"/>
        <v>4.2050000000000001</v>
      </c>
      <c r="J93" s="80">
        <f>VLOOKUP($A93,[0]!Table,MATCH(J$4,[0]!Curves,0))</f>
        <v>-0.64</v>
      </c>
      <c r="K93" s="81">
        <f t="shared" si="47"/>
        <v>-0.64</v>
      </c>
      <c r="L93" s="99">
        <f t="shared" si="48"/>
        <v>-0.64</v>
      </c>
      <c r="M93" s="80">
        <f>VLOOKUP($A93,[0]!Table,MATCH(M$4,[0]!Curves,0))</f>
        <v>1.7330818596545E-3</v>
      </c>
      <c r="N93" s="81">
        <f t="shared" si="49"/>
        <v>1.7330818596545E-3</v>
      </c>
      <c r="O93" s="99">
        <f t="shared" si="50"/>
        <v>1.7330818596545E-3</v>
      </c>
      <c r="P93" s="71"/>
      <c r="Q93" s="99">
        <f t="shared" si="51"/>
        <v>3.5667330818596543</v>
      </c>
      <c r="R93" s="99">
        <f t="shared" si="52"/>
        <v>3.5667330818596543</v>
      </c>
      <c r="S93" s="99">
        <f t="shared" si="53"/>
        <v>3.5667330818596543</v>
      </c>
      <c r="T93" s="82"/>
      <c r="U93" s="22">
        <f t="shared" si="54"/>
        <v>31</v>
      </c>
      <c r="V93" s="83">
        <f t="shared" si="55"/>
        <v>40507</v>
      </c>
      <c r="W93" s="22">
        <f t="shared" ca="1" si="56"/>
        <v>3458</v>
      </c>
      <c r="X93" s="80">
        <f>VLOOKUP($A93,[0]!Table,MATCH(X$4,[0]!Curves,0))</f>
        <v>6.1127051866959999E-2</v>
      </c>
      <c r="Y93" s="84">
        <f t="shared" ca="1" si="57"/>
        <v>0.56512182662510924</v>
      </c>
      <c r="Z93" s="22">
        <f t="shared" si="58"/>
        <v>1</v>
      </c>
      <c r="AA93" s="22">
        <f t="shared" si="59"/>
        <v>31</v>
      </c>
      <c r="AC93" s="72">
        <f t="shared" ca="1" si="60"/>
        <v>3683322.7854858055</v>
      </c>
      <c r="AD93" s="72">
        <f t="shared" ca="1" si="61"/>
        <v>3683322.7854858055</v>
      </c>
      <c r="AE93" s="72">
        <f t="shared" ca="1" si="62"/>
        <v>3683322.7854858055</v>
      </c>
      <c r="AF93" s="72">
        <f t="shared" ca="1" si="63"/>
        <v>-560600.85201210831</v>
      </c>
      <c r="AG93" s="72">
        <f t="shared" ca="1" si="64"/>
        <v>-560600.85201210831</v>
      </c>
      <c r="AH93" s="72">
        <f t="shared" ca="1" si="65"/>
        <v>-560600.85201210831</v>
      </c>
      <c r="AI93" s="72">
        <f t="shared" ca="1" si="66"/>
        <v>1518.073698639128</v>
      </c>
      <c r="AJ93" s="72">
        <f t="shared" ca="1" si="67"/>
        <v>1518.073698639128</v>
      </c>
      <c r="AK93" s="72">
        <f t="shared" ca="1" si="68"/>
        <v>1518.073698639128</v>
      </c>
      <c r="AL93" s="76"/>
      <c r="AM93" s="72">
        <f t="shared" ca="1" si="69"/>
        <v>0</v>
      </c>
      <c r="AN93" s="72">
        <f t="shared" ca="1" si="70"/>
        <v>0</v>
      </c>
      <c r="AO93" s="72">
        <f t="shared" ca="1" si="71"/>
        <v>0</v>
      </c>
      <c r="AP93" s="85">
        <f t="shared" ca="1" si="72"/>
        <v>0</v>
      </c>
      <c r="AR93" s="72">
        <f t="shared" ca="1" si="73"/>
        <v>0</v>
      </c>
      <c r="AS93" s="72">
        <f t="shared" ca="1" si="74"/>
        <v>0</v>
      </c>
      <c r="AT93" s="72">
        <f t="shared" ca="1" si="75"/>
        <v>0</v>
      </c>
      <c r="AU93" s="85">
        <f t="shared" ca="1" si="76"/>
        <v>0</v>
      </c>
      <c r="AV93" s="85"/>
      <c r="AW93" s="73">
        <f t="shared" ca="1" si="77"/>
        <v>0</v>
      </c>
      <c r="AY93" s="73">
        <f t="shared" ca="1" si="78"/>
        <v>3124240.0071723363</v>
      </c>
      <c r="AZ93" s="86"/>
    </row>
    <row r="94" spans="1:52">
      <c r="A94" s="77">
        <f t="shared" si="79"/>
        <v>40483</v>
      </c>
      <c r="B94" s="78">
        <f t="shared" si="80"/>
        <v>50000</v>
      </c>
      <c r="C94" s="87"/>
      <c r="D94" s="79">
        <f t="shared" si="42"/>
        <v>50000</v>
      </c>
      <c r="E94" s="67">
        <f t="shared" si="43"/>
        <v>1500000</v>
      </c>
      <c r="F94" s="67">
        <f t="shared" ca="1" si="44"/>
        <v>842951.14504726895</v>
      </c>
      <c r="G94" s="80">
        <f>VLOOKUP($A94,[0]!Table,MATCH(G$4,[0]!Curves,0))</f>
        <v>4.34</v>
      </c>
      <c r="H94" s="81">
        <f t="shared" si="45"/>
        <v>4.34</v>
      </c>
      <c r="I94" s="80">
        <f t="shared" si="46"/>
        <v>4.34</v>
      </c>
      <c r="J94" s="80">
        <f>VLOOKUP($A94,[0]!Table,MATCH(J$4,[0]!Curves,0))</f>
        <v>-0.6</v>
      </c>
      <c r="K94" s="81">
        <f t="shared" si="47"/>
        <v>-0.6</v>
      </c>
      <c r="L94" s="99">
        <f t="shared" si="48"/>
        <v>-0.6</v>
      </c>
      <c r="M94" s="80">
        <f>VLOOKUP($A94,[0]!Table,MATCH(M$4,[0]!Curves,0))</f>
        <v>5.5460151904363E-3</v>
      </c>
      <c r="N94" s="81">
        <f t="shared" si="49"/>
        <v>5.5460151904363E-3</v>
      </c>
      <c r="O94" s="99">
        <f t="shared" si="50"/>
        <v>5.5460151904363E-3</v>
      </c>
      <c r="P94" s="71"/>
      <c r="Q94" s="99">
        <f t="shared" si="51"/>
        <v>3.7455460151904361</v>
      </c>
      <c r="R94" s="99">
        <f t="shared" si="52"/>
        <v>3.7455460151904361</v>
      </c>
      <c r="S94" s="99">
        <f t="shared" si="53"/>
        <v>3.7455460151904361</v>
      </c>
      <c r="T94" s="82"/>
      <c r="U94" s="22">
        <f t="shared" si="54"/>
        <v>30</v>
      </c>
      <c r="V94" s="83">
        <f t="shared" si="55"/>
        <v>40537</v>
      </c>
      <c r="W94" s="22">
        <f t="shared" ca="1" si="56"/>
        <v>3488</v>
      </c>
      <c r="X94" s="80">
        <f>VLOOKUP($A94,[0]!Table,MATCH(X$4,[0]!Curves,0))</f>
        <v>6.1199114414855205E-2</v>
      </c>
      <c r="Y94" s="84">
        <f t="shared" ca="1" si="57"/>
        <v>0.56196743003151262</v>
      </c>
      <c r="Z94" s="22">
        <f t="shared" si="58"/>
        <v>1</v>
      </c>
      <c r="AA94" s="22">
        <f t="shared" si="59"/>
        <v>30</v>
      </c>
      <c r="AC94" s="72">
        <f t="shared" ca="1" si="60"/>
        <v>3658407.9695051471</v>
      </c>
      <c r="AD94" s="72">
        <f t="shared" ca="1" si="61"/>
        <v>3658407.9695051471</v>
      </c>
      <c r="AE94" s="72">
        <f t="shared" ca="1" si="62"/>
        <v>3658407.9695051471</v>
      </c>
      <c r="AF94" s="72">
        <f t="shared" ca="1" si="63"/>
        <v>-505770.68702836137</v>
      </c>
      <c r="AG94" s="72">
        <f t="shared" ca="1" si="64"/>
        <v>-505770.68702836137</v>
      </c>
      <c r="AH94" s="72">
        <f t="shared" ca="1" si="65"/>
        <v>-505770.68702836137</v>
      </c>
      <c r="AI94" s="72">
        <f t="shared" ca="1" si="66"/>
        <v>4675.0198552278262</v>
      </c>
      <c r="AJ94" s="72">
        <f t="shared" ca="1" si="67"/>
        <v>4675.0198552278262</v>
      </c>
      <c r="AK94" s="72">
        <f t="shared" ca="1" si="68"/>
        <v>4675.0198552278262</v>
      </c>
      <c r="AL94" s="76"/>
      <c r="AM94" s="72">
        <f t="shared" ca="1" si="69"/>
        <v>0</v>
      </c>
      <c r="AN94" s="72">
        <f t="shared" ca="1" si="70"/>
        <v>0</v>
      </c>
      <c r="AO94" s="72">
        <f t="shared" ca="1" si="71"/>
        <v>0</v>
      </c>
      <c r="AP94" s="85">
        <f t="shared" ca="1" si="72"/>
        <v>0</v>
      </c>
      <c r="AR94" s="72">
        <f t="shared" ca="1" si="73"/>
        <v>0</v>
      </c>
      <c r="AS94" s="72">
        <f t="shared" ca="1" si="74"/>
        <v>0</v>
      </c>
      <c r="AT94" s="72">
        <f t="shared" ca="1" si="75"/>
        <v>0</v>
      </c>
      <c r="AU94" s="85">
        <f t="shared" ca="1" si="76"/>
        <v>0</v>
      </c>
      <c r="AV94" s="85"/>
      <c r="AW94" s="73">
        <f t="shared" ca="1" si="77"/>
        <v>0</v>
      </c>
      <c r="AY94" s="73">
        <f t="shared" ca="1" si="78"/>
        <v>3157312.3023320134</v>
      </c>
      <c r="AZ94" s="86"/>
    </row>
    <row r="95" spans="1:52">
      <c r="A95" s="77">
        <f t="shared" si="79"/>
        <v>40513</v>
      </c>
      <c r="B95" s="78">
        <f t="shared" si="80"/>
        <v>50000</v>
      </c>
      <c r="C95" s="87"/>
      <c r="D95" s="79">
        <f t="shared" si="42"/>
        <v>50000</v>
      </c>
      <c r="E95" s="67">
        <f t="shared" si="43"/>
        <v>1550000</v>
      </c>
      <c r="F95" s="67">
        <f t="shared" ca="1" si="44"/>
        <v>866015.80083109729</v>
      </c>
      <c r="G95" s="80">
        <f>VLOOKUP($A95,[0]!Table,MATCH(G$4,[0]!Curves,0))</f>
        <v>4.4749999999999996</v>
      </c>
      <c r="H95" s="81">
        <f t="shared" si="45"/>
        <v>4.4749999999999996</v>
      </c>
      <c r="I95" s="80">
        <f t="shared" si="46"/>
        <v>4.4749999999999996</v>
      </c>
      <c r="J95" s="80">
        <f>VLOOKUP($A95,[0]!Table,MATCH(J$4,[0]!Curves,0))</f>
        <v>-0.6</v>
      </c>
      <c r="K95" s="81">
        <f t="shared" si="47"/>
        <v>-0.6</v>
      </c>
      <c r="L95" s="99">
        <f t="shared" si="48"/>
        <v>-0.6</v>
      </c>
      <c r="M95" s="80">
        <f>VLOOKUP($A95,[0]!Table,MATCH(M$4,[0]!Curves,0))</f>
        <v>5.5461609035992003E-3</v>
      </c>
      <c r="N95" s="81">
        <f t="shared" si="49"/>
        <v>5.5461609035992003E-3</v>
      </c>
      <c r="O95" s="99">
        <f t="shared" si="50"/>
        <v>5.5461609035992003E-3</v>
      </c>
      <c r="P95" s="71"/>
      <c r="Q95" s="99">
        <f t="shared" si="51"/>
        <v>3.8805461609035987</v>
      </c>
      <c r="R95" s="99">
        <f t="shared" si="52"/>
        <v>3.8805461609035987</v>
      </c>
      <c r="S95" s="99">
        <f t="shared" si="53"/>
        <v>3.8805461609035987</v>
      </c>
      <c r="T95" s="82"/>
      <c r="U95" s="22">
        <f t="shared" si="54"/>
        <v>31</v>
      </c>
      <c r="V95" s="83">
        <f t="shared" si="55"/>
        <v>40568</v>
      </c>
      <c r="W95" s="22">
        <f t="shared" ca="1" si="56"/>
        <v>3519</v>
      </c>
      <c r="X95" s="80">
        <f>VLOOKUP($A95,[0]!Table,MATCH(X$4,[0]!Curves,0))</f>
        <v>6.1268852366072504E-2</v>
      </c>
      <c r="Y95" s="84">
        <f t="shared" ca="1" si="57"/>
        <v>0.55871987150393376</v>
      </c>
      <c r="Z95" s="22">
        <f t="shared" si="58"/>
        <v>1</v>
      </c>
      <c r="AA95" s="22">
        <f t="shared" si="59"/>
        <v>31</v>
      </c>
      <c r="AC95" s="72">
        <f t="shared" ca="1" si="60"/>
        <v>3875420.7087191599</v>
      </c>
      <c r="AD95" s="72">
        <f t="shared" ca="1" si="61"/>
        <v>3875420.7087191599</v>
      </c>
      <c r="AE95" s="72">
        <f t="shared" ca="1" si="62"/>
        <v>3875420.7087191599</v>
      </c>
      <c r="AF95" s="72">
        <f t="shared" ca="1" si="63"/>
        <v>-519609.48049865838</v>
      </c>
      <c r="AG95" s="72">
        <f t="shared" ca="1" si="64"/>
        <v>-519609.48049865838</v>
      </c>
      <c r="AH95" s="72">
        <f t="shared" ca="1" si="65"/>
        <v>-519609.48049865838</v>
      </c>
      <c r="AI95" s="72">
        <f t="shared" ca="1" si="66"/>
        <v>4803.0629764685837</v>
      </c>
      <c r="AJ95" s="72">
        <f t="shared" ca="1" si="67"/>
        <v>4803.0629764685837</v>
      </c>
      <c r="AK95" s="72">
        <f t="shared" ca="1" si="68"/>
        <v>4803.0629764685837</v>
      </c>
      <c r="AL95" s="76"/>
      <c r="AM95" s="72">
        <f t="shared" ca="1" si="69"/>
        <v>0</v>
      </c>
      <c r="AN95" s="72">
        <f t="shared" ca="1" si="70"/>
        <v>0</v>
      </c>
      <c r="AO95" s="72">
        <f t="shared" ca="1" si="71"/>
        <v>0</v>
      </c>
      <c r="AP95" s="85">
        <f t="shared" ca="1" si="72"/>
        <v>0</v>
      </c>
      <c r="AR95" s="72">
        <f t="shared" ca="1" si="73"/>
        <v>0</v>
      </c>
      <c r="AS95" s="72">
        <f t="shared" ca="1" si="74"/>
        <v>0</v>
      </c>
      <c r="AT95" s="72">
        <f t="shared" ca="1" si="75"/>
        <v>0</v>
      </c>
      <c r="AU95" s="85">
        <f t="shared" ca="1" si="76"/>
        <v>0</v>
      </c>
      <c r="AV95" s="85"/>
      <c r="AW95" s="73">
        <f t="shared" ca="1" si="77"/>
        <v>0</v>
      </c>
      <c r="AY95" s="73">
        <f t="shared" ca="1" si="78"/>
        <v>3360614.2911969703</v>
      </c>
      <c r="AZ95" s="86"/>
    </row>
    <row r="96" spans="1:52">
      <c r="A96" s="77">
        <f t="shared" si="79"/>
        <v>40544</v>
      </c>
      <c r="B96" s="78">
        <f t="shared" si="80"/>
        <v>50000</v>
      </c>
      <c r="C96" s="87"/>
      <c r="D96" s="79">
        <f t="shared" si="42"/>
        <v>50000</v>
      </c>
      <c r="E96" s="67">
        <f t="shared" si="43"/>
        <v>1550000</v>
      </c>
      <c r="F96" s="67">
        <f t="shared" ca="1" si="44"/>
        <v>861000.97601630224</v>
      </c>
      <c r="G96" s="80">
        <f>VLOOKUP($A96,[0]!Table,MATCH(G$4,[0]!Curves,0))</f>
        <v>4.5609999999999999</v>
      </c>
      <c r="H96" s="81">
        <f t="shared" si="45"/>
        <v>4.5609999999999999</v>
      </c>
      <c r="I96" s="80">
        <f t="shared" si="46"/>
        <v>4.5609999999999999</v>
      </c>
      <c r="J96" s="80">
        <f>VLOOKUP($A96,[0]!Table,MATCH(J$4,[0]!Curves,0))</f>
        <v>-0.6</v>
      </c>
      <c r="K96" s="81">
        <f t="shared" si="47"/>
        <v>-0.6</v>
      </c>
      <c r="L96" s="99">
        <f t="shared" si="48"/>
        <v>-0.6</v>
      </c>
      <c r="M96" s="80">
        <f>VLOOKUP($A96,[0]!Table,MATCH(M$4,[0]!Curves,0))</f>
        <v>5.5463088046618005E-3</v>
      </c>
      <c r="N96" s="81">
        <f t="shared" si="49"/>
        <v>5.5463088046618005E-3</v>
      </c>
      <c r="O96" s="99">
        <f t="shared" si="50"/>
        <v>5.5463088046618005E-3</v>
      </c>
      <c r="P96" s="71"/>
      <c r="Q96" s="99">
        <f t="shared" si="51"/>
        <v>3.966546308804662</v>
      </c>
      <c r="R96" s="99">
        <f t="shared" si="52"/>
        <v>3.966546308804662</v>
      </c>
      <c r="S96" s="99">
        <f t="shared" si="53"/>
        <v>3.966546308804662</v>
      </c>
      <c r="T96" s="82"/>
      <c r="U96" s="22">
        <f t="shared" si="54"/>
        <v>31</v>
      </c>
      <c r="V96" s="83">
        <f t="shared" si="55"/>
        <v>40599</v>
      </c>
      <c r="W96" s="22">
        <f t="shared" ca="1" si="56"/>
        <v>3550</v>
      </c>
      <c r="X96" s="80">
        <f>VLOOKUP($A96,[0]!Table,MATCH(X$4,[0]!Curves,0))</f>
        <v>6.1340914917360503E-2</v>
      </c>
      <c r="Y96" s="84">
        <f t="shared" ca="1" si="57"/>
        <v>0.55548450065567889</v>
      </c>
      <c r="Z96" s="22">
        <f t="shared" si="58"/>
        <v>1</v>
      </c>
      <c r="AA96" s="22">
        <f t="shared" si="59"/>
        <v>31</v>
      </c>
      <c r="AC96" s="72">
        <f t="shared" ca="1" si="60"/>
        <v>3927025.4516103547</v>
      </c>
      <c r="AD96" s="72">
        <f t="shared" ca="1" si="61"/>
        <v>3927025.4516103547</v>
      </c>
      <c r="AE96" s="72">
        <f t="shared" ca="1" si="62"/>
        <v>3927025.4516103547</v>
      </c>
      <c r="AF96" s="72">
        <f t="shared" ca="1" si="63"/>
        <v>-516600.58560978132</v>
      </c>
      <c r="AG96" s="72">
        <f t="shared" ca="1" si="64"/>
        <v>-516600.58560978132</v>
      </c>
      <c r="AH96" s="72">
        <f t="shared" ca="1" si="65"/>
        <v>-516600.58560978132</v>
      </c>
      <c r="AI96" s="72">
        <f t="shared" ca="1" si="66"/>
        <v>4775.3772941016205</v>
      </c>
      <c r="AJ96" s="72">
        <f t="shared" ca="1" si="67"/>
        <v>4775.3772941016205</v>
      </c>
      <c r="AK96" s="72">
        <f t="shared" ca="1" si="68"/>
        <v>4775.3772941016205</v>
      </c>
      <c r="AL96" s="76"/>
      <c r="AM96" s="72">
        <f t="shared" ca="1" si="69"/>
        <v>0</v>
      </c>
      <c r="AN96" s="72">
        <f t="shared" ca="1" si="70"/>
        <v>0</v>
      </c>
      <c r="AO96" s="72">
        <f t="shared" ca="1" si="71"/>
        <v>0</v>
      </c>
      <c r="AP96" s="85">
        <f t="shared" ca="1" si="72"/>
        <v>0</v>
      </c>
      <c r="AR96" s="72">
        <f t="shared" ca="1" si="73"/>
        <v>0</v>
      </c>
      <c r="AS96" s="72">
        <f t="shared" ca="1" si="74"/>
        <v>0</v>
      </c>
      <c r="AT96" s="72">
        <f t="shared" ca="1" si="75"/>
        <v>0</v>
      </c>
      <c r="AU96" s="85">
        <f t="shared" ca="1" si="76"/>
        <v>0</v>
      </c>
      <c r="AV96" s="85"/>
      <c r="AW96" s="73">
        <f t="shared" ca="1" si="77"/>
        <v>0</v>
      </c>
      <c r="AY96" s="73">
        <f t="shared" ca="1" si="78"/>
        <v>3415200.2432946749</v>
      </c>
      <c r="AZ96" s="86"/>
    </row>
    <row r="97" spans="1:52">
      <c r="A97" s="77">
        <f t="shared" si="79"/>
        <v>40575</v>
      </c>
      <c r="B97" s="78">
        <f t="shared" si="80"/>
        <v>50000</v>
      </c>
      <c r="C97" s="87"/>
      <c r="D97" s="79">
        <f t="shared" si="42"/>
        <v>50000</v>
      </c>
      <c r="E97" s="67">
        <f t="shared" si="43"/>
        <v>1400000</v>
      </c>
      <c r="F97" s="67">
        <f t="shared" ca="1" si="44"/>
        <v>773601.79531724099</v>
      </c>
      <c r="G97" s="80">
        <f>VLOOKUP($A97,[0]!Table,MATCH(G$4,[0]!Curves,0))</f>
        <v>4.4430000000000005</v>
      </c>
      <c r="H97" s="81">
        <f t="shared" si="45"/>
        <v>4.4430000000000005</v>
      </c>
      <c r="I97" s="80">
        <f t="shared" si="46"/>
        <v>4.4430000000000005</v>
      </c>
      <c r="J97" s="80">
        <f>VLOOKUP($A97,[0]!Table,MATCH(J$4,[0]!Curves,0))</f>
        <v>-0.6</v>
      </c>
      <c r="K97" s="81">
        <f t="shared" si="47"/>
        <v>-0.6</v>
      </c>
      <c r="L97" s="99">
        <f t="shared" si="48"/>
        <v>-0.6</v>
      </c>
      <c r="M97" s="80">
        <f>VLOOKUP($A97,[0]!Table,MATCH(M$4,[0]!Curves,0))</f>
        <v>5.5464539928339E-3</v>
      </c>
      <c r="N97" s="81">
        <f t="shared" si="49"/>
        <v>5.5464539928339E-3</v>
      </c>
      <c r="O97" s="99">
        <f t="shared" si="50"/>
        <v>5.5464539928339E-3</v>
      </c>
      <c r="P97" s="71"/>
      <c r="Q97" s="99">
        <f t="shared" si="51"/>
        <v>3.8485464539928342</v>
      </c>
      <c r="R97" s="99">
        <f t="shared" si="52"/>
        <v>3.8485464539928342</v>
      </c>
      <c r="S97" s="99">
        <f t="shared" si="53"/>
        <v>3.8485464539928342</v>
      </c>
      <c r="T97" s="82"/>
      <c r="U97" s="22">
        <f t="shared" si="54"/>
        <v>28</v>
      </c>
      <c r="V97" s="83">
        <f t="shared" si="55"/>
        <v>40627</v>
      </c>
      <c r="W97" s="22">
        <f t="shared" ca="1" si="56"/>
        <v>3578</v>
      </c>
      <c r="X97" s="80">
        <f>VLOOKUP($A97,[0]!Table,MATCH(X$4,[0]!Curves,0))</f>
        <v>6.1412977470372901E-2</v>
      </c>
      <c r="Y97" s="84">
        <f t="shared" ca="1" si="57"/>
        <v>0.55257271094088645</v>
      </c>
      <c r="Z97" s="22">
        <f t="shared" si="58"/>
        <v>1</v>
      </c>
      <c r="AA97" s="22">
        <f t="shared" si="59"/>
        <v>28</v>
      </c>
      <c r="AC97" s="72">
        <f t="shared" ca="1" si="60"/>
        <v>3437112.7765945019</v>
      </c>
      <c r="AD97" s="72">
        <f t="shared" ca="1" si="61"/>
        <v>3437112.7765945019</v>
      </c>
      <c r="AE97" s="72">
        <f t="shared" ca="1" si="62"/>
        <v>3437112.7765945019</v>
      </c>
      <c r="AF97" s="72">
        <f t="shared" ca="1" si="63"/>
        <v>-464161.07719034457</v>
      </c>
      <c r="AG97" s="72">
        <f t="shared" ca="1" si="64"/>
        <v>-464161.07719034457</v>
      </c>
      <c r="AH97" s="72">
        <f t="shared" ca="1" si="65"/>
        <v>-464161.07719034457</v>
      </c>
      <c r="AI97" s="72">
        <f t="shared" ca="1" si="66"/>
        <v>4290.7467665007844</v>
      </c>
      <c r="AJ97" s="72">
        <f t="shared" ca="1" si="67"/>
        <v>4290.7467665007844</v>
      </c>
      <c r="AK97" s="72">
        <f t="shared" ca="1" si="68"/>
        <v>4290.7467665007844</v>
      </c>
      <c r="AL97" s="76"/>
      <c r="AM97" s="72">
        <f t="shared" ca="1" si="69"/>
        <v>0</v>
      </c>
      <c r="AN97" s="72">
        <f t="shared" ca="1" si="70"/>
        <v>0</v>
      </c>
      <c r="AO97" s="72">
        <f t="shared" ca="1" si="71"/>
        <v>0</v>
      </c>
      <c r="AP97" s="85">
        <f t="shared" ca="1" si="72"/>
        <v>0</v>
      </c>
      <c r="AR97" s="72">
        <f t="shared" ca="1" si="73"/>
        <v>0</v>
      </c>
      <c r="AS97" s="72">
        <f t="shared" ca="1" si="74"/>
        <v>0</v>
      </c>
      <c r="AT97" s="72">
        <f t="shared" ca="1" si="75"/>
        <v>0</v>
      </c>
      <c r="AU97" s="85">
        <f t="shared" ca="1" si="76"/>
        <v>0</v>
      </c>
      <c r="AV97" s="85"/>
      <c r="AW97" s="73">
        <f t="shared" ca="1" si="77"/>
        <v>0</v>
      </c>
      <c r="AY97" s="73">
        <f t="shared" ca="1" si="78"/>
        <v>2977242.4461706579</v>
      </c>
      <c r="AZ97" s="86"/>
    </row>
    <row r="98" spans="1:52">
      <c r="A98" s="77">
        <f t="shared" si="79"/>
        <v>40603</v>
      </c>
      <c r="B98" s="78">
        <f t="shared" si="80"/>
        <v>50000</v>
      </c>
      <c r="C98" s="87"/>
      <c r="D98" s="79">
        <f t="shared" si="42"/>
        <v>50000</v>
      </c>
      <c r="E98" s="67">
        <f t="shared" si="43"/>
        <v>1550000</v>
      </c>
      <c r="F98" s="67">
        <f t="shared" ca="1" si="44"/>
        <v>851508.85669401009</v>
      </c>
      <c r="G98" s="80">
        <f>VLOOKUP($A98,[0]!Table,MATCH(G$4,[0]!Curves,0))</f>
        <v>4.3099999999999996</v>
      </c>
      <c r="H98" s="81">
        <f t="shared" si="45"/>
        <v>4.3099999999999996</v>
      </c>
      <c r="I98" s="80">
        <f t="shared" si="46"/>
        <v>4.3099999999999996</v>
      </c>
      <c r="J98" s="80">
        <f>VLOOKUP($A98,[0]!Table,MATCH(J$4,[0]!Curves,0))</f>
        <v>-0.6</v>
      </c>
      <c r="K98" s="81">
        <f t="shared" si="47"/>
        <v>-0.6</v>
      </c>
      <c r="L98" s="99">
        <f t="shared" si="48"/>
        <v>-0.6</v>
      </c>
      <c r="M98" s="80">
        <f>VLOOKUP($A98,[0]!Table,MATCH(M$4,[0]!Curves,0))</f>
        <v>5.5465827988146E-3</v>
      </c>
      <c r="N98" s="81">
        <f t="shared" si="49"/>
        <v>5.5465827988146E-3</v>
      </c>
      <c r="O98" s="99">
        <f t="shared" si="50"/>
        <v>5.5465827988146E-3</v>
      </c>
      <c r="P98" s="71"/>
      <c r="Q98" s="99">
        <f t="shared" si="51"/>
        <v>3.7155465827988143</v>
      </c>
      <c r="R98" s="99">
        <f t="shared" si="52"/>
        <v>3.7155465827988143</v>
      </c>
      <c r="S98" s="99">
        <f t="shared" si="53"/>
        <v>3.7155465827988143</v>
      </c>
      <c r="T98" s="82"/>
      <c r="U98" s="22">
        <f t="shared" si="54"/>
        <v>31</v>
      </c>
      <c r="V98" s="83">
        <f t="shared" si="55"/>
        <v>40658</v>
      </c>
      <c r="W98" s="22">
        <f t="shared" ca="1" si="56"/>
        <v>3609</v>
      </c>
      <c r="X98" s="80">
        <f>VLOOKUP($A98,[0]!Table,MATCH(X$4,[0]!Curves,0))</f>
        <v>6.1478066229414499E-2</v>
      </c>
      <c r="Y98" s="84">
        <f t="shared" ca="1" si="57"/>
        <v>0.54936055270581297</v>
      </c>
      <c r="Z98" s="22">
        <f t="shared" si="58"/>
        <v>1</v>
      </c>
      <c r="AA98" s="22">
        <f t="shared" si="59"/>
        <v>31</v>
      </c>
      <c r="AC98" s="72">
        <f t="shared" ca="1" si="60"/>
        <v>3670003.1723511834</v>
      </c>
      <c r="AD98" s="72">
        <f t="shared" ca="1" si="61"/>
        <v>3670003.1723511834</v>
      </c>
      <c r="AE98" s="72">
        <f t="shared" ca="1" si="62"/>
        <v>3670003.1723511834</v>
      </c>
      <c r="AF98" s="72">
        <f t="shared" ca="1" si="63"/>
        <v>-510905.31401640602</v>
      </c>
      <c r="AG98" s="72">
        <f t="shared" ca="1" si="64"/>
        <v>-510905.31401640602</v>
      </c>
      <c r="AH98" s="72">
        <f t="shared" ca="1" si="65"/>
        <v>-510905.31401640602</v>
      </c>
      <c r="AI98" s="72">
        <f t="shared" ca="1" si="66"/>
        <v>4722.9643775772829</v>
      </c>
      <c r="AJ98" s="72">
        <f t="shared" ca="1" si="67"/>
        <v>4722.9643775772829</v>
      </c>
      <c r="AK98" s="72">
        <f t="shared" ca="1" si="68"/>
        <v>4722.9643775772829</v>
      </c>
      <c r="AL98" s="76"/>
      <c r="AM98" s="72">
        <f t="shared" ca="1" si="69"/>
        <v>0</v>
      </c>
      <c r="AN98" s="72">
        <f t="shared" ca="1" si="70"/>
        <v>0</v>
      </c>
      <c r="AO98" s="72">
        <f t="shared" ca="1" si="71"/>
        <v>0</v>
      </c>
      <c r="AP98" s="85">
        <f t="shared" ca="1" si="72"/>
        <v>0</v>
      </c>
      <c r="AR98" s="72">
        <f t="shared" ca="1" si="73"/>
        <v>0</v>
      </c>
      <c r="AS98" s="72">
        <f t="shared" ca="1" si="74"/>
        <v>0</v>
      </c>
      <c r="AT98" s="72">
        <f t="shared" ca="1" si="75"/>
        <v>0</v>
      </c>
      <c r="AU98" s="85">
        <f t="shared" ca="1" si="76"/>
        <v>0</v>
      </c>
      <c r="AV98" s="85"/>
      <c r="AW98" s="73">
        <f t="shared" ca="1" si="77"/>
        <v>0</v>
      </c>
      <c r="AY98" s="73">
        <f t="shared" ca="1" si="78"/>
        <v>3163820.8227123548</v>
      </c>
      <c r="AZ98" s="86"/>
    </row>
    <row r="99" spans="1:52">
      <c r="A99" s="77">
        <f t="shared" si="79"/>
        <v>40634</v>
      </c>
      <c r="B99" s="78">
        <f t="shared" si="80"/>
        <v>50000</v>
      </c>
      <c r="C99" s="87"/>
      <c r="D99" s="79">
        <f t="shared" si="42"/>
        <v>50000</v>
      </c>
      <c r="E99" s="67">
        <f t="shared" si="43"/>
        <v>1500000</v>
      </c>
      <c r="F99" s="67">
        <f t="shared" ca="1" si="44"/>
        <v>819395.44888214814</v>
      </c>
      <c r="G99" s="80">
        <f>VLOOKUP($A99,[0]!Table,MATCH(G$4,[0]!Curves,0))</f>
        <v>4.125</v>
      </c>
      <c r="H99" s="81">
        <f t="shared" si="45"/>
        <v>4.125</v>
      </c>
      <c r="I99" s="80">
        <f t="shared" si="46"/>
        <v>4.125</v>
      </c>
      <c r="J99" s="80">
        <f>VLOOKUP($A99,[0]!Table,MATCH(J$4,[0]!Curves,0))</f>
        <v>-0.67800000000000005</v>
      </c>
      <c r="K99" s="81">
        <f t="shared" si="47"/>
        <v>-0.67800000000000005</v>
      </c>
      <c r="L99" s="99">
        <f t="shared" si="48"/>
        <v>-0.67800000000000005</v>
      </c>
      <c r="M99" s="80">
        <f>VLOOKUP($A99,[0]!Table,MATCH(M$4,[0]!Curves,0))</f>
        <v>1.7333508824876E-3</v>
      </c>
      <c r="N99" s="81">
        <f t="shared" si="49"/>
        <v>1.7333508824876E-3</v>
      </c>
      <c r="O99" s="99">
        <f t="shared" si="50"/>
        <v>1.7333508824876E-3</v>
      </c>
      <c r="P99" s="71"/>
      <c r="Q99" s="99">
        <f t="shared" si="51"/>
        <v>3.4487333508824873</v>
      </c>
      <c r="R99" s="99">
        <f t="shared" si="52"/>
        <v>3.4487333508824873</v>
      </c>
      <c r="S99" s="99">
        <f t="shared" si="53"/>
        <v>3.4487333508824873</v>
      </c>
      <c r="T99" s="82"/>
      <c r="U99" s="22">
        <f t="shared" si="54"/>
        <v>30</v>
      </c>
      <c r="V99" s="83">
        <f t="shared" si="55"/>
        <v>40688</v>
      </c>
      <c r="W99" s="22">
        <f t="shared" ca="1" si="56"/>
        <v>3639</v>
      </c>
      <c r="X99" s="80">
        <f>VLOOKUP($A99,[0]!Table,MATCH(X$4,[0]!Curves,0))</f>
        <v>6.1550128785708799E-2</v>
      </c>
      <c r="Y99" s="84">
        <f t="shared" ca="1" si="57"/>
        <v>0.54626363258809874</v>
      </c>
      <c r="Z99" s="22">
        <f t="shared" si="58"/>
        <v>1</v>
      </c>
      <c r="AA99" s="22">
        <f t="shared" si="59"/>
        <v>30</v>
      </c>
      <c r="AC99" s="72">
        <f t="shared" ca="1" si="60"/>
        <v>3380006.226638861</v>
      </c>
      <c r="AD99" s="72">
        <f t="shared" ca="1" si="61"/>
        <v>3380006.226638861</v>
      </c>
      <c r="AE99" s="72">
        <f t="shared" ca="1" si="62"/>
        <v>3380006.226638861</v>
      </c>
      <c r="AF99" s="72">
        <f t="shared" ca="1" si="63"/>
        <v>-555550.11434209649</v>
      </c>
      <c r="AG99" s="72">
        <f t="shared" ca="1" si="64"/>
        <v>-555550.11434209649</v>
      </c>
      <c r="AH99" s="72">
        <f t="shared" ca="1" si="65"/>
        <v>-555550.11434209649</v>
      </c>
      <c r="AI99" s="72">
        <f t="shared" ca="1" si="66"/>
        <v>1420.2998244261946</v>
      </c>
      <c r="AJ99" s="72">
        <f t="shared" ca="1" si="67"/>
        <v>1420.2998244261946</v>
      </c>
      <c r="AK99" s="72">
        <f t="shared" ca="1" si="68"/>
        <v>1420.2998244261946</v>
      </c>
      <c r="AL99" s="76"/>
      <c r="AM99" s="72">
        <f t="shared" ca="1" si="69"/>
        <v>0</v>
      </c>
      <c r="AN99" s="72">
        <f t="shared" ca="1" si="70"/>
        <v>0</v>
      </c>
      <c r="AO99" s="72">
        <f t="shared" ca="1" si="71"/>
        <v>0</v>
      </c>
      <c r="AP99" s="85">
        <f t="shared" ca="1" si="72"/>
        <v>0</v>
      </c>
      <c r="AR99" s="72">
        <f t="shared" ca="1" si="73"/>
        <v>0</v>
      </c>
      <c r="AS99" s="72">
        <f t="shared" ca="1" si="74"/>
        <v>0</v>
      </c>
      <c r="AT99" s="72">
        <f t="shared" ca="1" si="75"/>
        <v>0</v>
      </c>
      <c r="AU99" s="85">
        <f t="shared" ca="1" si="76"/>
        <v>0</v>
      </c>
      <c r="AV99" s="85"/>
      <c r="AW99" s="73">
        <f t="shared" ca="1" si="77"/>
        <v>0</v>
      </c>
      <c r="AY99" s="73">
        <f t="shared" ca="1" si="78"/>
        <v>2825876.4121211907</v>
      </c>
      <c r="AZ99" s="86"/>
    </row>
    <row r="100" spans="1:52">
      <c r="A100" s="77">
        <f t="shared" si="79"/>
        <v>40664</v>
      </c>
      <c r="B100" s="78">
        <f t="shared" si="80"/>
        <v>50000</v>
      </c>
      <c r="C100" s="87"/>
      <c r="D100" s="79">
        <f t="shared" si="42"/>
        <v>50000</v>
      </c>
      <c r="E100" s="67">
        <f t="shared" si="43"/>
        <v>1550000</v>
      </c>
      <c r="F100" s="67">
        <f t="shared" ca="1" si="44"/>
        <v>841767.01561675442</v>
      </c>
      <c r="G100" s="80">
        <f>VLOOKUP($A100,[0]!Table,MATCH(G$4,[0]!Curves,0))</f>
        <v>4.1150000000000002</v>
      </c>
      <c r="H100" s="81">
        <f t="shared" si="45"/>
        <v>4.1150000000000002</v>
      </c>
      <c r="I100" s="80">
        <f t="shared" si="46"/>
        <v>4.1150000000000002</v>
      </c>
      <c r="J100" s="80">
        <f>VLOOKUP($A100,[0]!Table,MATCH(J$4,[0]!Curves,0))</f>
        <v>-0.67800000000000005</v>
      </c>
      <c r="K100" s="81">
        <f t="shared" si="47"/>
        <v>-0.67800000000000005</v>
      </c>
      <c r="L100" s="99">
        <f t="shared" si="48"/>
        <v>-0.67800000000000005</v>
      </c>
      <c r="M100" s="80">
        <f>VLOOKUP($A100,[0]!Table,MATCH(M$4,[0]!Curves,0))</f>
        <v>1.7333924216738001E-3</v>
      </c>
      <c r="N100" s="81">
        <f t="shared" si="49"/>
        <v>1.7333924216738001E-3</v>
      </c>
      <c r="O100" s="99">
        <f t="shared" si="50"/>
        <v>1.7333924216738001E-3</v>
      </c>
      <c r="P100" s="71"/>
      <c r="Q100" s="99">
        <f t="shared" si="51"/>
        <v>3.4387333924216739</v>
      </c>
      <c r="R100" s="99">
        <f t="shared" si="52"/>
        <v>3.4387333924216739</v>
      </c>
      <c r="S100" s="99">
        <f t="shared" si="53"/>
        <v>3.4387333924216739</v>
      </c>
      <c r="T100" s="82"/>
      <c r="U100" s="22">
        <f t="shared" si="54"/>
        <v>31</v>
      </c>
      <c r="V100" s="83">
        <f t="shared" si="55"/>
        <v>40719</v>
      </c>
      <c r="W100" s="22">
        <f t="shared" ca="1" si="56"/>
        <v>3670</v>
      </c>
      <c r="X100" s="80">
        <f>VLOOKUP($A100,[0]!Table,MATCH(X$4,[0]!Curves,0))</f>
        <v>6.1619866745054298E-2</v>
      </c>
      <c r="Y100" s="84">
        <f t="shared" ca="1" si="57"/>
        <v>0.54307549394629318</v>
      </c>
      <c r="Z100" s="22">
        <f t="shared" si="58"/>
        <v>1</v>
      </c>
      <c r="AA100" s="22">
        <f t="shared" si="59"/>
        <v>31</v>
      </c>
      <c r="AC100" s="72">
        <f t="shared" ca="1" si="60"/>
        <v>3463871.2692629448</v>
      </c>
      <c r="AD100" s="72">
        <f t="shared" ca="1" si="61"/>
        <v>3463871.2692629448</v>
      </c>
      <c r="AE100" s="72">
        <f t="shared" ca="1" si="62"/>
        <v>3463871.2692629448</v>
      </c>
      <c r="AF100" s="72">
        <f t="shared" ca="1" si="63"/>
        <v>-570718.03658815951</v>
      </c>
      <c r="AG100" s="72">
        <f t="shared" ca="1" si="64"/>
        <v>-570718.03658815951</v>
      </c>
      <c r="AH100" s="72">
        <f t="shared" ca="1" si="65"/>
        <v>-570718.03658815951</v>
      </c>
      <c r="AI100" s="72">
        <f t="shared" ca="1" si="66"/>
        <v>1459.1125656850534</v>
      </c>
      <c r="AJ100" s="72">
        <f t="shared" ca="1" si="67"/>
        <v>1459.1125656850534</v>
      </c>
      <c r="AK100" s="72">
        <f t="shared" ca="1" si="68"/>
        <v>1459.1125656850534</v>
      </c>
      <c r="AL100" s="76"/>
      <c r="AM100" s="72">
        <f t="shared" ca="1" si="69"/>
        <v>0</v>
      </c>
      <c r="AN100" s="72">
        <f t="shared" ca="1" si="70"/>
        <v>0</v>
      </c>
      <c r="AO100" s="72">
        <f t="shared" ca="1" si="71"/>
        <v>0</v>
      </c>
      <c r="AP100" s="85">
        <f t="shared" ca="1" si="72"/>
        <v>0</v>
      </c>
      <c r="AR100" s="72">
        <f t="shared" ca="1" si="73"/>
        <v>0</v>
      </c>
      <c r="AS100" s="72">
        <f t="shared" ca="1" si="74"/>
        <v>0</v>
      </c>
      <c r="AT100" s="72">
        <f t="shared" ca="1" si="75"/>
        <v>0</v>
      </c>
      <c r="AU100" s="85">
        <f t="shared" ca="1" si="76"/>
        <v>0</v>
      </c>
      <c r="AV100" s="85"/>
      <c r="AW100" s="73">
        <f t="shared" ca="1" si="77"/>
        <v>0</v>
      </c>
      <c r="AY100" s="73">
        <f t="shared" ca="1" si="78"/>
        <v>2894612.3452404705</v>
      </c>
      <c r="AZ100" s="86"/>
    </row>
    <row r="101" spans="1:52">
      <c r="A101" s="77">
        <f t="shared" si="79"/>
        <v>40695</v>
      </c>
      <c r="B101" s="78">
        <f t="shared" si="80"/>
        <v>50000</v>
      </c>
      <c r="C101" s="87"/>
      <c r="D101" s="79">
        <f t="shared" si="42"/>
        <v>50000</v>
      </c>
      <c r="E101" s="67">
        <f t="shared" si="43"/>
        <v>1500000</v>
      </c>
      <c r="F101" s="67">
        <f t="shared" ca="1" si="44"/>
        <v>810223.91975416942</v>
      </c>
      <c r="G101" s="80">
        <f>VLOOKUP($A101,[0]!Table,MATCH(G$4,[0]!Curves,0))</f>
        <v>4.1509999999999998</v>
      </c>
      <c r="H101" s="81">
        <f t="shared" si="45"/>
        <v>4.1509999999999998</v>
      </c>
      <c r="I101" s="80">
        <f t="shared" si="46"/>
        <v>4.1509999999999998</v>
      </c>
      <c r="J101" s="80">
        <f>VLOOKUP($A101,[0]!Table,MATCH(J$4,[0]!Curves,0))</f>
        <v>-0.67800000000000005</v>
      </c>
      <c r="K101" s="81">
        <f t="shared" si="47"/>
        <v>-0.67800000000000005</v>
      </c>
      <c r="L101" s="99">
        <f t="shared" si="48"/>
        <v>-0.67800000000000005</v>
      </c>
      <c r="M101" s="80">
        <f>VLOOKUP($A101,[0]!Table,MATCH(M$4,[0]!Curves,0))</f>
        <v>1.7334345114942001E-3</v>
      </c>
      <c r="N101" s="81">
        <f t="shared" si="49"/>
        <v>1.7334345114942001E-3</v>
      </c>
      <c r="O101" s="99">
        <f t="shared" si="50"/>
        <v>1.7334345114942001E-3</v>
      </c>
      <c r="P101" s="71"/>
      <c r="Q101" s="99">
        <f t="shared" si="51"/>
        <v>3.474733434511494</v>
      </c>
      <c r="R101" s="99">
        <f t="shared" si="52"/>
        <v>3.474733434511494</v>
      </c>
      <c r="S101" s="99">
        <f t="shared" si="53"/>
        <v>3.474733434511494</v>
      </c>
      <c r="T101" s="82"/>
      <c r="U101" s="22">
        <f t="shared" si="54"/>
        <v>30</v>
      </c>
      <c r="V101" s="83">
        <f t="shared" si="55"/>
        <v>40749</v>
      </c>
      <c r="W101" s="22">
        <f t="shared" ca="1" si="56"/>
        <v>3700</v>
      </c>
      <c r="X101" s="80">
        <f>VLOOKUP($A101,[0]!Table,MATCH(X$4,[0]!Curves,0))</f>
        <v>6.1691929304740899E-2</v>
      </c>
      <c r="Y101" s="84">
        <f t="shared" ca="1" si="57"/>
        <v>0.54014927983611294</v>
      </c>
      <c r="Z101" s="22">
        <f t="shared" si="58"/>
        <v>1</v>
      </c>
      <c r="AA101" s="22">
        <f t="shared" si="59"/>
        <v>30</v>
      </c>
      <c r="AC101" s="72">
        <f t="shared" ca="1" si="60"/>
        <v>3363239.4908995572</v>
      </c>
      <c r="AD101" s="72">
        <f t="shared" ca="1" si="61"/>
        <v>3363239.4908995572</v>
      </c>
      <c r="AE101" s="72">
        <f t="shared" ca="1" si="62"/>
        <v>3363239.4908995572</v>
      </c>
      <c r="AF101" s="72">
        <f t="shared" ca="1" si="63"/>
        <v>-549331.81759332691</v>
      </c>
      <c r="AG101" s="72">
        <f t="shared" ca="1" si="64"/>
        <v>-549331.81759332691</v>
      </c>
      <c r="AH101" s="72">
        <f t="shared" ca="1" si="65"/>
        <v>-549331.81759332691</v>
      </c>
      <c r="AI101" s="72">
        <f t="shared" ca="1" si="66"/>
        <v>1404.4701045399847</v>
      </c>
      <c r="AJ101" s="72">
        <f t="shared" ca="1" si="67"/>
        <v>1404.4701045399847</v>
      </c>
      <c r="AK101" s="72">
        <f t="shared" ca="1" si="68"/>
        <v>1404.4701045399847</v>
      </c>
      <c r="AL101" s="76"/>
      <c r="AM101" s="72">
        <f t="shared" ca="1" si="69"/>
        <v>0</v>
      </c>
      <c r="AN101" s="72">
        <f t="shared" ca="1" si="70"/>
        <v>0</v>
      </c>
      <c r="AO101" s="72">
        <f t="shared" ca="1" si="71"/>
        <v>0</v>
      </c>
      <c r="AP101" s="85">
        <f t="shared" ca="1" si="72"/>
        <v>0</v>
      </c>
      <c r="AR101" s="72">
        <f t="shared" ca="1" si="73"/>
        <v>0</v>
      </c>
      <c r="AS101" s="72">
        <f t="shared" ca="1" si="74"/>
        <v>0</v>
      </c>
      <c r="AT101" s="72">
        <f t="shared" ca="1" si="75"/>
        <v>0</v>
      </c>
      <c r="AU101" s="85">
        <f t="shared" ca="1" si="76"/>
        <v>0</v>
      </c>
      <c r="AV101" s="85"/>
      <c r="AW101" s="73">
        <f t="shared" ca="1" si="77"/>
        <v>0</v>
      </c>
      <c r="AY101" s="73">
        <f t="shared" ca="1" si="78"/>
        <v>2815312.1434107702</v>
      </c>
      <c r="AZ101" s="86"/>
    </row>
    <row r="102" spans="1:52">
      <c r="A102" s="77">
        <f t="shared" si="79"/>
        <v>40725</v>
      </c>
      <c r="B102" s="78">
        <f t="shared" si="80"/>
        <v>50000</v>
      </c>
      <c r="C102" s="87"/>
      <c r="D102" s="79">
        <f t="shared" si="42"/>
        <v>50000</v>
      </c>
      <c r="E102" s="67">
        <f t="shared" si="43"/>
        <v>1550000</v>
      </c>
      <c r="F102" s="67">
        <f t="shared" ca="1" si="44"/>
        <v>832623.61170020071</v>
      </c>
      <c r="G102" s="80">
        <f>VLOOKUP($A102,[0]!Table,MATCH(G$4,[0]!Curves,0))</f>
        <v>4.2</v>
      </c>
      <c r="H102" s="81">
        <f t="shared" si="45"/>
        <v>4.2</v>
      </c>
      <c r="I102" s="80">
        <f t="shared" si="46"/>
        <v>4.2</v>
      </c>
      <c r="J102" s="80">
        <f>VLOOKUP($A102,[0]!Table,MATCH(J$4,[0]!Curves,0))</f>
        <v>-0.67800000000000005</v>
      </c>
      <c r="K102" s="81">
        <f t="shared" si="47"/>
        <v>-0.67800000000000005</v>
      </c>
      <c r="L102" s="99">
        <f t="shared" si="48"/>
        <v>-0.67800000000000005</v>
      </c>
      <c r="M102" s="80">
        <f>VLOOKUP($A102,[0]!Table,MATCH(M$4,[0]!Curves,0))</f>
        <v>1.7334312198382001E-3</v>
      </c>
      <c r="N102" s="81">
        <f t="shared" si="49"/>
        <v>1.7334312198382001E-3</v>
      </c>
      <c r="O102" s="99">
        <f t="shared" si="50"/>
        <v>1.7334312198382001E-3</v>
      </c>
      <c r="P102" s="71"/>
      <c r="Q102" s="99">
        <f t="shared" si="51"/>
        <v>3.5237334312198385</v>
      </c>
      <c r="R102" s="99">
        <f t="shared" si="52"/>
        <v>3.5237334312198385</v>
      </c>
      <c r="S102" s="99">
        <f t="shared" si="53"/>
        <v>3.5237334312198385</v>
      </c>
      <c r="T102" s="82"/>
      <c r="U102" s="22">
        <f t="shared" si="54"/>
        <v>31</v>
      </c>
      <c r="V102" s="83">
        <f t="shared" si="55"/>
        <v>40780</v>
      </c>
      <c r="W102" s="22">
        <f t="shared" ca="1" si="56"/>
        <v>3731</v>
      </c>
      <c r="X102" s="80">
        <f>VLOOKUP($A102,[0]!Table,MATCH(X$4,[0]!Curves,0))</f>
        <v>6.1733883443403602E-2</v>
      </c>
      <c r="Y102" s="84">
        <f t="shared" ca="1" si="57"/>
        <v>0.53717652367754887</v>
      </c>
      <c r="Z102" s="22">
        <f t="shared" si="58"/>
        <v>1</v>
      </c>
      <c r="AA102" s="22">
        <f t="shared" si="59"/>
        <v>31</v>
      </c>
      <c r="AC102" s="72">
        <f t="shared" ca="1" si="60"/>
        <v>3497019.1691408432</v>
      </c>
      <c r="AD102" s="72">
        <f t="shared" ca="1" si="61"/>
        <v>3497019.1691408432</v>
      </c>
      <c r="AE102" s="72">
        <f t="shared" ca="1" si="62"/>
        <v>3497019.1691408432</v>
      </c>
      <c r="AF102" s="72">
        <f t="shared" ca="1" si="63"/>
        <v>-564518.80873273616</v>
      </c>
      <c r="AG102" s="72">
        <f t="shared" ca="1" si="64"/>
        <v>-564518.80873273616</v>
      </c>
      <c r="AH102" s="72">
        <f t="shared" ca="1" si="65"/>
        <v>-564518.80873273616</v>
      </c>
      <c r="AI102" s="72">
        <f t="shared" ca="1" si="66"/>
        <v>1443.2957628955667</v>
      </c>
      <c r="AJ102" s="72">
        <f t="shared" ca="1" si="67"/>
        <v>1443.2957628955667</v>
      </c>
      <c r="AK102" s="72">
        <f t="shared" ca="1" si="68"/>
        <v>1443.2957628955667</v>
      </c>
      <c r="AL102" s="76"/>
      <c r="AM102" s="72">
        <f t="shared" ca="1" si="69"/>
        <v>0</v>
      </c>
      <c r="AN102" s="72">
        <f t="shared" ca="1" si="70"/>
        <v>0</v>
      </c>
      <c r="AO102" s="72">
        <f t="shared" ca="1" si="71"/>
        <v>0</v>
      </c>
      <c r="AP102" s="85">
        <f t="shared" ca="1" si="72"/>
        <v>0</v>
      </c>
      <c r="AR102" s="72">
        <f t="shared" ca="1" si="73"/>
        <v>0</v>
      </c>
      <c r="AS102" s="72">
        <f t="shared" ca="1" si="74"/>
        <v>0</v>
      </c>
      <c r="AT102" s="72">
        <f t="shared" ca="1" si="75"/>
        <v>0</v>
      </c>
      <c r="AU102" s="85">
        <f t="shared" ca="1" si="76"/>
        <v>0</v>
      </c>
      <c r="AV102" s="85"/>
      <c r="AW102" s="73">
        <f t="shared" ca="1" si="77"/>
        <v>0</v>
      </c>
      <c r="AY102" s="73">
        <f t="shared" ca="1" si="78"/>
        <v>2933943.6561710024</v>
      </c>
      <c r="AZ102" s="86"/>
    </row>
    <row r="103" spans="1:52">
      <c r="A103" s="77">
        <f t="shared" si="79"/>
        <v>40756</v>
      </c>
      <c r="B103" s="78">
        <f t="shared" si="80"/>
        <v>50000</v>
      </c>
      <c r="C103" s="87"/>
      <c r="D103" s="79">
        <f t="shared" si="42"/>
        <v>50000</v>
      </c>
      <c r="E103" s="67">
        <f t="shared" si="43"/>
        <v>1550000</v>
      </c>
      <c r="F103" s="67">
        <f t="shared" ca="1" si="44"/>
        <v>828036.27178511932</v>
      </c>
      <c r="G103" s="80">
        <f>VLOOKUP($A103,[0]!Table,MATCH(G$4,[0]!Curves,0))</f>
        <v>4.2450000000000001</v>
      </c>
      <c r="H103" s="81">
        <f t="shared" si="45"/>
        <v>4.2450000000000001</v>
      </c>
      <c r="I103" s="80">
        <f t="shared" si="46"/>
        <v>4.2450000000000001</v>
      </c>
      <c r="J103" s="80">
        <f>VLOOKUP($A103,[0]!Table,MATCH(J$4,[0]!Curves,0))</f>
        <v>-0.67800000000000005</v>
      </c>
      <c r="K103" s="81">
        <f t="shared" si="47"/>
        <v>-0.67800000000000005</v>
      </c>
      <c r="L103" s="99">
        <f t="shared" si="48"/>
        <v>-0.67800000000000005</v>
      </c>
      <c r="M103" s="80">
        <f>VLOOKUP($A103,[0]!Table,MATCH(M$4,[0]!Curves,0))</f>
        <v>1.7333927259881999E-3</v>
      </c>
      <c r="N103" s="81">
        <f t="shared" si="49"/>
        <v>1.7333927259881999E-3</v>
      </c>
      <c r="O103" s="99">
        <f t="shared" si="50"/>
        <v>1.7333927259881999E-3</v>
      </c>
      <c r="P103" s="71"/>
      <c r="Q103" s="99">
        <f t="shared" si="51"/>
        <v>3.5687333927259881</v>
      </c>
      <c r="R103" s="99">
        <f t="shared" si="52"/>
        <v>3.5687333927259881</v>
      </c>
      <c r="S103" s="99">
        <f t="shared" si="53"/>
        <v>3.5687333927259881</v>
      </c>
      <c r="T103" s="82"/>
      <c r="U103" s="22">
        <f t="shared" si="54"/>
        <v>31</v>
      </c>
      <c r="V103" s="83">
        <f t="shared" si="55"/>
        <v>40811</v>
      </c>
      <c r="W103" s="22">
        <f t="shared" ca="1" si="56"/>
        <v>3762</v>
      </c>
      <c r="X103" s="80">
        <f>VLOOKUP($A103,[0]!Table,MATCH(X$4,[0]!Curves,0))</f>
        <v>6.1770058566049002E-2</v>
      </c>
      <c r="Y103" s="84">
        <f t="shared" ca="1" si="57"/>
        <v>0.53421694953878662</v>
      </c>
      <c r="Z103" s="22">
        <f t="shared" si="58"/>
        <v>1</v>
      </c>
      <c r="AA103" s="22">
        <f t="shared" si="59"/>
        <v>31</v>
      </c>
      <c r="AC103" s="72">
        <f t="shared" ca="1" si="60"/>
        <v>3515013.9737278316</v>
      </c>
      <c r="AD103" s="72">
        <f t="shared" ca="1" si="61"/>
        <v>3515013.9737278316</v>
      </c>
      <c r="AE103" s="72">
        <f t="shared" ca="1" si="62"/>
        <v>3515013.9737278316</v>
      </c>
      <c r="AF103" s="72">
        <f t="shared" ca="1" si="63"/>
        <v>-561408.59227031097</v>
      </c>
      <c r="AG103" s="72">
        <f t="shared" ca="1" si="64"/>
        <v>-561408.59227031097</v>
      </c>
      <c r="AH103" s="72">
        <f t="shared" ca="1" si="65"/>
        <v>-561408.59227031097</v>
      </c>
      <c r="AI103" s="72">
        <f t="shared" ca="1" si="66"/>
        <v>1435.3120503667139</v>
      </c>
      <c r="AJ103" s="72">
        <f t="shared" ca="1" si="67"/>
        <v>1435.3120503667139</v>
      </c>
      <c r="AK103" s="72">
        <f t="shared" ca="1" si="68"/>
        <v>1435.3120503667139</v>
      </c>
      <c r="AL103" s="76"/>
      <c r="AM103" s="72">
        <f t="shared" ca="1" si="69"/>
        <v>0</v>
      </c>
      <c r="AN103" s="72">
        <f t="shared" ca="1" si="70"/>
        <v>0</v>
      </c>
      <c r="AO103" s="72">
        <f t="shared" ca="1" si="71"/>
        <v>0</v>
      </c>
      <c r="AP103" s="85">
        <f t="shared" ca="1" si="72"/>
        <v>0</v>
      </c>
      <c r="AR103" s="72">
        <f t="shared" ca="1" si="73"/>
        <v>0</v>
      </c>
      <c r="AS103" s="72">
        <f t="shared" ca="1" si="74"/>
        <v>0</v>
      </c>
      <c r="AT103" s="72">
        <f t="shared" ca="1" si="75"/>
        <v>0</v>
      </c>
      <c r="AU103" s="85">
        <f t="shared" ca="1" si="76"/>
        <v>0</v>
      </c>
      <c r="AV103" s="85"/>
      <c r="AW103" s="73">
        <f t="shared" ca="1" si="77"/>
        <v>0</v>
      </c>
      <c r="AY103" s="73">
        <f t="shared" ca="1" si="78"/>
        <v>2955040.6935078874</v>
      </c>
      <c r="AZ103" s="86"/>
    </row>
    <row r="104" spans="1:52">
      <c r="A104" s="77">
        <f t="shared" si="79"/>
        <v>40787</v>
      </c>
      <c r="B104" s="78">
        <f t="shared" si="80"/>
        <v>50000</v>
      </c>
      <c r="C104" s="87"/>
      <c r="D104" s="79">
        <f t="shared" si="42"/>
        <v>50000</v>
      </c>
      <c r="E104" s="67">
        <f t="shared" si="43"/>
        <v>1500000</v>
      </c>
      <c r="F104" s="67">
        <f t="shared" ca="1" si="44"/>
        <v>797048.04199093627</v>
      </c>
      <c r="G104" s="80">
        <f>VLOOKUP($A104,[0]!Table,MATCH(G$4,[0]!Curves,0))</f>
        <v>4.2519999999999998</v>
      </c>
      <c r="H104" s="81">
        <f t="shared" si="45"/>
        <v>4.2519999999999998</v>
      </c>
      <c r="I104" s="80">
        <f t="shared" si="46"/>
        <v>4.2519999999999998</v>
      </c>
      <c r="J104" s="80">
        <f>VLOOKUP($A104,[0]!Table,MATCH(J$4,[0]!Curves,0))</f>
        <v>-0.67800000000000005</v>
      </c>
      <c r="K104" s="81">
        <f t="shared" si="47"/>
        <v>-0.67800000000000005</v>
      </c>
      <c r="L104" s="99">
        <f t="shared" si="48"/>
        <v>-0.67800000000000005</v>
      </c>
      <c r="M104" s="80">
        <f>VLOOKUP($A104,[0]!Table,MATCH(M$4,[0]!Curves,0))</f>
        <v>1.7333520729585E-3</v>
      </c>
      <c r="N104" s="81">
        <f t="shared" si="49"/>
        <v>1.7333520729585E-3</v>
      </c>
      <c r="O104" s="99">
        <f t="shared" si="50"/>
        <v>1.7333520729585E-3</v>
      </c>
      <c r="P104" s="71"/>
      <c r="Q104" s="99">
        <f t="shared" si="51"/>
        <v>3.5757333520729584</v>
      </c>
      <c r="R104" s="99">
        <f t="shared" si="52"/>
        <v>3.5757333520729584</v>
      </c>
      <c r="S104" s="99">
        <f t="shared" si="53"/>
        <v>3.5757333520729584</v>
      </c>
      <c r="T104" s="82"/>
      <c r="U104" s="22">
        <f t="shared" si="54"/>
        <v>30</v>
      </c>
      <c r="V104" s="83">
        <f t="shared" si="55"/>
        <v>40841</v>
      </c>
      <c r="W104" s="22">
        <f t="shared" ca="1" si="56"/>
        <v>3792</v>
      </c>
      <c r="X104" s="80">
        <f>VLOOKUP($A104,[0]!Table,MATCH(X$4,[0]!Curves,0))</f>
        <v>6.18062336891292E-2</v>
      </c>
      <c r="Y104" s="84">
        <f t="shared" ca="1" si="57"/>
        <v>0.53136536132729084</v>
      </c>
      <c r="Z104" s="22">
        <f t="shared" si="58"/>
        <v>1</v>
      </c>
      <c r="AA104" s="22">
        <f t="shared" si="59"/>
        <v>30</v>
      </c>
      <c r="AC104" s="72">
        <f t="shared" ca="1" si="60"/>
        <v>3389048.2745454609</v>
      </c>
      <c r="AD104" s="72">
        <f t="shared" ca="1" si="61"/>
        <v>3389048.2745454609</v>
      </c>
      <c r="AE104" s="72">
        <f t="shared" ca="1" si="62"/>
        <v>3389048.2745454609</v>
      </c>
      <c r="AF104" s="72">
        <f t="shared" ca="1" si="63"/>
        <v>-540398.57246985484</v>
      </c>
      <c r="AG104" s="72">
        <f t="shared" ca="1" si="64"/>
        <v>-540398.57246985484</v>
      </c>
      <c r="AH104" s="72">
        <f t="shared" ca="1" si="65"/>
        <v>-540398.57246985484</v>
      </c>
      <c r="AI104" s="72">
        <f t="shared" ca="1" si="66"/>
        <v>1381.5648758325028</v>
      </c>
      <c r="AJ104" s="72">
        <f t="shared" ca="1" si="67"/>
        <v>1381.5648758325028</v>
      </c>
      <c r="AK104" s="72">
        <f t="shared" ca="1" si="68"/>
        <v>1381.5648758325028</v>
      </c>
      <c r="AL104" s="76"/>
      <c r="AM104" s="72">
        <f t="shared" ca="1" si="69"/>
        <v>0</v>
      </c>
      <c r="AN104" s="72">
        <f t="shared" ca="1" si="70"/>
        <v>0</v>
      </c>
      <c r="AO104" s="72">
        <f t="shared" ca="1" si="71"/>
        <v>0</v>
      </c>
      <c r="AP104" s="85">
        <f t="shared" ca="1" si="72"/>
        <v>0</v>
      </c>
      <c r="AR104" s="72">
        <f t="shared" ca="1" si="73"/>
        <v>0</v>
      </c>
      <c r="AS104" s="72">
        <f t="shared" ca="1" si="74"/>
        <v>0</v>
      </c>
      <c r="AT104" s="72">
        <f t="shared" ca="1" si="75"/>
        <v>0</v>
      </c>
      <c r="AU104" s="85">
        <f t="shared" ca="1" si="76"/>
        <v>0</v>
      </c>
      <c r="AV104" s="85"/>
      <c r="AW104" s="73">
        <f t="shared" ca="1" si="77"/>
        <v>0</v>
      </c>
      <c r="AY104" s="73">
        <f t="shared" ca="1" si="78"/>
        <v>2850031.2669514385</v>
      </c>
      <c r="AZ104" s="86"/>
    </row>
    <row r="105" spans="1:52">
      <c r="A105" s="77">
        <f t="shared" si="79"/>
        <v>40817</v>
      </c>
      <c r="B105" s="78">
        <f t="shared" si="80"/>
        <v>50000</v>
      </c>
      <c r="C105" s="87"/>
      <c r="D105" s="79">
        <f t="shared" si="42"/>
        <v>50000</v>
      </c>
      <c r="E105" s="67">
        <f t="shared" si="43"/>
        <v>1550000</v>
      </c>
      <c r="F105" s="67">
        <f t="shared" ca="1" si="44"/>
        <v>819069.00590745383</v>
      </c>
      <c r="G105" s="80">
        <f>VLOOKUP($A105,[0]!Table,MATCH(G$4,[0]!Curves,0))</f>
        <v>4.28</v>
      </c>
      <c r="H105" s="81">
        <f t="shared" si="45"/>
        <v>4.28</v>
      </c>
      <c r="I105" s="80">
        <f t="shared" si="46"/>
        <v>4.28</v>
      </c>
      <c r="J105" s="80">
        <f>VLOOKUP($A105,[0]!Table,MATCH(J$4,[0]!Curves,0))</f>
        <v>-0.67800000000000005</v>
      </c>
      <c r="K105" s="81">
        <f t="shared" si="47"/>
        <v>-0.67800000000000005</v>
      </c>
      <c r="L105" s="99">
        <f t="shared" si="48"/>
        <v>-0.67800000000000005</v>
      </c>
      <c r="M105" s="80">
        <f>VLOOKUP($A105,[0]!Table,MATCH(M$4,[0]!Curves,0))</f>
        <v>1.7333106757517001E-3</v>
      </c>
      <c r="N105" s="81">
        <f t="shared" si="49"/>
        <v>1.7333106757517001E-3</v>
      </c>
      <c r="O105" s="99">
        <f t="shared" si="50"/>
        <v>1.7333106757517001E-3</v>
      </c>
      <c r="P105" s="71"/>
      <c r="Q105" s="99">
        <f t="shared" si="51"/>
        <v>3.6037333106757519</v>
      </c>
      <c r="R105" s="99">
        <f t="shared" si="52"/>
        <v>3.6037333106757519</v>
      </c>
      <c r="S105" s="99">
        <f t="shared" si="53"/>
        <v>3.6037333106757519</v>
      </c>
      <c r="T105" s="82"/>
      <c r="U105" s="22">
        <f t="shared" si="54"/>
        <v>31</v>
      </c>
      <c r="V105" s="83">
        <f t="shared" si="55"/>
        <v>40872</v>
      </c>
      <c r="W105" s="22">
        <f t="shared" ca="1" si="56"/>
        <v>3823</v>
      </c>
      <c r="X105" s="80">
        <f>VLOOKUP($A105,[0]!Table,MATCH(X$4,[0]!Curves,0))</f>
        <v>6.1841241873168903E-2</v>
      </c>
      <c r="Y105" s="84">
        <f t="shared" ca="1" si="57"/>
        <v>0.52843161671448635</v>
      </c>
      <c r="Z105" s="22">
        <f t="shared" si="58"/>
        <v>1</v>
      </c>
      <c r="AA105" s="22">
        <f t="shared" si="59"/>
        <v>31</v>
      </c>
      <c r="AC105" s="72">
        <f t="shared" ca="1" si="60"/>
        <v>3505615.3452839027</v>
      </c>
      <c r="AD105" s="72">
        <f t="shared" ca="1" si="61"/>
        <v>3505615.3452839027</v>
      </c>
      <c r="AE105" s="72">
        <f t="shared" ca="1" si="62"/>
        <v>3505615.3452839027</v>
      </c>
      <c r="AF105" s="72">
        <f t="shared" ca="1" si="63"/>
        <v>-555328.78600525379</v>
      </c>
      <c r="AG105" s="72">
        <f t="shared" ca="1" si="64"/>
        <v>-555328.78600525379</v>
      </c>
      <c r="AH105" s="72">
        <f t="shared" ca="1" si="65"/>
        <v>-555328.78600525379</v>
      </c>
      <c r="AI105" s="72">
        <f t="shared" ca="1" si="66"/>
        <v>1419.7010521167219</v>
      </c>
      <c r="AJ105" s="72">
        <f t="shared" ca="1" si="67"/>
        <v>1419.7010521167219</v>
      </c>
      <c r="AK105" s="72">
        <f t="shared" ca="1" si="68"/>
        <v>1419.7010521167219</v>
      </c>
      <c r="AL105" s="76"/>
      <c r="AM105" s="72">
        <f t="shared" ca="1" si="69"/>
        <v>0</v>
      </c>
      <c r="AN105" s="72">
        <f t="shared" ca="1" si="70"/>
        <v>0</v>
      </c>
      <c r="AO105" s="72">
        <f t="shared" ca="1" si="71"/>
        <v>0</v>
      </c>
      <c r="AP105" s="85">
        <f t="shared" ca="1" si="72"/>
        <v>0</v>
      </c>
      <c r="AR105" s="72">
        <f t="shared" ca="1" si="73"/>
        <v>0</v>
      </c>
      <c r="AS105" s="72">
        <f t="shared" ca="1" si="74"/>
        <v>0</v>
      </c>
      <c r="AT105" s="72">
        <f t="shared" ca="1" si="75"/>
        <v>0</v>
      </c>
      <c r="AU105" s="85">
        <f t="shared" ca="1" si="76"/>
        <v>0</v>
      </c>
      <c r="AV105" s="85"/>
      <c r="AW105" s="73">
        <f t="shared" ca="1" si="77"/>
        <v>0</v>
      </c>
      <c r="AY105" s="73">
        <f t="shared" ca="1" si="78"/>
        <v>2951706.2603307655</v>
      </c>
      <c r="AZ105" s="86"/>
    </row>
    <row r="106" spans="1:52">
      <c r="A106" s="77">
        <f t="shared" si="79"/>
        <v>40848</v>
      </c>
      <c r="B106" s="78">
        <f t="shared" si="80"/>
        <v>50000</v>
      </c>
      <c r="C106" s="87"/>
      <c r="D106" s="79">
        <f t="shared" si="42"/>
        <v>50000</v>
      </c>
      <c r="E106" s="67">
        <f t="shared" si="43"/>
        <v>1500000</v>
      </c>
      <c r="F106" s="67">
        <f t="shared" ca="1" si="44"/>
        <v>788407.43194792629</v>
      </c>
      <c r="G106" s="80">
        <f>VLOOKUP($A106,[0]!Table,MATCH(G$4,[0]!Curves,0))</f>
        <v>4.415</v>
      </c>
      <c r="H106" s="81">
        <f t="shared" si="45"/>
        <v>4.415</v>
      </c>
      <c r="I106" s="80">
        <f t="shared" si="46"/>
        <v>4.415</v>
      </c>
      <c r="J106" s="80">
        <f>VLOOKUP($A106,[0]!Table,MATCH(J$4,[0]!Curves,0))</f>
        <v>-0.61799999999999999</v>
      </c>
      <c r="K106" s="81">
        <f t="shared" si="47"/>
        <v>-0.61799999999999999</v>
      </c>
      <c r="L106" s="99">
        <f t="shared" si="48"/>
        <v>-0.61799999999999999</v>
      </c>
      <c r="M106" s="80">
        <f>VLOOKUP($A106,[0]!Table,MATCH(M$4,[0]!Curves,0))</f>
        <v>5.5464504794610001E-3</v>
      </c>
      <c r="N106" s="81">
        <f t="shared" si="49"/>
        <v>5.5464504794610001E-3</v>
      </c>
      <c r="O106" s="99">
        <f t="shared" si="50"/>
        <v>5.5464504794610001E-3</v>
      </c>
      <c r="P106" s="71"/>
      <c r="Q106" s="99">
        <f t="shared" si="51"/>
        <v>3.8025464504794613</v>
      </c>
      <c r="R106" s="99">
        <f t="shared" si="52"/>
        <v>3.8025464504794613</v>
      </c>
      <c r="S106" s="99">
        <f t="shared" si="53"/>
        <v>3.8025464504794613</v>
      </c>
      <c r="T106" s="82"/>
      <c r="U106" s="22">
        <f t="shared" si="54"/>
        <v>30</v>
      </c>
      <c r="V106" s="83">
        <f t="shared" si="55"/>
        <v>40902</v>
      </c>
      <c r="W106" s="22">
        <f t="shared" ca="1" si="56"/>
        <v>3853</v>
      </c>
      <c r="X106" s="80">
        <f>VLOOKUP($A106,[0]!Table,MATCH(X$4,[0]!Curves,0))</f>
        <v>6.1877416997103904E-2</v>
      </c>
      <c r="Y106" s="84">
        <f t="shared" ca="1" si="57"/>
        <v>0.52560495463195089</v>
      </c>
      <c r="Z106" s="22">
        <f t="shared" si="58"/>
        <v>1</v>
      </c>
      <c r="AA106" s="22">
        <f t="shared" si="59"/>
        <v>30</v>
      </c>
      <c r="AC106" s="72">
        <f t="shared" ca="1" si="60"/>
        <v>3480818.8120500948</v>
      </c>
      <c r="AD106" s="72">
        <f t="shared" ca="1" si="61"/>
        <v>3480818.8120500948</v>
      </c>
      <c r="AE106" s="72">
        <f t="shared" ca="1" si="62"/>
        <v>3480818.8120500948</v>
      </c>
      <c r="AF106" s="72">
        <f t="shared" ca="1" si="63"/>
        <v>-487235.79294381844</v>
      </c>
      <c r="AG106" s="72">
        <f t="shared" ca="1" si="64"/>
        <v>-487235.79294381844</v>
      </c>
      <c r="AH106" s="72">
        <f t="shared" ca="1" si="65"/>
        <v>-487235.79294381844</v>
      </c>
      <c r="AI106" s="72">
        <f t="shared" ca="1" si="66"/>
        <v>4372.8627789381917</v>
      </c>
      <c r="AJ106" s="72">
        <f t="shared" ca="1" si="67"/>
        <v>4372.8627789381917</v>
      </c>
      <c r="AK106" s="72">
        <f t="shared" ca="1" si="68"/>
        <v>4372.8627789381917</v>
      </c>
      <c r="AL106" s="76"/>
      <c r="AM106" s="72">
        <f t="shared" ca="1" si="69"/>
        <v>0</v>
      </c>
      <c r="AN106" s="72">
        <f t="shared" ca="1" si="70"/>
        <v>0</v>
      </c>
      <c r="AO106" s="72">
        <f t="shared" ca="1" si="71"/>
        <v>0</v>
      </c>
      <c r="AP106" s="85">
        <f t="shared" ca="1" si="72"/>
        <v>0</v>
      </c>
      <c r="AR106" s="72">
        <f t="shared" ca="1" si="73"/>
        <v>0</v>
      </c>
      <c r="AS106" s="72">
        <f t="shared" ca="1" si="74"/>
        <v>0</v>
      </c>
      <c r="AT106" s="72">
        <f t="shared" ca="1" si="75"/>
        <v>0</v>
      </c>
      <c r="AU106" s="85">
        <f t="shared" ca="1" si="76"/>
        <v>0</v>
      </c>
      <c r="AV106" s="85"/>
      <c r="AW106" s="73">
        <f t="shared" ca="1" si="77"/>
        <v>0</v>
      </c>
      <c r="AY106" s="73">
        <f t="shared" ca="1" si="78"/>
        <v>2997955.8818852147</v>
      </c>
      <c r="AZ106" s="86"/>
    </row>
    <row r="107" spans="1:52">
      <c r="A107" s="77">
        <f t="shared" si="79"/>
        <v>40878</v>
      </c>
      <c r="B107" s="78">
        <f t="shared" si="80"/>
        <v>50000</v>
      </c>
      <c r="C107" s="87"/>
      <c r="D107" s="79">
        <f t="shared" si="42"/>
        <v>50000</v>
      </c>
      <c r="E107" s="67">
        <f t="shared" si="43"/>
        <v>1550000</v>
      </c>
      <c r="F107" s="67">
        <f t="shared" ca="1" si="44"/>
        <v>810180.18638242665</v>
      </c>
      <c r="G107" s="80">
        <f>VLOOKUP($A107,[0]!Table,MATCH(G$4,[0]!Curves,0))</f>
        <v>4.55</v>
      </c>
      <c r="H107" s="81">
        <f t="shared" si="45"/>
        <v>4.55</v>
      </c>
      <c r="I107" s="80">
        <f t="shared" si="46"/>
        <v>4.55</v>
      </c>
      <c r="J107" s="80">
        <f>VLOOKUP($A107,[0]!Table,MATCH(J$4,[0]!Curves,0))</f>
        <v>-0.61799999999999999</v>
      </c>
      <c r="K107" s="81">
        <f t="shared" si="47"/>
        <v>-0.61799999999999999</v>
      </c>
      <c r="L107" s="99">
        <f t="shared" si="48"/>
        <v>-0.61799999999999999</v>
      </c>
      <c r="M107" s="80">
        <f>VLOOKUP($A107,[0]!Table,MATCH(M$4,[0]!Curves,0))</f>
        <v>5.5463048553760002E-3</v>
      </c>
      <c r="N107" s="81">
        <f t="shared" si="49"/>
        <v>5.5463048553760002E-3</v>
      </c>
      <c r="O107" s="99">
        <f t="shared" si="50"/>
        <v>5.5463048553760002E-3</v>
      </c>
      <c r="P107" s="71"/>
      <c r="Q107" s="99">
        <f t="shared" si="51"/>
        <v>3.9375463048553758</v>
      </c>
      <c r="R107" s="99">
        <f t="shared" si="52"/>
        <v>3.9375463048553758</v>
      </c>
      <c r="S107" s="99">
        <f t="shared" si="53"/>
        <v>3.9375463048553758</v>
      </c>
      <c r="T107" s="82"/>
      <c r="U107" s="22">
        <f t="shared" si="54"/>
        <v>31</v>
      </c>
      <c r="V107" s="83">
        <f t="shared" si="55"/>
        <v>40933</v>
      </c>
      <c r="W107" s="22">
        <f t="shared" ca="1" si="56"/>
        <v>3884</v>
      </c>
      <c r="X107" s="80">
        <f>VLOOKUP($A107,[0]!Table,MATCH(X$4,[0]!Curves,0))</f>
        <v>6.1912425181970501E-2</v>
      </c>
      <c r="Y107" s="84">
        <f t="shared" ca="1" si="57"/>
        <v>0.52269689444027523</v>
      </c>
      <c r="Z107" s="22">
        <f t="shared" si="58"/>
        <v>1</v>
      </c>
      <c r="AA107" s="22">
        <f t="shared" si="59"/>
        <v>31</v>
      </c>
      <c r="AC107" s="72">
        <f t="shared" ca="1" si="60"/>
        <v>3686319.848040041</v>
      </c>
      <c r="AD107" s="72">
        <f t="shared" ca="1" si="61"/>
        <v>3686319.848040041</v>
      </c>
      <c r="AE107" s="72">
        <f t="shared" ca="1" si="62"/>
        <v>3686319.848040041</v>
      </c>
      <c r="AF107" s="72">
        <f t="shared" ca="1" si="63"/>
        <v>-500691.35518433969</v>
      </c>
      <c r="AG107" s="72">
        <f t="shared" ca="1" si="64"/>
        <v>-500691.35518433969</v>
      </c>
      <c r="AH107" s="72">
        <f t="shared" ca="1" si="65"/>
        <v>-500691.35518433969</v>
      </c>
      <c r="AI107" s="72">
        <f t="shared" ca="1" si="66"/>
        <v>4493.5063014622856</v>
      </c>
      <c r="AJ107" s="72">
        <f t="shared" ca="1" si="67"/>
        <v>4493.5063014622856</v>
      </c>
      <c r="AK107" s="72">
        <f t="shared" ca="1" si="68"/>
        <v>4493.5063014622856</v>
      </c>
      <c r="AL107" s="76"/>
      <c r="AM107" s="72">
        <f t="shared" ca="1" si="69"/>
        <v>0</v>
      </c>
      <c r="AN107" s="72">
        <f t="shared" ca="1" si="70"/>
        <v>0</v>
      </c>
      <c r="AO107" s="72">
        <f t="shared" ca="1" si="71"/>
        <v>0</v>
      </c>
      <c r="AP107" s="85">
        <f t="shared" ca="1" si="72"/>
        <v>0</v>
      </c>
      <c r="AR107" s="72">
        <f t="shared" ca="1" si="73"/>
        <v>0</v>
      </c>
      <c r="AS107" s="72">
        <f t="shared" ca="1" si="74"/>
        <v>0</v>
      </c>
      <c r="AT107" s="72">
        <f t="shared" ca="1" si="75"/>
        <v>0</v>
      </c>
      <c r="AU107" s="85">
        <f t="shared" ca="1" si="76"/>
        <v>0</v>
      </c>
      <c r="AV107" s="85"/>
      <c r="AW107" s="73">
        <f t="shared" ca="1" si="77"/>
        <v>0</v>
      </c>
      <c r="AY107" s="73">
        <f t="shared" ca="1" si="78"/>
        <v>3190121.9991571638</v>
      </c>
      <c r="AZ107" s="86"/>
    </row>
    <row r="108" spans="1:52">
      <c r="A108" s="77">
        <f t="shared" si="79"/>
        <v>40909</v>
      </c>
      <c r="B108" s="78">
        <f t="shared" si="80"/>
        <v>50000</v>
      </c>
      <c r="C108" s="87"/>
      <c r="D108" s="79">
        <f t="shared" si="42"/>
        <v>50000</v>
      </c>
      <c r="E108" s="67">
        <f t="shared" si="43"/>
        <v>1550000</v>
      </c>
      <c r="F108" s="67">
        <f t="shared" ca="1" si="44"/>
        <v>805692.83853560407</v>
      </c>
      <c r="G108" s="80">
        <f>VLOOKUP($A108,[0]!Table,MATCH(G$4,[0]!Curves,0))</f>
        <v>4.641</v>
      </c>
      <c r="H108" s="81">
        <f t="shared" si="45"/>
        <v>4.641</v>
      </c>
      <c r="I108" s="80">
        <f t="shared" si="46"/>
        <v>4.641</v>
      </c>
      <c r="J108" s="80">
        <f>VLOOKUP($A108,[0]!Table,MATCH(J$4,[0]!Curves,0))</f>
        <v>-0.61799999999999999</v>
      </c>
      <c r="K108" s="81">
        <f t="shared" si="47"/>
        <v>-0.61799999999999999</v>
      </c>
      <c r="L108" s="99">
        <f t="shared" si="48"/>
        <v>-0.61799999999999999</v>
      </c>
      <c r="M108" s="80">
        <f>VLOOKUP($A108,[0]!Table,MATCH(M$4,[0]!Curves,0))</f>
        <v>5.5461475828159999E-3</v>
      </c>
      <c r="N108" s="81">
        <f t="shared" si="49"/>
        <v>5.5461475828159999E-3</v>
      </c>
      <c r="O108" s="99">
        <f t="shared" si="50"/>
        <v>5.5461475828159999E-3</v>
      </c>
      <c r="P108" s="71"/>
      <c r="Q108" s="99">
        <f t="shared" si="51"/>
        <v>4.0285461475828157</v>
      </c>
      <c r="R108" s="99">
        <f t="shared" si="52"/>
        <v>4.0285461475828157</v>
      </c>
      <c r="S108" s="99">
        <f t="shared" si="53"/>
        <v>4.0285461475828157</v>
      </c>
      <c r="T108" s="82"/>
      <c r="U108" s="22">
        <f t="shared" si="54"/>
        <v>31</v>
      </c>
      <c r="V108" s="83">
        <f t="shared" si="55"/>
        <v>40964</v>
      </c>
      <c r="W108" s="22">
        <f t="shared" ca="1" si="56"/>
        <v>3915</v>
      </c>
      <c r="X108" s="80">
        <f>VLOOKUP($A108,[0]!Table,MATCH(X$4,[0]!Curves,0))</f>
        <v>6.1948600306760401E-2</v>
      </c>
      <c r="Y108" s="84">
        <f t="shared" ca="1" si="57"/>
        <v>0.51980183131329294</v>
      </c>
      <c r="Z108" s="22">
        <f t="shared" si="58"/>
        <v>1</v>
      </c>
      <c r="AA108" s="22">
        <f t="shared" si="59"/>
        <v>31</v>
      </c>
      <c r="AC108" s="72">
        <f t="shared" ca="1" si="60"/>
        <v>3739220.4636437385</v>
      </c>
      <c r="AD108" s="72">
        <f t="shared" ca="1" si="61"/>
        <v>3739220.4636437385</v>
      </c>
      <c r="AE108" s="72">
        <f t="shared" ca="1" si="62"/>
        <v>3739220.4636437385</v>
      </c>
      <c r="AF108" s="72">
        <f t="shared" ca="1" si="63"/>
        <v>-497918.17421500332</v>
      </c>
      <c r="AG108" s="72">
        <f t="shared" ca="1" si="64"/>
        <v>-497918.17421500332</v>
      </c>
      <c r="AH108" s="72">
        <f t="shared" ca="1" si="65"/>
        <v>-497918.17421500332</v>
      </c>
      <c r="AI108" s="72">
        <f t="shared" ca="1" si="66"/>
        <v>4468.4913889364025</v>
      </c>
      <c r="AJ108" s="72">
        <f t="shared" ca="1" si="67"/>
        <v>4468.4913889364025</v>
      </c>
      <c r="AK108" s="72">
        <f t="shared" ca="1" si="68"/>
        <v>4468.4913889364025</v>
      </c>
      <c r="AL108" s="76"/>
      <c r="AM108" s="72">
        <f t="shared" ca="1" si="69"/>
        <v>0</v>
      </c>
      <c r="AN108" s="72">
        <f t="shared" ca="1" si="70"/>
        <v>0</v>
      </c>
      <c r="AO108" s="72">
        <f t="shared" ca="1" si="71"/>
        <v>0</v>
      </c>
      <c r="AP108" s="85">
        <f t="shared" ca="1" si="72"/>
        <v>0</v>
      </c>
      <c r="AR108" s="72">
        <f t="shared" ca="1" si="73"/>
        <v>0</v>
      </c>
      <c r="AS108" s="72">
        <f t="shared" ca="1" si="74"/>
        <v>0</v>
      </c>
      <c r="AT108" s="72">
        <f t="shared" ca="1" si="75"/>
        <v>0</v>
      </c>
      <c r="AU108" s="85">
        <f t="shared" ca="1" si="76"/>
        <v>0</v>
      </c>
      <c r="AV108" s="85"/>
      <c r="AW108" s="73">
        <f t="shared" ca="1" si="77"/>
        <v>0</v>
      </c>
      <c r="AY108" s="73">
        <f t="shared" ca="1" si="78"/>
        <v>3245770.7808176717</v>
      </c>
      <c r="AZ108" s="86"/>
    </row>
    <row r="109" spans="1:52">
      <c r="A109" s="77">
        <f t="shared" si="79"/>
        <v>40940</v>
      </c>
      <c r="B109" s="78">
        <f t="shared" si="80"/>
        <v>50000</v>
      </c>
      <c r="C109" s="87"/>
      <c r="D109" s="79">
        <f t="shared" si="42"/>
        <v>50000</v>
      </c>
      <c r="E109" s="67">
        <f t="shared" si="43"/>
        <v>1450000</v>
      </c>
      <c r="F109" s="67">
        <f t="shared" ca="1" si="44"/>
        <v>749802.65530483669</v>
      </c>
      <c r="G109" s="80">
        <f>VLOOKUP($A109,[0]!Table,MATCH(G$4,[0]!Curves,0))</f>
        <v>4.5230000000000006</v>
      </c>
      <c r="H109" s="81">
        <f t="shared" si="45"/>
        <v>4.5230000000000006</v>
      </c>
      <c r="I109" s="80">
        <f t="shared" si="46"/>
        <v>4.5230000000000006</v>
      </c>
      <c r="J109" s="80">
        <f>VLOOKUP($A109,[0]!Table,MATCH(J$4,[0]!Curves,0))</f>
        <v>-0.61799999999999999</v>
      </c>
      <c r="K109" s="81">
        <f t="shared" si="47"/>
        <v>-0.61799999999999999</v>
      </c>
      <c r="L109" s="99">
        <f t="shared" si="48"/>
        <v>-0.61799999999999999</v>
      </c>
      <c r="M109" s="80">
        <f>VLOOKUP($A109,[0]!Table,MATCH(M$4,[0]!Curves,0))</f>
        <v>5.5459834055136999E-3</v>
      </c>
      <c r="N109" s="81">
        <f t="shared" si="49"/>
        <v>5.5459834055136999E-3</v>
      </c>
      <c r="O109" s="99">
        <f t="shared" si="50"/>
        <v>5.5459834055136999E-3</v>
      </c>
      <c r="P109" s="71"/>
      <c r="Q109" s="99">
        <f t="shared" si="51"/>
        <v>3.9105459834055143</v>
      </c>
      <c r="R109" s="99">
        <f t="shared" si="52"/>
        <v>3.9105459834055143</v>
      </c>
      <c r="S109" s="99">
        <f t="shared" si="53"/>
        <v>3.9105459834055143</v>
      </c>
      <c r="T109" s="82"/>
      <c r="U109" s="22">
        <f t="shared" si="54"/>
        <v>29</v>
      </c>
      <c r="V109" s="83">
        <f t="shared" si="55"/>
        <v>40993</v>
      </c>
      <c r="W109" s="22">
        <f t="shared" ca="1" si="56"/>
        <v>3944</v>
      </c>
      <c r="X109" s="80">
        <f>VLOOKUP($A109,[0]!Table,MATCH(X$4,[0]!Curves,0))</f>
        <v>6.1984775431985099E-2</v>
      </c>
      <c r="Y109" s="84">
        <f t="shared" ca="1" si="57"/>
        <v>0.51710527952057705</v>
      </c>
      <c r="Z109" s="22">
        <f t="shared" si="58"/>
        <v>1</v>
      </c>
      <c r="AA109" s="22">
        <f t="shared" si="59"/>
        <v>29</v>
      </c>
      <c r="AC109" s="72">
        <f t="shared" ca="1" si="60"/>
        <v>3391357.4099437767</v>
      </c>
      <c r="AD109" s="72">
        <f t="shared" ca="1" si="61"/>
        <v>3391357.4099437767</v>
      </c>
      <c r="AE109" s="72">
        <f t="shared" ca="1" si="62"/>
        <v>3391357.4099437767</v>
      </c>
      <c r="AF109" s="72">
        <f t="shared" ca="1" si="63"/>
        <v>-463378.04097838909</v>
      </c>
      <c r="AG109" s="72">
        <f t="shared" ca="1" si="64"/>
        <v>-463378.04097838909</v>
      </c>
      <c r="AH109" s="72">
        <f t="shared" ca="1" si="65"/>
        <v>-463378.04097838909</v>
      </c>
      <c r="AI109" s="72">
        <f t="shared" ca="1" si="66"/>
        <v>4158.3930837307335</v>
      </c>
      <c r="AJ109" s="72">
        <f t="shared" ca="1" si="67"/>
        <v>4158.3930837307335</v>
      </c>
      <c r="AK109" s="72">
        <f t="shared" ca="1" si="68"/>
        <v>4158.3930837307335</v>
      </c>
      <c r="AL109" s="76"/>
      <c r="AM109" s="72">
        <f t="shared" ca="1" si="69"/>
        <v>0</v>
      </c>
      <c r="AN109" s="72">
        <f t="shared" ca="1" si="70"/>
        <v>0</v>
      </c>
      <c r="AO109" s="72">
        <f t="shared" ca="1" si="71"/>
        <v>0</v>
      </c>
      <c r="AP109" s="85">
        <f t="shared" ca="1" si="72"/>
        <v>0</v>
      </c>
      <c r="AR109" s="72">
        <f t="shared" ca="1" si="73"/>
        <v>0</v>
      </c>
      <c r="AS109" s="72">
        <f t="shared" ca="1" si="74"/>
        <v>0</v>
      </c>
      <c r="AT109" s="72">
        <f t="shared" ca="1" si="75"/>
        <v>0</v>
      </c>
      <c r="AU109" s="85">
        <f t="shared" ca="1" si="76"/>
        <v>0</v>
      </c>
      <c r="AV109" s="85"/>
      <c r="AW109" s="73">
        <f t="shared" ca="1" si="77"/>
        <v>0</v>
      </c>
      <c r="AY109" s="73">
        <f t="shared" ca="1" si="78"/>
        <v>2932137.7620491181</v>
      </c>
      <c r="AZ109" s="86"/>
    </row>
    <row r="110" spans="1:52">
      <c r="A110" s="77">
        <f t="shared" si="79"/>
        <v>40969</v>
      </c>
      <c r="B110" s="78">
        <f t="shared" si="80"/>
        <v>50000</v>
      </c>
      <c r="C110" s="87"/>
      <c r="D110" s="79">
        <f t="shared" si="42"/>
        <v>50000</v>
      </c>
      <c r="E110" s="67">
        <f t="shared" si="43"/>
        <v>1550000</v>
      </c>
      <c r="F110" s="67">
        <f t="shared" ca="1" si="44"/>
        <v>797064.66121821397</v>
      </c>
      <c r="G110" s="80">
        <f>VLOOKUP($A110,[0]!Table,MATCH(G$4,[0]!Curves,0))</f>
        <v>4.3899999999999997</v>
      </c>
      <c r="H110" s="81">
        <f t="shared" si="45"/>
        <v>4.3899999999999997</v>
      </c>
      <c r="I110" s="80">
        <f t="shared" si="46"/>
        <v>4.3899999999999997</v>
      </c>
      <c r="J110" s="80">
        <f>VLOOKUP($A110,[0]!Table,MATCH(J$4,[0]!Curves,0))</f>
        <v>-0.61799999999999999</v>
      </c>
      <c r="K110" s="81">
        <f t="shared" si="47"/>
        <v>-0.61799999999999999</v>
      </c>
      <c r="L110" s="99">
        <f t="shared" si="48"/>
        <v>-0.61799999999999999</v>
      </c>
      <c r="M110" s="80">
        <f>VLOOKUP($A110,[0]!Table,MATCH(M$4,[0]!Curves,0))</f>
        <v>5.5458235702825001E-3</v>
      </c>
      <c r="N110" s="81">
        <f t="shared" si="49"/>
        <v>5.5458235702825001E-3</v>
      </c>
      <c r="O110" s="99">
        <f t="shared" si="50"/>
        <v>5.5458235702825001E-3</v>
      </c>
      <c r="P110" s="71"/>
      <c r="Q110" s="99">
        <f t="shared" si="51"/>
        <v>3.7775458235702821</v>
      </c>
      <c r="R110" s="99">
        <f t="shared" si="52"/>
        <v>3.7775458235702821</v>
      </c>
      <c r="S110" s="99">
        <f t="shared" si="53"/>
        <v>3.7775458235702821</v>
      </c>
      <c r="T110" s="82"/>
      <c r="U110" s="22">
        <f t="shared" si="54"/>
        <v>31</v>
      </c>
      <c r="V110" s="83">
        <f t="shared" si="55"/>
        <v>41024</v>
      </c>
      <c r="W110" s="22">
        <f t="shared" ca="1" si="56"/>
        <v>3975</v>
      </c>
      <c r="X110" s="80">
        <f>VLOOKUP($A110,[0]!Table,MATCH(X$4,[0]!Curves,0))</f>
        <v>6.2018616678555502E-2</v>
      </c>
      <c r="Y110" s="84">
        <f t="shared" ca="1" si="57"/>
        <v>0.51423526530207353</v>
      </c>
      <c r="Z110" s="22">
        <f t="shared" si="58"/>
        <v>1</v>
      </c>
      <c r="AA110" s="22">
        <f t="shared" si="59"/>
        <v>31</v>
      </c>
      <c r="AC110" s="72">
        <f t="shared" ca="1" si="60"/>
        <v>3499113.8627479589</v>
      </c>
      <c r="AD110" s="72">
        <f t="shared" ca="1" si="61"/>
        <v>3499113.8627479589</v>
      </c>
      <c r="AE110" s="72">
        <f t="shared" ca="1" si="62"/>
        <v>3499113.8627479589</v>
      </c>
      <c r="AF110" s="72">
        <f t="shared" ca="1" si="63"/>
        <v>-492585.96063285624</v>
      </c>
      <c r="AG110" s="72">
        <f t="shared" ca="1" si="64"/>
        <v>-492585.96063285624</v>
      </c>
      <c r="AH110" s="72">
        <f t="shared" ca="1" si="65"/>
        <v>-492585.96063285624</v>
      </c>
      <c r="AI110" s="72">
        <f t="shared" ca="1" si="66"/>
        <v>4420.3799852232069</v>
      </c>
      <c r="AJ110" s="72">
        <f t="shared" ca="1" si="67"/>
        <v>4420.3799852232069</v>
      </c>
      <c r="AK110" s="72">
        <f t="shared" ca="1" si="68"/>
        <v>4420.3799852232069</v>
      </c>
      <c r="AL110" s="76"/>
      <c r="AM110" s="72">
        <f t="shared" ca="1" si="69"/>
        <v>0</v>
      </c>
      <c r="AN110" s="72">
        <f t="shared" ca="1" si="70"/>
        <v>0</v>
      </c>
      <c r="AO110" s="72">
        <f t="shared" ca="1" si="71"/>
        <v>0</v>
      </c>
      <c r="AP110" s="85">
        <f t="shared" ca="1" si="72"/>
        <v>0</v>
      </c>
      <c r="AR110" s="72">
        <f t="shared" ca="1" si="73"/>
        <v>0</v>
      </c>
      <c r="AS110" s="72">
        <f t="shared" ca="1" si="74"/>
        <v>0</v>
      </c>
      <c r="AT110" s="72">
        <f t="shared" ca="1" si="75"/>
        <v>0</v>
      </c>
      <c r="AU110" s="85">
        <f t="shared" ca="1" si="76"/>
        <v>0</v>
      </c>
      <c r="AV110" s="85"/>
      <c r="AW110" s="73">
        <f t="shared" ca="1" si="77"/>
        <v>0</v>
      </c>
      <c r="AY110" s="73">
        <f t="shared" ca="1" si="78"/>
        <v>3010948.2821003259</v>
      </c>
      <c r="AZ110" s="86"/>
    </row>
    <row r="111" spans="1:52">
      <c r="A111" s="77">
        <f t="shared" si="79"/>
        <v>41000</v>
      </c>
      <c r="B111" s="78">
        <f t="shared" si="80"/>
        <v>50000</v>
      </c>
      <c r="C111" s="87"/>
      <c r="D111" s="79">
        <f t="shared" si="42"/>
        <v>50000</v>
      </c>
      <c r="E111" s="67">
        <f t="shared" si="43"/>
        <v>1500000</v>
      </c>
      <c r="F111" s="67">
        <f t="shared" ca="1" si="44"/>
        <v>767205.15372995869</v>
      </c>
      <c r="G111" s="80">
        <f>VLOOKUP($A111,[0]!Table,MATCH(G$4,[0]!Curves,0))</f>
        <v>4.2050000000000001</v>
      </c>
      <c r="H111" s="81">
        <f t="shared" si="45"/>
        <v>4.2050000000000001</v>
      </c>
      <c r="I111" s="80">
        <f t="shared" si="46"/>
        <v>4.2050000000000001</v>
      </c>
      <c r="J111" s="80">
        <f>VLOOKUP($A111,[0]!Table,MATCH(J$4,[0]!Curves,0))</f>
        <v>-0.71800000000000008</v>
      </c>
      <c r="K111" s="81">
        <f t="shared" si="47"/>
        <v>-0.71800000000000008</v>
      </c>
      <c r="L111" s="99">
        <f t="shared" si="48"/>
        <v>-0.71800000000000008</v>
      </c>
      <c r="M111" s="80">
        <f>VLOOKUP($A111,[0]!Table,MATCH(M$4,[0]!Curves,0))</f>
        <v>1.7330143849588E-3</v>
      </c>
      <c r="N111" s="81">
        <f t="shared" si="49"/>
        <v>1.7330143849588E-3</v>
      </c>
      <c r="O111" s="99">
        <f t="shared" si="50"/>
        <v>1.7330143849588E-3</v>
      </c>
      <c r="P111" s="71"/>
      <c r="Q111" s="99">
        <f t="shared" si="51"/>
        <v>3.4887330143849589</v>
      </c>
      <c r="R111" s="99">
        <f t="shared" si="52"/>
        <v>3.4887330143849589</v>
      </c>
      <c r="S111" s="99">
        <f t="shared" si="53"/>
        <v>3.4887330143849589</v>
      </c>
      <c r="T111" s="82"/>
      <c r="U111" s="22">
        <f t="shared" si="54"/>
        <v>30</v>
      </c>
      <c r="V111" s="83">
        <f t="shared" si="55"/>
        <v>41054</v>
      </c>
      <c r="W111" s="22">
        <f t="shared" ca="1" si="56"/>
        <v>4005</v>
      </c>
      <c r="X111" s="80">
        <f>VLOOKUP($A111,[0]!Table,MATCH(X$4,[0]!Curves,0))</f>
        <v>6.2054791804620799E-2</v>
      </c>
      <c r="Y111" s="84">
        <f t="shared" ca="1" si="57"/>
        <v>0.51147010248663916</v>
      </c>
      <c r="Z111" s="22">
        <f t="shared" si="58"/>
        <v>1</v>
      </c>
      <c r="AA111" s="22">
        <f t="shared" si="59"/>
        <v>30</v>
      </c>
      <c r="AC111" s="72">
        <f t="shared" ca="1" si="60"/>
        <v>3226097.6714344765</v>
      </c>
      <c r="AD111" s="72">
        <f t="shared" ca="1" si="61"/>
        <v>3226097.6714344765</v>
      </c>
      <c r="AE111" s="72">
        <f t="shared" ca="1" si="62"/>
        <v>3226097.6714344765</v>
      </c>
      <c r="AF111" s="72">
        <f t="shared" ca="1" si="63"/>
        <v>-550853.30037811038</v>
      </c>
      <c r="AG111" s="72">
        <f t="shared" ca="1" si="64"/>
        <v>-550853.30037811038</v>
      </c>
      <c r="AH111" s="72">
        <f t="shared" ca="1" si="65"/>
        <v>-550853.30037811038</v>
      </c>
      <c r="AI111" s="72">
        <f t="shared" ca="1" si="66"/>
        <v>1329.5775676285459</v>
      </c>
      <c r="AJ111" s="72">
        <f t="shared" ca="1" si="67"/>
        <v>1329.5775676285459</v>
      </c>
      <c r="AK111" s="72">
        <f t="shared" ca="1" si="68"/>
        <v>1329.5775676285459</v>
      </c>
      <c r="AL111" s="76"/>
      <c r="AM111" s="72">
        <f t="shared" ca="1" si="69"/>
        <v>0</v>
      </c>
      <c r="AN111" s="72">
        <f t="shared" ca="1" si="70"/>
        <v>0</v>
      </c>
      <c r="AO111" s="72">
        <f t="shared" ca="1" si="71"/>
        <v>0</v>
      </c>
      <c r="AP111" s="85">
        <f t="shared" ca="1" si="72"/>
        <v>0</v>
      </c>
      <c r="AR111" s="72">
        <f t="shared" ca="1" si="73"/>
        <v>0</v>
      </c>
      <c r="AS111" s="72">
        <f t="shared" ca="1" si="74"/>
        <v>0</v>
      </c>
      <c r="AT111" s="72">
        <f t="shared" ca="1" si="75"/>
        <v>0</v>
      </c>
      <c r="AU111" s="85">
        <f t="shared" ca="1" si="76"/>
        <v>0</v>
      </c>
      <c r="AV111" s="85"/>
      <c r="AW111" s="73">
        <f t="shared" ca="1" si="77"/>
        <v>0</v>
      </c>
      <c r="AY111" s="73">
        <f t="shared" ca="1" si="78"/>
        <v>2676573.9486239948</v>
      </c>
      <c r="AZ111" s="86"/>
    </row>
    <row r="112" spans="1:52">
      <c r="A112" s="77">
        <f t="shared" si="79"/>
        <v>41030</v>
      </c>
      <c r="B112" s="78">
        <f t="shared" si="80"/>
        <v>50000</v>
      </c>
      <c r="C112" s="87"/>
      <c r="D112" s="79">
        <f t="shared" si="42"/>
        <v>50000</v>
      </c>
      <c r="E112" s="67">
        <f t="shared" si="43"/>
        <v>1550000</v>
      </c>
      <c r="F112" s="67">
        <f t="shared" ca="1" si="44"/>
        <v>788369.38592112274</v>
      </c>
      <c r="G112" s="80">
        <f>VLOOKUP($A112,[0]!Table,MATCH(G$4,[0]!Curves,0))</f>
        <v>4.1950000000000003</v>
      </c>
      <c r="H112" s="81">
        <f t="shared" si="45"/>
        <v>4.1950000000000003</v>
      </c>
      <c r="I112" s="80">
        <f t="shared" si="46"/>
        <v>4.1950000000000003</v>
      </c>
      <c r="J112" s="80">
        <f>VLOOKUP($A112,[0]!Table,MATCH(J$4,[0]!Curves,0))</f>
        <v>-0.71800000000000008</v>
      </c>
      <c r="K112" s="81">
        <f t="shared" si="47"/>
        <v>-0.71800000000000008</v>
      </c>
      <c r="L112" s="99">
        <f t="shared" si="48"/>
        <v>-0.71800000000000008</v>
      </c>
      <c r="M112" s="80">
        <f>VLOOKUP($A112,[0]!Table,MATCH(M$4,[0]!Curves,0))</f>
        <v>1.7329586403626001E-3</v>
      </c>
      <c r="N112" s="81">
        <f t="shared" si="49"/>
        <v>1.7329586403626001E-3</v>
      </c>
      <c r="O112" s="99">
        <f t="shared" si="50"/>
        <v>1.7329586403626001E-3</v>
      </c>
      <c r="P112" s="71"/>
      <c r="Q112" s="99">
        <f t="shared" si="51"/>
        <v>3.4787329586403626</v>
      </c>
      <c r="R112" s="99">
        <f t="shared" si="52"/>
        <v>3.4787329586403626</v>
      </c>
      <c r="S112" s="99">
        <f t="shared" si="53"/>
        <v>3.4787329586403626</v>
      </c>
      <c r="T112" s="82"/>
      <c r="U112" s="22">
        <f t="shared" si="54"/>
        <v>31</v>
      </c>
      <c r="V112" s="83">
        <f t="shared" si="55"/>
        <v>41085</v>
      </c>
      <c r="W112" s="22">
        <f t="shared" ca="1" si="56"/>
        <v>4036</v>
      </c>
      <c r="X112" s="80">
        <f>VLOOKUP($A112,[0]!Table,MATCH(X$4,[0]!Curves,0))</f>
        <v>6.20897999915484E-2</v>
      </c>
      <c r="Y112" s="84">
        <f t="shared" ca="1" si="57"/>
        <v>0.50862541027169206</v>
      </c>
      <c r="Z112" s="22">
        <f t="shared" si="58"/>
        <v>1</v>
      </c>
      <c r="AA112" s="22">
        <f t="shared" si="59"/>
        <v>31</v>
      </c>
      <c r="AC112" s="72">
        <f t="shared" ca="1" si="60"/>
        <v>3307209.5739391102</v>
      </c>
      <c r="AD112" s="72">
        <f t="shared" ca="1" si="61"/>
        <v>3307209.5739391102</v>
      </c>
      <c r="AE112" s="72">
        <f t="shared" ca="1" si="62"/>
        <v>3307209.5739391102</v>
      </c>
      <c r="AF112" s="72">
        <f t="shared" ca="1" si="63"/>
        <v>-566049.21909136616</v>
      </c>
      <c r="AG112" s="72">
        <f t="shared" ca="1" si="64"/>
        <v>-566049.21909136616</v>
      </c>
      <c r="AH112" s="72">
        <f t="shared" ca="1" si="65"/>
        <v>-566049.21909136616</v>
      </c>
      <c r="AI112" s="72">
        <f t="shared" ca="1" si="66"/>
        <v>1366.2115391293669</v>
      </c>
      <c r="AJ112" s="72">
        <f t="shared" ca="1" si="67"/>
        <v>1366.2115391293669</v>
      </c>
      <c r="AK112" s="72">
        <f t="shared" ca="1" si="68"/>
        <v>1366.2115391293669</v>
      </c>
      <c r="AL112" s="76"/>
      <c r="AM112" s="72">
        <f t="shared" ca="1" si="69"/>
        <v>0</v>
      </c>
      <c r="AN112" s="72">
        <f t="shared" ca="1" si="70"/>
        <v>0</v>
      </c>
      <c r="AO112" s="72">
        <f t="shared" ca="1" si="71"/>
        <v>0</v>
      </c>
      <c r="AP112" s="85">
        <f t="shared" ca="1" si="72"/>
        <v>0</v>
      </c>
      <c r="AR112" s="72">
        <f t="shared" ca="1" si="73"/>
        <v>0</v>
      </c>
      <c r="AS112" s="72">
        <f t="shared" ca="1" si="74"/>
        <v>0</v>
      </c>
      <c r="AT112" s="72">
        <f t="shared" ca="1" si="75"/>
        <v>0</v>
      </c>
      <c r="AU112" s="85">
        <f t="shared" ca="1" si="76"/>
        <v>0</v>
      </c>
      <c r="AV112" s="85"/>
      <c r="AW112" s="73">
        <f t="shared" ca="1" si="77"/>
        <v>0</v>
      </c>
      <c r="AY112" s="73">
        <f t="shared" ca="1" si="78"/>
        <v>2742526.5663868734</v>
      </c>
      <c r="AZ112" s="86"/>
    </row>
    <row r="113" spans="1:52">
      <c r="A113" s="77">
        <f t="shared" si="79"/>
        <v>41061</v>
      </c>
      <c r="B113" s="78">
        <f t="shared" si="80"/>
        <v>50000</v>
      </c>
      <c r="C113" s="87"/>
      <c r="D113" s="79">
        <f t="shared" si="42"/>
        <v>50000</v>
      </c>
      <c r="E113" s="67">
        <f t="shared" si="43"/>
        <v>1500000</v>
      </c>
      <c r="F113" s="67">
        <f t="shared" ca="1" si="44"/>
        <v>758827.02317920187</v>
      </c>
      <c r="G113" s="80">
        <f>VLOOKUP($A113,[0]!Table,MATCH(G$4,[0]!Curves,0))</f>
        <v>4.2309999999999999</v>
      </c>
      <c r="H113" s="81">
        <f t="shared" si="45"/>
        <v>4.2309999999999999</v>
      </c>
      <c r="I113" s="80">
        <f t="shared" si="46"/>
        <v>4.2309999999999999</v>
      </c>
      <c r="J113" s="80">
        <f>VLOOKUP($A113,[0]!Table,MATCH(J$4,[0]!Curves,0))</f>
        <v>-0.71800000000000008</v>
      </c>
      <c r="K113" s="81">
        <f t="shared" si="47"/>
        <v>-0.71800000000000008</v>
      </c>
      <c r="L113" s="99">
        <f t="shared" si="48"/>
        <v>-0.71800000000000008</v>
      </c>
      <c r="M113" s="80">
        <f>VLOOKUP($A113,[0]!Table,MATCH(M$4,[0]!Curves,0))</f>
        <v>1.7328989159497001E-3</v>
      </c>
      <c r="N113" s="81">
        <f t="shared" si="49"/>
        <v>1.7328989159497001E-3</v>
      </c>
      <c r="O113" s="99">
        <f t="shared" si="50"/>
        <v>1.7328989159497001E-3</v>
      </c>
      <c r="P113" s="71"/>
      <c r="Q113" s="99">
        <f t="shared" si="51"/>
        <v>3.5147328989159496</v>
      </c>
      <c r="R113" s="99">
        <f t="shared" si="52"/>
        <v>3.5147328989159496</v>
      </c>
      <c r="S113" s="99">
        <f t="shared" si="53"/>
        <v>3.5147328989159496</v>
      </c>
      <c r="T113" s="82"/>
      <c r="U113" s="22">
        <f t="shared" si="54"/>
        <v>30</v>
      </c>
      <c r="V113" s="83">
        <f t="shared" si="55"/>
        <v>41115</v>
      </c>
      <c r="W113" s="22">
        <f t="shared" ca="1" si="56"/>
        <v>4066</v>
      </c>
      <c r="X113" s="80">
        <f>VLOOKUP($A113,[0]!Table,MATCH(X$4,[0]!Curves,0))</f>
        <v>6.2125975118468603E-2</v>
      </c>
      <c r="Y113" s="84">
        <f t="shared" ca="1" si="57"/>
        <v>0.50588468211946791</v>
      </c>
      <c r="Z113" s="22">
        <f t="shared" si="58"/>
        <v>1</v>
      </c>
      <c r="AA113" s="22">
        <f t="shared" si="59"/>
        <v>30</v>
      </c>
      <c r="AC113" s="72">
        <f t="shared" ca="1" si="60"/>
        <v>3210597.1350712031</v>
      </c>
      <c r="AD113" s="72">
        <f t="shared" ca="1" si="61"/>
        <v>3210597.1350712031</v>
      </c>
      <c r="AE113" s="72">
        <f t="shared" ca="1" si="62"/>
        <v>3210597.1350712031</v>
      </c>
      <c r="AF113" s="72">
        <f t="shared" ca="1" si="63"/>
        <v>-544837.80264266697</v>
      </c>
      <c r="AG113" s="72">
        <f t="shared" ca="1" si="64"/>
        <v>-544837.80264266697</v>
      </c>
      <c r="AH113" s="72">
        <f t="shared" ca="1" si="65"/>
        <v>-544837.80264266697</v>
      </c>
      <c r="AI113" s="72">
        <f t="shared" ca="1" si="66"/>
        <v>1314.9705258605768</v>
      </c>
      <c r="AJ113" s="72">
        <f t="shared" ca="1" si="67"/>
        <v>1314.9705258605768</v>
      </c>
      <c r="AK113" s="72">
        <f t="shared" ca="1" si="68"/>
        <v>1314.9705258605768</v>
      </c>
      <c r="AL113" s="76"/>
      <c r="AM113" s="72">
        <f t="shared" ca="1" si="69"/>
        <v>0</v>
      </c>
      <c r="AN113" s="72">
        <f t="shared" ca="1" si="70"/>
        <v>0</v>
      </c>
      <c r="AO113" s="72">
        <f t="shared" ca="1" si="71"/>
        <v>0</v>
      </c>
      <c r="AP113" s="85">
        <f t="shared" ca="1" si="72"/>
        <v>0</v>
      </c>
      <c r="AR113" s="72">
        <f t="shared" ca="1" si="73"/>
        <v>0</v>
      </c>
      <c r="AS113" s="72">
        <f t="shared" ca="1" si="74"/>
        <v>0</v>
      </c>
      <c r="AT113" s="72">
        <f t="shared" ca="1" si="75"/>
        <v>0</v>
      </c>
      <c r="AU113" s="85">
        <f t="shared" ca="1" si="76"/>
        <v>0</v>
      </c>
      <c r="AV113" s="85"/>
      <c r="AW113" s="73">
        <f t="shared" ca="1" si="77"/>
        <v>0</v>
      </c>
      <c r="AY113" s="73">
        <f t="shared" ca="1" si="78"/>
        <v>2667074.3029543967</v>
      </c>
      <c r="AZ113" s="86"/>
    </row>
    <row r="114" spans="1:52">
      <c r="A114" s="77">
        <f t="shared" si="79"/>
        <v>41091</v>
      </c>
      <c r="B114" s="78">
        <f t="shared" si="80"/>
        <v>50000</v>
      </c>
      <c r="C114" s="87"/>
      <c r="D114" s="79">
        <f t="shared" si="42"/>
        <v>50000</v>
      </c>
      <c r="E114" s="67">
        <f t="shared" si="43"/>
        <v>1550000</v>
      </c>
      <c r="F114" s="67">
        <f t="shared" ca="1" si="44"/>
        <v>779751.00755706686</v>
      </c>
      <c r="G114" s="80">
        <f>VLOOKUP($A114,[0]!Table,MATCH(G$4,[0]!Curves,0))</f>
        <v>4.28</v>
      </c>
      <c r="H114" s="81">
        <f t="shared" si="45"/>
        <v>4.28</v>
      </c>
      <c r="I114" s="80">
        <f t="shared" si="46"/>
        <v>4.28</v>
      </c>
      <c r="J114" s="80">
        <f>VLOOKUP($A114,[0]!Table,MATCH(J$4,[0]!Curves,0))</f>
        <v>-0.71800000000000008</v>
      </c>
      <c r="K114" s="81">
        <f t="shared" si="47"/>
        <v>-0.71800000000000008</v>
      </c>
      <c r="L114" s="99">
        <f t="shared" si="48"/>
        <v>-0.71800000000000008</v>
      </c>
      <c r="M114" s="80">
        <f>VLOOKUP($A114,[0]!Table,MATCH(M$4,[0]!Curves,0))</f>
        <v>1.7328390652326E-3</v>
      </c>
      <c r="N114" s="81">
        <f t="shared" si="49"/>
        <v>1.7328390652326E-3</v>
      </c>
      <c r="O114" s="99">
        <f t="shared" si="50"/>
        <v>1.7328390652326E-3</v>
      </c>
      <c r="P114" s="71"/>
      <c r="Q114" s="99">
        <f t="shared" si="51"/>
        <v>3.5637328390652327</v>
      </c>
      <c r="R114" s="99">
        <f t="shared" si="52"/>
        <v>3.5637328390652327</v>
      </c>
      <c r="S114" s="99">
        <f t="shared" si="53"/>
        <v>3.5637328390652327</v>
      </c>
      <c r="T114" s="82"/>
      <c r="U114" s="22">
        <f t="shared" si="54"/>
        <v>31</v>
      </c>
      <c r="V114" s="83">
        <f t="shared" si="55"/>
        <v>41146</v>
      </c>
      <c r="W114" s="22">
        <f t="shared" ca="1" si="56"/>
        <v>4097</v>
      </c>
      <c r="X114" s="80">
        <f>VLOOKUP($A114,[0]!Table,MATCH(X$4,[0]!Curves,0))</f>
        <v>6.2160983306223598E-2</v>
      </c>
      <c r="Y114" s="84">
        <f t="shared" ca="1" si="57"/>
        <v>0.50306516616584962</v>
      </c>
      <c r="Z114" s="22">
        <f t="shared" si="58"/>
        <v>1</v>
      </c>
      <c r="AA114" s="22">
        <f t="shared" si="59"/>
        <v>31</v>
      </c>
      <c r="AC114" s="72">
        <f t="shared" ca="1" si="60"/>
        <v>3337334.3123442465</v>
      </c>
      <c r="AD114" s="72">
        <f t="shared" ca="1" si="61"/>
        <v>3337334.3123442465</v>
      </c>
      <c r="AE114" s="72">
        <f t="shared" ca="1" si="62"/>
        <v>3337334.3123442465</v>
      </c>
      <c r="AF114" s="72">
        <f t="shared" ca="1" si="63"/>
        <v>-559861.22342597402</v>
      </c>
      <c r="AG114" s="72">
        <f t="shared" ca="1" si="64"/>
        <v>-559861.22342597402</v>
      </c>
      <c r="AH114" s="72">
        <f t="shared" ca="1" si="65"/>
        <v>-559861.22342597402</v>
      </c>
      <c r="AI114" s="72">
        <f t="shared" ca="1" si="66"/>
        <v>1351.1830070493659</v>
      </c>
      <c r="AJ114" s="72">
        <f t="shared" ca="1" si="67"/>
        <v>1351.1830070493659</v>
      </c>
      <c r="AK114" s="72">
        <f t="shared" ca="1" si="68"/>
        <v>1351.1830070493659</v>
      </c>
      <c r="AL114" s="76"/>
      <c r="AM114" s="72">
        <f t="shared" ca="1" si="69"/>
        <v>0</v>
      </c>
      <c r="AN114" s="72">
        <f t="shared" ca="1" si="70"/>
        <v>0</v>
      </c>
      <c r="AO114" s="72">
        <f t="shared" ca="1" si="71"/>
        <v>0</v>
      </c>
      <c r="AP114" s="85">
        <f t="shared" ca="1" si="72"/>
        <v>0</v>
      </c>
      <c r="AR114" s="72">
        <f t="shared" ca="1" si="73"/>
        <v>0</v>
      </c>
      <c r="AS114" s="72">
        <f t="shared" ca="1" si="74"/>
        <v>0</v>
      </c>
      <c r="AT114" s="72">
        <f t="shared" ca="1" si="75"/>
        <v>0</v>
      </c>
      <c r="AU114" s="85">
        <f t="shared" ca="1" si="76"/>
        <v>0</v>
      </c>
      <c r="AV114" s="85"/>
      <c r="AW114" s="73">
        <f t="shared" ca="1" si="77"/>
        <v>0</v>
      </c>
      <c r="AY114" s="73">
        <f t="shared" ca="1" si="78"/>
        <v>2778824.2719253218</v>
      </c>
      <c r="AZ114" s="86"/>
    </row>
    <row r="115" spans="1:52">
      <c r="A115" s="77">
        <f t="shared" si="79"/>
        <v>41122</v>
      </c>
      <c r="B115" s="78">
        <f t="shared" si="80"/>
        <v>50000</v>
      </c>
      <c r="C115" s="87"/>
      <c r="D115" s="79">
        <f t="shared" si="42"/>
        <v>50000</v>
      </c>
      <c r="E115" s="67">
        <f t="shared" si="43"/>
        <v>1550000</v>
      </c>
      <c r="F115" s="67">
        <f t="shared" ca="1" si="44"/>
        <v>775400.50264756102</v>
      </c>
      <c r="G115" s="80">
        <f>VLOOKUP($A115,[0]!Table,MATCH(G$4,[0]!Curves,0))</f>
        <v>4.3250000000000002</v>
      </c>
      <c r="H115" s="81">
        <f t="shared" si="45"/>
        <v>4.3250000000000002</v>
      </c>
      <c r="I115" s="80">
        <f t="shared" si="46"/>
        <v>4.3250000000000002</v>
      </c>
      <c r="J115" s="80">
        <f>VLOOKUP($A115,[0]!Table,MATCH(J$4,[0]!Curves,0))</f>
        <v>-0.71800000000000008</v>
      </c>
      <c r="K115" s="81">
        <f t="shared" si="47"/>
        <v>-0.71800000000000008</v>
      </c>
      <c r="L115" s="99">
        <f t="shared" si="48"/>
        <v>-0.71800000000000008</v>
      </c>
      <c r="M115" s="80">
        <f>VLOOKUP($A115,[0]!Table,MATCH(M$4,[0]!Curves,0))</f>
        <v>1.7327750985105001E-3</v>
      </c>
      <c r="N115" s="81">
        <f t="shared" si="49"/>
        <v>1.7327750985105001E-3</v>
      </c>
      <c r="O115" s="99">
        <f t="shared" si="50"/>
        <v>1.7327750985105001E-3</v>
      </c>
      <c r="P115" s="71"/>
      <c r="Q115" s="99">
        <f t="shared" si="51"/>
        <v>3.6087327750985105</v>
      </c>
      <c r="R115" s="99">
        <f t="shared" si="52"/>
        <v>3.6087327750985105</v>
      </c>
      <c r="S115" s="99">
        <f t="shared" si="53"/>
        <v>3.6087327750985105</v>
      </c>
      <c r="T115" s="82"/>
      <c r="U115" s="22">
        <f t="shared" si="54"/>
        <v>31</v>
      </c>
      <c r="V115" s="83">
        <f t="shared" si="55"/>
        <v>41177</v>
      </c>
      <c r="W115" s="22">
        <f t="shared" ca="1" si="56"/>
        <v>4128</v>
      </c>
      <c r="X115" s="80">
        <f>VLOOKUP($A115,[0]!Table,MATCH(X$4,[0]!Curves,0))</f>
        <v>6.2197158433998201E-2</v>
      </c>
      <c r="Y115" s="84">
        <f t="shared" ca="1" si="57"/>
        <v>0.50025838880487805</v>
      </c>
      <c r="Z115" s="22">
        <f t="shared" si="58"/>
        <v>1</v>
      </c>
      <c r="AA115" s="22">
        <f t="shared" si="59"/>
        <v>31</v>
      </c>
      <c r="AC115" s="72">
        <f t="shared" ca="1" si="60"/>
        <v>3353607.1739507015</v>
      </c>
      <c r="AD115" s="72">
        <f t="shared" ca="1" si="61"/>
        <v>3353607.1739507015</v>
      </c>
      <c r="AE115" s="72">
        <f t="shared" ca="1" si="62"/>
        <v>3353607.1739507015</v>
      </c>
      <c r="AF115" s="72">
        <f t="shared" ca="1" si="63"/>
        <v>-556737.56090094883</v>
      </c>
      <c r="AG115" s="72">
        <f t="shared" ca="1" si="64"/>
        <v>-556737.56090094883</v>
      </c>
      <c r="AH115" s="72">
        <f t="shared" ca="1" si="65"/>
        <v>-556737.56090094883</v>
      </c>
      <c r="AI115" s="72">
        <f t="shared" ca="1" si="66"/>
        <v>1343.5946823602189</v>
      </c>
      <c r="AJ115" s="72">
        <f t="shared" ca="1" si="67"/>
        <v>1343.5946823602189</v>
      </c>
      <c r="AK115" s="72">
        <f t="shared" ca="1" si="68"/>
        <v>1343.5946823602189</v>
      </c>
      <c r="AL115" s="76"/>
      <c r="AM115" s="72">
        <f t="shared" ca="1" si="69"/>
        <v>0</v>
      </c>
      <c r="AN115" s="72">
        <f t="shared" ca="1" si="70"/>
        <v>0</v>
      </c>
      <c r="AO115" s="72">
        <f t="shared" ca="1" si="71"/>
        <v>0</v>
      </c>
      <c r="AP115" s="85">
        <f t="shared" ca="1" si="72"/>
        <v>0</v>
      </c>
      <c r="AR115" s="72">
        <f t="shared" ca="1" si="73"/>
        <v>0</v>
      </c>
      <c r="AS115" s="72">
        <f t="shared" ca="1" si="74"/>
        <v>0</v>
      </c>
      <c r="AT115" s="72">
        <f t="shared" ca="1" si="75"/>
        <v>0</v>
      </c>
      <c r="AU115" s="85">
        <f t="shared" ca="1" si="76"/>
        <v>0</v>
      </c>
      <c r="AV115" s="85"/>
      <c r="AW115" s="73">
        <f t="shared" ca="1" si="77"/>
        <v>0</v>
      </c>
      <c r="AY115" s="73">
        <f t="shared" ca="1" si="78"/>
        <v>2798213.2077321131</v>
      </c>
      <c r="AZ115" s="86"/>
    </row>
    <row r="116" spans="1:52">
      <c r="A116" s="77">
        <f t="shared" si="79"/>
        <v>41153</v>
      </c>
      <c r="B116" s="78">
        <f t="shared" si="80"/>
        <v>50000</v>
      </c>
      <c r="C116" s="87"/>
      <c r="D116" s="79">
        <f t="shared" si="42"/>
        <v>50000</v>
      </c>
      <c r="E116" s="67">
        <f t="shared" si="43"/>
        <v>1500000</v>
      </c>
      <c r="F116" s="67">
        <f t="shared" ca="1" si="44"/>
        <v>746331.36897028377</v>
      </c>
      <c r="G116" s="80">
        <f>VLOOKUP($A116,[0]!Table,MATCH(G$4,[0]!Curves,0))</f>
        <v>4.3319999999999999</v>
      </c>
      <c r="H116" s="81">
        <f t="shared" si="45"/>
        <v>4.3319999999999999</v>
      </c>
      <c r="I116" s="80">
        <f t="shared" si="46"/>
        <v>4.3319999999999999</v>
      </c>
      <c r="J116" s="80">
        <f>VLOOKUP($A116,[0]!Table,MATCH(J$4,[0]!Curves,0))</f>
        <v>-0.71800000000000008</v>
      </c>
      <c r="K116" s="81">
        <f t="shared" si="47"/>
        <v>-0.71800000000000008</v>
      </c>
      <c r="L116" s="99">
        <f t="shared" si="48"/>
        <v>-0.71800000000000008</v>
      </c>
      <c r="M116" s="80">
        <f>VLOOKUP($A116,[0]!Table,MATCH(M$4,[0]!Curves,0))</f>
        <v>1.7327089763974001E-3</v>
      </c>
      <c r="N116" s="81">
        <f t="shared" si="49"/>
        <v>1.7327089763974001E-3</v>
      </c>
      <c r="O116" s="99">
        <f t="shared" si="50"/>
        <v>1.7327089763974001E-3</v>
      </c>
      <c r="P116" s="71"/>
      <c r="Q116" s="99">
        <f t="shared" si="51"/>
        <v>3.6157327089763971</v>
      </c>
      <c r="R116" s="99">
        <f t="shared" si="52"/>
        <v>3.6157327089763971</v>
      </c>
      <c r="S116" s="99">
        <f t="shared" si="53"/>
        <v>3.6157327089763971</v>
      </c>
      <c r="T116" s="82"/>
      <c r="U116" s="22">
        <f t="shared" si="54"/>
        <v>30</v>
      </c>
      <c r="V116" s="83">
        <f t="shared" si="55"/>
        <v>41207</v>
      </c>
      <c r="W116" s="22">
        <f t="shared" ca="1" si="56"/>
        <v>4158</v>
      </c>
      <c r="X116" s="80">
        <f>VLOOKUP($A116,[0]!Table,MATCH(X$4,[0]!Curves,0))</f>
        <v>6.2233333562207199E-2</v>
      </c>
      <c r="Y116" s="84">
        <f t="shared" ca="1" si="57"/>
        <v>0.49755424598018916</v>
      </c>
      <c r="Z116" s="22">
        <f t="shared" si="58"/>
        <v>1</v>
      </c>
      <c r="AA116" s="22">
        <f t="shared" si="59"/>
        <v>30</v>
      </c>
      <c r="AC116" s="72">
        <f t="shared" ca="1" si="60"/>
        <v>3233107.4903792692</v>
      </c>
      <c r="AD116" s="72">
        <f t="shared" ca="1" si="61"/>
        <v>3233107.4903792692</v>
      </c>
      <c r="AE116" s="72">
        <f t="shared" ca="1" si="62"/>
        <v>3233107.4903792692</v>
      </c>
      <c r="AF116" s="72">
        <f t="shared" ca="1" si="63"/>
        <v>-535865.92292066384</v>
      </c>
      <c r="AG116" s="72">
        <f t="shared" ca="1" si="64"/>
        <v>-535865.92292066384</v>
      </c>
      <c r="AH116" s="72">
        <f t="shared" ca="1" si="65"/>
        <v>-535865.92292066384</v>
      </c>
      <c r="AI116" s="72">
        <f t="shared" ca="1" si="66"/>
        <v>1293.1750623817707</v>
      </c>
      <c r="AJ116" s="72">
        <f t="shared" ca="1" si="67"/>
        <v>1293.1750623817707</v>
      </c>
      <c r="AK116" s="72">
        <f t="shared" ca="1" si="68"/>
        <v>1293.1750623817707</v>
      </c>
      <c r="AL116" s="76"/>
      <c r="AM116" s="72">
        <f t="shared" ca="1" si="69"/>
        <v>0</v>
      </c>
      <c r="AN116" s="72">
        <f t="shared" ca="1" si="70"/>
        <v>0</v>
      </c>
      <c r="AO116" s="72">
        <f t="shared" ca="1" si="71"/>
        <v>0</v>
      </c>
      <c r="AP116" s="85">
        <f t="shared" ca="1" si="72"/>
        <v>0</v>
      </c>
      <c r="AR116" s="72">
        <f t="shared" ca="1" si="73"/>
        <v>0</v>
      </c>
      <c r="AS116" s="72">
        <f t="shared" ca="1" si="74"/>
        <v>0</v>
      </c>
      <c r="AT116" s="72">
        <f t="shared" ca="1" si="75"/>
        <v>0</v>
      </c>
      <c r="AU116" s="85">
        <f t="shared" ca="1" si="76"/>
        <v>0</v>
      </c>
      <c r="AV116" s="85"/>
      <c r="AW116" s="73">
        <f t="shared" ca="1" si="77"/>
        <v>0</v>
      </c>
      <c r="AY116" s="73">
        <f t="shared" ca="1" si="78"/>
        <v>2698534.7425209871</v>
      </c>
      <c r="AZ116" s="86"/>
    </row>
    <row r="117" spans="1:52">
      <c r="A117" s="77">
        <f t="shared" si="79"/>
        <v>41183</v>
      </c>
      <c r="B117" s="78">
        <f t="shared" si="80"/>
        <v>50000</v>
      </c>
      <c r="C117" s="87"/>
      <c r="D117" s="79">
        <f t="shared" si="42"/>
        <v>50000</v>
      </c>
      <c r="E117" s="67">
        <f t="shared" si="43"/>
        <v>1550000</v>
      </c>
      <c r="F117" s="67">
        <f t="shared" ca="1" si="44"/>
        <v>766897.25843657157</v>
      </c>
      <c r="G117" s="80">
        <f>VLOOKUP($A117,[0]!Table,MATCH(G$4,[0]!Curves,0))</f>
        <v>4.3600000000000003</v>
      </c>
      <c r="H117" s="81">
        <f t="shared" si="45"/>
        <v>4.3600000000000003</v>
      </c>
      <c r="I117" s="80">
        <f t="shared" si="46"/>
        <v>4.3600000000000003</v>
      </c>
      <c r="J117" s="80">
        <f>VLOOKUP($A117,[0]!Table,MATCH(J$4,[0]!Curves,0))</f>
        <v>-0.71800000000000008</v>
      </c>
      <c r="K117" s="81">
        <f t="shared" si="47"/>
        <v>-0.71800000000000008</v>
      </c>
      <c r="L117" s="99">
        <f t="shared" si="48"/>
        <v>-0.71800000000000008</v>
      </c>
      <c r="M117" s="80">
        <f>VLOOKUP($A117,[0]!Table,MATCH(M$4,[0]!Curves,0))</f>
        <v>1.7326429353871999E-3</v>
      </c>
      <c r="N117" s="81">
        <f t="shared" si="49"/>
        <v>1.7326429353871999E-3</v>
      </c>
      <c r="O117" s="99">
        <f t="shared" si="50"/>
        <v>1.7326429353871999E-3</v>
      </c>
      <c r="P117" s="71"/>
      <c r="Q117" s="99">
        <f t="shared" si="51"/>
        <v>3.6437326429353876</v>
      </c>
      <c r="R117" s="99">
        <f t="shared" si="52"/>
        <v>3.6437326429353876</v>
      </c>
      <c r="S117" s="99">
        <f t="shared" si="53"/>
        <v>3.6437326429353876</v>
      </c>
      <c r="T117" s="82"/>
      <c r="U117" s="22">
        <f t="shared" si="54"/>
        <v>31</v>
      </c>
      <c r="V117" s="83">
        <f t="shared" si="55"/>
        <v>41238</v>
      </c>
      <c r="W117" s="22">
        <f t="shared" ca="1" si="56"/>
        <v>4189</v>
      </c>
      <c r="X117" s="80">
        <f>VLOOKUP($A117,[0]!Table,MATCH(X$4,[0]!Curves,0))</f>
        <v>6.2268341751209502E-2</v>
      </c>
      <c r="Y117" s="84">
        <f t="shared" ca="1" si="57"/>
        <v>0.4947724247977881</v>
      </c>
      <c r="Z117" s="22">
        <f t="shared" si="58"/>
        <v>1</v>
      </c>
      <c r="AA117" s="22">
        <f t="shared" si="59"/>
        <v>31</v>
      </c>
      <c r="AC117" s="72">
        <f t="shared" ca="1" si="60"/>
        <v>3343672.0467834524</v>
      </c>
      <c r="AD117" s="72">
        <f t="shared" ca="1" si="61"/>
        <v>3343672.0467834524</v>
      </c>
      <c r="AE117" s="72">
        <f t="shared" ca="1" si="62"/>
        <v>3343672.0467834524</v>
      </c>
      <c r="AF117" s="72">
        <f t="shared" ca="1" si="63"/>
        <v>-550632.23155745841</v>
      </c>
      <c r="AG117" s="72">
        <f t="shared" ca="1" si="64"/>
        <v>-550632.23155745841</v>
      </c>
      <c r="AH117" s="72">
        <f t="shared" ca="1" si="65"/>
        <v>-550632.23155745841</v>
      </c>
      <c r="AI117" s="72">
        <f t="shared" ca="1" si="66"/>
        <v>1328.7591169979376</v>
      </c>
      <c r="AJ117" s="72">
        <f t="shared" ca="1" si="67"/>
        <v>1328.7591169979376</v>
      </c>
      <c r="AK117" s="72">
        <f t="shared" ca="1" si="68"/>
        <v>1328.7591169979376</v>
      </c>
      <c r="AL117" s="76"/>
      <c r="AM117" s="72">
        <f t="shared" ca="1" si="69"/>
        <v>0</v>
      </c>
      <c r="AN117" s="72">
        <f t="shared" ca="1" si="70"/>
        <v>0</v>
      </c>
      <c r="AO117" s="72">
        <f t="shared" ca="1" si="71"/>
        <v>0</v>
      </c>
      <c r="AP117" s="85">
        <f t="shared" ca="1" si="72"/>
        <v>0</v>
      </c>
      <c r="AR117" s="72">
        <f t="shared" ca="1" si="73"/>
        <v>0</v>
      </c>
      <c r="AS117" s="72">
        <f t="shared" ca="1" si="74"/>
        <v>0</v>
      </c>
      <c r="AT117" s="72">
        <f t="shared" ca="1" si="75"/>
        <v>0</v>
      </c>
      <c r="AU117" s="85">
        <f t="shared" ca="1" si="76"/>
        <v>0</v>
      </c>
      <c r="AV117" s="85"/>
      <c r="AW117" s="73">
        <f t="shared" ca="1" si="77"/>
        <v>0</v>
      </c>
      <c r="AY117" s="73">
        <f t="shared" ca="1" si="78"/>
        <v>2794368.5743429922</v>
      </c>
      <c r="AZ117" s="86"/>
    </row>
    <row r="118" spans="1:52">
      <c r="A118" s="77">
        <f t="shared" si="79"/>
        <v>41214</v>
      </c>
      <c r="B118" s="78">
        <f t="shared" si="80"/>
        <v>50000</v>
      </c>
      <c r="C118" s="87"/>
      <c r="D118" s="79">
        <f t="shared" si="42"/>
        <v>50000</v>
      </c>
      <c r="E118" s="67">
        <f t="shared" si="43"/>
        <v>1500000</v>
      </c>
      <c r="F118" s="67">
        <f t="shared" ca="1" si="44"/>
        <v>738138.54366288346</v>
      </c>
      <c r="G118" s="80">
        <f>VLOOKUP($A118,[0]!Table,MATCH(G$4,[0]!Curves,0))</f>
        <v>4.4950000000000001</v>
      </c>
      <c r="H118" s="81">
        <f t="shared" si="45"/>
        <v>4.4950000000000001</v>
      </c>
      <c r="I118" s="80">
        <f t="shared" si="46"/>
        <v>4.4950000000000001</v>
      </c>
      <c r="J118" s="80">
        <f>VLOOKUP($A118,[0]!Table,MATCH(J$4,[0]!Curves,0))</f>
        <v>-0.65800000000000003</v>
      </c>
      <c r="K118" s="81">
        <f t="shared" si="47"/>
        <v>-0.65800000000000003</v>
      </c>
      <c r="L118" s="99">
        <f t="shared" si="48"/>
        <v>-0.65800000000000003</v>
      </c>
      <c r="M118" s="80">
        <f>VLOOKUP($A118,[0]!Table,MATCH(M$4,[0]!Curves,0))</f>
        <v>5.5442322339702005E-3</v>
      </c>
      <c r="N118" s="81">
        <f t="shared" si="49"/>
        <v>5.5442322339702005E-3</v>
      </c>
      <c r="O118" s="99">
        <f t="shared" si="50"/>
        <v>5.5442322339702005E-3</v>
      </c>
      <c r="P118" s="71"/>
      <c r="Q118" s="99">
        <f t="shared" si="51"/>
        <v>3.84254423223397</v>
      </c>
      <c r="R118" s="99">
        <f t="shared" si="52"/>
        <v>3.84254423223397</v>
      </c>
      <c r="S118" s="99">
        <f t="shared" si="53"/>
        <v>3.84254423223397</v>
      </c>
      <c r="T118" s="82"/>
      <c r="U118" s="22">
        <f t="shared" si="54"/>
        <v>30</v>
      </c>
      <c r="V118" s="83">
        <f t="shared" si="55"/>
        <v>41268</v>
      </c>
      <c r="W118" s="22">
        <f t="shared" ca="1" si="56"/>
        <v>4219</v>
      </c>
      <c r="X118" s="80">
        <f>VLOOKUP($A118,[0]!Table,MATCH(X$4,[0]!Curves,0))</f>
        <v>6.23045168802734E-2</v>
      </c>
      <c r="Y118" s="84">
        <f t="shared" ca="1" si="57"/>
        <v>0.49209236244192234</v>
      </c>
      <c r="Z118" s="22">
        <f t="shared" si="58"/>
        <v>1</v>
      </c>
      <c r="AA118" s="22">
        <f t="shared" si="59"/>
        <v>30</v>
      </c>
      <c r="AC118" s="72">
        <f t="shared" ca="1" si="60"/>
        <v>3317932.753764661</v>
      </c>
      <c r="AD118" s="72">
        <f t="shared" ca="1" si="61"/>
        <v>3317932.753764661</v>
      </c>
      <c r="AE118" s="72">
        <f t="shared" ca="1" si="62"/>
        <v>3317932.753764661</v>
      </c>
      <c r="AF118" s="72">
        <f t="shared" ca="1" si="63"/>
        <v>-485695.16173017735</v>
      </c>
      <c r="AG118" s="72">
        <f t="shared" ca="1" si="64"/>
        <v>-485695.16173017735</v>
      </c>
      <c r="AH118" s="72">
        <f t="shared" ca="1" si="65"/>
        <v>-485695.16173017735</v>
      </c>
      <c r="AI118" s="72">
        <f t="shared" ca="1" si="66"/>
        <v>4092.4115069115787</v>
      </c>
      <c r="AJ118" s="72">
        <f t="shared" ca="1" si="67"/>
        <v>4092.4115069115787</v>
      </c>
      <c r="AK118" s="72">
        <f t="shared" ca="1" si="68"/>
        <v>4092.4115069115787</v>
      </c>
      <c r="AL118" s="76"/>
      <c r="AM118" s="72">
        <f t="shared" ca="1" si="69"/>
        <v>0</v>
      </c>
      <c r="AN118" s="72">
        <f t="shared" ca="1" si="70"/>
        <v>0</v>
      </c>
      <c r="AO118" s="72">
        <f t="shared" ca="1" si="71"/>
        <v>0</v>
      </c>
      <c r="AP118" s="85">
        <f t="shared" ca="1" si="72"/>
        <v>0</v>
      </c>
      <c r="AR118" s="72">
        <f t="shared" ca="1" si="73"/>
        <v>0</v>
      </c>
      <c r="AS118" s="72">
        <f t="shared" ca="1" si="74"/>
        <v>0</v>
      </c>
      <c r="AT118" s="72">
        <f t="shared" ca="1" si="75"/>
        <v>0</v>
      </c>
      <c r="AU118" s="85">
        <f t="shared" ca="1" si="76"/>
        <v>0</v>
      </c>
      <c r="AV118" s="85"/>
      <c r="AW118" s="73">
        <f t="shared" ca="1" si="77"/>
        <v>0</v>
      </c>
      <c r="AY118" s="73">
        <f t="shared" ca="1" si="78"/>
        <v>2836330.0035413951</v>
      </c>
      <c r="AZ118" s="86"/>
    </row>
    <row r="119" spans="1:52">
      <c r="A119" s="77">
        <f t="shared" si="79"/>
        <v>41244</v>
      </c>
      <c r="B119" s="78">
        <f t="shared" si="80"/>
        <v>50000</v>
      </c>
      <c r="C119" s="87"/>
      <c r="D119" s="79">
        <f t="shared" si="42"/>
        <v>50000</v>
      </c>
      <c r="E119" s="67">
        <f t="shared" si="43"/>
        <v>1550000</v>
      </c>
      <c r="F119" s="67">
        <f t="shared" ca="1" si="44"/>
        <v>758469.79459813307</v>
      </c>
      <c r="G119" s="80">
        <f>VLOOKUP($A119,[0]!Table,MATCH(G$4,[0]!Curves,0))</f>
        <v>4.63</v>
      </c>
      <c r="H119" s="81">
        <f t="shared" si="45"/>
        <v>4.63</v>
      </c>
      <c r="I119" s="80">
        <f t="shared" si="46"/>
        <v>4.63</v>
      </c>
      <c r="J119" s="80">
        <f>VLOOKUP($A119,[0]!Table,MATCH(J$4,[0]!Curves,0))</f>
        <v>-0.65800000000000003</v>
      </c>
      <c r="K119" s="81">
        <f t="shared" si="47"/>
        <v>-0.65800000000000003</v>
      </c>
      <c r="L119" s="99">
        <f t="shared" si="48"/>
        <v>-0.65800000000000003</v>
      </c>
      <c r="M119" s="80">
        <f>VLOOKUP($A119,[0]!Table,MATCH(M$4,[0]!Curves,0))</f>
        <v>5.5440077742267002E-3</v>
      </c>
      <c r="N119" s="81">
        <f t="shared" si="49"/>
        <v>5.5440077742267002E-3</v>
      </c>
      <c r="O119" s="99">
        <f t="shared" si="50"/>
        <v>5.5440077742267002E-3</v>
      </c>
      <c r="P119" s="71"/>
      <c r="Q119" s="99">
        <f t="shared" si="51"/>
        <v>3.9775440077742266</v>
      </c>
      <c r="R119" s="99">
        <f t="shared" si="52"/>
        <v>3.9775440077742266</v>
      </c>
      <c r="S119" s="99">
        <f t="shared" si="53"/>
        <v>3.9775440077742266</v>
      </c>
      <c r="T119" s="82"/>
      <c r="U119" s="22">
        <f t="shared" si="54"/>
        <v>31</v>
      </c>
      <c r="V119" s="83">
        <f t="shared" si="55"/>
        <v>41299</v>
      </c>
      <c r="W119" s="22">
        <f t="shared" ca="1" si="56"/>
        <v>4250</v>
      </c>
      <c r="X119" s="80">
        <f>VLOOKUP($A119,[0]!Table,MATCH(X$4,[0]!Curves,0))</f>
        <v>6.2339525070102604E-2</v>
      </c>
      <c r="Y119" s="84">
        <f t="shared" ca="1" si="57"/>
        <v>0.48933535135363426</v>
      </c>
      <c r="Z119" s="22">
        <f t="shared" si="58"/>
        <v>1</v>
      </c>
      <c r="AA119" s="22">
        <f t="shared" si="59"/>
        <v>31</v>
      </c>
      <c r="AC119" s="72">
        <f t="shared" ca="1" si="60"/>
        <v>3511715.1489893561</v>
      </c>
      <c r="AD119" s="72">
        <f t="shared" ca="1" si="61"/>
        <v>3511715.1489893561</v>
      </c>
      <c r="AE119" s="72">
        <f t="shared" ca="1" si="62"/>
        <v>3511715.1489893561</v>
      </c>
      <c r="AF119" s="72">
        <f t="shared" ca="1" si="63"/>
        <v>-499073.12484557158</v>
      </c>
      <c r="AG119" s="72">
        <f t="shared" ca="1" si="64"/>
        <v>-499073.12484557158</v>
      </c>
      <c r="AH119" s="72">
        <f t="shared" ca="1" si="65"/>
        <v>-499073.12484557158</v>
      </c>
      <c r="AI119" s="72">
        <f t="shared" ca="1" si="66"/>
        <v>4204.9624377681785</v>
      </c>
      <c r="AJ119" s="72">
        <f t="shared" ca="1" si="67"/>
        <v>4204.9624377681785</v>
      </c>
      <c r="AK119" s="72">
        <f t="shared" ca="1" si="68"/>
        <v>4204.9624377681785</v>
      </c>
      <c r="AL119" s="76"/>
      <c r="AM119" s="72">
        <f t="shared" ca="1" si="69"/>
        <v>0</v>
      </c>
      <c r="AN119" s="72">
        <f t="shared" ca="1" si="70"/>
        <v>0</v>
      </c>
      <c r="AO119" s="72">
        <f t="shared" ca="1" si="71"/>
        <v>0</v>
      </c>
      <c r="AP119" s="85">
        <f t="shared" ca="1" si="72"/>
        <v>0</v>
      </c>
      <c r="AR119" s="72">
        <f t="shared" ca="1" si="73"/>
        <v>0</v>
      </c>
      <c r="AS119" s="72">
        <f t="shared" ca="1" si="74"/>
        <v>0</v>
      </c>
      <c r="AT119" s="72">
        <f t="shared" ca="1" si="75"/>
        <v>0</v>
      </c>
      <c r="AU119" s="85">
        <f t="shared" ca="1" si="76"/>
        <v>0</v>
      </c>
      <c r="AV119" s="85"/>
      <c r="AW119" s="73">
        <f t="shared" ca="1" si="77"/>
        <v>0</v>
      </c>
      <c r="AY119" s="73">
        <f t="shared" ca="1" si="78"/>
        <v>3016846.9865815528</v>
      </c>
      <c r="AZ119" s="86"/>
    </row>
    <row r="120" spans="1:52">
      <c r="A120" s="77">
        <f t="shared" si="79"/>
        <v>41275</v>
      </c>
      <c r="B120" s="78">
        <f t="shared" si="80"/>
        <v>50000</v>
      </c>
      <c r="C120" s="87"/>
      <c r="D120" s="79">
        <f t="shared" si="42"/>
        <v>50000</v>
      </c>
      <c r="E120" s="67">
        <f t="shared" si="43"/>
        <v>1550000</v>
      </c>
      <c r="F120" s="67">
        <f t="shared" ca="1" si="44"/>
        <v>754215.88361365395</v>
      </c>
      <c r="G120" s="80">
        <f>VLOOKUP($A120,[0]!Table,MATCH(G$4,[0]!Curves,0))</f>
        <v>4.726</v>
      </c>
      <c r="H120" s="81">
        <f t="shared" si="45"/>
        <v>4.726</v>
      </c>
      <c r="I120" s="80">
        <f t="shared" si="46"/>
        <v>4.726</v>
      </c>
      <c r="J120" s="80">
        <f>VLOOKUP($A120,[0]!Table,MATCH(J$4,[0]!Curves,0))</f>
        <v>-0.65800000000000003</v>
      </c>
      <c r="K120" s="81">
        <f t="shared" si="47"/>
        <v>-0.65800000000000003</v>
      </c>
      <c r="L120" s="99">
        <f t="shared" si="48"/>
        <v>-0.65800000000000003</v>
      </c>
      <c r="M120" s="80">
        <f>VLOOKUP($A120,[0]!Table,MATCH(M$4,[0]!Curves,0))</f>
        <v>5.5437690512587998E-3</v>
      </c>
      <c r="N120" s="81">
        <f t="shared" si="49"/>
        <v>5.5437690512587998E-3</v>
      </c>
      <c r="O120" s="99">
        <f t="shared" si="50"/>
        <v>5.5437690512587998E-3</v>
      </c>
      <c r="P120" s="71"/>
      <c r="Q120" s="99">
        <f t="shared" si="51"/>
        <v>4.073543769051259</v>
      </c>
      <c r="R120" s="99">
        <f t="shared" si="52"/>
        <v>4.073543769051259</v>
      </c>
      <c r="S120" s="99">
        <f t="shared" si="53"/>
        <v>4.073543769051259</v>
      </c>
      <c r="T120" s="82"/>
      <c r="U120" s="22">
        <f t="shared" si="54"/>
        <v>31</v>
      </c>
      <c r="V120" s="83">
        <f t="shared" si="55"/>
        <v>41330</v>
      </c>
      <c r="W120" s="22">
        <f t="shared" ca="1" si="56"/>
        <v>4281</v>
      </c>
      <c r="X120" s="80">
        <f>VLOOKUP($A120,[0]!Table,MATCH(X$4,[0]!Curves,0))</f>
        <v>6.2375700200020902E-2</v>
      </c>
      <c r="Y120" s="84">
        <f t="shared" ca="1" si="57"/>
        <v>0.48659089265397026</v>
      </c>
      <c r="Z120" s="22">
        <f t="shared" si="58"/>
        <v>1</v>
      </c>
      <c r="AA120" s="22">
        <f t="shared" si="59"/>
        <v>31</v>
      </c>
      <c r="AC120" s="72">
        <f t="shared" ca="1" si="60"/>
        <v>3564424.2659581285</v>
      </c>
      <c r="AD120" s="72">
        <f t="shared" ca="1" si="61"/>
        <v>3564424.2659581285</v>
      </c>
      <c r="AE120" s="72">
        <f t="shared" ca="1" si="62"/>
        <v>3564424.2659581285</v>
      </c>
      <c r="AF120" s="72">
        <f t="shared" ca="1" si="63"/>
        <v>-496274.0514177843</v>
      </c>
      <c r="AG120" s="72">
        <f t="shared" ca="1" si="64"/>
        <v>-496274.0514177843</v>
      </c>
      <c r="AH120" s="72">
        <f t="shared" ca="1" si="65"/>
        <v>-496274.0514177843</v>
      </c>
      <c r="AI120" s="72">
        <f t="shared" ca="1" si="66"/>
        <v>4181.1986735451837</v>
      </c>
      <c r="AJ120" s="72">
        <f t="shared" ca="1" si="67"/>
        <v>4181.1986735451837</v>
      </c>
      <c r="AK120" s="72">
        <f t="shared" ca="1" si="68"/>
        <v>4181.1986735451837</v>
      </c>
      <c r="AL120" s="76"/>
      <c r="AM120" s="72">
        <f t="shared" ca="1" si="69"/>
        <v>0</v>
      </c>
      <c r="AN120" s="72">
        <f t="shared" ca="1" si="70"/>
        <v>0</v>
      </c>
      <c r="AO120" s="72">
        <f t="shared" ca="1" si="71"/>
        <v>0</v>
      </c>
      <c r="AP120" s="85">
        <f t="shared" ca="1" si="72"/>
        <v>0</v>
      </c>
      <c r="AR120" s="72">
        <f t="shared" ca="1" si="73"/>
        <v>0</v>
      </c>
      <c r="AS120" s="72">
        <f t="shared" ca="1" si="74"/>
        <v>0</v>
      </c>
      <c r="AT120" s="72">
        <f t="shared" ca="1" si="75"/>
        <v>0</v>
      </c>
      <c r="AU120" s="85">
        <f t="shared" ca="1" si="76"/>
        <v>0</v>
      </c>
      <c r="AV120" s="85"/>
      <c r="AW120" s="73">
        <f t="shared" ca="1" si="77"/>
        <v>0</v>
      </c>
      <c r="AY120" s="73">
        <f t="shared" ca="1" si="78"/>
        <v>3072331.4132138896</v>
      </c>
      <c r="AZ120" s="86"/>
    </row>
    <row r="121" spans="1:52">
      <c r="A121" s="77">
        <f t="shared" si="79"/>
        <v>41306</v>
      </c>
      <c r="B121" s="78">
        <f t="shared" si="80"/>
        <v>50000</v>
      </c>
      <c r="C121" s="87"/>
      <c r="D121" s="79">
        <f t="shared" si="42"/>
        <v>50000</v>
      </c>
      <c r="E121" s="67">
        <f t="shared" si="43"/>
        <v>1400000</v>
      </c>
      <c r="F121" s="67">
        <f t="shared" ca="1" si="44"/>
        <v>677771.89810516872</v>
      </c>
      <c r="G121" s="80">
        <f>VLOOKUP($A121,[0]!Table,MATCH(G$4,[0]!Curves,0))</f>
        <v>4.6080000000000005</v>
      </c>
      <c r="H121" s="81">
        <f t="shared" si="45"/>
        <v>4.6080000000000005</v>
      </c>
      <c r="I121" s="80">
        <f t="shared" si="46"/>
        <v>4.6080000000000005</v>
      </c>
      <c r="J121" s="80">
        <f>VLOOKUP($A121,[0]!Table,MATCH(J$4,[0]!Curves,0))</f>
        <v>-0.65800000000000003</v>
      </c>
      <c r="K121" s="81">
        <f t="shared" si="47"/>
        <v>-0.65800000000000003</v>
      </c>
      <c r="L121" s="99">
        <f t="shared" si="48"/>
        <v>-0.65800000000000003</v>
      </c>
      <c r="M121" s="80">
        <f>VLOOKUP($A121,[0]!Table,MATCH(M$4,[0]!Curves,0))</f>
        <v>5.5435234371687004E-3</v>
      </c>
      <c r="N121" s="81">
        <f t="shared" si="49"/>
        <v>5.5435234371687004E-3</v>
      </c>
      <c r="O121" s="99">
        <f t="shared" si="50"/>
        <v>5.5435234371687004E-3</v>
      </c>
      <c r="P121" s="71"/>
      <c r="Q121" s="99">
        <f t="shared" si="51"/>
        <v>3.9555435234371692</v>
      </c>
      <c r="R121" s="99">
        <f t="shared" si="52"/>
        <v>3.9555435234371692</v>
      </c>
      <c r="S121" s="99">
        <f t="shared" si="53"/>
        <v>3.9555435234371692</v>
      </c>
      <c r="T121" s="82"/>
      <c r="U121" s="22">
        <f t="shared" si="54"/>
        <v>28</v>
      </c>
      <c r="V121" s="83">
        <f t="shared" si="55"/>
        <v>41358</v>
      </c>
      <c r="W121" s="22">
        <f t="shared" ca="1" si="56"/>
        <v>4309</v>
      </c>
      <c r="X121" s="80">
        <f>VLOOKUP($A121,[0]!Table,MATCH(X$4,[0]!Curves,0))</f>
        <v>6.2411875330373498E-2</v>
      </c>
      <c r="Y121" s="84">
        <f t="shared" ca="1" si="57"/>
        <v>0.48412278436083478</v>
      </c>
      <c r="Z121" s="22">
        <f t="shared" si="58"/>
        <v>1</v>
      </c>
      <c r="AA121" s="22">
        <f t="shared" si="59"/>
        <v>28</v>
      </c>
      <c r="AC121" s="72">
        <f t="shared" ca="1" si="60"/>
        <v>3123172.9064686177</v>
      </c>
      <c r="AD121" s="72">
        <f t="shared" ca="1" si="61"/>
        <v>3123172.9064686177</v>
      </c>
      <c r="AE121" s="72">
        <f t="shared" ca="1" si="62"/>
        <v>3123172.9064686177</v>
      </c>
      <c r="AF121" s="72">
        <f t="shared" ca="1" si="63"/>
        <v>-445973.90895320103</v>
      </c>
      <c r="AG121" s="72">
        <f t="shared" ca="1" si="64"/>
        <v>-445973.90895320103</v>
      </c>
      <c r="AH121" s="72">
        <f t="shared" ca="1" si="65"/>
        <v>-445973.90895320103</v>
      </c>
      <c r="AI121" s="72">
        <f t="shared" ca="1" si="66"/>
        <v>3757.2444022003192</v>
      </c>
      <c r="AJ121" s="72">
        <f t="shared" ca="1" si="67"/>
        <v>3757.2444022003192</v>
      </c>
      <c r="AK121" s="72">
        <f t="shared" ca="1" si="68"/>
        <v>3757.2444022003192</v>
      </c>
      <c r="AL121" s="76"/>
      <c r="AM121" s="72">
        <f t="shared" ca="1" si="69"/>
        <v>0</v>
      </c>
      <c r="AN121" s="72">
        <f t="shared" ca="1" si="70"/>
        <v>0</v>
      </c>
      <c r="AO121" s="72">
        <f t="shared" ca="1" si="71"/>
        <v>0</v>
      </c>
      <c r="AP121" s="85">
        <f t="shared" ca="1" si="72"/>
        <v>0</v>
      </c>
      <c r="AR121" s="72">
        <f t="shared" ca="1" si="73"/>
        <v>0</v>
      </c>
      <c r="AS121" s="72">
        <f t="shared" ca="1" si="74"/>
        <v>0</v>
      </c>
      <c r="AT121" s="72">
        <f t="shared" ca="1" si="75"/>
        <v>0</v>
      </c>
      <c r="AU121" s="85">
        <f t="shared" ca="1" si="76"/>
        <v>0</v>
      </c>
      <c r="AV121" s="85"/>
      <c r="AW121" s="73">
        <f t="shared" ca="1" si="77"/>
        <v>0</v>
      </c>
      <c r="AY121" s="73">
        <f t="shared" ca="1" si="78"/>
        <v>2680956.2419176172</v>
      </c>
      <c r="AZ121" s="86"/>
    </row>
    <row r="122" spans="1:52">
      <c r="A122" s="77">
        <f t="shared" si="79"/>
        <v>41334</v>
      </c>
      <c r="B122" s="78">
        <f t="shared" si="80"/>
        <v>50000</v>
      </c>
      <c r="C122" s="87"/>
      <c r="D122" s="79">
        <f t="shared" si="42"/>
        <v>50000</v>
      </c>
      <c r="E122" s="67">
        <f t="shared" si="43"/>
        <v>1550000</v>
      </c>
      <c r="F122" s="67">
        <f t="shared" ca="1" si="44"/>
        <v>746173.27256484958</v>
      </c>
      <c r="G122" s="80">
        <f>VLOOKUP($A122,[0]!Table,MATCH(G$4,[0]!Curves,0))</f>
        <v>4.4749999999999996</v>
      </c>
      <c r="H122" s="81">
        <f t="shared" si="45"/>
        <v>4.4749999999999996</v>
      </c>
      <c r="I122" s="80">
        <f t="shared" si="46"/>
        <v>4.4749999999999996</v>
      </c>
      <c r="J122" s="80">
        <f>VLOOKUP($A122,[0]!Table,MATCH(J$4,[0]!Curves,0))</f>
        <v>-0.65800000000000003</v>
      </c>
      <c r="K122" s="81">
        <f t="shared" si="47"/>
        <v>-0.65800000000000003</v>
      </c>
      <c r="L122" s="99">
        <f t="shared" si="48"/>
        <v>-0.65800000000000003</v>
      </c>
      <c r="M122" s="80">
        <f>VLOOKUP($A122,[0]!Table,MATCH(M$4,[0]!Curves,0))</f>
        <v>5.5432956702131005E-3</v>
      </c>
      <c r="N122" s="81">
        <f t="shared" si="49"/>
        <v>5.5432956702131005E-3</v>
      </c>
      <c r="O122" s="99">
        <f t="shared" si="50"/>
        <v>5.5432956702131005E-3</v>
      </c>
      <c r="P122" s="71"/>
      <c r="Q122" s="99">
        <f t="shared" si="51"/>
        <v>3.8225432956702128</v>
      </c>
      <c r="R122" s="99">
        <f t="shared" si="52"/>
        <v>3.8225432956702128</v>
      </c>
      <c r="S122" s="99">
        <f t="shared" si="53"/>
        <v>3.8225432956702128</v>
      </c>
      <c r="T122" s="82"/>
      <c r="U122" s="22">
        <f t="shared" si="54"/>
        <v>31</v>
      </c>
      <c r="V122" s="83">
        <f t="shared" si="55"/>
        <v>41389</v>
      </c>
      <c r="W122" s="22">
        <f t="shared" ca="1" si="56"/>
        <v>4340</v>
      </c>
      <c r="X122" s="80">
        <f>VLOOKUP($A122,[0]!Table,MATCH(X$4,[0]!Curves,0))</f>
        <v>6.2444549642032901E-2</v>
      </c>
      <c r="Y122" s="84">
        <f t="shared" ca="1" si="57"/>
        <v>0.48140211133216104</v>
      </c>
      <c r="Z122" s="22">
        <f t="shared" si="58"/>
        <v>1</v>
      </c>
      <c r="AA122" s="22">
        <f t="shared" si="59"/>
        <v>31</v>
      </c>
      <c r="AC122" s="72">
        <f t="shared" ca="1" si="60"/>
        <v>3339125.3947277018</v>
      </c>
      <c r="AD122" s="72">
        <f t="shared" ca="1" si="61"/>
        <v>3339125.3947277018</v>
      </c>
      <c r="AE122" s="72">
        <f t="shared" ca="1" si="62"/>
        <v>3339125.3947277018</v>
      </c>
      <c r="AF122" s="72">
        <f t="shared" ca="1" si="63"/>
        <v>-490982.01334767108</v>
      </c>
      <c r="AG122" s="72">
        <f t="shared" ca="1" si="64"/>
        <v>-490982.01334767108</v>
      </c>
      <c r="AH122" s="72">
        <f t="shared" ca="1" si="65"/>
        <v>-490982.01334767108</v>
      </c>
      <c r="AI122" s="72">
        <f t="shared" ca="1" si="66"/>
        <v>4136.2590710374707</v>
      </c>
      <c r="AJ122" s="72">
        <f t="shared" ca="1" si="67"/>
        <v>4136.2590710374707</v>
      </c>
      <c r="AK122" s="72">
        <f t="shared" ca="1" si="68"/>
        <v>4136.2590710374707</v>
      </c>
      <c r="AL122" s="76"/>
      <c r="AM122" s="72">
        <f t="shared" ca="1" si="69"/>
        <v>0</v>
      </c>
      <c r="AN122" s="72">
        <f t="shared" ca="1" si="70"/>
        <v>0</v>
      </c>
      <c r="AO122" s="72">
        <f t="shared" ca="1" si="71"/>
        <v>0</v>
      </c>
      <c r="AP122" s="85">
        <f t="shared" ca="1" si="72"/>
        <v>0</v>
      </c>
      <c r="AR122" s="72">
        <f t="shared" ca="1" si="73"/>
        <v>0</v>
      </c>
      <c r="AS122" s="72">
        <f t="shared" ca="1" si="74"/>
        <v>0</v>
      </c>
      <c r="AT122" s="72">
        <f t="shared" ca="1" si="75"/>
        <v>0</v>
      </c>
      <c r="AU122" s="85">
        <f t="shared" ca="1" si="76"/>
        <v>0</v>
      </c>
      <c r="AV122" s="85"/>
      <c r="AW122" s="73">
        <f t="shared" ca="1" si="77"/>
        <v>0</v>
      </c>
      <c r="AY122" s="73">
        <f t="shared" ca="1" si="78"/>
        <v>2852279.6404510681</v>
      </c>
      <c r="AZ122" s="86"/>
    </row>
    <row r="123" spans="1:52">
      <c r="A123" s="77">
        <f t="shared" si="79"/>
        <v>41365</v>
      </c>
      <c r="B123" s="78">
        <f t="shared" si="80"/>
        <v>50000</v>
      </c>
      <c r="C123" s="87"/>
      <c r="D123" s="79">
        <f t="shared" si="42"/>
        <v>50000</v>
      </c>
      <c r="E123" s="67">
        <f t="shared" si="43"/>
        <v>1500000</v>
      </c>
      <c r="F123" s="67">
        <f t="shared" ca="1" si="44"/>
        <v>718171.57416842121</v>
      </c>
      <c r="G123" s="80">
        <f>VLOOKUP($A123,[0]!Table,MATCH(G$4,[0]!Curves,0))</f>
        <v>4.29</v>
      </c>
      <c r="H123" s="81">
        <f t="shared" si="45"/>
        <v>4.29</v>
      </c>
      <c r="I123" s="80">
        <f t="shared" si="46"/>
        <v>4.29</v>
      </c>
      <c r="J123" s="80">
        <f>VLOOKUP($A123,[0]!Table,MATCH(J$4,[0]!Curves,0))</f>
        <v>-0.75800000000000001</v>
      </c>
      <c r="K123" s="81">
        <f t="shared" si="47"/>
        <v>-0.75800000000000001</v>
      </c>
      <c r="L123" s="99">
        <f t="shared" si="48"/>
        <v>-0.75800000000000001</v>
      </c>
      <c r="M123" s="80">
        <f>VLOOKUP($A123,[0]!Table,MATCH(M$4,[0]!Curves,0))</f>
        <v>1.7321990451322001E-3</v>
      </c>
      <c r="N123" s="81">
        <f t="shared" si="49"/>
        <v>1.7321990451322001E-3</v>
      </c>
      <c r="O123" s="99">
        <f t="shared" si="50"/>
        <v>1.7321990451322001E-3</v>
      </c>
      <c r="P123" s="71"/>
      <c r="Q123" s="99">
        <f t="shared" si="51"/>
        <v>3.533732199045132</v>
      </c>
      <c r="R123" s="99">
        <f t="shared" si="52"/>
        <v>3.533732199045132</v>
      </c>
      <c r="S123" s="99">
        <f t="shared" si="53"/>
        <v>3.533732199045132</v>
      </c>
      <c r="T123" s="82"/>
      <c r="U123" s="22">
        <f t="shared" si="54"/>
        <v>30</v>
      </c>
      <c r="V123" s="83">
        <f t="shared" si="55"/>
        <v>41419</v>
      </c>
      <c r="W123" s="22">
        <f t="shared" ca="1" si="56"/>
        <v>4370</v>
      </c>
      <c r="X123" s="80">
        <f>VLOOKUP($A123,[0]!Table,MATCH(X$4,[0]!Curves,0))</f>
        <v>6.2480724773211503E-2</v>
      </c>
      <c r="Y123" s="84">
        <f t="shared" ca="1" si="57"/>
        <v>0.47878104944561417</v>
      </c>
      <c r="Z123" s="22">
        <f t="shared" si="58"/>
        <v>1</v>
      </c>
      <c r="AA123" s="22">
        <f t="shared" si="59"/>
        <v>30</v>
      </c>
      <c r="AC123" s="72">
        <f t="shared" ca="1" si="60"/>
        <v>3080956.053182527</v>
      </c>
      <c r="AD123" s="72">
        <f t="shared" ca="1" si="61"/>
        <v>3080956.053182527</v>
      </c>
      <c r="AE123" s="72">
        <f t="shared" ca="1" si="62"/>
        <v>3080956.053182527</v>
      </c>
      <c r="AF123" s="72">
        <f t="shared" ca="1" si="63"/>
        <v>-544374.05321966333</v>
      </c>
      <c r="AG123" s="72">
        <f t="shared" ca="1" si="64"/>
        <v>-544374.05321966333</v>
      </c>
      <c r="AH123" s="72">
        <f t="shared" ca="1" si="65"/>
        <v>-544374.05321966333</v>
      </c>
      <c r="AI123" s="72">
        <f t="shared" ca="1" si="66"/>
        <v>1244.0161150156282</v>
      </c>
      <c r="AJ123" s="72">
        <f t="shared" ca="1" si="67"/>
        <v>1244.0161150156282</v>
      </c>
      <c r="AK123" s="72">
        <f t="shared" ca="1" si="68"/>
        <v>1244.0161150156282</v>
      </c>
      <c r="AL123" s="76"/>
      <c r="AM123" s="72">
        <f t="shared" ca="1" si="69"/>
        <v>0</v>
      </c>
      <c r="AN123" s="72">
        <f t="shared" ca="1" si="70"/>
        <v>0</v>
      </c>
      <c r="AO123" s="72">
        <f t="shared" ca="1" si="71"/>
        <v>0</v>
      </c>
      <c r="AP123" s="85">
        <f t="shared" ca="1" si="72"/>
        <v>0</v>
      </c>
      <c r="AR123" s="72">
        <f t="shared" ca="1" si="73"/>
        <v>0</v>
      </c>
      <c r="AS123" s="72">
        <f t="shared" ca="1" si="74"/>
        <v>0</v>
      </c>
      <c r="AT123" s="72">
        <f t="shared" ca="1" si="75"/>
        <v>0</v>
      </c>
      <c r="AU123" s="85">
        <f t="shared" ca="1" si="76"/>
        <v>0</v>
      </c>
      <c r="AV123" s="85"/>
      <c r="AW123" s="73">
        <f t="shared" ca="1" si="77"/>
        <v>0</v>
      </c>
      <c r="AY123" s="73">
        <f t="shared" ca="1" si="78"/>
        <v>2537826.0160778794</v>
      </c>
      <c r="AZ123" s="86"/>
    </row>
    <row r="124" spans="1:52">
      <c r="A124" s="77">
        <f t="shared" si="79"/>
        <v>41395</v>
      </c>
      <c r="B124" s="78">
        <f t="shared" si="80"/>
        <v>50000</v>
      </c>
      <c r="C124" s="87"/>
      <c r="D124" s="79">
        <f t="shared" si="42"/>
        <v>50000</v>
      </c>
      <c r="E124" s="67">
        <f t="shared" si="43"/>
        <v>1550000</v>
      </c>
      <c r="F124" s="67">
        <f t="shared" ca="1" si="44"/>
        <v>737931.4778970523</v>
      </c>
      <c r="G124" s="80">
        <f>VLOOKUP($A124,[0]!Table,MATCH(G$4,[0]!Curves,0))</f>
        <v>4.28</v>
      </c>
      <c r="H124" s="81">
        <f t="shared" si="45"/>
        <v>4.28</v>
      </c>
      <c r="I124" s="80">
        <f t="shared" si="46"/>
        <v>4.28</v>
      </c>
      <c r="J124" s="80">
        <f>VLOOKUP($A124,[0]!Table,MATCH(J$4,[0]!Curves,0))</f>
        <v>-0.75800000000000001</v>
      </c>
      <c r="K124" s="81">
        <f t="shared" si="47"/>
        <v>-0.75800000000000001</v>
      </c>
      <c r="L124" s="99">
        <f t="shared" si="48"/>
        <v>-0.75800000000000001</v>
      </c>
      <c r="M124" s="80">
        <f>VLOOKUP($A124,[0]!Table,MATCH(M$4,[0]!Curves,0))</f>
        <v>1.732118752205E-3</v>
      </c>
      <c r="N124" s="81">
        <f t="shared" si="49"/>
        <v>1.732118752205E-3</v>
      </c>
      <c r="O124" s="99">
        <f t="shared" si="50"/>
        <v>1.732118752205E-3</v>
      </c>
      <c r="P124" s="71"/>
      <c r="Q124" s="99">
        <f t="shared" si="51"/>
        <v>3.5237321187522053</v>
      </c>
      <c r="R124" s="99">
        <f t="shared" si="52"/>
        <v>3.5237321187522053</v>
      </c>
      <c r="S124" s="99">
        <f t="shared" si="53"/>
        <v>3.5237321187522053</v>
      </c>
      <c r="T124" s="82"/>
      <c r="U124" s="22">
        <f t="shared" si="54"/>
        <v>31</v>
      </c>
      <c r="V124" s="83">
        <f t="shared" si="55"/>
        <v>41450</v>
      </c>
      <c r="W124" s="22">
        <f t="shared" ca="1" si="56"/>
        <v>4401</v>
      </c>
      <c r="X124" s="80">
        <f>VLOOKUP($A124,[0]!Table,MATCH(X$4,[0]!Curves,0))</f>
        <v>6.2515732965088902E-2</v>
      </c>
      <c r="Y124" s="84">
        <f t="shared" ca="1" si="57"/>
        <v>0.47608482444971117</v>
      </c>
      <c r="Z124" s="22">
        <f t="shared" si="58"/>
        <v>1</v>
      </c>
      <c r="AA124" s="22">
        <f t="shared" si="59"/>
        <v>31</v>
      </c>
      <c r="AC124" s="72">
        <f t="shared" ca="1" si="60"/>
        <v>3158346.7253993843</v>
      </c>
      <c r="AD124" s="72">
        <f t="shared" ca="1" si="61"/>
        <v>3158346.7253993843</v>
      </c>
      <c r="AE124" s="72">
        <f t="shared" ca="1" si="62"/>
        <v>3158346.7253993843</v>
      </c>
      <c r="AF124" s="72">
        <f t="shared" ca="1" si="63"/>
        <v>-559352.06024596561</v>
      </c>
      <c r="AG124" s="72">
        <f t="shared" ca="1" si="64"/>
        <v>-559352.06024596561</v>
      </c>
      <c r="AH124" s="72">
        <f t="shared" ca="1" si="65"/>
        <v>-559352.06024596561</v>
      </c>
      <c r="AI124" s="72">
        <f t="shared" ca="1" si="66"/>
        <v>1278.1849507078339</v>
      </c>
      <c r="AJ124" s="72">
        <f t="shared" ca="1" si="67"/>
        <v>1278.1849507078339</v>
      </c>
      <c r="AK124" s="72">
        <f t="shared" ca="1" si="68"/>
        <v>1278.1849507078339</v>
      </c>
      <c r="AL124" s="76"/>
      <c r="AM124" s="72">
        <f t="shared" ca="1" si="69"/>
        <v>0</v>
      </c>
      <c r="AN124" s="72">
        <f t="shared" ca="1" si="70"/>
        <v>0</v>
      </c>
      <c r="AO124" s="72">
        <f t="shared" ca="1" si="71"/>
        <v>0</v>
      </c>
      <c r="AP124" s="85">
        <f t="shared" ca="1" si="72"/>
        <v>0</v>
      </c>
      <c r="AR124" s="72">
        <f t="shared" ca="1" si="73"/>
        <v>0</v>
      </c>
      <c r="AS124" s="72">
        <f t="shared" ca="1" si="74"/>
        <v>0</v>
      </c>
      <c r="AT124" s="72">
        <f t="shared" ca="1" si="75"/>
        <v>0</v>
      </c>
      <c r="AU124" s="85">
        <f t="shared" ca="1" si="76"/>
        <v>0</v>
      </c>
      <c r="AV124" s="85"/>
      <c r="AW124" s="73">
        <f t="shared" ca="1" si="77"/>
        <v>0</v>
      </c>
      <c r="AY124" s="73">
        <f t="shared" ca="1" si="78"/>
        <v>2600272.8501041266</v>
      </c>
      <c r="AZ124" s="86"/>
    </row>
    <row r="125" spans="1:52">
      <c r="A125" s="77">
        <f t="shared" si="79"/>
        <v>41426</v>
      </c>
      <c r="B125" s="78">
        <f t="shared" si="80"/>
        <v>50000</v>
      </c>
      <c r="C125" s="87"/>
      <c r="D125" s="79">
        <f t="shared" si="42"/>
        <v>50000</v>
      </c>
      <c r="E125" s="67">
        <f t="shared" si="43"/>
        <v>1500000</v>
      </c>
      <c r="F125" s="67">
        <f t="shared" ca="1" si="44"/>
        <v>710231.02667583455</v>
      </c>
      <c r="G125" s="80">
        <f>VLOOKUP($A125,[0]!Table,MATCH(G$4,[0]!Curves,0))</f>
        <v>4.3159999999999998</v>
      </c>
      <c r="H125" s="81">
        <f t="shared" si="45"/>
        <v>4.3159999999999998</v>
      </c>
      <c r="I125" s="80">
        <f t="shared" si="46"/>
        <v>4.3159999999999998</v>
      </c>
      <c r="J125" s="80">
        <f>VLOOKUP($A125,[0]!Table,MATCH(J$4,[0]!Curves,0))</f>
        <v>-0.75800000000000001</v>
      </c>
      <c r="K125" s="81">
        <f t="shared" si="47"/>
        <v>-0.75800000000000001</v>
      </c>
      <c r="L125" s="99">
        <f t="shared" si="48"/>
        <v>-0.75800000000000001</v>
      </c>
      <c r="M125" s="80">
        <f>VLOOKUP($A125,[0]!Table,MATCH(M$4,[0]!Curves,0))</f>
        <v>1.7320336657213001E-3</v>
      </c>
      <c r="N125" s="81">
        <f t="shared" si="49"/>
        <v>1.7320336657213001E-3</v>
      </c>
      <c r="O125" s="99">
        <f t="shared" si="50"/>
        <v>1.7320336657213001E-3</v>
      </c>
      <c r="P125" s="71"/>
      <c r="Q125" s="99">
        <f t="shared" si="51"/>
        <v>3.5597320336657212</v>
      </c>
      <c r="R125" s="99">
        <f t="shared" si="52"/>
        <v>3.5597320336657212</v>
      </c>
      <c r="S125" s="99">
        <f t="shared" si="53"/>
        <v>3.5597320336657212</v>
      </c>
      <c r="T125" s="82"/>
      <c r="U125" s="22">
        <f t="shared" si="54"/>
        <v>30</v>
      </c>
      <c r="V125" s="83">
        <f t="shared" si="55"/>
        <v>41480</v>
      </c>
      <c r="W125" s="22">
        <f t="shared" ca="1" si="56"/>
        <v>4431</v>
      </c>
      <c r="X125" s="80">
        <f>VLOOKUP($A125,[0]!Table,MATCH(X$4,[0]!Curves,0))</f>
        <v>6.2551908097122397E-2</v>
      </c>
      <c r="Y125" s="84">
        <f t="shared" ca="1" si="57"/>
        <v>0.47348735111722301</v>
      </c>
      <c r="Z125" s="22">
        <f t="shared" si="58"/>
        <v>1</v>
      </c>
      <c r="AA125" s="22">
        <f t="shared" si="59"/>
        <v>30</v>
      </c>
      <c r="AC125" s="72">
        <f t="shared" ca="1" si="60"/>
        <v>3065357.1111329016</v>
      </c>
      <c r="AD125" s="72">
        <f t="shared" ca="1" si="61"/>
        <v>3065357.1111329016</v>
      </c>
      <c r="AE125" s="72">
        <f t="shared" ca="1" si="62"/>
        <v>3065357.1111329016</v>
      </c>
      <c r="AF125" s="72">
        <f t="shared" ca="1" si="63"/>
        <v>-538355.1182202826</v>
      </c>
      <c r="AG125" s="72">
        <f t="shared" ca="1" si="64"/>
        <v>-538355.1182202826</v>
      </c>
      <c r="AH125" s="72">
        <f t="shared" ca="1" si="65"/>
        <v>-538355.1182202826</v>
      </c>
      <c r="AI125" s="72">
        <f t="shared" ca="1" si="66"/>
        <v>1230.1440486423483</v>
      </c>
      <c r="AJ125" s="72">
        <f t="shared" ca="1" si="67"/>
        <v>1230.1440486423483</v>
      </c>
      <c r="AK125" s="72">
        <f t="shared" ca="1" si="68"/>
        <v>1230.1440486423483</v>
      </c>
      <c r="AL125" s="76"/>
      <c r="AM125" s="72">
        <f t="shared" ca="1" si="69"/>
        <v>0</v>
      </c>
      <c r="AN125" s="72">
        <f t="shared" ca="1" si="70"/>
        <v>0</v>
      </c>
      <c r="AO125" s="72">
        <f t="shared" ca="1" si="71"/>
        <v>0</v>
      </c>
      <c r="AP125" s="85">
        <f t="shared" ca="1" si="72"/>
        <v>0</v>
      </c>
      <c r="AR125" s="72">
        <f t="shared" ca="1" si="73"/>
        <v>0</v>
      </c>
      <c r="AS125" s="72">
        <f t="shared" ca="1" si="74"/>
        <v>0</v>
      </c>
      <c r="AT125" s="72">
        <f t="shared" ca="1" si="75"/>
        <v>0</v>
      </c>
      <c r="AU125" s="85">
        <f t="shared" ca="1" si="76"/>
        <v>0</v>
      </c>
      <c r="AV125" s="85"/>
      <c r="AW125" s="73">
        <f t="shared" ca="1" si="77"/>
        <v>0</v>
      </c>
      <c r="AY125" s="73">
        <f t="shared" ca="1" si="78"/>
        <v>2528232.1369612613</v>
      </c>
      <c r="AZ125" s="86"/>
    </row>
    <row r="126" spans="1:52">
      <c r="A126" s="77">
        <f t="shared" si="79"/>
        <v>41456</v>
      </c>
      <c r="B126" s="78">
        <f t="shared" si="80"/>
        <v>50000</v>
      </c>
      <c r="C126" s="87"/>
      <c r="D126" s="79">
        <f t="shared" si="42"/>
        <v>50000</v>
      </c>
      <c r="E126" s="67">
        <f t="shared" si="43"/>
        <v>1550000</v>
      </c>
      <c r="F126" s="67">
        <f t="shared" ca="1" si="44"/>
        <v>729763.91301279864</v>
      </c>
      <c r="G126" s="80">
        <f>VLOOKUP($A126,[0]!Table,MATCH(G$4,[0]!Curves,0))</f>
        <v>4.3650000000000002</v>
      </c>
      <c r="H126" s="81">
        <f t="shared" si="45"/>
        <v>4.3650000000000002</v>
      </c>
      <c r="I126" s="80">
        <f t="shared" si="46"/>
        <v>4.3650000000000002</v>
      </c>
      <c r="J126" s="80">
        <f>VLOOKUP($A126,[0]!Table,MATCH(J$4,[0]!Curves,0))</f>
        <v>-0.75800000000000001</v>
      </c>
      <c r="K126" s="81">
        <f t="shared" si="47"/>
        <v>-0.75800000000000001</v>
      </c>
      <c r="L126" s="99">
        <f t="shared" si="48"/>
        <v>-0.75800000000000001</v>
      </c>
      <c r="M126" s="80">
        <f>VLOOKUP($A126,[0]!Table,MATCH(M$4,[0]!Curves,0))</f>
        <v>1.7319492755442001E-3</v>
      </c>
      <c r="N126" s="81">
        <f t="shared" si="49"/>
        <v>1.7319492755442001E-3</v>
      </c>
      <c r="O126" s="99">
        <f t="shared" si="50"/>
        <v>1.7319492755442001E-3</v>
      </c>
      <c r="P126" s="71"/>
      <c r="Q126" s="99">
        <f t="shared" si="51"/>
        <v>3.6087319492755445</v>
      </c>
      <c r="R126" s="99">
        <f t="shared" si="52"/>
        <v>3.6087319492755445</v>
      </c>
      <c r="S126" s="99">
        <f t="shared" si="53"/>
        <v>3.6087319492755445</v>
      </c>
      <c r="T126" s="82"/>
      <c r="U126" s="22">
        <f t="shared" si="54"/>
        <v>31</v>
      </c>
      <c r="V126" s="83">
        <f t="shared" si="55"/>
        <v>41511</v>
      </c>
      <c r="W126" s="22">
        <f t="shared" ca="1" si="56"/>
        <v>4462</v>
      </c>
      <c r="X126" s="80">
        <f>VLOOKUP($A126,[0]!Table,MATCH(X$4,[0]!Curves,0))</f>
        <v>6.2586916289826308E-2</v>
      </c>
      <c r="Y126" s="84">
        <f t="shared" ca="1" si="57"/>
        <v>0.47081542775019264</v>
      </c>
      <c r="Z126" s="22">
        <f t="shared" si="58"/>
        <v>1</v>
      </c>
      <c r="AA126" s="22">
        <f t="shared" si="59"/>
        <v>31</v>
      </c>
      <c r="AC126" s="72">
        <f t="shared" ca="1" si="60"/>
        <v>3185419.4803008661</v>
      </c>
      <c r="AD126" s="72">
        <f t="shared" ca="1" si="61"/>
        <v>3185419.4803008661</v>
      </c>
      <c r="AE126" s="72">
        <f t="shared" ca="1" si="62"/>
        <v>3185419.4803008661</v>
      </c>
      <c r="AF126" s="72">
        <f t="shared" ca="1" si="63"/>
        <v>-553161.04606370139</v>
      </c>
      <c r="AG126" s="72">
        <f t="shared" ca="1" si="64"/>
        <v>-553161.04606370139</v>
      </c>
      <c r="AH126" s="72">
        <f t="shared" ca="1" si="65"/>
        <v>-553161.04606370139</v>
      </c>
      <c r="AI126" s="72">
        <f t="shared" ca="1" si="66"/>
        <v>1263.9140804608173</v>
      </c>
      <c r="AJ126" s="72">
        <f t="shared" ca="1" si="67"/>
        <v>1263.9140804608173</v>
      </c>
      <c r="AK126" s="72">
        <f t="shared" ca="1" si="68"/>
        <v>1263.9140804608173</v>
      </c>
      <c r="AL126" s="76"/>
      <c r="AM126" s="72">
        <f t="shared" ca="1" si="69"/>
        <v>0</v>
      </c>
      <c r="AN126" s="72">
        <f t="shared" ca="1" si="70"/>
        <v>0</v>
      </c>
      <c r="AO126" s="72">
        <f t="shared" ca="1" si="71"/>
        <v>0</v>
      </c>
      <c r="AP126" s="85">
        <f t="shared" ca="1" si="72"/>
        <v>0</v>
      </c>
      <c r="AR126" s="72">
        <f t="shared" ca="1" si="73"/>
        <v>0</v>
      </c>
      <c r="AS126" s="72">
        <f t="shared" ca="1" si="74"/>
        <v>0</v>
      </c>
      <c r="AT126" s="72">
        <f t="shared" ca="1" si="75"/>
        <v>0</v>
      </c>
      <c r="AU126" s="85">
        <f t="shared" ca="1" si="76"/>
        <v>0</v>
      </c>
      <c r="AV126" s="85"/>
      <c r="AW126" s="73">
        <f t="shared" ca="1" si="77"/>
        <v>0</v>
      </c>
      <c r="AY126" s="73">
        <f t="shared" ca="1" si="78"/>
        <v>2633522.3483176255</v>
      </c>
      <c r="AZ126" s="86"/>
    </row>
    <row r="127" spans="1:52">
      <c r="A127" s="77">
        <f t="shared" si="79"/>
        <v>41487</v>
      </c>
      <c r="B127" s="78">
        <f t="shared" si="80"/>
        <v>50000</v>
      </c>
      <c r="C127" s="87"/>
      <c r="D127" s="79">
        <f t="shared" si="42"/>
        <v>50000</v>
      </c>
      <c r="E127" s="67">
        <f t="shared" si="43"/>
        <v>1550000</v>
      </c>
      <c r="F127" s="67">
        <f t="shared" ca="1" si="44"/>
        <v>725641.48731117172</v>
      </c>
      <c r="G127" s="80">
        <f>VLOOKUP($A127,[0]!Table,MATCH(G$4,[0]!Curves,0))</f>
        <v>4.41</v>
      </c>
      <c r="H127" s="81">
        <f t="shared" si="45"/>
        <v>4.41</v>
      </c>
      <c r="I127" s="80">
        <f t="shared" si="46"/>
        <v>4.41</v>
      </c>
      <c r="J127" s="80">
        <f>VLOOKUP($A127,[0]!Table,MATCH(J$4,[0]!Curves,0))</f>
        <v>-0.75800000000000001</v>
      </c>
      <c r="K127" s="81">
        <f t="shared" si="47"/>
        <v>-0.75800000000000001</v>
      </c>
      <c r="L127" s="99">
        <f t="shared" si="48"/>
        <v>-0.75800000000000001</v>
      </c>
      <c r="M127" s="80">
        <f>VLOOKUP($A127,[0]!Table,MATCH(M$4,[0]!Curves,0))</f>
        <v>1.7318599561004001E-3</v>
      </c>
      <c r="N127" s="81">
        <f t="shared" si="49"/>
        <v>1.7318599561004001E-3</v>
      </c>
      <c r="O127" s="99">
        <f t="shared" si="50"/>
        <v>1.7318599561004001E-3</v>
      </c>
      <c r="P127" s="71"/>
      <c r="Q127" s="99">
        <f t="shared" si="51"/>
        <v>3.6537318599561006</v>
      </c>
      <c r="R127" s="99">
        <f t="shared" si="52"/>
        <v>3.6537318599561006</v>
      </c>
      <c r="S127" s="99">
        <f t="shared" si="53"/>
        <v>3.6537318599561006</v>
      </c>
      <c r="T127" s="82"/>
      <c r="U127" s="22">
        <f t="shared" si="54"/>
        <v>31</v>
      </c>
      <c r="V127" s="83">
        <f t="shared" si="55"/>
        <v>41542</v>
      </c>
      <c r="W127" s="22">
        <f t="shared" ca="1" si="56"/>
        <v>4493</v>
      </c>
      <c r="X127" s="80">
        <f>VLOOKUP($A127,[0]!Table,MATCH(X$4,[0]!Curves,0))</f>
        <v>6.2623091422714605E-2</v>
      </c>
      <c r="Y127" s="84">
        <f t="shared" ca="1" si="57"/>
        <v>0.46815579826527209</v>
      </c>
      <c r="Z127" s="22">
        <f t="shared" si="58"/>
        <v>1</v>
      </c>
      <c r="AA127" s="22">
        <f t="shared" si="59"/>
        <v>31</v>
      </c>
      <c r="AC127" s="72">
        <f t="shared" ca="1" si="60"/>
        <v>3200078.9590422674</v>
      </c>
      <c r="AD127" s="72">
        <f t="shared" ca="1" si="61"/>
        <v>3200078.9590422674</v>
      </c>
      <c r="AE127" s="72">
        <f t="shared" ca="1" si="62"/>
        <v>3200078.9590422674</v>
      </c>
      <c r="AF127" s="72">
        <f t="shared" ca="1" si="63"/>
        <v>-550036.24738186819</v>
      </c>
      <c r="AG127" s="72">
        <f t="shared" ca="1" si="64"/>
        <v>-550036.24738186819</v>
      </c>
      <c r="AH127" s="72">
        <f t="shared" ca="1" si="65"/>
        <v>-550036.24738186819</v>
      </c>
      <c r="AI127" s="72">
        <f t="shared" ca="1" si="66"/>
        <v>1256.7094343593549</v>
      </c>
      <c r="AJ127" s="72">
        <f t="shared" ca="1" si="67"/>
        <v>1256.7094343593549</v>
      </c>
      <c r="AK127" s="72">
        <f t="shared" ca="1" si="68"/>
        <v>1256.7094343593549</v>
      </c>
      <c r="AL127" s="76"/>
      <c r="AM127" s="72">
        <f t="shared" ca="1" si="69"/>
        <v>0</v>
      </c>
      <c r="AN127" s="72">
        <f t="shared" ca="1" si="70"/>
        <v>0</v>
      </c>
      <c r="AO127" s="72">
        <f t="shared" ca="1" si="71"/>
        <v>0</v>
      </c>
      <c r="AP127" s="85">
        <f t="shared" ca="1" si="72"/>
        <v>0</v>
      </c>
      <c r="AR127" s="72">
        <f t="shared" ca="1" si="73"/>
        <v>0</v>
      </c>
      <c r="AS127" s="72">
        <f t="shared" ca="1" si="74"/>
        <v>0</v>
      </c>
      <c r="AT127" s="72">
        <f t="shared" ca="1" si="75"/>
        <v>0</v>
      </c>
      <c r="AU127" s="85">
        <f t="shared" ca="1" si="76"/>
        <v>0</v>
      </c>
      <c r="AV127" s="85"/>
      <c r="AW127" s="73">
        <f t="shared" ca="1" si="77"/>
        <v>0</v>
      </c>
      <c r="AY127" s="73">
        <f t="shared" ca="1" si="78"/>
        <v>2651299.4210947584</v>
      </c>
      <c r="AZ127" s="86"/>
    </row>
    <row r="128" spans="1:52">
      <c r="A128" s="77">
        <f t="shared" si="79"/>
        <v>41518</v>
      </c>
      <c r="B128" s="78">
        <f t="shared" si="80"/>
        <v>50000</v>
      </c>
      <c r="C128" s="87"/>
      <c r="D128" s="79">
        <f t="shared" si="42"/>
        <v>50000</v>
      </c>
      <c r="E128" s="67">
        <f t="shared" si="43"/>
        <v>1500000</v>
      </c>
      <c r="F128" s="67">
        <f t="shared" ca="1" si="44"/>
        <v>698390.44958793395</v>
      </c>
      <c r="G128" s="80">
        <f>VLOOKUP($A128,[0]!Table,MATCH(G$4,[0]!Curves,0))</f>
        <v>4.4169999999999998</v>
      </c>
      <c r="H128" s="81">
        <f t="shared" si="45"/>
        <v>4.4169999999999998</v>
      </c>
      <c r="I128" s="80">
        <f t="shared" si="46"/>
        <v>4.4169999999999998</v>
      </c>
      <c r="J128" s="80">
        <f>VLOOKUP($A128,[0]!Table,MATCH(J$4,[0]!Curves,0))</f>
        <v>-0.75800000000000001</v>
      </c>
      <c r="K128" s="81">
        <f t="shared" si="47"/>
        <v>-0.75800000000000001</v>
      </c>
      <c r="L128" s="99">
        <f t="shared" si="48"/>
        <v>-0.75800000000000001</v>
      </c>
      <c r="M128" s="80">
        <f>VLOOKUP($A128,[0]!Table,MATCH(M$4,[0]!Curves,0))</f>
        <v>1.7317684861566001E-3</v>
      </c>
      <c r="N128" s="81">
        <f t="shared" si="49"/>
        <v>1.7317684861566001E-3</v>
      </c>
      <c r="O128" s="99">
        <f t="shared" si="50"/>
        <v>1.7317684861566001E-3</v>
      </c>
      <c r="P128" s="71"/>
      <c r="Q128" s="99">
        <f t="shared" si="51"/>
        <v>3.6607317684861567</v>
      </c>
      <c r="R128" s="99">
        <f t="shared" si="52"/>
        <v>3.6607317684861567</v>
      </c>
      <c r="S128" s="99">
        <f t="shared" si="53"/>
        <v>3.6607317684861567</v>
      </c>
      <c r="T128" s="82"/>
      <c r="U128" s="22">
        <f t="shared" si="54"/>
        <v>30</v>
      </c>
      <c r="V128" s="83">
        <f t="shared" si="55"/>
        <v>41572</v>
      </c>
      <c r="W128" s="22">
        <f t="shared" ca="1" si="56"/>
        <v>4523</v>
      </c>
      <c r="X128" s="80">
        <f>VLOOKUP($A128,[0]!Table,MATCH(X$4,[0]!Curves,0))</f>
        <v>6.2659266556036805E-2</v>
      </c>
      <c r="Y128" s="84">
        <f t="shared" ca="1" si="57"/>
        <v>0.46559363305862267</v>
      </c>
      <c r="Z128" s="22">
        <f t="shared" si="58"/>
        <v>1</v>
      </c>
      <c r="AA128" s="22">
        <f t="shared" si="59"/>
        <v>30</v>
      </c>
      <c r="AC128" s="72">
        <f t="shared" ca="1" si="60"/>
        <v>3084790.6158299041</v>
      </c>
      <c r="AD128" s="72">
        <f t="shared" ca="1" si="61"/>
        <v>3084790.6158299041</v>
      </c>
      <c r="AE128" s="72">
        <f t="shared" ca="1" si="62"/>
        <v>3084790.6158299041</v>
      </c>
      <c r="AF128" s="72">
        <f t="shared" ca="1" si="63"/>
        <v>-529379.96078765392</v>
      </c>
      <c r="AG128" s="72">
        <f t="shared" ca="1" si="64"/>
        <v>-529379.96078765392</v>
      </c>
      <c r="AH128" s="72">
        <f t="shared" ca="1" si="65"/>
        <v>-529379.96078765392</v>
      </c>
      <c r="AI128" s="72">
        <f t="shared" ca="1" si="66"/>
        <v>1209.4505716291237</v>
      </c>
      <c r="AJ128" s="72">
        <f t="shared" ca="1" si="67"/>
        <v>1209.4505716291237</v>
      </c>
      <c r="AK128" s="72">
        <f t="shared" ca="1" si="68"/>
        <v>1209.4505716291237</v>
      </c>
      <c r="AL128" s="76"/>
      <c r="AM128" s="72">
        <f t="shared" ca="1" si="69"/>
        <v>0</v>
      </c>
      <c r="AN128" s="72">
        <f t="shared" ca="1" si="70"/>
        <v>0</v>
      </c>
      <c r="AO128" s="72">
        <f t="shared" ca="1" si="71"/>
        <v>0</v>
      </c>
      <c r="AP128" s="85">
        <f t="shared" ca="1" si="72"/>
        <v>0</v>
      </c>
      <c r="AR128" s="72">
        <f t="shared" ca="1" si="73"/>
        <v>0</v>
      </c>
      <c r="AS128" s="72">
        <f t="shared" ca="1" si="74"/>
        <v>0</v>
      </c>
      <c r="AT128" s="72">
        <f t="shared" ca="1" si="75"/>
        <v>0</v>
      </c>
      <c r="AU128" s="85">
        <f t="shared" ca="1" si="76"/>
        <v>0</v>
      </c>
      <c r="AV128" s="85"/>
      <c r="AW128" s="73">
        <f t="shared" ca="1" si="77"/>
        <v>0</v>
      </c>
      <c r="AY128" s="73">
        <f t="shared" ca="1" si="78"/>
        <v>2556620.1056138794</v>
      </c>
      <c r="AZ128" s="86"/>
    </row>
    <row r="129" spans="1:52">
      <c r="A129" s="77">
        <f t="shared" si="79"/>
        <v>41548</v>
      </c>
      <c r="B129" s="78">
        <f t="shared" si="80"/>
        <v>50000</v>
      </c>
      <c r="C129" s="87"/>
      <c r="D129" s="79">
        <f t="shared" si="42"/>
        <v>50000</v>
      </c>
      <c r="E129" s="67">
        <f t="shared" si="43"/>
        <v>1550000</v>
      </c>
      <c r="F129" s="67">
        <f t="shared" ca="1" si="44"/>
        <v>717585.03064780426</v>
      </c>
      <c r="G129" s="80">
        <f>VLOOKUP($A129,[0]!Table,MATCH(G$4,[0]!Curves,0))</f>
        <v>4.4450000000000003</v>
      </c>
      <c r="H129" s="81">
        <f t="shared" si="45"/>
        <v>4.4450000000000003</v>
      </c>
      <c r="I129" s="80">
        <f t="shared" si="46"/>
        <v>4.4450000000000003</v>
      </c>
      <c r="J129" s="80">
        <f>VLOOKUP($A129,[0]!Table,MATCH(J$4,[0]!Curves,0))</f>
        <v>-0.75800000000000001</v>
      </c>
      <c r="K129" s="81">
        <f t="shared" si="47"/>
        <v>-0.75800000000000001</v>
      </c>
      <c r="L129" s="99">
        <f t="shared" si="48"/>
        <v>-0.75800000000000001</v>
      </c>
      <c r="M129" s="80">
        <f>VLOOKUP($A129,[0]!Table,MATCH(M$4,[0]!Curves,0))</f>
        <v>1.7316779197330001E-3</v>
      </c>
      <c r="N129" s="81">
        <f t="shared" si="49"/>
        <v>1.7316779197330001E-3</v>
      </c>
      <c r="O129" s="99">
        <f t="shared" si="50"/>
        <v>1.7316779197330001E-3</v>
      </c>
      <c r="P129" s="71"/>
      <c r="Q129" s="99">
        <f t="shared" si="51"/>
        <v>3.6887316779197334</v>
      </c>
      <c r="R129" s="99">
        <f t="shared" si="52"/>
        <v>3.6887316779197334</v>
      </c>
      <c r="S129" s="99">
        <f t="shared" si="53"/>
        <v>3.6887316779197334</v>
      </c>
      <c r="T129" s="82"/>
      <c r="U129" s="22">
        <f t="shared" si="54"/>
        <v>31</v>
      </c>
      <c r="V129" s="83">
        <f t="shared" si="55"/>
        <v>41603</v>
      </c>
      <c r="W129" s="22">
        <f t="shared" ca="1" si="56"/>
        <v>4554</v>
      </c>
      <c r="X129" s="80">
        <f>VLOOKUP($A129,[0]!Table,MATCH(X$4,[0]!Curves,0))</f>
        <v>6.2694274749988108E-2</v>
      </c>
      <c r="Y129" s="84">
        <f t="shared" ca="1" si="57"/>
        <v>0.46295808428890595</v>
      </c>
      <c r="Z129" s="22">
        <f t="shared" si="58"/>
        <v>1</v>
      </c>
      <c r="AA129" s="22">
        <f t="shared" si="59"/>
        <v>31</v>
      </c>
      <c r="AC129" s="72">
        <f t="shared" ca="1" si="60"/>
        <v>3189665.4612294901</v>
      </c>
      <c r="AD129" s="72">
        <f t="shared" ca="1" si="61"/>
        <v>3189665.4612294901</v>
      </c>
      <c r="AE129" s="72">
        <f t="shared" ca="1" si="62"/>
        <v>3189665.4612294901</v>
      </c>
      <c r="AF129" s="72">
        <f t="shared" ca="1" si="63"/>
        <v>-543929.45323103562</v>
      </c>
      <c r="AG129" s="72">
        <f t="shared" ca="1" si="64"/>
        <v>-543929.45323103562</v>
      </c>
      <c r="AH129" s="72">
        <f t="shared" ca="1" si="65"/>
        <v>-543929.45323103562</v>
      </c>
      <c r="AI129" s="72">
        <f t="shared" ca="1" si="66"/>
        <v>1242.6261531037308</v>
      </c>
      <c r="AJ129" s="72">
        <f t="shared" ca="1" si="67"/>
        <v>1242.6261531037308</v>
      </c>
      <c r="AK129" s="72">
        <f t="shared" ca="1" si="68"/>
        <v>1242.6261531037308</v>
      </c>
      <c r="AL129" s="76"/>
      <c r="AM129" s="72">
        <f t="shared" ca="1" si="69"/>
        <v>0</v>
      </c>
      <c r="AN129" s="72">
        <f t="shared" ca="1" si="70"/>
        <v>0</v>
      </c>
      <c r="AO129" s="72">
        <f t="shared" ca="1" si="71"/>
        <v>0</v>
      </c>
      <c r="AP129" s="85">
        <f t="shared" ca="1" si="72"/>
        <v>0</v>
      </c>
      <c r="AR129" s="72">
        <f t="shared" ca="1" si="73"/>
        <v>0</v>
      </c>
      <c r="AS129" s="72">
        <f t="shared" ca="1" si="74"/>
        <v>0</v>
      </c>
      <c r="AT129" s="72">
        <f t="shared" ca="1" si="75"/>
        <v>0</v>
      </c>
      <c r="AU129" s="85">
        <f t="shared" ca="1" si="76"/>
        <v>0</v>
      </c>
      <c r="AV129" s="85"/>
      <c r="AW129" s="73">
        <f t="shared" ca="1" si="77"/>
        <v>0</v>
      </c>
      <c r="AY129" s="73">
        <f t="shared" ca="1" si="78"/>
        <v>2646978.6341515584</v>
      </c>
      <c r="AZ129" s="86"/>
    </row>
    <row r="130" spans="1:52">
      <c r="A130" s="77">
        <f t="shared" si="79"/>
        <v>41579</v>
      </c>
      <c r="B130" s="78">
        <f t="shared" si="80"/>
        <v>50000</v>
      </c>
      <c r="C130" s="87"/>
      <c r="D130" s="79">
        <f t="shared" si="42"/>
        <v>50000</v>
      </c>
      <c r="E130" s="67">
        <f t="shared" si="43"/>
        <v>1500000</v>
      </c>
      <c r="F130" s="67">
        <f t="shared" ca="1" si="44"/>
        <v>690628.72815641901</v>
      </c>
      <c r="G130" s="80">
        <f>VLOOKUP($A130,[0]!Table,MATCH(G$4,[0]!Curves,0))</f>
        <v>4.58</v>
      </c>
      <c r="H130" s="81">
        <f t="shared" si="45"/>
        <v>4.58</v>
      </c>
      <c r="I130" s="80">
        <f t="shared" si="46"/>
        <v>4.58</v>
      </c>
      <c r="J130" s="80">
        <f>VLOOKUP($A130,[0]!Table,MATCH(J$4,[0]!Curves,0))</f>
        <v>-0.69800000000000006</v>
      </c>
      <c r="K130" s="81">
        <f t="shared" si="47"/>
        <v>-0.69800000000000006</v>
      </c>
      <c r="L130" s="99">
        <f t="shared" si="48"/>
        <v>-0.69800000000000006</v>
      </c>
      <c r="M130" s="80">
        <f>VLOOKUP($A130,[0]!Table,MATCH(M$4,[0]!Curves,0))</f>
        <v>5.5410631024946002E-3</v>
      </c>
      <c r="N130" s="81">
        <f t="shared" si="49"/>
        <v>5.5410631024946002E-3</v>
      </c>
      <c r="O130" s="99">
        <f t="shared" si="50"/>
        <v>5.5410631024946002E-3</v>
      </c>
      <c r="P130" s="71"/>
      <c r="Q130" s="99">
        <f t="shared" si="51"/>
        <v>3.8875410631024945</v>
      </c>
      <c r="R130" s="99">
        <f t="shared" si="52"/>
        <v>3.8875410631024945</v>
      </c>
      <c r="S130" s="99">
        <f t="shared" si="53"/>
        <v>3.8875410631024945</v>
      </c>
      <c r="T130" s="82"/>
      <c r="U130" s="22">
        <f t="shared" si="54"/>
        <v>30</v>
      </c>
      <c r="V130" s="83">
        <f t="shared" si="55"/>
        <v>41633</v>
      </c>
      <c r="W130" s="22">
        <f t="shared" ca="1" si="56"/>
        <v>4584</v>
      </c>
      <c r="X130" s="80">
        <f>VLOOKUP($A130,[0]!Table,MATCH(X$4,[0]!Curves,0))</f>
        <v>6.2730449884164804E-2</v>
      </c>
      <c r="Y130" s="84">
        <f t="shared" ca="1" si="57"/>
        <v>0.46041915210427931</v>
      </c>
      <c r="Z130" s="22">
        <f t="shared" si="58"/>
        <v>1</v>
      </c>
      <c r="AA130" s="22">
        <f t="shared" si="59"/>
        <v>30</v>
      </c>
      <c r="AC130" s="72">
        <f t="shared" ca="1" si="60"/>
        <v>3163079.5749563989</v>
      </c>
      <c r="AD130" s="72">
        <f t="shared" ca="1" si="61"/>
        <v>3163079.5749563989</v>
      </c>
      <c r="AE130" s="72">
        <f t="shared" ca="1" si="62"/>
        <v>3163079.5749563989</v>
      </c>
      <c r="AF130" s="72">
        <f t="shared" ca="1" si="63"/>
        <v>-482058.85225318052</v>
      </c>
      <c r="AG130" s="72">
        <f t="shared" ca="1" si="64"/>
        <v>-482058.85225318052</v>
      </c>
      <c r="AH130" s="72">
        <f t="shared" ca="1" si="65"/>
        <v>-482058.85225318052</v>
      </c>
      <c r="AI130" s="72">
        <f t="shared" ca="1" si="66"/>
        <v>3826.8173631103068</v>
      </c>
      <c r="AJ130" s="72">
        <f t="shared" ca="1" si="67"/>
        <v>3826.8173631103068</v>
      </c>
      <c r="AK130" s="72">
        <f t="shared" ca="1" si="68"/>
        <v>3826.8173631103068</v>
      </c>
      <c r="AL130" s="76"/>
      <c r="AM130" s="72">
        <f t="shared" ca="1" si="69"/>
        <v>0</v>
      </c>
      <c r="AN130" s="72">
        <f t="shared" ca="1" si="70"/>
        <v>0</v>
      </c>
      <c r="AO130" s="72">
        <f t="shared" ca="1" si="71"/>
        <v>0</v>
      </c>
      <c r="AP130" s="85">
        <f t="shared" ca="1" si="72"/>
        <v>0</v>
      </c>
      <c r="AR130" s="72">
        <f t="shared" ca="1" si="73"/>
        <v>0</v>
      </c>
      <c r="AS130" s="72">
        <f t="shared" ca="1" si="74"/>
        <v>0</v>
      </c>
      <c r="AT130" s="72">
        <f t="shared" ca="1" si="75"/>
        <v>0</v>
      </c>
      <c r="AU130" s="85">
        <f t="shared" ca="1" si="76"/>
        <v>0</v>
      </c>
      <c r="AV130" s="85"/>
      <c r="AW130" s="73">
        <f t="shared" ca="1" si="77"/>
        <v>0</v>
      </c>
      <c r="AY130" s="73">
        <f t="shared" ca="1" si="78"/>
        <v>2684847.5400663288</v>
      </c>
      <c r="AZ130" s="86"/>
    </row>
    <row r="131" spans="1:52">
      <c r="A131" s="77">
        <f t="shared" si="79"/>
        <v>41609</v>
      </c>
      <c r="B131" s="78">
        <f t="shared" si="80"/>
        <v>50000</v>
      </c>
      <c r="C131" s="87"/>
      <c r="D131" s="79">
        <f t="shared" si="42"/>
        <v>50000</v>
      </c>
      <c r="E131" s="67">
        <f t="shared" si="43"/>
        <v>1550000</v>
      </c>
      <c r="F131" s="67">
        <f t="shared" ca="1" si="44"/>
        <v>709601.68316182576</v>
      </c>
      <c r="G131" s="80">
        <f>VLOOKUP($A131,[0]!Table,MATCH(G$4,[0]!Curves,0))</f>
        <v>4.7149999999999999</v>
      </c>
      <c r="H131" s="81">
        <f t="shared" si="45"/>
        <v>4.7149999999999999</v>
      </c>
      <c r="I131" s="80">
        <f t="shared" si="46"/>
        <v>4.7149999999999999</v>
      </c>
      <c r="J131" s="80">
        <f>VLOOKUP($A131,[0]!Table,MATCH(J$4,[0]!Curves,0))</f>
        <v>-0.69800000000000006</v>
      </c>
      <c r="K131" s="81">
        <f t="shared" si="47"/>
        <v>-0.69800000000000006</v>
      </c>
      <c r="L131" s="99">
        <f t="shared" si="48"/>
        <v>-0.69800000000000006</v>
      </c>
      <c r="M131" s="80">
        <f>VLOOKUP($A131,[0]!Table,MATCH(M$4,[0]!Curves,0))</f>
        <v>5.5407601926467003E-3</v>
      </c>
      <c r="N131" s="81">
        <f t="shared" si="49"/>
        <v>5.5407601926467003E-3</v>
      </c>
      <c r="O131" s="99">
        <f t="shared" si="50"/>
        <v>5.5407601926467003E-3</v>
      </c>
      <c r="P131" s="71"/>
      <c r="Q131" s="99">
        <f t="shared" si="51"/>
        <v>4.0225407601926468</v>
      </c>
      <c r="R131" s="99">
        <f t="shared" si="52"/>
        <v>4.0225407601926468</v>
      </c>
      <c r="S131" s="99">
        <f t="shared" si="53"/>
        <v>4.0225407601926468</v>
      </c>
      <c r="T131" s="82"/>
      <c r="U131" s="22">
        <f t="shared" si="54"/>
        <v>31</v>
      </c>
      <c r="V131" s="83">
        <f t="shared" si="55"/>
        <v>41664</v>
      </c>
      <c r="W131" s="22">
        <f t="shared" ca="1" si="56"/>
        <v>4615</v>
      </c>
      <c r="X131" s="80">
        <f>VLOOKUP($A131,[0]!Table,MATCH(X$4,[0]!Curves,0))</f>
        <v>6.2765458078943001E-2</v>
      </c>
      <c r="Y131" s="84">
        <f t="shared" ca="1" si="57"/>
        <v>0.45780753752375858</v>
      </c>
      <c r="Z131" s="22">
        <f t="shared" si="58"/>
        <v>1</v>
      </c>
      <c r="AA131" s="22">
        <f t="shared" si="59"/>
        <v>31</v>
      </c>
      <c r="AC131" s="72">
        <f t="shared" ca="1" si="60"/>
        <v>3345771.9361080085</v>
      </c>
      <c r="AD131" s="72">
        <f t="shared" ca="1" si="61"/>
        <v>3345771.9361080085</v>
      </c>
      <c r="AE131" s="72">
        <f t="shared" ca="1" si="62"/>
        <v>3345771.9361080085</v>
      </c>
      <c r="AF131" s="72">
        <f t="shared" ca="1" si="63"/>
        <v>-495301.9748469544</v>
      </c>
      <c r="AG131" s="72">
        <f t="shared" ca="1" si="64"/>
        <v>-495301.9748469544</v>
      </c>
      <c r="AH131" s="72">
        <f t="shared" ca="1" si="65"/>
        <v>-495301.9748469544</v>
      </c>
      <c r="AI131" s="72">
        <f t="shared" ca="1" si="66"/>
        <v>3931.7327586981405</v>
      </c>
      <c r="AJ131" s="72">
        <f t="shared" ca="1" si="67"/>
        <v>3931.7327586981405</v>
      </c>
      <c r="AK131" s="72">
        <f t="shared" ca="1" si="68"/>
        <v>3931.7327586981405</v>
      </c>
      <c r="AL131" s="76"/>
      <c r="AM131" s="72">
        <f t="shared" ca="1" si="69"/>
        <v>0</v>
      </c>
      <c r="AN131" s="72">
        <f t="shared" ca="1" si="70"/>
        <v>0</v>
      </c>
      <c r="AO131" s="72">
        <f t="shared" ca="1" si="71"/>
        <v>0</v>
      </c>
      <c r="AP131" s="85">
        <f t="shared" ca="1" si="72"/>
        <v>0</v>
      </c>
      <c r="AR131" s="72">
        <f t="shared" ca="1" si="73"/>
        <v>0</v>
      </c>
      <c r="AS131" s="72">
        <f t="shared" ca="1" si="74"/>
        <v>0</v>
      </c>
      <c r="AT131" s="72">
        <f t="shared" ca="1" si="75"/>
        <v>0</v>
      </c>
      <c r="AU131" s="85">
        <f t="shared" ca="1" si="76"/>
        <v>0</v>
      </c>
      <c r="AV131" s="85"/>
      <c r="AW131" s="73">
        <f t="shared" ca="1" si="77"/>
        <v>0</v>
      </c>
      <c r="AY131" s="73">
        <f t="shared" ca="1" si="78"/>
        <v>2854401.6940197521</v>
      </c>
      <c r="AZ131" s="86"/>
    </row>
    <row r="132" spans="1:52">
      <c r="A132" s="77">
        <f t="shared" si="79"/>
        <v>41640</v>
      </c>
      <c r="B132" s="78">
        <f t="shared" si="80"/>
        <v>50000</v>
      </c>
      <c r="C132" s="87"/>
      <c r="D132" s="79">
        <f t="shared" si="42"/>
        <v>50000</v>
      </c>
      <c r="E132" s="67">
        <f t="shared" si="43"/>
        <v>1550000</v>
      </c>
      <c r="F132" s="67">
        <f t="shared" ca="1" si="44"/>
        <v>705572.44659033942</v>
      </c>
      <c r="G132" s="80">
        <f>VLOOKUP($A132,[0]!Table,MATCH(G$4,[0]!Curves,0))</f>
        <v>4.8109999999999999</v>
      </c>
      <c r="H132" s="81">
        <f t="shared" si="45"/>
        <v>4.8109999999999999</v>
      </c>
      <c r="I132" s="80">
        <f t="shared" si="46"/>
        <v>4.8109999999999999</v>
      </c>
      <c r="J132" s="80">
        <f>VLOOKUP($A132,[0]!Table,MATCH(J$4,[0]!Curves,0))</f>
        <v>-0.69800000000000006</v>
      </c>
      <c r="K132" s="81">
        <f t="shared" si="47"/>
        <v>-0.69800000000000006</v>
      </c>
      <c r="L132" s="99">
        <f t="shared" si="48"/>
        <v>-0.69800000000000006</v>
      </c>
      <c r="M132" s="80">
        <f>VLOOKUP($A132,[0]!Table,MATCH(M$4,[0]!Curves,0))</f>
        <v>5.5404404211380999E-3</v>
      </c>
      <c r="N132" s="81">
        <f t="shared" si="49"/>
        <v>5.5404404211380999E-3</v>
      </c>
      <c r="O132" s="99">
        <f t="shared" si="50"/>
        <v>5.5404404211380999E-3</v>
      </c>
      <c r="P132" s="71"/>
      <c r="Q132" s="99">
        <f t="shared" si="51"/>
        <v>4.1185404404211381</v>
      </c>
      <c r="R132" s="99">
        <f t="shared" si="52"/>
        <v>4.1185404404211381</v>
      </c>
      <c r="S132" s="99">
        <f t="shared" si="53"/>
        <v>4.1185404404211381</v>
      </c>
      <c r="T132" s="82"/>
      <c r="U132" s="22">
        <f t="shared" si="54"/>
        <v>31</v>
      </c>
      <c r="V132" s="83">
        <f t="shared" si="55"/>
        <v>41695</v>
      </c>
      <c r="W132" s="22">
        <f t="shared" ca="1" si="56"/>
        <v>4646</v>
      </c>
      <c r="X132" s="80">
        <f>VLOOKUP($A132,[0]!Table,MATCH(X$4,[0]!Curves,0))</f>
        <v>6.28016332139745E-2</v>
      </c>
      <c r="Y132" s="84">
        <f t="shared" ca="1" si="57"/>
        <v>0.45520803005828347</v>
      </c>
      <c r="Z132" s="22">
        <f t="shared" si="58"/>
        <v>1</v>
      </c>
      <c r="AA132" s="22">
        <f t="shared" si="59"/>
        <v>31</v>
      </c>
      <c r="AC132" s="72">
        <f t="shared" ca="1" si="60"/>
        <v>3394509.0405461229</v>
      </c>
      <c r="AD132" s="72">
        <f t="shared" ca="1" si="61"/>
        <v>3394509.0405461229</v>
      </c>
      <c r="AE132" s="72">
        <f t="shared" ca="1" si="62"/>
        <v>3394509.0405461229</v>
      </c>
      <c r="AF132" s="72">
        <f t="shared" ca="1" si="63"/>
        <v>-492489.56772005698</v>
      </c>
      <c r="AG132" s="72">
        <f t="shared" ca="1" si="64"/>
        <v>-492489.56772005698</v>
      </c>
      <c r="AH132" s="72">
        <f t="shared" ca="1" si="65"/>
        <v>-492489.56772005698</v>
      </c>
      <c r="AI132" s="72">
        <f t="shared" ca="1" si="66"/>
        <v>3909.1821031304194</v>
      </c>
      <c r="AJ132" s="72">
        <f t="shared" ca="1" si="67"/>
        <v>3909.1821031304194</v>
      </c>
      <c r="AK132" s="72">
        <f t="shared" ca="1" si="68"/>
        <v>3909.1821031304194</v>
      </c>
      <c r="AL132" s="76"/>
      <c r="AM132" s="72">
        <f t="shared" ca="1" si="69"/>
        <v>0</v>
      </c>
      <c r="AN132" s="72">
        <f t="shared" ca="1" si="70"/>
        <v>0</v>
      </c>
      <c r="AO132" s="72">
        <f t="shared" ca="1" si="71"/>
        <v>0</v>
      </c>
      <c r="AP132" s="85">
        <f t="shared" ca="1" si="72"/>
        <v>0</v>
      </c>
      <c r="AR132" s="72">
        <f t="shared" ca="1" si="73"/>
        <v>0</v>
      </c>
      <c r="AS132" s="72">
        <f t="shared" ca="1" si="74"/>
        <v>0</v>
      </c>
      <c r="AT132" s="72">
        <f t="shared" ca="1" si="75"/>
        <v>0</v>
      </c>
      <c r="AU132" s="85">
        <f t="shared" ca="1" si="76"/>
        <v>0</v>
      </c>
      <c r="AV132" s="85"/>
      <c r="AW132" s="73">
        <f t="shared" ca="1" si="77"/>
        <v>0</v>
      </c>
      <c r="AY132" s="73">
        <f t="shared" ca="1" si="78"/>
        <v>2905928.6549291965</v>
      </c>
      <c r="AZ132" s="86"/>
    </row>
    <row r="133" spans="1:52">
      <c r="A133" s="77">
        <f t="shared" si="79"/>
        <v>41671</v>
      </c>
      <c r="B133" s="78">
        <f t="shared" si="80"/>
        <v>50000</v>
      </c>
      <c r="C133" s="87"/>
      <c r="D133" s="79">
        <f t="shared" si="42"/>
        <v>50000</v>
      </c>
      <c r="E133" s="67">
        <f t="shared" si="43"/>
        <v>1400000</v>
      </c>
      <c r="F133" s="67">
        <f t="shared" ca="1" si="44"/>
        <v>634018.64773964323</v>
      </c>
      <c r="G133" s="80">
        <f>VLOOKUP($A133,[0]!Table,MATCH(G$4,[0]!Curves,0))</f>
        <v>4.6930000000000005</v>
      </c>
      <c r="H133" s="81">
        <f t="shared" si="45"/>
        <v>4.6930000000000005</v>
      </c>
      <c r="I133" s="80">
        <f t="shared" si="46"/>
        <v>4.6930000000000005</v>
      </c>
      <c r="J133" s="80">
        <f>VLOOKUP($A133,[0]!Table,MATCH(J$4,[0]!Curves,0))</f>
        <v>-0.69800000000000006</v>
      </c>
      <c r="K133" s="81">
        <f t="shared" si="47"/>
        <v>-0.69800000000000006</v>
      </c>
      <c r="L133" s="99">
        <f t="shared" si="48"/>
        <v>-0.69800000000000006</v>
      </c>
      <c r="M133" s="80">
        <f>VLOOKUP($A133,[0]!Table,MATCH(M$4,[0]!Curves,0))</f>
        <v>5.5401137756434004E-3</v>
      </c>
      <c r="N133" s="81">
        <f t="shared" si="49"/>
        <v>5.5401137756434004E-3</v>
      </c>
      <c r="O133" s="99">
        <f t="shared" si="50"/>
        <v>5.5401137756434004E-3</v>
      </c>
      <c r="P133" s="71"/>
      <c r="Q133" s="99">
        <f t="shared" si="51"/>
        <v>4.000540113775644</v>
      </c>
      <c r="R133" s="99">
        <f t="shared" si="52"/>
        <v>4.000540113775644</v>
      </c>
      <c r="S133" s="99">
        <f t="shared" si="53"/>
        <v>4.000540113775644</v>
      </c>
      <c r="T133" s="82"/>
      <c r="U133" s="22">
        <f t="shared" si="54"/>
        <v>28</v>
      </c>
      <c r="V133" s="83">
        <f t="shared" si="55"/>
        <v>41723</v>
      </c>
      <c r="W133" s="22">
        <f t="shared" ca="1" si="56"/>
        <v>4674</v>
      </c>
      <c r="X133" s="80">
        <f>VLOOKUP($A133,[0]!Table,MATCH(X$4,[0]!Curves,0))</f>
        <v>6.2837808349439903E-2</v>
      </c>
      <c r="Y133" s="84">
        <f t="shared" ca="1" si="57"/>
        <v>0.4528704626711737</v>
      </c>
      <c r="Z133" s="22">
        <f t="shared" si="58"/>
        <v>1</v>
      </c>
      <c r="AA133" s="22">
        <f t="shared" si="59"/>
        <v>28</v>
      </c>
      <c r="AC133" s="72">
        <f t="shared" ca="1" si="60"/>
        <v>2975449.5138421459</v>
      </c>
      <c r="AD133" s="72">
        <f t="shared" ca="1" si="61"/>
        <v>2975449.5138421459</v>
      </c>
      <c r="AE133" s="72">
        <f t="shared" ca="1" si="62"/>
        <v>2975449.5138421459</v>
      </c>
      <c r="AF133" s="72">
        <f t="shared" ca="1" si="63"/>
        <v>-442545.01612227102</v>
      </c>
      <c r="AG133" s="72">
        <f t="shared" ca="1" si="64"/>
        <v>-442545.01612227102</v>
      </c>
      <c r="AH133" s="72">
        <f t="shared" ca="1" si="65"/>
        <v>-442545.01612227102</v>
      </c>
      <c r="AI133" s="72">
        <f t="shared" ca="1" si="66"/>
        <v>3512.5354443571978</v>
      </c>
      <c r="AJ133" s="72">
        <f t="shared" ca="1" si="67"/>
        <v>3512.5354443571978</v>
      </c>
      <c r="AK133" s="72">
        <f t="shared" ca="1" si="68"/>
        <v>3512.5354443571978</v>
      </c>
      <c r="AL133" s="76"/>
      <c r="AM133" s="72">
        <f t="shared" ca="1" si="69"/>
        <v>0</v>
      </c>
      <c r="AN133" s="72">
        <f t="shared" ca="1" si="70"/>
        <v>0</v>
      </c>
      <c r="AO133" s="72">
        <f t="shared" ca="1" si="71"/>
        <v>0</v>
      </c>
      <c r="AP133" s="85">
        <f t="shared" ca="1" si="72"/>
        <v>0</v>
      </c>
      <c r="AR133" s="72">
        <f t="shared" ca="1" si="73"/>
        <v>0</v>
      </c>
      <c r="AS133" s="72">
        <f t="shared" ca="1" si="74"/>
        <v>0</v>
      </c>
      <c r="AT133" s="72">
        <f t="shared" ca="1" si="75"/>
        <v>0</v>
      </c>
      <c r="AU133" s="85">
        <f t="shared" ca="1" si="76"/>
        <v>0</v>
      </c>
      <c r="AV133" s="85"/>
      <c r="AW133" s="73">
        <f t="shared" ca="1" si="77"/>
        <v>0</v>
      </c>
      <c r="AY133" s="73">
        <f t="shared" ca="1" si="78"/>
        <v>2536417.033164232</v>
      </c>
      <c r="AZ133" s="86"/>
    </row>
    <row r="134" spans="1:52">
      <c r="A134" s="77">
        <f t="shared" si="79"/>
        <v>41699</v>
      </c>
      <c r="B134" s="78">
        <f t="shared" si="80"/>
        <v>50000</v>
      </c>
      <c r="C134" s="87"/>
      <c r="D134" s="79">
        <f t="shared" si="42"/>
        <v>50000</v>
      </c>
      <c r="E134" s="67">
        <f t="shared" si="43"/>
        <v>1550000</v>
      </c>
      <c r="F134" s="67">
        <f t="shared" ca="1" si="44"/>
        <v>697955.53447121498</v>
      </c>
      <c r="G134" s="80">
        <f>VLOOKUP($A134,[0]!Table,MATCH(G$4,[0]!Curves,0))</f>
        <v>4.5599999999999996</v>
      </c>
      <c r="H134" s="81">
        <f t="shared" si="45"/>
        <v>4.5599999999999996</v>
      </c>
      <c r="I134" s="80">
        <f t="shared" si="46"/>
        <v>4.5599999999999996</v>
      </c>
      <c r="J134" s="80">
        <f>VLOOKUP($A134,[0]!Table,MATCH(J$4,[0]!Curves,0))</f>
        <v>-0.69800000000000006</v>
      </c>
      <c r="K134" s="81">
        <f t="shared" si="47"/>
        <v>-0.69800000000000006</v>
      </c>
      <c r="L134" s="99">
        <f t="shared" si="48"/>
        <v>-0.69800000000000006</v>
      </c>
      <c r="M134" s="80">
        <f>VLOOKUP($A134,[0]!Table,MATCH(M$4,[0]!Curves,0))</f>
        <v>5.5398128340108004E-3</v>
      </c>
      <c r="N134" s="81">
        <f t="shared" si="49"/>
        <v>5.5398128340108004E-3</v>
      </c>
      <c r="O134" s="99">
        <f t="shared" si="50"/>
        <v>5.5398128340108004E-3</v>
      </c>
      <c r="P134" s="71"/>
      <c r="Q134" s="99">
        <f t="shared" si="51"/>
        <v>3.8675398128340106</v>
      </c>
      <c r="R134" s="99">
        <f t="shared" si="52"/>
        <v>3.8675398128340106</v>
      </c>
      <c r="S134" s="99">
        <f t="shared" si="53"/>
        <v>3.8675398128340106</v>
      </c>
      <c r="T134" s="82"/>
      <c r="U134" s="22">
        <f t="shared" si="54"/>
        <v>31</v>
      </c>
      <c r="V134" s="83">
        <f t="shared" si="55"/>
        <v>41754</v>
      </c>
      <c r="W134" s="22">
        <f t="shared" ca="1" si="56"/>
        <v>4705</v>
      </c>
      <c r="X134" s="80">
        <f>VLOOKUP($A134,[0]!Table,MATCH(X$4,[0]!Curves,0))</f>
        <v>6.2870482665716904E-2</v>
      </c>
      <c r="Y134" s="84">
        <f t="shared" ca="1" si="57"/>
        <v>0.45029389320723551</v>
      </c>
      <c r="Z134" s="22">
        <f t="shared" si="58"/>
        <v>1</v>
      </c>
      <c r="AA134" s="22">
        <f t="shared" si="59"/>
        <v>31</v>
      </c>
      <c r="AC134" s="72">
        <f t="shared" ca="1" si="60"/>
        <v>3182677.2371887402</v>
      </c>
      <c r="AD134" s="72">
        <f t="shared" ca="1" si="61"/>
        <v>3182677.2371887402</v>
      </c>
      <c r="AE134" s="72">
        <f t="shared" ca="1" si="62"/>
        <v>3182677.2371887402</v>
      </c>
      <c r="AF134" s="72">
        <f t="shared" ca="1" si="63"/>
        <v>-487172.96306090808</v>
      </c>
      <c r="AG134" s="72">
        <f t="shared" ca="1" si="64"/>
        <v>-487172.96306090808</v>
      </c>
      <c r="AH134" s="72">
        <f t="shared" ca="1" si="65"/>
        <v>-487172.96306090808</v>
      </c>
      <c r="AI134" s="72">
        <f t="shared" ca="1" si="66"/>
        <v>3866.5430274325045</v>
      </c>
      <c r="AJ134" s="72">
        <f t="shared" ca="1" si="67"/>
        <v>3866.5430274325045</v>
      </c>
      <c r="AK134" s="72">
        <f t="shared" ca="1" si="68"/>
        <v>3866.5430274325045</v>
      </c>
      <c r="AL134" s="76"/>
      <c r="AM134" s="72">
        <f t="shared" ca="1" si="69"/>
        <v>0</v>
      </c>
      <c r="AN134" s="72">
        <f t="shared" ca="1" si="70"/>
        <v>0</v>
      </c>
      <c r="AO134" s="72">
        <f t="shared" ca="1" si="71"/>
        <v>0</v>
      </c>
      <c r="AP134" s="85">
        <f t="shared" ca="1" si="72"/>
        <v>0</v>
      </c>
      <c r="AR134" s="72">
        <f t="shared" ca="1" si="73"/>
        <v>0</v>
      </c>
      <c r="AS134" s="72">
        <f t="shared" ca="1" si="74"/>
        <v>0</v>
      </c>
      <c r="AT134" s="72">
        <f t="shared" ca="1" si="75"/>
        <v>0</v>
      </c>
      <c r="AU134" s="85">
        <f t="shared" ca="1" si="76"/>
        <v>0</v>
      </c>
      <c r="AV134" s="85"/>
      <c r="AW134" s="73">
        <f t="shared" ca="1" si="77"/>
        <v>0</v>
      </c>
      <c r="AY134" s="73">
        <f t="shared" ca="1" si="78"/>
        <v>2699370.8171552648</v>
      </c>
      <c r="AZ134" s="86"/>
    </row>
    <row r="135" spans="1:52">
      <c r="A135" s="77">
        <f t="shared" si="79"/>
        <v>41730</v>
      </c>
      <c r="B135" s="78">
        <f t="shared" si="80"/>
        <v>50000</v>
      </c>
      <c r="C135" s="87"/>
      <c r="D135" s="79">
        <f t="shared" si="42"/>
        <v>50000</v>
      </c>
      <c r="E135" s="67">
        <f t="shared" si="43"/>
        <v>1500000</v>
      </c>
      <c r="F135" s="67">
        <f t="shared" ca="1" si="44"/>
        <v>671717.79334608221</v>
      </c>
      <c r="G135" s="80">
        <f>VLOOKUP($A135,[0]!Table,MATCH(G$4,[0]!Curves,0))</f>
        <v>4.375</v>
      </c>
      <c r="H135" s="81">
        <f t="shared" si="45"/>
        <v>4.375</v>
      </c>
      <c r="I135" s="80">
        <f t="shared" si="46"/>
        <v>4.375</v>
      </c>
      <c r="J135" s="80">
        <f>VLOOKUP($A135,[0]!Table,MATCH(J$4,[0]!Curves,0))</f>
        <v>-0.79800000000000004</v>
      </c>
      <c r="K135" s="81">
        <f t="shared" si="47"/>
        <v>-0.79800000000000004</v>
      </c>
      <c r="L135" s="99">
        <f t="shared" si="48"/>
        <v>-0.79800000000000004</v>
      </c>
      <c r="M135" s="80">
        <f>VLOOKUP($A135,[0]!Table,MATCH(M$4,[0]!Curves,0))</f>
        <v>1.7310853469564001E-3</v>
      </c>
      <c r="N135" s="81">
        <f t="shared" si="49"/>
        <v>1.7310853469564001E-3</v>
      </c>
      <c r="O135" s="99">
        <f t="shared" si="50"/>
        <v>1.7310853469564001E-3</v>
      </c>
      <c r="P135" s="71"/>
      <c r="Q135" s="99">
        <f t="shared" si="51"/>
        <v>3.5787310853469565</v>
      </c>
      <c r="R135" s="99">
        <f t="shared" si="52"/>
        <v>3.5787310853469565</v>
      </c>
      <c r="S135" s="99">
        <f t="shared" si="53"/>
        <v>3.5787310853469565</v>
      </c>
      <c r="T135" s="82"/>
      <c r="U135" s="22">
        <f t="shared" si="54"/>
        <v>30</v>
      </c>
      <c r="V135" s="83">
        <f t="shared" si="55"/>
        <v>41784</v>
      </c>
      <c r="W135" s="22">
        <f t="shared" ca="1" si="56"/>
        <v>4735</v>
      </c>
      <c r="X135" s="80">
        <f>VLOOKUP($A135,[0]!Table,MATCH(X$4,[0]!Curves,0))</f>
        <v>6.29066578020092E-2</v>
      </c>
      <c r="Y135" s="84">
        <f t="shared" ca="1" si="57"/>
        <v>0.44781186223072145</v>
      </c>
      <c r="Z135" s="22">
        <f t="shared" si="58"/>
        <v>1</v>
      </c>
      <c r="AA135" s="22">
        <f t="shared" si="59"/>
        <v>30</v>
      </c>
      <c r="AC135" s="72">
        <f t="shared" ca="1" si="60"/>
        <v>2938765.3458891097</v>
      </c>
      <c r="AD135" s="72">
        <f t="shared" ca="1" si="61"/>
        <v>2938765.3458891097</v>
      </c>
      <c r="AE135" s="72">
        <f t="shared" ca="1" si="62"/>
        <v>2938765.3458891097</v>
      </c>
      <c r="AF135" s="72">
        <f t="shared" ca="1" si="63"/>
        <v>-536030.79909017368</v>
      </c>
      <c r="AG135" s="72">
        <f t="shared" ca="1" si="64"/>
        <v>-536030.79909017368</v>
      </c>
      <c r="AH135" s="72">
        <f t="shared" ca="1" si="65"/>
        <v>-536030.79909017368</v>
      </c>
      <c r="AI135" s="72">
        <f t="shared" ca="1" si="66"/>
        <v>1162.8008293512901</v>
      </c>
      <c r="AJ135" s="72">
        <f t="shared" ca="1" si="67"/>
        <v>1162.8008293512901</v>
      </c>
      <c r="AK135" s="72">
        <f t="shared" ca="1" si="68"/>
        <v>1162.8008293512901</v>
      </c>
      <c r="AL135" s="76"/>
      <c r="AM135" s="72">
        <f t="shared" ca="1" si="69"/>
        <v>0</v>
      </c>
      <c r="AN135" s="72">
        <f t="shared" ca="1" si="70"/>
        <v>0</v>
      </c>
      <c r="AO135" s="72">
        <f t="shared" ca="1" si="71"/>
        <v>0</v>
      </c>
      <c r="AP135" s="85">
        <f t="shared" ca="1" si="72"/>
        <v>0</v>
      </c>
      <c r="AR135" s="72">
        <f t="shared" ca="1" si="73"/>
        <v>0</v>
      </c>
      <c r="AS135" s="72">
        <f t="shared" ca="1" si="74"/>
        <v>0</v>
      </c>
      <c r="AT135" s="72">
        <f t="shared" ca="1" si="75"/>
        <v>0</v>
      </c>
      <c r="AU135" s="85">
        <f t="shared" ca="1" si="76"/>
        <v>0</v>
      </c>
      <c r="AV135" s="85"/>
      <c r="AW135" s="73">
        <f t="shared" ca="1" si="77"/>
        <v>0</v>
      </c>
      <c r="AY135" s="73">
        <f t="shared" ca="1" si="78"/>
        <v>2403897.347628287</v>
      </c>
      <c r="AZ135" s="86"/>
    </row>
    <row r="136" spans="1:52">
      <c r="A136" s="77">
        <f t="shared" si="79"/>
        <v>41760</v>
      </c>
      <c r="B136" s="78">
        <f t="shared" si="80"/>
        <v>50000</v>
      </c>
      <c r="C136" s="87"/>
      <c r="D136" s="79">
        <f t="shared" si="42"/>
        <v>50000</v>
      </c>
      <c r="E136" s="67">
        <f t="shared" si="43"/>
        <v>1550000</v>
      </c>
      <c r="F136" s="67">
        <f t="shared" ca="1" si="44"/>
        <v>690151.23946388799</v>
      </c>
      <c r="G136" s="80">
        <f>VLOOKUP($A136,[0]!Table,MATCH(G$4,[0]!Curves,0))</f>
        <v>4.3650000000000002</v>
      </c>
      <c r="H136" s="81">
        <f t="shared" si="45"/>
        <v>4.3650000000000002</v>
      </c>
      <c r="I136" s="80">
        <f t="shared" si="46"/>
        <v>4.3650000000000002</v>
      </c>
      <c r="J136" s="80">
        <f>VLOOKUP($A136,[0]!Table,MATCH(J$4,[0]!Curves,0))</f>
        <v>-0.79800000000000004</v>
      </c>
      <c r="K136" s="81">
        <f t="shared" si="47"/>
        <v>-0.79800000000000004</v>
      </c>
      <c r="L136" s="99">
        <f t="shared" si="48"/>
        <v>-0.79800000000000004</v>
      </c>
      <c r="M136" s="80">
        <f>VLOOKUP($A136,[0]!Table,MATCH(M$4,[0]!Curves,0))</f>
        <v>1.7309805640354E-3</v>
      </c>
      <c r="N136" s="81">
        <f t="shared" si="49"/>
        <v>1.7309805640354E-3</v>
      </c>
      <c r="O136" s="99">
        <f t="shared" si="50"/>
        <v>1.7309805640354E-3</v>
      </c>
      <c r="P136" s="71"/>
      <c r="Q136" s="99">
        <f t="shared" si="51"/>
        <v>3.5687309805640357</v>
      </c>
      <c r="R136" s="99">
        <f t="shared" si="52"/>
        <v>3.5687309805640357</v>
      </c>
      <c r="S136" s="99">
        <f t="shared" si="53"/>
        <v>3.5687309805640357</v>
      </c>
      <c r="T136" s="82"/>
      <c r="U136" s="22">
        <f t="shared" si="54"/>
        <v>31</v>
      </c>
      <c r="V136" s="83">
        <f t="shared" si="55"/>
        <v>41815</v>
      </c>
      <c r="W136" s="22">
        <f t="shared" ca="1" si="56"/>
        <v>4766</v>
      </c>
      <c r="X136" s="80">
        <f>VLOOKUP($A136,[0]!Table,MATCH(X$4,[0]!Curves,0))</f>
        <v>6.2941665998834204E-2</v>
      </c>
      <c r="Y136" s="84">
        <f t="shared" ca="1" si="57"/>
        <v>0.44525886417025035</v>
      </c>
      <c r="Z136" s="22">
        <f t="shared" si="58"/>
        <v>1</v>
      </c>
      <c r="AA136" s="22">
        <f t="shared" si="59"/>
        <v>31</v>
      </c>
      <c r="AC136" s="72">
        <f t="shared" ca="1" si="60"/>
        <v>3012510.1602598713</v>
      </c>
      <c r="AD136" s="72">
        <f t="shared" ca="1" si="61"/>
        <v>3012510.1602598713</v>
      </c>
      <c r="AE136" s="72">
        <f t="shared" ca="1" si="62"/>
        <v>3012510.1602598713</v>
      </c>
      <c r="AF136" s="72">
        <f t="shared" ca="1" si="63"/>
        <v>-550740.68909218267</v>
      </c>
      <c r="AG136" s="72">
        <f t="shared" ca="1" si="64"/>
        <v>-550740.68909218267</v>
      </c>
      <c r="AH136" s="72">
        <f t="shared" ca="1" si="65"/>
        <v>-550740.68909218267</v>
      </c>
      <c r="AI136" s="72">
        <f t="shared" ca="1" si="66"/>
        <v>1194.6383817569313</v>
      </c>
      <c r="AJ136" s="72">
        <f t="shared" ca="1" si="67"/>
        <v>1194.6383817569313</v>
      </c>
      <c r="AK136" s="72">
        <f t="shared" ca="1" si="68"/>
        <v>1194.6383817569313</v>
      </c>
      <c r="AL136" s="76"/>
      <c r="AM136" s="72">
        <f t="shared" ca="1" si="69"/>
        <v>0</v>
      </c>
      <c r="AN136" s="72">
        <f t="shared" ca="1" si="70"/>
        <v>0</v>
      </c>
      <c r="AO136" s="72">
        <f t="shared" ca="1" si="71"/>
        <v>0</v>
      </c>
      <c r="AP136" s="85">
        <f t="shared" ca="1" si="72"/>
        <v>0</v>
      </c>
      <c r="AR136" s="72">
        <f t="shared" ca="1" si="73"/>
        <v>0</v>
      </c>
      <c r="AS136" s="72">
        <f t="shared" ca="1" si="74"/>
        <v>0</v>
      </c>
      <c r="AT136" s="72">
        <f t="shared" ca="1" si="75"/>
        <v>0</v>
      </c>
      <c r="AU136" s="85">
        <f t="shared" ca="1" si="76"/>
        <v>0</v>
      </c>
      <c r="AV136" s="85"/>
      <c r="AW136" s="73">
        <f t="shared" ca="1" si="77"/>
        <v>0</v>
      </c>
      <c r="AY136" s="73">
        <f t="shared" ca="1" si="78"/>
        <v>2462964.1095494456</v>
      </c>
      <c r="AZ136" s="86"/>
    </row>
    <row r="137" spans="1:52">
      <c r="A137" s="77">
        <f t="shared" si="79"/>
        <v>41791</v>
      </c>
      <c r="B137" s="78">
        <f t="shared" si="80"/>
        <v>50000</v>
      </c>
      <c r="C137" s="87"/>
      <c r="D137" s="79">
        <f t="shared" si="42"/>
        <v>50000</v>
      </c>
      <c r="E137" s="67">
        <f t="shared" si="43"/>
        <v>1500000</v>
      </c>
      <c r="F137" s="67">
        <f t="shared" ca="1" si="44"/>
        <v>664199.35997400247</v>
      </c>
      <c r="G137" s="80">
        <f>VLOOKUP($A137,[0]!Table,MATCH(G$4,[0]!Curves,0))</f>
        <v>4.4009999999999998</v>
      </c>
      <c r="H137" s="81">
        <f t="shared" si="45"/>
        <v>4.4009999999999998</v>
      </c>
      <c r="I137" s="80">
        <f t="shared" si="46"/>
        <v>4.4009999999999998</v>
      </c>
      <c r="J137" s="80">
        <f>VLOOKUP($A137,[0]!Table,MATCH(J$4,[0]!Curves,0))</f>
        <v>-0.79800000000000004</v>
      </c>
      <c r="K137" s="81">
        <f t="shared" si="47"/>
        <v>-0.79800000000000004</v>
      </c>
      <c r="L137" s="99">
        <f t="shared" si="48"/>
        <v>-0.79800000000000004</v>
      </c>
      <c r="M137" s="80">
        <f>VLOOKUP($A137,[0]!Table,MATCH(M$4,[0]!Curves,0))</f>
        <v>1.7308701768520001E-3</v>
      </c>
      <c r="N137" s="81">
        <f t="shared" si="49"/>
        <v>1.7308701768520001E-3</v>
      </c>
      <c r="O137" s="99">
        <f t="shared" si="50"/>
        <v>1.7308701768520001E-3</v>
      </c>
      <c r="P137" s="71"/>
      <c r="Q137" s="99">
        <f t="shared" si="51"/>
        <v>3.6047308701768519</v>
      </c>
      <c r="R137" s="99">
        <f t="shared" si="52"/>
        <v>3.6047308701768519</v>
      </c>
      <c r="S137" s="99">
        <f t="shared" si="53"/>
        <v>3.6047308701768519</v>
      </c>
      <c r="T137" s="82"/>
      <c r="U137" s="22">
        <f t="shared" si="54"/>
        <v>30</v>
      </c>
      <c r="V137" s="83">
        <f t="shared" si="55"/>
        <v>41845</v>
      </c>
      <c r="W137" s="22">
        <f t="shared" ca="1" si="56"/>
        <v>4796</v>
      </c>
      <c r="X137" s="80">
        <f>VLOOKUP($A137,[0]!Table,MATCH(X$4,[0]!Curves,0))</f>
        <v>6.2977841135980497E-2</v>
      </c>
      <c r="Y137" s="84">
        <f t="shared" ca="1" si="57"/>
        <v>0.44279957331600162</v>
      </c>
      <c r="Z137" s="22">
        <f t="shared" si="58"/>
        <v>1</v>
      </c>
      <c r="AA137" s="22">
        <f t="shared" si="59"/>
        <v>30</v>
      </c>
      <c r="AC137" s="72">
        <f t="shared" ca="1" si="60"/>
        <v>2923141.3832455846</v>
      </c>
      <c r="AD137" s="72">
        <f t="shared" ca="1" si="61"/>
        <v>2923141.3832455846</v>
      </c>
      <c r="AE137" s="72">
        <f t="shared" ca="1" si="62"/>
        <v>2923141.3832455846</v>
      </c>
      <c r="AF137" s="72">
        <f t="shared" ca="1" si="63"/>
        <v>-530031.08925925405</v>
      </c>
      <c r="AG137" s="72">
        <f t="shared" ca="1" si="64"/>
        <v>-530031.08925925405</v>
      </c>
      <c r="AH137" s="72">
        <f t="shared" ca="1" si="65"/>
        <v>-530031.08925925405</v>
      </c>
      <c r="AI137" s="72">
        <f t="shared" ca="1" si="66"/>
        <v>1149.642863663187</v>
      </c>
      <c r="AJ137" s="72">
        <f t="shared" ca="1" si="67"/>
        <v>1149.642863663187</v>
      </c>
      <c r="AK137" s="72">
        <f t="shared" ca="1" si="68"/>
        <v>1149.642863663187</v>
      </c>
      <c r="AL137" s="76"/>
      <c r="AM137" s="72">
        <f t="shared" ca="1" si="69"/>
        <v>0</v>
      </c>
      <c r="AN137" s="72">
        <f t="shared" ca="1" si="70"/>
        <v>0</v>
      </c>
      <c r="AO137" s="72">
        <f t="shared" ca="1" si="71"/>
        <v>0</v>
      </c>
      <c r="AP137" s="85">
        <f t="shared" ca="1" si="72"/>
        <v>0</v>
      </c>
      <c r="AR137" s="72">
        <f t="shared" ca="1" si="73"/>
        <v>0</v>
      </c>
      <c r="AS137" s="72">
        <f t="shared" ca="1" si="74"/>
        <v>0</v>
      </c>
      <c r="AT137" s="72">
        <f t="shared" ca="1" si="75"/>
        <v>0</v>
      </c>
      <c r="AU137" s="85">
        <f t="shared" ca="1" si="76"/>
        <v>0</v>
      </c>
      <c r="AV137" s="85"/>
      <c r="AW137" s="73">
        <f t="shared" ca="1" si="77"/>
        <v>0</v>
      </c>
      <c r="AY137" s="73">
        <f t="shared" ca="1" si="78"/>
        <v>2394259.9368499937</v>
      </c>
      <c r="AZ137" s="86"/>
    </row>
    <row r="138" spans="1:52">
      <c r="A138" s="77">
        <f t="shared" si="79"/>
        <v>41821</v>
      </c>
      <c r="B138" s="78">
        <f t="shared" si="80"/>
        <v>50000</v>
      </c>
      <c r="C138" s="87"/>
      <c r="D138" s="79">
        <f t="shared" ref="D138:D201" si="81">B138+C138</f>
        <v>50000</v>
      </c>
      <c r="E138" s="67">
        <f t="shared" ref="E138:E201" si="82">IF(Z138=0,0,IF(AND(Z138=1,$H$3=1),D138*U138,IF($H$3=2,D138,"N/A")))</f>
        <v>1550000</v>
      </c>
      <c r="F138" s="67">
        <f t="shared" ref="F138:F201" ca="1" si="83">E138*Y138</f>
        <v>682418.50016891619</v>
      </c>
      <c r="G138" s="80">
        <f>VLOOKUP($A138,[0]!Table,MATCH(G$4,[0]!Curves,0))</f>
        <v>4.45</v>
      </c>
      <c r="H138" s="81">
        <f t="shared" ref="H138:H201" si="84">G138+$H$7</f>
        <v>4.45</v>
      </c>
      <c r="I138" s="80">
        <f t="shared" ref="I138:I201" si="85">H138</f>
        <v>4.45</v>
      </c>
      <c r="J138" s="80">
        <f>VLOOKUP($A138,[0]!Table,MATCH(J$4,[0]!Curves,0))</f>
        <v>-0.79800000000000004</v>
      </c>
      <c r="K138" s="81">
        <f t="shared" ref="K138:K201" si="86">J138+$K$7</f>
        <v>-0.79800000000000004</v>
      </c>
      <c r="L138" s="99">
        <f t="shared" ref="L138:L201" si="87">K138</f>
        <v>-0.79800000000000004</v>
      </c>
      <c r="M138" s="80">
        <f>VLOOKUP($A138,[0]!Table,MATCH(M$4,[0]!Curves,0))</f>
        <v>1.7307613076596999E-3</v>
      </c>
      <c r="N138" s="81">
        <f t="shared" ref="N138:N201" si="88">M138+$N$7</f>
        <v>1.7307613076596999E-3</v>
      </c>
      <c r="O138" s="99">
        <f t="shared" ref="O138:O201" si="89">N138</f>
        <v>1.7307613076596999E-3</v>
      </c>
      <c r="P138" s="71"/>
      <c r="Q138" s="99">
        <f t="shared" ref="Q138:Q201" si="90">IF($F$3=1,M138+J138+G138,J138+G138)</f>
        <v>3.6537307613076599</v>
      </c>
      <c r="R138" s="99">
        <f t="shared" ref="R138:R201" si="91">IF($F$3=1,N138+K138+H138,K138+H138)</f>
        <v>3.6537307613076599</v>
      </c>
      <c r="S138" s="99">
        <f t="shared" ref="S138:S201" si="92">IF($F$3=1,O138+L138+I138,L138+I138)</f>
        <v>3.6537307613076599</v>
      </c>
      <c r="T138" s="82"/>
      <c r="U138" s="22">
        <f t="shared" ref="U138:U201" si="93">A139-A138</f>
        <v>31</v>
      </c>
      <c r="V138" s="83">
        <f t="shared" ref="V138:V201" si="94">CHOOSE(F$3,A139+24,A138)</f>
        <v>41876</v>
      </c>
      <c r="W138" s="22">
        <f t="shared" ref="W138:W201" ca="1" si="95">V138-C$3</f>
        <v>4827</v>
      </c>
      <c r="X138" s="80">
        <f>VLOOKUP($A138,[0]!Table,MATCH(X$4,[0]!Curves,0))</f>
        <v>6.3012849333632395E-2</v>
      </c>
      <c r="Y138" s="84">
        <f t="shared" ref="Y138:Y201" ca="1" si="96">1/(1+CHOOSE(F$3,(X139+($K$3/10000))/2,(X138+($K$3/10000))/2))^(2*W138/365.25)</f>
        <v>0.44027000010897821</v>
      </c>
      <c r="Z138" s="22">
        <f t="shared" ref="Z138:Z201" si="97">IF(AND(mthbeg&lt;=A138,mthend&gt;=A138),1,0)</f>
        <v>1</v>
      </c>
      <c r="AA138" s="22">
        <f t="shared" ref="AA138:AA201" si="98">U138*Z138</f>
        <v>31</v>
      </c>
      <c r="AC138" s="72">
        <f t="shared" ref="AC138:AC201" ca="1" si="99">F138*G138</f>
        <v>3036762.3257516772</v>
      </c>
      <c r="AD138" s="72">
        <f t="shared" ref="AD138:AD201" ca="1" si="100">$F138*H138</f>
        <v>3036762.3257516772</v>
      </c>
      <c r="AE138" s="72">
        <f t="shared" ref="AE138:AE201" ca="1" si="101">$F138*I138</f>
        <v>3036762.3257516772</v>
      </c>
      <c r="AF138" s="72">
        <f t="shared" ref="AF138:AF201" ca="1" si="102">$F138*J138</f>
        <v>-544569.96313479519</v>
      </c>
      <c r="AG138" s="72">
        <f t="shared" ref="AG138:AG201" ca="1" si="103">$F138*K138</f>
        <v>-544569.96313479519</v>
      </c>
      <c r="AH138" s="72">
        <f t="shared" ref="AH138:AH201" ca="1" si="104">$F138*L138</f>
        <v>-544569.96313479519</v>
      </c>
      <c r="AI138" s="72">
        <f t="shared" ref="AI138:AI201" ca="1" si="105">$F138*M138</f>
        <v>1181.1035357235246</v>
      </c>
      <c r="AJ138" s="72">
        <f t="shared" ref="AJ138:AJ201" ca="1" si="106">$F138*N138</f>
        <v>1181.1035357235246</v>
      </c>
      <c r="AK138" s="72">
        <f t="shared" ref="AK138:AK201" ca="1" si="107">F138*O138</f>
        <v>1181.1035357235246</v>
      </c>
      <c r="AL138" s="76"/>
      <c r="AM138" s="72">
        <f t="shared" ref="AM138:AM201" ca="1" si="108">CHOOSE($G$3,AD138-AE138,AE138-AD138)</f>
        <v>0</v>
      </c>
      <c r="AN138" s="72">
        <f t="shared" ref="AN138:AN201" ca="1" si="109">CHOOSE($G$3,AG138-AH138,AH138-AG138)</f>
        <v>0</v>
      </c>
      <c r="AO138" s="72">
        <f t="shared" ref="AO138:AO201" ca="1" si="110">CHOOSE($G$3,AJ138-AK138,AK138-AJ138)</f>
        <v>0</v>
      </c>
      <c r="AP138" s="85">
        <f t="shared" ref="AP138:AP201" ca="1" si="111">SUM(AM138:AO138)</f>
        <v>0</v>
      </c>
      <c r="AR138" s="72">
        <f t="shared" ref="AR138:AR201" ca="1" si="112">CHOOSE($G$3,AC138-AD138,AD138-AC138)</f>
        <v>0</v>
      </c>
      <c r="AS138" s="72">
        <f t="shared" ref="AS138:AS201" ca="1" si="113">CHOOSE($G$3,AF138-AG138,AG138-AF138)</f>
        <v>0</v>
      </c>
      <c r="AT138" s="72">
        <f t="shared" ref="AT138:AT201" ca="1" si="114">CHOOSE($G$3,AI138-AJ138,AJ138-AI138)</f>
        <v>0</v>
      </c>
      <c r="AU138" s="85">
        <f t="shared" ref="AU138:AU201" ca="1" si="115">AR138+AS138+AT138</f>
        <v>0</v>
      </c>
      <c r="AV138" s="85"/>
      <c r="AW138" s="73">
        <f t="shared" ref="AW138:AW201" ca="1" si="116">AU138+AP138</f>
        <v>0</v>
      </c>
      <c r="AY138" s="73">
        <f t="shared" ref="AY138:AY201" ca="1" si="117">AK138+AH138+AE138</f>
        <v>2493373.4661526056</v>
      </c>
      <c r="AZ138" s="86"/>
    </row>
    <row r="139" spans="1:52">
      <c r="A139" s="77">
        <f t="shared" ref="A139:A202" si="118">EDATE(A138,1)</f>
        <v>41852</v>
      </c>
      <c r="B139" s="78">
        <f t="shared" ref="B139:B202" si="119">B138</f>
        <v>50000</v>
      </c>
      <c r="C139" s="87"/>
      <c r="D139" s="79">
        <f t="shared" si="81"/>
        <v>50000</v>
      </c>
      <c r="E139" s="67">
        <f t="shared" si="82"/>
        <v>1550000</v>
      </c>
      <c r="F139" s="67">
        <f t="shared" ca="1" si="83"/>
        <v>678516.02652942098</v>
      </c>
      <c r="G139" s="80">
        <f>VLOOKUP($A139,[0]!Table,MATCH(G$4,[0]!Curves,0))</f>
        <v>4.4950000000000001</v>
      </c>
      <c r="H139" s="81">
        <f t="shared" si="84"/>
        <v>4.4950000000000001</v>
      </c>
      <c r="I139" s="80">
        <f t="shared" si="85"/>
        <v>4.4950000000000001</v>
      </c>
      <c r="J139" s="80">
        <f>VLOOKUP($A139,[0]!Table,MATCH(J$4,[0]!Curves,0))</f>
        <v>-0.79800000000000004</v>
      </c>
      <c r="K139" s="81">
        <f t="shared" si="86"/>
        <v>-0.79800000000000004</v>
      </c>
      <c r="L139" s="99">
        <f t="shared" si="87"/>
        <v>-0.79800000000000004</v>
      </c>
      <c r="M139" s="80">
        <f>VLOOKUP($A139,[0]!Table,MATCH(M$4,[0]!Curves,0))</f>
        <v>1.7306466990421E-3</v>
      </c>
      <c r="N139" s="81">
        <f t="shared" si="88"/>
        <v>1.7306466990421E-3</v>
      </c>
      <c r="O139" s="99">
        <f t="shared" si="89"/>
        <v>1.7306466990421E-3</v>
      </c>
      <c r="P139" s="71"/>
      <c r="Q139" s="99">
        <f t="shared" si="90"/>
        <v>3.6987306466990422</v>
      </c>
      <c r="R139" s="99">
        <f t="shared" si="91"/>
        <v>3.6987306466990422</v>
      </c>
      <c r="S139" s="99">
        <f t="shared" si="92"/>
        <v>3.6987306466990422</v>
      </c>
      <c r="T139" s="82"/>
      <c r="U139" s="22">
        <f t="shared" si="93"/>
        <v>31</v>
      </c>
      <c r="V139" s="83">
        <f t="shared" si="94"/>
        <v>41907</v>
      </c>
      <c r="W139" s="22">
        <f t="shared" ca="1" si="95"/>
        <v>4858</v>
      </c>
      <c r="X139" s="80">
        <f>VLOOKUP($A139,[0]!Table,MATCH(X$4,[0]!Curves,0))</f>
        <v>6.3049024471632603E-2</v>
      </c>
      <c r="Y139" s="84">
        <f t="shared" ca="1" si="96"/>
        <v>0.4377522751802716</v>
      </c>
      <c r="Z139" s="22">
        <f t="shared" si="97"/>
        <v>1</v>
      </c>
      <c r="AA139" s="22">
        <f t="shared" si="98"/>
        <v>31</v>
      </c>
      <c r="AC139" s="72">
        <f t="shared" ca="1" si="99"/>
        <v>3049929.5392497475</v>
      </c>
      <c r="AD139" s="72">
        <f t="shared" ca="1" si="100"/>
        <v>3049929.5392497475</v>
      </c>
      <c r="AE139" s="72">
        <f t="shared" ca="1" si="101"/>
        <v>3049929.5392497475</v>
      </c>
      <c r="AF139" s="72">
        <f t="shared" ca="1" si="102"/>
        <v>-541455.789170478</v>
      </c>
      <c r="AG139" s="72">
        <f t="shared" ca="1" si="103"/>
        <v>-541455.789170478</v>
      </c>
      <c r="AH139" s="72">
        <f t="shared" ca="1" si="104"/>
        <v>-541455.789170478</v>
      </c>
      <c r="AI139" s="72">
        <f t="shared" ca="1" si="105"/>
        <v>1174.2715215603043</v>
      </c>
      <c r="AJ139" s="72">
        <f t="shared" ca="1" si="106"/>
        <v>1174.2715215603043</v>
      </c>
      <c r="AK139" s="72">
        <f t="shared" ca="1" si="107"/>
        <v>1174.2715215603043</v>
      </c>
      <c r="AL139" s="76"/>
      <c r="AM139" s="72">
        <f t="shared" ca="1" si="108"/>
        <v>0</v>
      </c>
      <c r="AN139" s="72">
        <f t="shared" ca="1" si="109"/>
        <v>0</v>
      </c>
      <c r="AO139" s="72">
        <f t="shared" ca="1" si="110"/>
        <v>0</v>
      </c>
      <c r="AP139" s="85">
        <f t="shared" ca="1" si="111"/>
        <v>0</v>
      </c>
      <c r="AR139" s="72">
        <f t="shared" ca="1" si="112"/>
        <v>0</v>
      </c>
      <c r="AS139" s="72">
        <f t="shared" ca="1" si="113"/>
        <v>0</v>
      </c>
      <c r="AT139" s="72">
        <f t="shared" ca="1" si="114"/>
        <v>0</v>
      </c>
      <c r="AU139" s="85">
        <f t="shared" ca="1" si="115"/>
        <v>0</v>
      </c>
      <c r="AV139" s="85"/>
      <c r="AW139" s="73">
        <f t="shared" ca="1" si="116"/>
        <v>0</v>
      </c>
      <c r="AY139" s="73">
        <f t="shared" ca="1" si="117"/>
        <v>2509648.0216008299</v>
      </c>
      <c r="AZ139" s="86"/>
    </row>
    <row r="140" spans="1:52">
      <c r="A140" s="77">
        <f t="shared" si="118"/>
        <v>41883</v>
      </c>
      <c r="B140" s="78">
        <f t="shared" si="119"/>
        <v>50000</v>
      </c>
      <c r="C140" s="87"/>
      <c r="D140" s="79">
        <f t="shared" si="81"/>
        <v>50000</v>
      </c>
      <c r="E140" s="67">
        <f t="shared" si="82"/>
        <v>1500000</v>
      </c>
      <c r="F140" s="67">
        <f t="shared" ca="1" si="83"/>
        <v>652990.51902612019</v>
      </c>
      <c r="G140" s="80">
        <f>VLOOKUP($A140,[0]!Table,MATCH(G$4,[0]!Curves,0))</f>
        <v>4.5019999999999998</v>
      </c>
      <c r="H140" s="81">
        <f t="shared" si="84"/>
        <v>4.5019999999999998</v>
      </c>
      <c r="I140" s="80">
        <f t="shared" si="85"/>
        <v>4.5019999999999998</v>
      </c>
      <c r="J140" s="80">
        <f>VLOOKUP($A140,[0]!Table,MATCH(J$4,[0]!Curves,0))</f>
        <v>-0.79800000000000004</v>
      </c>
      <c r="K140" s="81">
        <f t="shared" si="86"/>
        <v>-0.79800000000000004</v>
      </c>
      <c r="L140" s="99">
        <f t="shared" si="87"/>
        <v>-0.79800000000000004</v>
      </c>
      <c r="M140" s="80">
        <f>VLOOKUP($A140,[0]!Table,MATCH(M$4,[0]!Curves,0))</f>
        <v>1.7305299459210001E-3</v>
      </c>
      <c r="N140" s="81">
        <f t="shared" si="88"/>
        <v>1.7305299459210001E-3</v>
      </c>
      <c r="O140" s="99">
        <f t="shared" si="89"/>
        <v>1.7305299459210001E-3</v>
      </c>
      <c r="P140" s="71"/>
      <c r="Q140" s="99">
        <f t="shared" si="90"/>
        <v>3.7057305299459209</v>
      </c>
      <c r="R140" s="99">
        <f t="shared" si="91"/>
        <v>3.7057305299459209</v>
      </c>
      <c r="S140" s="99">
        <f t="shared" si="92"/>
        <v>3.7057305299459209</v>
      </c>
      <c r="T140" s="82"/>
      <c r="U140" s="22">
        <f t="shared" si="93"/>
        <v>30</v>
      </c>
      <c r="V140" s="83">
        <f t="shared" si="94"/>
        <v>41937</v>
      </c>
      <c r="W140" s="22">
        <f t="shared" ca="1" si="95"/>
        <v>4888</v>
      </c>
      <c r="X140" s="80">
        <f>VLOOKUP($A140,[0]!Table,MATCH(X$4,[0]!Curves,0))</f>
        <v>6.3085199610067602E-2</v>
      </c>
      <c r="Y140" s="84">
        <f t="shared" ca="1" si="96"/>
        <v>0.43532701268408014</v>
      </c>
      <c r="Z140" s="22">
        <f t="shared" si="97"/>
        <v>1</v>
      </c>
      <c r="AA140" s="22">
        <f t="shared" si="98"/>
        <v>30</v>
      </c>
      <c r="AC140" s="72">
        <f t="shared" ca="1" si="99"/>
        <v>2939763.316655593</v>
      </c>
      <c r="AD140" s="72">
        <f t="shared" ca="1" si="100"/>
        <v>2939763.316655593</v>
      </c>
      <c r="AE140" s="72">
        <f t="shared" ca="1" si="101"/>
        <v>2939763.316655593</v>
      </c>
      <c r="AF140" s="72">
        <f t="shared" ca="1" si="102"/>
        <v>-521086.43418284395</v>
      </c>
      <c r="AG140" s="72">
        <f t="shared" ca="1" si="103"/>
        <v>-521086.43418284395</v>
      </c>
      <c r="AH140" s="72">
        <f t="shared" ca="1" si="104"/>
        <v>-521086.43418284395</v>
      </c>
      <c r="AI140" s="72">
        <f t="shared" ca="1" si="105"/>
        <v>1130.0196475771975</v>
      </c>
      <c r="AJ140" s="72">
        <f t="shared" ca="1" si="106"/>
        <v>1130.0196475771975</v>
      </c>
      <c r="AK140" s="72">
        <f t="shared" ca="1" si="107"/>
        <v>1130.0196475771975</v>
      </c>
      <c r="AL140" s="76"/>
      <c r="AM140" s="72">
        <f t="shared" ca="1" si="108"/>
        <v>0</v>
      </c>
      <c r="AN140" s="72">
        <f t="shared" ca="1" si="109"/>
        <v>0</v>
      </c>
      <c r="AO140" s="72">
        <f t="shared" ca="1" si="110"/>
        <v>0</v>
      </c>
      <c r="AP140" s="85">
        <f t="shared" ca="1" si="111"/>
        <v>0</v>
      </c>
      <c r="AR140" s="72">
        <f t="shared" ca="1" si="112"/>
        <v>0</v>
      </c>
      <c r="AS140" s="72">
        <f t="shared" ca="1" si="113"/>
        <v>0</v>
      </c>
      <c r="AT140" s="72">
        <f t="shared" ca="1" si="114"/>
        <v>0</v>
      </c>
      <c r="AU140" s="85">
        <f t="shared" ca="1" si="115"/>
        <v>0</v>
      </c>
      <c r="AV140" s="85"/>
      <c r="AW140" s="73">
        <f t="shared" ca="1" si="116"/>
        <v>0</v>
      </c>
      <c r="AY140" s="73">
        <f t="shared" ca="1" si="117"/>
        <v>2419806.9021203262</v>
      </c>
      <c r="AZ140" s="86"/>
    </row>
    <row r="141" spans="1:52">
      <c r="A141" s="77">
        <f t="shared" si="118"/>
        <v>41913</v>
      </c>
      <c r="B141" s="78">
        <f t="shared" si="119"/>
        <v>50000</v>
      </c>
      <c r="C141" s="87"/>
      <c r="D141" s="79">
        <f t="shared" si="81"/>
        <v>50000</v>
      </c>
      <c r="E141" s="67">
        <f t="shared" si="82"/>
        <v>1550000</v>
      </c>
      <c r="F141" s="67">
        <f t="shared" ca="1" si="83"/>
        <v>670890.36202856782</v>
      </c>
      <c r="G141" s="80">
        <f>VLOOKUP($A141,[0]!Table,MATCH(G$4,[0]!Curves,0))</f>
        <v>4.53</v>
      </c>
      <c r="H141" s="81">
        <f t="shared" si="84"/>
        <v>4.53</v>
      </c>
      <c r="I141" s="80">
        <f t="shared" si="85"/>
        <v>4.53</v>
      </c>
      <c r="J141" s="80">
        <f>VLOOKUP($A141,[0]!Table,MATCH(J$4,[0]!Curves,0))</f>
        <v>-0.79800000000000004</v>
      </c>
      <c r="K141" s="81">
        <f t="shared" si="86"/>
        <v>-0.79800000000000004</v>
      </c>
      <c r="L141" s="99">
        <f t="shared" si="87"/>
        <v>-0.79800000000000004</v>
      </c>
      <c r="M141" s="80">
        <f>VLOOKUP($A141,[0]!Table,MATCH(M$4,[0]!Curves,0))</f>
        <v>1.730414917704E-3</v>
      </c>
      <c r="N141" s="81">
        <f t="shared" si="88"/>
        <v>1.730414917704E-3</v>
      </c>
      <c r="O141" s="99">
        <f t="shared" si="89"/>
        <v>1.730414917704E-3</v>
      </c>
      <c r="P141" s="71"/>
      <c r="Q141" s="99">
        <f t="shared" si="90"/>
        <v>3.7337304149177042</v>
      </c>
      <c r="R141" s="99">
        <f t="shared" si="91"/>
        <v>3.7337304149177042</v>
      </c>
      <c r="S141" s="99">
        <f t="shared" si="92"/>
        <v>3.7337304149177042</v>
      </c>
      <c r="T141" s="82"/>
      <c r="U141" s="22">
        <f t="shared" si="93"/>
        <v>31</v>
      </c>
      <c r="V141" s="83">
        <f t="shared" si="94"/>
        <v>41968</v>
      </c>
      <c r="W141" s="22">
        <f t="shared" ca="1" si="95"/>
        <v>4919</v>
      </c>
      <c r="X141" s="80">
        <f>VLOOKUP($A141,[0]!Table,MATCH(X$4,[0]!Curves,0))</f>
        <v>6.31202078089661E-2</v>
      </c>
      <c r="Y141" s="84">
        <f t="shared" ca="1" si="96"/>
        <v>0.43283249163133408</v>
      </c>
      <c r="Z141" s="22">
        <f t="shared" si="97"/>
        <v>1</v>
      </c>
      <c r="AA141" s="22">
        <f t="shared" si="98"/>
        <v>31</v>
      </c>
      <c r="AC141" s="72">
        <f t="shared" ca="1" si="99"/>
        <v>3039133.3399894126</v>
      </c>
      <c r="AD141" s="72">
        <f t="shared" ca="1" si="100"/>
        <v>3039133.3399894126</v>
      </c>
      <c r="AE141" s="72">
        <f t="shared" ca="1" si="101"/>
        <v>3039133.3399894126</v>
      </c>
      <c r="AF141" s="72">
        <f t="shared" ca="1" si="102"/>
        <v>-535370.5088987971</v>
      </c>
      <c r="AG141" s="72">
        <f t="shared" ca="1" si="103"/>
        <v>-535370.5088987971</v>
      </c>
      <c r="AH141" s="72">
        <f t="shared" ca="1" si="104"/>
        <v>-535370.5088987971</v>
      </c>
      <c r="AI141" s="72">
        <f t="shared" ca="1" si="105"/>
        <v>1160.918690598071</v>
      </c>
      <c r="AJ141" s="72">
        <f t="shared" ca="1" si="106"/>
        <v>1160.918690598071</v>
      </c>
      <c r="AK141" s="72">
        <f t="shared" ca="1" si="107"/>
        <v>1160.918690598071</v>
      </c>
      <c r="AL141" s="76"/>
      <c r="AM141" s="72">
        <f t="shared" ca="1" si="108"/>
        <v>0</v>
      </c>
      <c r="AN141" s="72">
        <f t="shared" ca="1" si="109"/>
        <v>0</v>
      </c>
      <c r="AO141" s="72">
        <f t="shared" ca="1" si="110"/>
        <v>0</v>
      </c>
      <c r="AP141" s="85">
        <f t="shared" ca="1" si="111"/>
        <v>0</v>
      </c>
      <c r="AR141" s="72">
        <f t="shared" ca="1" si="112"/>
        <v>0</v>
      </c>
      <c r="AS141" s="72">
        <f t="shared" ca="1" si="113"/>
        <v>0</v>
      </c>
      <c r="AT141" s="72">
        <f t="shared" ca="1" si="114"/>
        <v>0</v>
      </c>
      <c r="AU141" s="85">
        <f t="shared" ca="1" si="115"/>
        <v>0</v>
      </c>
      <c r="AV141" s="85"/>
      <c r="AW141" s="73">
        <f t="shared" ca="1" si="116"/>
        <v>0</v>
      </c>
      <c r="AY141" s="73">
        <f t="shared" ca="1" si="117"/>
        <v>2504923.7497812137</v>
      </c>
      <c r="AZ141" s="86"/>
    </row>
    <row r="142" spans="1:52">
      <c r="A142" s="77">
        <f t="shared" si="118"/>
        <v>41944</v>
      </c>
      <c r="B142" s="78">
        <f t="shared" si="119"/>
        <v>50000</v>
      </c>
      <c r="C142" s="87"/>
      <c r="D142" s="79">
        <f t="shared" si="81"/>
        <v>50000</v>
      </c>
      <c r="E142" s="67">
        <f t="shared" si="82"/>
        <v>1500000</v>
      </c>
      <c r="F142" s="67">
        <f t="shared" ca="1" si="83"/>
        <v>645644.42043344304</v>
      </c>
      <c r="G142" s="80">
        <f>VLOOKUP($A142,[0]!Table,MATCH(G$4,[0]!Curves,0))</f>
        <v>4.665</v>
      </c>
      <c r="H142" s="81">
        <f t="shared" si="84"/>
        <v>4.665</v>
      </c>
      <c r="I142" s="80">
        <f t="shared" si="85"/>
        <v>4.665</v>
      </c>
      <c r="J142" s="80">
        <f>VLOOKUP($A142,[0]!Table,MATCH(J$4,[0]!Curves,0))</f>
        <v>-0.73799999999999999</v>
      </c>
      <c r="K142" s="81">
        <f t="shared" si="86"/>
        <v>-0.73799999999999999</v>
      </c>
      <c r="L142" s="99">
        <f t="shared" si="87"/>
        <v>-0.73799999999999999</v>
      </c>
      <c r="M142" s="80">
        <f>VLOOKUP($A142,[0]!Table,MATCH(M$4,[0]!Curves,0))</f>
        <v>5.5369406284668998E-3</v>
      </c>
      <c r="N142" s="81">
        <f t="shared" si="88"/>
        <v>5.5369406284668998E-3</v>
      </c>
      <c r="O142" s="99">
        <f t="shared" si="89"/>
        <v>5.5369406284668998E-3</v>
      </c>
      <c r="P142" s="71"/>
      <c r="Q142" s="99">
        <f t="shared" si="90"/>
        <v>3.9325369406284669</v>
      </c>
      <c r="R142" s="99">
        <f t="shared" si="91"/>
        <v>3.9325369406284669</v>
      </c>
      <c r="S142" s="99">
        <f t="shared" si="92"/>
        <v>3.9325369406284669</v>
      </c>
      <c r="T142" s="82"/>
      <c r="U142" s="22">
        <f t="shared" si="93"/>
        <v>30</v>
      </c>
      <c r="V142" s="83">
        <f t="shared" si="94"/>
        <v>41998</v>
      </c>
      <c r="W142" s="22">
        <f t="shared" ca="1" si="95"/>
        <v>4949</v>
      </c>
      <c r="X142" s="80">
        <f>VLOOKUP($A142,[0]!Table,MATCH(X$4,[0]!Curves,0))</f>
        <v>6.3156382948255499E-2</v>
      </c>
      <c r="Y142" s="84">
        <f t="shared" ca="1" si="96"/>
        <v>0.43042961362229537</v>
      </c>
      <c r="Z142" s="22">
        <f t="shared" si="97"/>
        <v>1</v>
      </c>
      <c r="AA142" s="22">
        <f t="shared" si="98"/>
        <v>30</v>
      </c>
      <c r="AC142" s="72">
        <f t="shared" ca="1" si="99"/>
        <v>3011931.2213220117</v>
      </c>
      <c r="AD142" s="72">
        <f t="shared" ca="1" si="100"/>
        <v>3011931.2213220117</v>
      </c>
      <c r="AE142" s="72">
        <f t="shared" ca="1" si="101"/>
        <v>3011931.2213220117</v>
      </c>
      <c r="AF142" s="72">
        <f t="shared" ca="1" si="102"/>
        <v>-476485.58227988094</v>
      </c>
      <c r="AG142" s="72">
        <f t="shared" ca="1" si="103"/>
        <v>-476485.58227988094</v>
      </c>
      <c r="AH142" s="72">
        <f t="shared" ca="1" si="104"/>
        <v>-476485.58227988094</v>
      </c>
      <c r="AI142" s="72">
        <f t="shared" ca="1" si="105"/>
        <v>3574.8948230408955</v>
      </c>
      <c r="AJ142" s="72">
        <f t="shared" ca="1" si="106"/>
        <v>3574.8948230408955</v>
      </c>
      <c r="AK142" s="72">
        <f t="shared" ca="1" si="107"/>
        <v>3574.8948230408955</v>
      </c>
      <c r="AL142" s="76"/>
      <c r="AM142" s="72">
        <f t="shared" ca="1" si="108"/>
        <v>0</v>
      </c>
      <c r="AN142" s="72">
        <f t="shared" ca="1" si="109"/>
        <v>0</v>
      </c>
      <c r="AO142" s="72">
        <f t="shared" ca="1" si="110"/>
        <v>0</v>
      </c>
      <c r="AP142" s="85">
        <f t="shared" ca="1" si="111"/>
        <v>0</v>
      </c>
      <c r="AR142" s="72">
        <f t="shared" ca="1" si="112"/>
        <v>0</v>
      </c>
      <c r="AS142" s="72">
        <f t="shared" ca="1" si="113"/>
        <v>0</v>
      </c>
      <c r="AT142" s="72">
        <f t="shared" ca="1" si="114"/>
        <v>0</v>
      </c>
      <c r="AU142" s="85">
        <f t="shared" ca="1" si="115"/>
        <v>0</v>
      </c>
      <c r="AV142" s="85"/>
      <c r="AW142" s="73">
        <f t="shared" ca="1" si="116"/>
        <v>0</v>
      </c>
      <c r="AY142" s="73">
        <f t="shared" ca="1" si="117"/>
        <v>2539020.5338651715</v>
      </c>
      <c r="AZ142" s="86"/>
    </row>
    <row r="143" spans="1:52">
      <c r="A143" s="77">
        <f t="shared" si="118"/>
        <v>41974</v>
      </c>
      <c r="B143" s="78">
        <f t="shared" si="119"/>
        <v>50000</v>
      </c>
      <c r="C143" s="87"/>
      <c r="D143" s="79">
        <f t="shared" si="81"/>
        <v>50000</v>
      </c>
      <c r="E143" s="67">
        <f t="shared" si="82"/>
        <v>1550000</v>
      </c>
      <c r="F143" s="67">
        <f t="shared" ca="1" si="83"/>
        <v>663335.13246845512</v>
      </c>
      <c r="G143" s="80">
        <f>VLOOKUP($A143,[0]!Table,MATCH(G$4,[0]!Curves,0))</f>
        <v>4.8</v>
      </c>
      <c r="H143" s="81">
        <f t="shared" si="84"/>
        <v>4.8</v>
      </c>
      <c r="I143" s="80">
        <f t="shared" si="85"/>
        <v>4.8</v>
      </c>
      <c r="J143" s="80">
        <f>VLOOKUP($A143,[0]!Table,MATCH(J$4,[0]!Curves,0))</f>
        <v>-0.73799999999999999</v>
      </c>
      <c r="K143" s="81">
        <f t="shared" si="86"/>
        <v>-0.73799999999999999</v>
      </c>
      <c r="L143" s="99">
        <f t="shared" si="87"/>
        <v>-0.73799999999999999</v>
      </c>
      <c r="M143" s="80">
        <f>VLOOKUP($A143,[0]!Table,MATCH(M$4,[0]!Curves,0))</f>
        <v>5.5365594788275001E-3</v>
      </c>
      <c r="N143" s="81">
        <f t="shared" si="88"/>
        <v>5.5365594788275001E-3</v>
      </c>
      <c r="O143" s="99">
        <f t="shared" si="89"/>
        <v>5.5365594788275001E-3</v>
      </c>
      <c r="P143" s="71"/>
      <c r="Q143" s="99">
        <f t="shared" si="90"/>
        <v>4.0675365594788273</v>
      </c>
      <c r="R143" s="99">
        <f t="shared" si="91"/>
        <v>4.0675365594788273</v>
      </c>
      <c r="S143" s="99">
        <f t="shared" si="92"/>
        <v>4.0675365594788273</v>
      </c>
      <c r="T143" s="82"/>
      <c r="U143" s="22">
        <f t="shared" si="93"/>
        <v>31</v>
      </c>
      <c r="V143" s="83">
        <f t="shared" si="94"/>
        <v>42029</v>
      </c>
      <c r="W143" s="22">
        <f t="shared" ca="1" si="95"/>
        <v>4980</v>
      </c>
      <c r="X143" s="80">
        <f>VLOOKUP($A143,[0]!Table,MATCH(X$4,[0]!Curves,0))</f>
        <v>6.3191391147981307E-2</v>
      </c>
      <c r="Y143" s="84">
        <f t="shared" ca="1" si="96"/>
        <v>0.42795814997964848</v>
      </c>
      <c r="Z143" s="22">
        <f t="shared" si="97"/>
        <v>1</v>
      </c>
      <c r="AA143" s="22">
        <f t="shared" si="98"/>
        <v>31</v>
      </c>
      <c r="AC143" s="72">
        <f t="shared" ca="1" si="99"/>
        <v>3184008.6358485846</v>
      </c>
      <c r="AD143" s="72">
        <f t="shared" ca="1" si="100"/>
        <v>3184008.6358485846</v>
      </c>
      <c r="AE143" s="72">
        <f t="shared" ca="1" si="101"/>
        <v>3184008.6358485846</v>
      </c>
      <c r="AF143" s="72">
        <f t="shared" ca="1" si="102"/>
        <v>-489541.32776171988</v>
      </c>
      <c r="AG143" s="72">
        <f t="shared" ca="1" si="103"/>
        <v>-489541.32776171988</v>
      </c>
      <c r="AH143" s="72">
        <f t="shared" ca="1" si="104"/>
        <v>-489541.32776171988</v>
      </c>
      <c r="AI143" s="72">
        <f t="shared" ca="1" si="105"/>
        <v>3672.5944153075206</v>
      </c>
      <c r="AJ143" s="72">
        <f t="shared" ca="1" si="106"/>
        <v>3672.5944153075206</v>
      </c>
      <c r="AK143" s="72">
        <f t="shared" ca="1" si="107"/>
        <v>3672.5944153075206</v>
      </c>
      <c r="AL143" s="76"/>
      <c r="AM143" s="72">
        <f t="shared" ca="1" si="108"/>
        <v>0</v>
      </c>
      <c r="AN143" s="72">
        <f t="shared" ca="1" si="109"/>
        <v>0</v>
      </c>
      <c r="AO143" s="72">
        <f t="shared" ca="1" si="110"/>
        <v>0</v>
      </c>
      <c r="AP143" s="85">
        <f t="shared" ca="1" si="111"/>
        <v>0</v>
      </c>
      <c r="AR143" s="72">
        <f t="shared" ca="1" si="112"/>
        <v>0</v>
      </c>
      <c r="AS143" s="72">
        <f t="shared" ca="1" si="113"/>
        <v>0</v>
      </c>
      <c r="AT143" s="72">
        <f t="shared" ca="1" si="114"/>
        <v>0</v>
      </c>
      <c r="AU143" s="85">
        <f t="shared" ca="1" si="115"/>
        <v>0</v>
      </c>
      <c r="AV143" s="85"/>
      <c r="AW143" s="73">
        <f t="shared" ca="1" si="116"/>
        <v>0</v>
      </c>
      <c r="AY143" s="73">
        <f t="shared" ca="1" si="117"/>
        <v>2698139.9025021722</v>
      </c>
      <c r="AZ143" s="86"/>
    </row>
    <row r="144" spans="1:52">
      <c r="A144" s="77">
        <f t="shared" si="118"/>
        <v>42005</v>
      </c>
      <c r="B144" s="78">
        <f t="shared" si="119"/>
        <v>50000</v>
      </c>
      <c r="C144" s="87"/>
      <c r="D144" s="79">
        <f t="shared" si="81"/>
        <v>50000</v>
      </c>
      <c r="E144" s="67">
        <f t="shared" si="82"/>
        <v>1550000</v>
      </c>
      <c r="F144" s="67">
        <f t="shared" ca="1" si="83"/>
        <v>659522.43928326422</v>
      </c>
      <c r="G144" s="80">
        <f>VLOOKUP($A144,[0]!Table,MATCH(G$4,[0]!Curves,0))</f>
        <v>4.8959999999999999</v>
      </c>
      <c r="H144" s="81">
        <f t="shared" si="84"/>
        <v>4.8959999999999999</v>
      </c>
      <c r="I144" s="80">
        <f t="shared" si="85"/>
        <v>4.8959999999999999</v>
      </c>
      <c r="J144" s="80">
        <f>VLOOKUP($A144,[0]!Table,MATCH(J$4,[0]!Curves,0))</f>
        <v>-0.73799999999999999</v>
      </c>
      <c r="K144" s="81">
        <f t="shared" si="86"/>
        <v>-0.73799999999999999</v>
      </c>
      <c r="L144" s="99">
        <f t="shared" si="87"/>
        <v>-0.73799999999999999</v>
      </c>
      <c r="M144" s="80">
        <f>VLOOKUP($A144,[0]!Table,MATCH(M$4,[0]!Curves,0))</f>
        <v>5.5361588795753997E-3</v>
      </c>
      <c r="N144" s="81">
        <f t="shared" si="88"/>
        <v>5.5361588795753997E-3</v>
      </c>
      <c r="O144" s="99">
        <f t="shared" si="89"/>
        <v>5.5361588795753997E-3</v>
      </c>
      <c r="P144" s="71"/>
      <c r="Q144" s="99">
        <f t="shared" si="90"/>
        <v>4.163536158879575</v>
      </c>
      <c r="R144" s="99">
        <f t="shared" si="91"/>
        <v>4.163536158879575</v>
      </c>
      <c r="S144" s="99">
        <f t="shared" si="92"/>
        <v>4.163536158879575</v>
      </c>
      <c r="T144" s="82"/>
      <c r="U144" s="22">
        <f t="shared" si="93"/>
        <v>31</v>
      </c>
      <c r="V144" s="83">
        <f t="shared" si="94"/>
        <v>42060</v>
      </c>
      <c r="W144" s="22">
        <f t="shared" ca="1" si="95"/>
        <v>5011</v>
      </c>
      <c r="X144" s="80">
        <f>VLOOKUP($A144,[0]!Table,MATCH(X$4,[0]!Curves,0))</f>
        <v>6.3227566288124301E-2</v>
      </c>
      <c r="Y144" s="84">
        <f t="shared" ca="1" si="96"/>
        <v>0.4254983479246866</v>
      </c>
      <c r="Z144" s="22">
        <f t="shared" si="97"/>
        <v>1</v>
      </c>
      <c r="AA144" s="22">
        <f t="shared" si="98"/>
        <v>31</v>
      </c>
      <c r="AC144" s="72">
        <f t="shared" ca="1" si="99"/>
        <v>3229021.8627308616</v>
      </c>
      <c r="AD144" s="72">
        <f t="shared" ca="1" si="100"/>
        <v>3229021.8627308616</v>
      </c>
      <c r="AE144" s="72">
        <f t="shared" ca="1" si="101"/>
        <v>3229021.8627308616</v>
      </c>
      <c r="AF144" s="72">
        <f t="shared" ca="1" si="102"/>
        <v>-486727.56019104901</v>
      </c>
      <c r="AG144" s="72">
        <f t="shared" ca="1" si="103"/>
        <v>-486727.56019104901</v>
      </c>
      <c r="AH144" s="72">
        <f t="shared" ca="1" si="104"/>
        <v>-486727.56019104901</v>
      </c>
      <c r="AI144" s="72">
        <f t="shared" ca="1" si="105"/>
        <v>3651.2210085172705</v>
      </c>
      <c r="AJ144" s="72">
        <f t="shared" ca="1" si="106"/>
        <v>3651.2210085172705</v>
      </c>
      <c r="AK144" s="72">
        <f t="shared" ca="1" si="107"/>
        <v>3651.2210085172705</v>
      </c>
      <c r="AL144" s="76"/>
      <c r="AM144" s="72">
        <f t="shared" ca="1" si="108"/>
        <v>0</v>
      </c>
      <c r="AN144" s="72">
        <f t="shared" ca="1" si="109"/>
        <v>0</v>
      </c>
      <c r="AO144" s="72">
        <f t="shared" ca="1" si="110"/>
        <v>0</v>
      </c>
      <c r="AP144" s="85">
        <f t="shared" ca="1" si="111"/>
        <v>0</v>
      </c>
      <c r="AR144" s="72">
        <f t="shared" ca="1" si="112"/>
        <v>0</v>
      </c>
      <c r="AS144" s="72">
        <f t="shared" ca="1" si="113"/>
        <v>0</v>
      </c>
      <c r="AT144" s="72">
        <f t="shared" ca="1" si="114"/>
        <v>0</v>
      </c>
      <c r="AU144" s="85">
        <f t="shared" ca="1" si="115"/>
        <v>0</v>
      </c>
      <c r="AV144" s="85"/>
      <c r="AW144" s="73">
        <f t="shared" ca="1" si="116"/>
        <v>0</v>
      </c>
      <c r="AY144" s="73">
        <f t="shared" ca="1" si="117"/>
        <v>2745945.5235483297</v>
      </c>
      <c r="AZ144" s="86"/>
    </row>
    <row r="145" spans="1:52">
      <c r="A145" s="77">
        <f t="shared" si="118"/>
        <v>42036</v>
      </c>
      <c r="B145" s="78">
        <f t="shared" si="119"/>
        <v>50000</v>
      </c>
      <c r="C145" s="87"/>
      <c r="D145" s="79">
        <f t="shared" si="81"/>
        <v>50000</v>
      </c>
      <c r="E145" s="67">
        <f t="shared" si="82"/>
        <v>1400000</v>
      </c>
      <c r="F145" s="67">
        <f t="shared" ca="1" si="83"/>
        <v>592601.2164354074</v>
      </c>
      <c r="G145" s="80">
        <f>VLOOKUP($A145,[0]!Table,MATCH(G$4,[0]!Curves,0))</f>
        <v>4.7780000000000005</v>
      </c>
      <c r="H145" s="81">
        <f t="shared" si="84"/>
        <v>4.7780000000000005</v>
      </c>
      <c r="I145" s="80">
        <f t="shared" si="85"/>
        <v>4.7780000000000005</v>
      </c>
      <c r="J145" s="80">
        <f>VLOOKUP($A145,[0]!Table,MATCH(J$4,[0]!Curves,0))</f>
        <v>-0.73799999999999999</v>
      </c>
      <c r="K145" s="81">
        <f t="shared" si="86"/>
        <v>-0.73799999999999999</v>
      </c>
      <c r="L145" s="99">
        <f t="shared" si="87"/>
        <v>-0.73799999999999999</v>
      </c>
      <c r="M145" s="80">
        <f>VLOOKUP($A145,[0]!Table,MATCH(M$4,[0]!Curves,0))</f>
        <v>5.5357514270029003E-3</v>
      </c>
      <c r="N145" s="81">
        <f t="shared" si="88"/>
        <v>5.5357514270029003E-3</v>
      </c>
      <c r="O145" s="99">
        <f t="shared" si="89"/>
        <v>5.5357514270029003E-3</v>
      </c>
      <c r="P145" s="71"/>
      <c r="Q145" s="99">
        <f t="shared" si="90"/>
        <v>4.0455357514270034</v>
      </c>
      <c r="R145" s="99">
        <f t="shared" si="91"/>
        <v>4.0455357514270034</v>
      </c>
      <c r="S145" s="99">
        <f t="shared" si="92"/>
        <v>4.0455357514270034</v>
      </c>
      <c r="T145" s="82"/>
      <c r="U145" s="22">
        <f t="shared" si="93"/>
        <v>28</v>
      </c>
      <c r="V145" s="83">
        <f t="shared" si="94"/>
        <v>42088</v>
      </c>
      <c r="W145" s="22">
        <f t="shared" ca="1" si="95"/>
        <v>5039</v>
      </c>
      <c r="X145" s="80">
        <f>VLOOKUP($A145,[0]!Table,MATCH(X$4,[0]!Curves,0))</f>
        <v>6.32637414287021E-2</v>
      </c>
      <c r="Y145" s="84">
        <f t="shared" ca="1" si="96"/>
        <v>0.42328658316814816</v>
      </c>
      <c r="Z145" s="22">
        <f t="shared" si="97"/>
        <v>1</v>
      </c>
      <c r="AA145" s="22">
        <f t="shared" si="98"/>
        <v>28</v>
      </c>
      <c r="AC145" s="72">
        <f t="shared" ca="1" si="99"/>
        <v>2831448.612128377</v>
      </c>
      <c r="AD145" s="72">
        <f t="shared" ca="1" si="100"/>
        <v>2831448.612128377</v>
      </c>
      <c r="AE145" s="72">
        <f t="shared" ca="1" si="101"/>
        <v>2831448.612128377</v>
      </c>
      <c r="AF145" s="72">
        <f t="shared" ca="1" si="102"/>
        <v>-437339.69772933068</v>
      </c>
      <c r="AG145" s="72">
        <f t="shared" ca="1" si="103"/>
        <v>-437339.69772933068</v>
      </c>
      <c r="AH145" s="72">
        <f t="shared" ca="1" si="104"/>
        <v>-437339.69772933068</v>
      </c>
      <c r="AI145" s="72">
        <f t="shared" ca="1" si="105"/>
        <v>3280.493029525961</v>
      </c>
      <c r="AJ145" s="72">
        <f t="shared" ca="1" si="106"/>
        <v>3280.493029525961</v>
      </c>
      <c r="AK145" s="72">
        <f t="shared" ca="1" si="107"/>
        <v>3280.493029525961</v>
      </c>
      <c r="AL145" s="76"/>
      <c r="AM145" s="72">
        <f t="shared" ca="1" si="108"/>
        <v>0</v>
      </c>
      <c r="AN145" s="72">
        <f t="shared" ca="1" si="109"/>
        <v>0</v>
      </c>
      <c r="AO145" s="72">
        <f t="shared" ca="1" si="110"/>
        <v>0</v>
      </c>
      <c r="AP145" s="85">
        <f t="shared" ca="1" si="111"/>
        <v>0</v>
      </c>
      <c r="AR145" s="72">
        <f t="shared" ca="1" si="112"/>
        <v>0</v>
      </c>
      <c r="AS145" s="72">
        <f t="shared" ca="1" si="113"/>
        <v>0</v>
      </c>
      <c r="AT145" s="72">
        <f t="shared" ca="1" si="114"/>
        <v>0</v>
      </c>
      <c r="AU145" s="85">
        <f t="shared" ca="1" si="115"/>
        <v>0</v>
      </c>
      <c r="AV145" s="85"/>
      <c r="AW145" s="73">
        <f t="shared" ca="1" si="116"/>
        <v>0</v>
      </c>
      <c r="AY145" s="73">
        <f t="shared" ca="1" si="117"/>
        <v>2397389.4074285724</v>
      </c>
      <c r="AZ145" s="86"/>
    </row>
    <row r="146" spans="1:52">
      <c r="A146" s="77">
        <f t="shared" si="118"/>
        <v>42064</v>
      </c>
      <c r="B146" s="78">
        <f t="shared" si="119"/>
        <v>50000</v>
      </c>
      <c r="C146" s="87"/>
      <c r="D146" s="79">
        <f t="shared" si="81"/>
        <v>50000</v>
      </c>
      <c r="E146" s="67">
        <f t="shared" si="82"/>
        <v>1550000</v>
      </c>
      <c r="F146" s="67">
        <f t="shared" ca="1" si="83"/>
        <v>652315.75053620117</v>
      </c>
      <c r="G146" s="80">
        <f>VLOOKUP($A146,[0]!Table,MATCH(G$4,[0]!Curves,0))</f>
        <v>4.6449999999999996</v>
      </c>
      <c r="H146" s="81">
        <f t="shared" si="84"/>
        <v>4.6449999999999996</v>
      </c>
      <c r="I146" s="80">
        <f t="shared" si="85"/>
        <v>4.6449999999999996</v>
      </c>
      <c r="J146" s="80">
        <f>VLOOKUP($A146,[0]!Table,MATCH(J$4,[0]!Curves,0))</f>
        <v>-0.73799999999999999</v>
      </c>
      <c r="K146" s="81">
        <f t="shared" si="86"/>
        <v>-0.73799999999999999</v>
      </c>
      <c r="L146" s="99">
        <f t="shared" si="87"/>
        <v>-0.73799999999999999</v>
      </c>
      <c r="M146" s="80">
        <f>VLOOKUP($A146,[0]!Table,MATCH(M$4,[0]!Curves,0))</f>
        <v>5.5353775163432999E-3</v>
      </c>
      <c r="N146" s="81">
        <f t="shared" si="88"/>
        <v>5.5353775163432999E-3</v>
      </c>
      <c r="O146" s="99">
        <f t="shared" si="89"/>
        <v>5.5353775163432999E-3</v>
      </c>
      <c r="P146" s="71"/>
      <c r="Q146" s="99">
        <f t="shared" si="90"/>
        <v>3.9125353775163427</v>
      </c>
      <c r="R146" s="99">
        <f t="shared" si="91"/>
        <v>3.9125353775163427</v>
      </c>
      <c r="S146" s="99">
        <f t="shared" si="92"/>
        <v>3.9125353775163427</v>
      </c>
      <c r="T146" s="82"/>
      <c r="U146" s="22">
        <f t="shared" si="93"/>
        <v>31</v>
      </c>
      <c r="V146" s="83">
        <f t="shared" si="94"/>
        <v>42119</v>
      </c>
      <c r="W146" s="22">
        <f t="shared" ca="1" si="95"/>
        <v>5070</v>
      </c>
      <c r="X146" s="80">
        <f>VLOOKUP($A146,[0]!Table,MATCH(X$4,[0]!Curves,0))</f>
        <v>6.3296415749596796E-2</v>
      </c>
      <c r="Y146" s="84">
        <f t="shared" ca="1" si="96"/>
        <v>0.42084887131367815</v>
      </c>
      <c r="Z146" s="22">
        <f t="shared" si="97"/>
        <v>1</v>
      </c>
      <c r="AA146" s="22">
        <f t="shared" si="98"/>
        <v>31</v>
      </c>
      <c r="AC146" s="72">
        <f t="shared" ca="1" si="99"/>
        <v>3030006.6612406541</v>
      </c>
      <c r="AD146" s="72">
        <f t="shared" ca="1" si="100"/>
        <v>3030006.6612406541</v>
      </c>
      <c r="AE146" s="72">
        <f t="shared" ca="1" si="101"/>
        <v>3030006.6612406541</v>
      </c>
      <c r="AF146" s="72">
        <f t="shared" ca="1" si="102"/>
        <v>-481409.02389571647</v>
      </c>
      <c r="AG146" s="72">
        <f t="shared" ca="1" si="103"/>
        <v>-481409.02389571647</v>
      </c>
      <c r="AH146" s="72">
        <f t="shared" ca="1" si="104"/>
        <v>-481409.02389571647</v>
      </c>
      <c r="AI146" s="72">
        <f t="shared" ca="1" si="105"/>
        <v>3610.8139390746928</v>
      </c>
      <c r="AJ146" s="72">
        <f t="shared" ca="1" si="106"/>
        <v>3610.8139390746928</v>
      </c>
      <c r="AK146" s="72">
        <f t="shared" ca="1" si="107"/>
        <v>3610.8139390746928</v>
      </c>
      <c r="AL146" s="76"/>
      <c r="AM146" s="72">
        <f t="shared" ca="1" si="108"/>
        <v>0</v>
      </c>
      <c r="AN146" s="72">
        <f t="shared" ca="1" si="109"/>
        <v>0</v>
      </c>
      <c r="AO146" s="72">
        <f t="shared" ca="1" si="110"/>
        <v>0</v>
      </c>
      <c r="AP146" s="85">
        <f t="shared" ca="1" si="111"/>
        <v>0</v>
      </c>
      <c r="AR146" s="72">
        <f t="shared" ca="1" si="112"/>
        <v>0</v>
      </c>
      <c r="AS146" s="72">
        <f t="shared" ca="1" si="113"/>
        <v>0</v>
      </c>
      <c r="AT146" s="72">
        <f t="shared" ca="1" si="114"/>
        <v>0</v>
      </c>
      <c r="AU146" s="85">
        <f t="shared" ca="1" si="115"/>
        <v>0</v>
      </c>
      <c r="AV146" s="85"/>
      <c r="AW146" s="73">
        <f t="shared" ca="1" si="116"/>
        <v>0</v>
      </c>
      <c r="AY146" s="73">
        <f t="shared" ca="1" si="117"/>
        <v>2552208.4512840123</v>
      </c>
      <c r="AZ146" s="86"/>
    </row>
    <row r="147" spans="1:52">
      <c r="A147" s="77">
        <f t="shared" si="118"/>
        <v>42095</v>
      </c>
      <c r="B147" s="78">
        <f t="shared" si="119"/>
        <v>50000</v>
      </c>
      <c r="C147" s="87"/>
      <c r="D147" s="79">
        <f t="shared" si="81"/>
        <v>50000</v>
      </c>
      <c r="E147" s="67">
        <f t="shared" si="82"/>
        <v>1500000</v>
      </c>
      <c r="F147" s="67">
        <f t="shared" ca="1" si="83"/>
        <v>627751.1919354751</v>
      </c>
      <c r="G147" s="80">
        <f>VLOOKUP($A147,[0]!Table,MATCH(G$4,[0]!Curves,0))</f>
        <v>4.46</v>
      </c>
      <c r="H147" s="81">
        <f t="shared" si="84"/>
        <v>4.46</v>
      </c>
      <c r="I147" s="80">
        <f t="shared" si="85"/>
        <v>4.46</v>
      </c>
      <c r="J147" s="80">
        <f>VLOOKUP($A147,[0]!Table,MATCH(J$4,[0]!Curves,0))</f>
        <v>-0.83800000000000008</v>
      </c>
      <c r="K147" s="81">
        <f t="shared" si="86"/>
        <v>-0.83800000000000008</v>
      </c>
      <c r="L147" s="99">
        <f t="shared" si="87"/>
        <v>-0.83800000000000008</v>
      </c>
      <c r="M147" s="80">
        <f>VLOOKUP($A147,[0]!Table,MATCH(M$4,[0]!Curves,0))</f>
        <v>5.5349570256717998E-3</v>
      </c>
      <c r="N147" s="81">
        <f t="shared" si="88"/>
        <v>5.5349570256717998E-3</v>
      </c>
      <c r="O147" s="99">
        <f t="shared" si="89"/>
        <v>5.5349570256717998E-3</v>
      </c>
      <c r="P147" s="71"/>
      <c r="Q147" s="99">
        <f t="shared" si="90"/>
        <v>3.6275349570256719</v>
      </c>
      <c r="R147" s="99">
        <f t="shared" si="91"/>
        <v>3.6275349570256719</v>
      </c>
      <c r="S147" s="99">
        <f t="shared" si="92"/>
        <v>3.6275349570256719</v>
      </c>
      <c r="T147" s="82"/>
      <c r="U147" s="22">
        <f t="shared" si="93"/>
        <v>30</v>
      </c>
      <c r="V147" s="83">
        <f t="shared" si="94"/>
        <v>42149</v>
      </c>
      <c r="W147" s="22">
        <f t="shared" ca="1" si="95"/>
        <v>5100</v>
      </c>
      <c r="X147" s="80">
        <f>VLOOKUP($A147,[0]!Table,MATCH(X$4,[0]!Curves,0))</f>
        <v>6.3332590891001003E-2</v>
      </c>
      <c r="Y147" s="84">
        <f t="shared" ca="1" si="96"/>
        <v>0.41850079462365009</v>
      </c>
      <c r="Z147" s="22">
        <f t="shared" si="97"/>
        <v>1</v>
      </c>
      <c r="AA147" s="22">
        <f t="shared" si="98"/>
        <v>30</v>
      </c>
      <c r="AC147" s="72">
        <f t="shared" ca="1" si="99"/>
        <v>2799770.3160322187</v>
      </c>
      <c r="AD147" s="72">
        <f t="shared" ca="1" si="100"/>
        <v>2799770.3160322187</v>
      </c>
      <c r="AE147" s="72">
        <f t="shared" ca="1" si="101"/>
        <v>2799770.3160322187</v>
      </c>
      <c r="AF147" s="72">
        <f t="shared" ca="1" si="102"/>
        <v>-526055.4988419282</v>
      </c>
      <c r="AG147" s="72">
        <f t="shared" ca="1" si="103"/>
        <v>-526055.4988419282</v>
      </c>
      <c r="AH147" s="72">
        <f t="shared" ca="1" si="104"/>
        <v>-526055.4988419282</v>
      </c>
      <c r="AI147" s="72">
        <f t="shared" ca="1" si="105"/>
        <v>3474.5758701771042</v>
      </c>
      <c r="AJ147" s="72">
        <f t="shared" ca="1" si="106"/>
        <v>3474.5758701771042</v>
      </c>
      <c r="AK147" s="72">
        <f t="shared" ca="1" si="107"/>
        <v>3474.5758701771042</v>
      </c>
      <c r="AL147" s="76"/>
      <c r="AM147" s="72">
        <f t="shared" ca="1" si="108"/>
        <v>0</v>
      </c>
      <c r="AN147" s="72">
        <f t="shared" ca="1" si="109"/>
        <v>0</v>
      </c>
      <c r="AO147" s="72">
        <f t="shared" ca="1" si="110"/>
        <v>0</v>
      </c>
      <c r="AP147" s="85">
        <f t="shared" ca="1" si="111"/>
        <v>0</v>
      </c>
      <c r="AR147" s="72">
        <f t="shared" ca="1" si="112"/>
        <v>0</v>
      </c>
      <c r="AS147" s="72">
        <f t="shared" ca="1" si="113"/>
        <v>0</v>
      </c>
      <c r="AT147" s="72">
        <f t="shared" ca="1" si="114"/>
        <v>0</v>
      </c>
      <c r="AU147" s="85">
        <f t="shared" ca="1" si="115"/>
        <v>0</v>
      </c>
      <c r="AV147" s="85"/>
      <c r="AW147" s="73">
        <f t="shared" ca="1" si="116"/>
        <v>0</v>
      </c>
      <c r="AY147" s="73">
        <f t="shared" ca="1" si="117"/>
        <v>2277189.3930604677</v>
      </c>
      <c r="AZ147" s="86"/>
    </row>
    <row r="148" spans="1:52">
      <c r="A148" s="77">
        <f t="shared" si="118"/>
        <v>42125</v>
      </c>
      <c r="B148" s="78">
        <f t="shared" si="119"/>
        <v>50000</v>
      </c>
      <c r="C148" s="87"/>
      <c r="D148" s="79">
        <f t="shared" si="81"/>
        <v>50000</v>
      </c>
      <c r="E148" s="67">
        <f t="shared" si="82"/>
        <v>1550000</v>
      </c>
      <c r="F148" s="67">
        <f t="shared" ca="1" si="83"/>
        <v>644932.95572512434</v>
      </c>
      <c r="G148" s="80">
        <f>VLOOKUP($A148,[0]!Table,MATCH(G$4,[0]!Curves,0))</f>
        <v>4.45</v>
      </c>
      <c r="H148" s="81">
        <f t="shared" si="84"/>
        <v>4.45</v>
      </c>
      <c r="I148" s="80">
        <f t="shared" si="85"/>
        <v>4.45</v>
      </c>
      <c r="J148" s="80">
        <f>VLOOKUP($A148,[0]!Table,MATCH(J$4,[0]!Curves,0))</f>
        <v>0</v>
      </c>
      <c r="K148" s="81">
        <f t="shared" si="86"/>
        <v>0</v>
      </c>
      <c r="L148" s="99">
        <f t="shared" si="87"/>
        <v>0</v>
      </c>
      <c r="M148" s="80">
        <f>VLOOKUP($A148,[0]!Table,MATCH(M$4,[0]!Curves,0))</f>
        <v>0</v>
      </c>
      <c r="N148" s="81">
        <f t="shared" si="88"/>
        <v>0</v>
      </c>
      <c r="O148" s="99">
        <f t="shared" si="89"/>
        <v>0</v>
      </c>
      <c r="P148" s="71"/>
      <c r="Q148" s="99">
        <f t="shared" si="90"/>
        <v>4.45</v>
      </c>
      <c r="R148" s="99">
        <f t="shared" si="91"/>
        <v>4.45</v>
      </c>
      <c r="S148" s="99">
        <f t="shared" si="92"/>
        <v>4.45</v>
      </c>
      <c r="T148" s="82"/>
      <c r="U148" s="22">
        <f t="shared" si="93"/>
        <v>31</v>
      </c>
      <c r="V148" s="83">
        <f t="shared" si="94"/>
        <v>42180</v>
      </c>
      <c r="W148" s="22">
        <f t="shared" ca="1" si="95"/>
        <v>5131</v>
      </c>
      <c r="X148" s="80">
        <f>VLOOKUP($A148,[0]!Table,MATCH(X$4,[0]!Curves,0))</f>
        <v>6.3367599092772703E-2</v>
      </c>
      <c r="Y148" s="84">
        <f t="shared" ca="1" si="96"/>
        <v>0.41608577788717699</v>
      </c>
      <c r="Z148" s="22">
        <f t="shared" si="97"/>
        <v>1</v>
      </c>
      <c r="AA148" s="22">
        <f t="shared" si="98"/>
        <v>31</v>
      </c>
      <c r="AC148" s="72">
        <f t="shared" ca="1" si="99"/>
        <v>2869951.6529768035</v>
      </c>
      <c r="AD148" s="72">
        <f t="shared" ca="1" si="100"/>
        <v>2869951.6529768035</v>
      </c>
      <c r="AE148" s="72">
        <f t="shared" ca="1" si="101"/>
        <v>2869951.6529768035</v>
      </c>
      <c r="AF148" s="72">
        <f t="shared" ca="1" si="102"/>
        <v>0</v>
      </c>
      <c r="AG148" s="72">
        <f t="shared" ca="1" si="103"/>
        <v>0</v>
      </c>
      <c r="AH148" s="72">
        <f t="shared" ca="1" si="104"/>
        <v>0</v>
      </c>
      <c r="AI148" s="72">
        <f t="shared" ca="1" si="105"/>
        <v>0</v>
      </c>
      <c r="AJ148" s="72">
        <f t="shared" ca="1" si="106"/>
        <v>0</v>
      </c>
      <c r="AK148" s="72">
        <f t="shared" ca="1" si="107"/>
        <v>0</v>
      </c>
      <c r="AL148" s="76"/>
      <c r="AM148" s="72">
        <f t="shared" ca="1" si="108"/>
        <v>0</v>
      </c>
      <c r="AN148" s="72">
        <f t="shared" ca="1" si="109"/>
        <v>0</v>
      </c>
      <c r="AO148" s="72">
        <f t="shared" ca="1" si="110"/>
        <v>0</v>
      </c>
      <c r="AP148" s="85">
        <f t="shared" ca="1" si="111"/>
        <v>0</v>
      </c>
      <c r="AR148" s="72">
        <f t="shared" ca="1" si="112"/>
        <v>0</v>
      </c>
      <c r="AS148" s="72">
        <f t="shared" ca="1" si="113"/>
        <v>0</v>
      </c>
      <c r="AT148" s="72">
        <f t="shared" ca="1" si="114"/>
        <v>0</v>
      </c>
      <c r="AU148" s="85">
        <f t="shared" ca="1" si="115"/>
        <v>0</v>
      </c>
      <c r="AV148" s="85"/>
      <c r="AW148" s="73">
        <f t="shared" ca="1" si="116"/>
        <v>0</v>
      </c>
      <c r="AY148" s="73">
        <f t="shared" ca="1" si="117"/>
        <v>2869951.6529768035</v>
      </c>
      <c r="AZ148" s="86"/>
    </row>
    <row r="149" spans="1:52">
      <c r="A149" s="77">
        <f t="shared" si="118"/>
        <v>42156</v>
      </c>
      <c r="B149" s="78">
        <f t="shared" si="119"/>
        <v>50000</v>
      </c>
      <c r="C149" s="87"/>
      <c r="D149" s="79">
        <f t="shared" si="81"/>
        <v>50000</v>
      </c>
      <c r="E149" s="67">
        <f t="shared" si="82"/>
        <v>1500000</v>
      </c>
      <c r="F149" s="67">
        <f t="shared" ca="1" si="83"/>
        <v>620639.39018170361</v>
      </c>
      <c r="G149" s="80">
        <f>VLOOKUP($A149,[0]!Table,MATCH(G$4,[0]!Curves,0))</f>
        <v>4.4860000000000007</v>
      </c>
      <c r="H149" s="81">
        <f t="shared" si="84"/>
        <v>4.4860000000000007</v>
      </c>
      <c r="I149" s="80">
        <f t="shared" si="85"/>
        <v>4.4860000000000007</v>
      </c>
      <c r="J149" s="80">
        <f>VLOOKUP($A149,[0]!Table,MATCH(J$4,[0]!Curves,0))</f>
        <v>0</v>
      </c>
      <c r="K149" s="81">
        <f t="shared" si="86"/>
        <v>0</v>
      </c>
      <c r="L149" s="99">
        <f t="shared" si="87"/>
        <v>0</v>
      </c>
      <c r="M149" s="80">
        <f>VLOOKUP($A149,[0]!Table,MATCH(M$4,[0]!Curves,0))</f>
        <v>0</v>
      </c>
      <c r="N149" s="81">
        <f t="shared" si="88"/>
        <v>0</v>
      </c>
      <c r="O149" s="99">
        <f t="shared" si="89"/>
        <v>0</v>
      </c>
      <c r="P149" s="71"/>
      <c r="Q149" s="99">
        <f t="shared" si="90"/>
        <v>4.4860000000000007</v>
      </c>
      <c r="R149" s="99">
        <f t="shared" si="91"/>
        <v>4.4860000000000007</v>
      </c>
      <c r="S149" s="99">
        <f t="shared" si="92"/>
        <v>4.4860000000000007</v>
      </c>
      <c r="T149" s="82"/>
      <c r="U149" s="22">
        <f t="shared" si="93"/>
        <v>30</v>
      </c>
      <c r="V149" s="83">
        <f t="shared" si="94"/>
        <v>42210</v>
      </c>
      <c r="W149" s="22">
        <f t="shared" ca="1" si="95"/>
        <v>5161</v>
      </c>
      <c r="X149" s="80">
        <f>VLOOKUP($A149,[0]!Table,MATCH(X$4,[0]!Curves,0))</f>
        <v>6.3403774235030796E-2</v>
      </c>
      <c r="Y149" s="84">
        <f t="shared" ca="1" si="96"/>
        <v>0.41375959345446905</v>
      </c>
      <c r="Z149" s="22">
        <f t="shared" si="97"/>
        <v>1</v>
      </c>
      <c r="AA149" s="22">
        <f t="shared" si="98"/>
        <v>30</v>
      </c>
      <c r="AC149" s="72">
        <f t="shared" ca="1" si="99"/>
        <v>2784188.3043551226</v>
      </c>
      <c r="AD149" s="72">
        <f t="shared" ca="1" si="100"/>
        <v>2784188.3043551226</v>
      </c>
      <c r="AE149" s="72">
        <f t="shared" ca="1" si="101"/>
        <v>2784188.3043551226</v>
      </c>
      <c r="AF149" s="72">
        <f t="shared" ca="1" si="102"/>
        <v>0</v>
      </c>
      <c r="AG149" s="72">
        <f t="shared" ca="1" si="103"/>
        <v>0</v>
      </c>
      <c r="AH149" s="72">
        <f t="shared" ca="1" si="104"/>
        <v>0</v>
      </c>
      <c r="AI149" s="72">
        <f t="shared" ca="1" si="105"/>
        <v>0</v>
      </c>
      <c r="AJ149" s="72">
        <f t="shared" ca="1" si="106"/>
        <v>0</v>
      </c>
      <c r="AK149" s="72">
        <f t="shared" ca="1" si="107"/>
        <v>0</v>
      </c>
      <c r="AL149" s="76"/>
      <c r="AM149" s="72">
        <f t="shared" ca="1" si="108"/>
        <v>0</v>
      </c>
      <c r="AN149" s="72">
        <f t="shared" ca="1" si="109"/>
        <v>0</v>
      </c>
      <c r="AO149" s="72">
        <f t="shared" ca="1" si="110"/>
        <v>0</v>
      </c>
      <c r="AP149" s="85">
        <f t="shared" ca="1" si="111"/>
        <v>0</v>
      </c>
      <c r="AR149" s="72">
        <f t="shared" ca="1" si="112"/>
        <v>0</v>
      </c>
      <c r="AS149" s="72">
        <f t="shared" ca="1" si="113"/>
        <v>0</v>
      </c>
      <c r="AT149" s="72">
        <f t="shared" ca="1" si="114"/>
        <v>0</v>
      </c>
      <c r="AU149" s="85">
        <f t="shared" ca="1" si="115"/>
        <v>0</v>
      </c>
      <c r="AV149" s="85"/>
      <c r="AW149" s="73">
        <f t="shared" ca="1" si="116"/>
        <v>0</v>
      </c>
      <c r="AY149" s="73">
        <f t="shared" ca="1" si="117"/>
        <v>2784188.3043551226</v>
      </c>
      <c r="AZ149" s="86"/>
    </row>
    <row r="150" spans="1:52">
      <c r="A150" s="77">
        <f t="shared" si="118"/>
        <v>42186</v>
      </c>
      <c r="B150" s="78">
        <f t="shared" si="119"/>
        <v>50000</v>
      </c>
      <c r="C150" s="87"/>
      <c r="D150" s="79">
        <f t="shared" si="81"/>
        <v>50000</v>
      </c>
      <c r="E150" s="67">
        <f t="shared" si="82"/>
        <v>1550000</v>
      </c>
      <c r="F150" s="67">
        <f t="shared" ca="1" si="83"/>
        <v>637619.04471449519</v>
      </c>
      <c r="G150" s="80">
        <f>VLOOKUP($A150,[0]!Table,MATCH(G$4,[0]!Curves,0))</f>
        <v>4.5350000000000001</v>
      </c>
      <c r="H150" s="81">
        <f t="shared" si="84"/>
        <v>4.5350000000000001</v>
      </c>
      <c r="I150" s="80">
        <f t="shared" si="85"/>
        <v>4.5350000000000001</v>
      </c>
      <c r="J150" s="80">
        <f>VLOOKUP($A150,[0]!Table,MATCH(J$4,[0]!Curves,0))</f>
        <v>0</v>
      </c>
      <c r="K150" s="81">
        <f t="shared" si="86"/>
        <v>0</v>
      </c>
      <c r="L150" s="99">
        <f t="shared" si="87"/>
        <v>0</v>
      </c>
      <c r="M150" s="80">
        <f>VLOOKUP($A150,[0]!Table,MATCH(M$4,[0]!Curves,0))</f>
        <v>0</v>
      </c>
      <c r="N150" s="81">
        <f t="shared" si="88"/>
        <v>0</v>
      </c>
      <c r="O150" s="99">
        <f t="shared" si="89"/>
        <v>0</v>
      </c>
      <c r="P150" s="71"/>
      <c r="Q150" s="99">
        <f t="shared" si="90"/>
        <v>4.5350000000000001</v>
      </c>
      <c r="R150" s="99">
        <f t="shared" si="91"/>
        <v>4.5350000000000001</v>
      </c>
      <c r="S150" s="99">
        <f t="shared" si="92"/>
        <v>4.5350000000000001</v>
      </c>
      <c r="T150" s="82"/>
      <c r="U150" s="22">
        <f t="shared" si="93"/>
        <v>31</v>
      </c>
      <c r="V150" s="83">
        <f t="shared" si="94"/>
        <v>42241</v>
      </c>
      <c r="W150" s="22">
        <f t="shared" ca="1" si="95"/>
        <v>5192</v>
      </c>
      <c r="X150" s="80">
        <f>VLOOKUP($A150,[0]!Table,MATCH(X$4,[0]!Curves,0))</f>
        <v>6.3438782437629002E-2</v>
      </c>
      <c r="Y150" s="84">
        <f t="shared" ca="1" si="96"/>
        <v>0.41136712562225497</v>
      </c>
      <c r="Z150" s="22">
        <f t="shared" si="97"/>
        <v>1</v>
      </c>
      <c r="AA150" s="22">
        <f t="shared" si="98"/>
        <v>31</v>
      </c>
      <c r="AC150" s="72">
        <f t="shared" ca="1" si="99"/>
        <v>2891602.3677802356</v>
      </c>
      <c r="AD150" s="72">
        <f t="shared" ca="1" si="100"/>
        <v>2891602.3677802356</v>
      </c>
      <c r="AE150" s="72">
        <f t="shared" ca="1" si="101"/>
        <v>2891602.3677802356</v>
      </c>
      <c r="AF150" s="72">
        <f t="shared" ca="1" si="102"/>
        <v>0</v>
      </c>
      <c r="AG150" s="72">
        <f t="shared" ca="1" si="103"/>
        <v>0</v>
      </c>
      <c r="AH150" s="72">
        <f t="shared" ca="1" si="104"/>
        <v>0</v>
      </c>
      <c r="AI150" s="72">
        <f t="shared" ca="1" si="105"/>
        <v>0</v>
      </c>
      <c r="AJ150" s="72">
        <f t="shared" ca="1" si="106"/>
        <v>0</v>
      </c>
      <c r="AK150" s="72">
        <f t="shared" ca="1" si="107"/>
        <v>0</v>
      </c>
      <c r="AL150" s="76"/>
      <c r="AM150" s="72">
        <f t="shared" ca="1" si="108"/>
        <v>0</v>
      </c>
      <c r="AN150" s="72">
        <f t="shared" ca="1" si="109"/>
        <v>0</v>
      </c>
      <c r="AO150" s="72">
        <f t="shared" ca="1" si="110"/>
        <v>0</v>
      </c>
      <c r="AP150" s="85">
        <f t="shared" ca="1" si="111"/>
        <v>0</v>
      </c>
      <c r="AR150" s="72">
        <f t="shared" ca="1" si="112"/>
        <v>0</v>
      </c>
      <c r="AS150" s="72">
        <f t="shared" ca="1" si="113"/>
        <v>0</v>
      </c>
      <c r="AT150" s="72">
        <f t="shared" ca="1" si="114"/>
        <v>0</v>
      </c>
      <c r="AU150" s="85">
        <f t="shared" ca="1" si="115"/>
        <v>0</v>
      </c>
      <c r="AV150" s="85"/>
      <c r="AW150" s="73">
        <f t="shared" ca="1" si="116"/>
        <v>0</v>
      </c>
      <c r="AY150" s="73">
        <f t="shared" ca="1" si="117"/>
        <v>2891602.3677802356</v>
      </c>
      <c r="AZ150" s="86"/>
    </row>
    <row r="151" spans="1:52">
      <c r="A151" s="77">
        <f t="shared" si="118"/>
        <v>42217</v>
      </c>
      <c r="B151" s="78">
        <f t="shared" si="119"/>
        <v>50000</v>
      </c>
      <c r="C151" s="87"/>
      <c r="D151" s="79">
        <f t="shared" si="81"/>
        <v>50000</v>
      </c>
      <c r="E151" s="67">
        <f t="shared" si="82"/>
        <v>1550000</v>
      </c>
      <c r="F151" s="67">
        <f t="shared" ca="1" si="83"/>
        <v>633928.39465471113</v>
      </c>
      <c r="G151" s="80">
        <f>VLOOKUP($A151,[0]!Table,MATCH(G$4,[0]!Curves,0))</f>
        <v>4.58</v>
      </c>
      <c r="H151" s="81">
        <f t="shared" si="84"/>
        <v>4.58</v>
      </c>
      <c r="I151" s="80">
        <f t="shared" si="85"/>
        <v>4.58</v>
      </c>
      <c r="J151" s="80">
        <f>VLOOKUP($A151,[0]!Table,MATCH(J$4,[0]!Curves,0))</f>
        <v>0</v>
      </c>
      <c r="K151" s="81">
        <f t="shared" si="86"/>
        <v>0</v>
      </c>
      <c r="L151" s="99">
        <f t="shared" si="87"/>
        <v>0</v>
      </c>
      <c r="M151" s="80">
        <f>VLOOKUP($A151,[0]!Table,MATCH(M$4,[0]!Curves,0))</f>
        <v>0</v>
      </c>
      <c r="N151" s="81">
        <f t="shared" si="88"/>
        <v>0</v>
      </c>
      <c r="O151" s="99">
        <f t="shared" si="89"/>
        <v>0</v>
      </c>
      <c r="P151" s="71"/>
      <c r="Q151" s="99">
        <f t="shared" si="90"/>
        <v>4.58</v>
      </c>
      <c r="R151" s="99">
        <f t="shared" si="91"/>
        <v>4.58</v>
      </c>
      <c r="S151" s="99">
        <f t="shared" si="92"/>
        <v>4.58</v>
      </c>
      <c r="T151" s="82"/>
      <c r="U151" s="22">
        <f t="shared" si="93"/>
        <v>31</v>
      </c>
      <c r="V151" s="83">
        <f t="shared" si="94"/>
        <v>42272</v>
      </c>
      <c r="W151" s="22">
        <f t="shared" ca="1" si="95"/>
        <v>5223</v>
      </c>
      <c r="X151" s="80">
        <f>VLOOKUP($A151,[0]!Table,MATCH(X$4,[0]!Curves,0))</f>
        <v>6.3474957580741204E-2</v>
      </c>
      <c r="Y151" s="84">
        <f t="shared" ca="1" si="96"/>
        <v>0.40898606106755553</v>
      </c>
      <c r="Z151" s="22">
        <f t="shared" si="97"/>
        <v>1</v>
      </c>
      <c r="AA151" s="22">
        <f t="shared" si="98"/>
        <v>31</v>
      </c>
      <c r="AC151" s="72">
        <f t="shared" ca="1" si="99"/>
        <v>2903392.047518577</v>
      </c>
      <c r="AD151" s="72">
        <f t="shared" ca="1" si="100"/>
        <v>2903392.047518577</v>
      </c>
      <c r="AE151" s="72">
        <f t="shared" ca="1" si="101"/>
        <v>2903392.047518577</v>
      </c>
      <c r="AF151" s="72">
        <f t="shared" ca="1" si="102"/>
        <v>0</v>
      </c>
      <c r="AG151" s="72">
        <f t="shared" ca="1" si="103"/>
        <v>0</v>
      </c>
      <c r="AH151" s="72">
        <f t="shared" ca="1" si="104"/>
        <v>0</v>
      </c>
      <c r="AI151" s="72">
        <f t="shared" ca="1" si="105"/>
        <v>0</v>
      </c>
      <c r="AJ151" s="72">
        <f t="shared" ca="1" si="106"/>
        <v>0</v>
      </c>
      <c r="AK151" s="72">
        <f t="shared" ca="1" si="107"/>
        <v>0</v>
      </c>
      <c r="AL151" s="76"/>
      <c r="AM151" s="72">
        <f t="shared" ca="1" si="108"/>
        <v>0</v>
      </c>
      <c r="AN151" s="72">
        <f t="shared" ca="1" si="109"/>
        <v>0</v>
      </c>
      <c r="AO151" s="72">
        <f t="shared" ca="1" si="110"/>
        <v>0</v>
      </c>
      <c r="AP151" s="85">
        <f t="shared" ca="1" si="111"/>
        <v>0</v>
      </c>
      <c r="AR151" s="72">
        <f t="shared" ca="1" si="112"/>
        <v>0</v>
      </c>
      <c r="AS151" s="72">
        <f t="shared" ca="1" si="113"/>
        <v>0</v>
      </c>
      <c r="AT151" s="72">
        <f t="shared" ca="1" si="114"/>
        <v>0</v>
      </c>
      <c r="AU151" s="85">
        <f t="shared" ca="1" si="115"/>
        <v>0</v>
      </c>
      <c r="AV151" s="85"/>
      <c r="AW151" s="73">
        <f t="shared" ca="1" si="116"/>
        <v>0</v>
      </c>
      <c r="AY151" s="73">
        <f t="shared" ca="1" si="117"/>
        <v>2903392.047518577</v>
      </c>
      <c r="AZ151" s="86"/>
    </row>
    <row r="152" spans="1:52">
      <c r="A152" s="77">
        <f t="shared" si="118"/>
        <v>42248</v>
      </c>
      <c r="B152" s="78">
        <f t="shared" si="119"/>
        <v>50000</v>
      </c>
      <c r="C152" s="87"/>
      <c r="D152" s="79">
        <f t="shared" si="81"/>
        <v>50000</v>
      </c>
      <c r="E152" s="67">
        <f t="shared" si="82"/>
        <v>1500000</v>
      </c>
      <c r="F152" s="67">
        <f t="shared" ca="1" si="83"/>
        <v>610038.94043431932</v>
      </c>
      <c r="G152" s="80">
        <f>VLOOKUP($A152,[0]!Table,MATCH(G$4,[0]!Curves,0))</f>
        <v>4.5870000000000006</v>
      </c>
      <c r="H152" s="81">
        <f t="shared" si="84"/>
        <v>4.5870000000000006</v>
      </c>
      <c r="I152" s="80">
        <f t="shared" si="85"/>
        <v>4.5870000000000006</v>
      </c>
      <c r="J152" s="80">
        <f>VLOOKUP($A152,[0]!Table,MATCH(J$4,[0]!Curves,0))</f>
        <v>0</v>
      </c>
      <c r="K152" s="81">
        <f t="shared" si="86"/>
        <v>0</v>
      </c>
      <c r="L152" s="99">
        <f t="shared" si="87"/>
        <v>0</v>
      </c>
      <c r="M152" s="80">
        <f>VLOOKUP($A152,[0]!Table,MATCH(M$4,[0]!Curves,0))</f>
        <v>0</v>
      </c>
      <c r="N152" s="81">
        <f t="shared" si="88"/>
        <v>0</v>
      </c>
      <c r="O152" s="99">
        <f t="shared" si="89"/>
        <v>0</v>
      </c>
      <c r="P152" s="71"/>
      <c r="Q152" s="99">
        <f t="shared" si="90"/>
        <v>4.5870000000000006</v>
      </c>
      <c r="R152" s="99">
        <f t="shared" si="91"/>
        <v>4.5870000000000006</v>
      </c>
      <c r="S152" s="99">
        <f t="shared" si="92"/>
        <v>4.5870000000000006</v>
      </c>
      <c r="T152" s="82"/>
      <c r="U152" s="22">
        <f t="shared" si="93"/>
        <v>30</v>
      </c>
      <c r="V152" s="83">
        <f t="shared" si="94"/>
        <v>42302</v>
      </c>
      <c r="W152" s="22">
        <f t="shared" ca="1" si="95"/>
        <v>5253</v>
      </c>
      <c r="X152" s="80">
        <f>VLOOKUP($A152,[0]!Table,MATCH(X$4,[0]!Curves,0))</f>
        <v>6.3511132724287697E-2</v>
      </c>
      <c r="Y152" s="84">
        <f t="shared" ca="1" si="96"/>
        <v>0.40669262695621289</v>
      </c>
      <c r="Z152" s="22">
        <f t="shared" si="97"/>
        <v>1</v>
      </c>
      <c r="AA152" s="22">
        <f t="shared" si="98"/>
        <v>30</v>
      </c>
      <c r="AC152" s="72">
        <f t="shared" ca="1" si="99"/>
        <v>2798248.6197722233</v>
      </c>
      <c r="AD152" s="72">
        <f t="shared" ca="1" si="100"/>
        <v>2798248.6197722233</v>
      </c>
      <c r="AE152" s="72">
        <f t="shared" ca="1" si="101"/>
        <v>2798248.6197722233</v>
      </c>
      <c r="AF152" s="72">
        <f t="shared" ca="1" si="102"/>
        <v>0</v>
      </c>
      <c r="AG152" s="72">
        <f t="shared" ca="1" si="103"/>
        <v>0</v>
      </c>
      <c r="AH152" s="72">
        <f t="shared" ca="1" si="104"/>
        <v>0</v>
      </c>
      <c r="AI152" s="72">
        <f t="shared" ca="1" si="105"/>
        <v>0</v>
      </c>
      <c r="AJ152" s="72">
        <f t="shared" ca="1" si="106"/>
        <v>0</v>
      </c>
      <c r="AK152" s="72">
        <f t="shared" ca="1" si="107"/>
        <v>0</v>
      </c>
      <c r="AL152" s="76"/>
      <c r="AM152" s="72">
        <f t="shared" ca="1" si="108"/>
        <v>0</v>
      </c>
      <c r="AN152" s="72">
        <f t="shared" ca="1" si="109"/>
        <v>0</v>
      </c>
      <c r="AO152" s="72">
        <f t="shared" ca="1" si="110"/>
        <v>0</v>
      </c>
      <c r="AP152" s="85">
        <f t="shared" ca="1" si="111"/>
        <v>0</v>
      </c>
      <c r="AR152" s="72">
        <f t="shared" ca="1" si="112"/>
        <v>0</v>
      </c>
      <c r="AS152" s="72">
        <f t="shared" ca="1" si="113"/>
        <v>0</v>
      </c>
      <c r="AT152" s="72">
        <f t="shared" ca="1" si="114"/>
        <v>0</v>
      </c>
      <c r="AU152" s="85">
        <f t="shared" ca="1" si="115"/>
        <v>0</v>
      </c>
      <c r="AV152" s="85"/>
      <c r="AW152" s="73">
        <f t="shared" ca="1" si="116"/>
        <v>0</v>
      </c>
      <c r="AY152" s="73">
        <f t="shared" ca="1" si="117"/>
        <v>2798248.6197722233</v>
      </c>
      <c r="AZ152" s="86"/>
    </row>
    <row r="153" spans="1:52">
      <c r="A153" s="77">
        <f t="shared" si="118"/>
        <v>42278</v>
      </c>
      <c r="B153" s="78">
        <f t="shared" si="119"/>
        <v>50000</v>
      </c>
      <c r="C153" s="87"/>
      <c r="D153" s="79">
        <f t="shared" si="81"/>
        <v>50000</v>
      </c>
      <c r="E153" s="67">
        <f t="shared" si="82"/>
        <v>1550000</v>
      </c>
      <c r="F153" s="67">
        <f t="shared" ca="1" si="83"/>
        <v>626717.53102135146</v>
      </c>
      <c r="G153" s="80">
        <f>VLOOKUP($A153,[0]!Table,MATCH(G$4,[0]!Curves,0))</f>
        <v>4.6150000000000002</v>
      </c>
      <c r="H153" s="81">
        <f t="shared" si="84"/>
        <v>4.6150000000000002</v>
      </c>
      <c r="I153" s="80">
        <f t="shared" si="85"/>
        <v>4.6150000000000002</v>
      </c>
      <c r="J153" s="80">
        <f>VLOOKUP($A153,[0]!Table,MATCH(J$4,[0]!Curves,0))</f>
        <v>0</v>
      </c>
      <c r="K153" s="81">
        <f t="shared" si="86"/>
        <v>0</v>
      </c>
      <c r="L153" s="99">
        <f t="shared" si="87"/>
        <v>0</v>
      </c>
      <c r="M153" s="80">
        <f>VLOOKUP($A153,[0]!Table,MATCH(M$4,[0]!Curves,0))</f>
        <v>0</v>
      </c>
      <c r="N153" s="81">
        <f t="shared" si="88"/>
        <v>0</v>
      </c>
      <c r="O153" s="99">
        <f t="shared" si="89"/>
        <v>0</v>
      </c>
      <c r="P153" s="71"/>
      <c r="Q153" s="99">
        <f t="shared" si="90"/>
        <v>4.6150000000000002</v>
      </c>
      <c r="R153" s="99">
        <f t="shared" si="91"/>
        <v>4.6150000000000002</v>
      </c>
      <c r="S153" s="99">
        <f t="shared" si="92"/>
        <v>4.6150000000000002</v>
      </c>
      <c r="T153" s="82"/>
      <c r="U153" s="22">
        <f t="shared" si="93"/>
        <v>31</v>
      </c>
      <c r="V153" s="83">
        <f t="shared" si="94"/>
        <v>42333</v>
      </c>
      <c r="W153" s="22">
        <f t="shared" ca="1" si="95"/>
        <v>5284</v>
      </c>
      <c r="X153" s="80">
        <f>VLOOKUP($A153,[0]!Table,MATCH(X$4,[0]!Curves,0))</f>
        <v>6.3546140928132808E-2</v>
      </c>
      <c r="Y153" s="84">
        <f t="shared" ca="1" si="96"/>
        <v>0.40433389098151706</v>
      </c>
      <c r="Z153" s="22">
        <f t="shared" si="97"/>
        <v>1</v>
      </c>
      <c r="AA153" s="22">
        <f t="shared" si="98"/>
        <v>31</v>
      </c>
      <c r="AC153" s="72">
        <f t="shared" ca="1" si="99"/>
        <v>2892301.4056635373</v>
      </c>
      <c r="AD153" s="72">
        <f t="shared" ca="1" si="100"/>
        <v>2892301.4056635373</v>
      </c>
      <c r="AE153" s="72">
        <f t="shared" ca="1" si="101"/>
        <v>2892301.4056635373</v>
      </c>
      <c r="AF153" s="72">
        <f t="shared" ca="1" si="102"/>
        <v>0</v>
      </c>
      <c r="AG153" s="72">
        <f t="shared" ca="1" si="103"/>
        <v>0</v>
      </c>
      <c r="AH153" s="72">
        <f t="shared" ca="1" si="104"/>
        <v>0</v>
      </c>
      <c r="AI153" s="72">
        <f t="shared" ca="1" si="105"/>
        <v>0</v>
      </c>
      <c r="AJ153" s="72">
        <f t="shared" ca="1" si="106"/>
        <v>0</v>
      </c>
      <c r="AK153" s="72">
        <f t="shared" ca="1" si="107"/>
        <v>0</v>
      </c>
      <c r="AL153" s="76"/>
      <c r="AM153" s="72">
        <f t="shared" ca="1" si="108"/>
        <v>0</v>
      </c>
      <c r="AN153" s="72">
        <f t="shared" ca="1" si="109"/>
        <v>0</v>
      </c>
      <c r="AO153" s="72">
        <f t="shared" ca="1" si="110"/>
        <v>0</v>
      </c>
      <c r="AP153" s="85">
        <f t="shared" ca="1" si="111"/>
        <v>0</v>
      </c>
      <c r="AR153" s="72">
        <f t="shared" ca="1" si="112"/>
        <v>0</v>
      </c>
      <c r="AS153" s="72">
        <f t="shared" ca="1" si="113"/>
        <v>0</v>
      </c>
      <c r="AT153" s="72">
        <f t="shared" ca="1" si="114"/>
        <v>0</v>
      </c>
      <c r="AU153" s="85">
        <f t="shared" ca="1" si="115"/>
        <v>0</v>
      </c>
      <c r="AV153" s="85"/>
      <c r="AW153" s="73">
        <f t="shared" ca="1" si="116"/>
        <v>0</v>
      </c>
      <c r="AY153" s="73">
        <f t="shared" ca="1" si="117"/>
        <v>2892301.4056635373</v>
      </c>
      <c r="AZ153" s="86"/>
    </row>
    <row r="154" spans="1:52">
      <c r="A154" s="77">
        <f t="shared" si="118"/>
        <v>42309</v>
      </c>
      <c r="B154" s="78">
        <f t="shared" si="119"/>
        <v>50000</v>
      </c>
      <c r="C154" s="87"/>
      <c r="D154" s="79">
        <f t="shared" si="81"/>
        <v>50000</v>
      </c>
      <c r="E154" s="67">
        <f t="shared" si="82"/>
        <v>1500000</v>
      </c>
      <c r="F154" s="67">
        <f t="shared" ca="1" si="83"/>
        <v>603092.99181496992</v>
      </c>
      <c r="G154" s="80">
        <f>VLOOKUP($A154,[0]!Table,MATCH(G$4,[0]!Curves,0))</f>
        <v>4.75</v>
      </c>
      <c r="H154" s="81">
        <f t="shared" si="84"/>
        <v>4.75</v>
      </c>
      <c r="I154" s="80">
        <f t="shared" si="85"/>
        <v>4.75</v>
      </c>
      <c r="J154" s="80">
        <f>VLOOKUP($A154,[0]!Table,MATCH(J$4,[0]!Curves,0))</f>
        <v>0</v>
      </c>
      <c r="K154" s="81">
        <f t="shared" si="86"/>
        <v>0</v>
      </c>
      <c r="L154" s="99">
        <f t="shared" si="87"/>
        <v>0</v>
      </c>
      <c r="M154" s="80">
        <f>VLOOKUP($A154,[0]!Table,MATCH(M$4,[0]!Curves,0))</f>
        <v>0</v>
      </c>
      <c r="N154" s="81">
        <f t="shared" si="88"/>
        <v>0</v>
      </c>
      <c r="O154" s="99">
        <f t="shared" si="89"/>
        <v>0</v>
      </c>
      <c r="P154" s="71"/>
      <c r="Q154" s="99">
        <f t="shared" si="90"/>
        <v>4.75</v>
      </c>
      <c r="R154" s="99">
        <f t="shared" si="91"/>
        <v>4.75</v>
      </c>
      <c r="S154" s="99">
        <f t="shared" si="92"/>
        <v>4.75</v>
      </c>
      <c r="T154" s="82"/>
      <c r="U154" s="22">
        <f t="shared" si="93"/>
        <v>30</v>
      </c>
      <c r="V154" s="83">
        <f t="shared" si="94"/>
        <v>42363</v>
      </c>
      <c r="W154" s="22">
        <f t="shared" ca="1" si="95"/>
        <v>5314</v>
      </c>
      <c r="X154" s="80">
        <f>VLOOKUP($A154,[0]!Table,MATCH(X$4,[0]!Curves,0))</f>
        <v>6.3582316072533299E-2</v>
      </c>
      <c r="Y154" s="84">
        <f t="shared" ca="1" si="96"/>
        <v>0.40206199454331332</v>
      </c>
      <c r="Z154" s="22">
        <f t="shared" si="97"/>
        <v>1</v>
      </c>
      <c r="AA154" s="22">
        <f t="shared" si="98"/>
        <v>30</v>
      </c>
      <c r="AC154" s="72">
        <f t="shared" ca="1" si="99"/>
        <v>2864691.711121107</v>
      </c>
      <c r="AD154" s="72">
        <f t="shared" ca="1" si="100"/>
        <v>2864691.711121107</v>
      </c>
      <c r="AE154" s="72">
        <f t="shared" ca="1" si="101"/>
        <v>2864691.711121107</v>
      </c>
      <c r="AF154" s="72">
        <f t="shared" ca="1" si="102"/>
        <v>0</v>
      </c>
      <c r="AG154" s="72">
        <f t="shared" ca="1" si="103"/>
        <v>0</v>
      </c>
      <c r="AH154" s="72">
        <f t="shared" ca="1" si="104"/>
        <v>0</v>
      </c>
      <c r="AI154" s="72">
        <f t="shared" ca="1" si="105"/>
        <v>0</v>
      </c>
      <c r="AJ154" s="72">
        <f t="shared" ca="1" si="106"/>
        <v>0</v>
      </c>
      <c r="AK154" s="72">
        <f t="shared" ca="1" si="107"/>
        <v>0</v>
      </c>
      <c r="AL154" s="76"/>
      <c r="AM154" s="72">
        <f t="shared" ca="1" si="108"/>
        <v>0</v>
      </c>
      <c r="AN154" s="72">
        <f t="shared" ca="1" si="109"/>
        <v>0</v>
      </c>
      <c r="AO154" s="72">
        <f t="shared" ca="1" si="110"/>
        <v>0</v>
      </c>
      <c r="AP154" s="85">
        <f t="shared" ca="1" si="111"/>
        <v>0</v>
      </c>
      <c r="AR154" s="72">
        <f t="shared" ca="1" si="112"/>
        <v>0</v>
      </c>
      <c r="AS154" s="72">
        <f t="shared" ca="1" si="113"/>
        <v>0</v>
      </c>
      <c r="AT154" s="72">
        <f t="shared" ca="1" si="114"/>
        <v>0</v>
      </c>
      <c r="AU154" s="85">
        <f t="shared" ca="1" si="115"/>
        <v>0</v>
      </c>
      <c r="AV154" s="85"/>
      <c r="AW154" s="73">
        <f t="shared" ca="1" si="116"/>
        <v>0</v>
      </c>
      <c r="AY154" s="73">
        <f t="shared" ca="1" si="117"/>
        <v>2864691.711121107</v>
      </c>
      <c r="AZ154" s="86"/>
    </row>
    <row r="155" spans="1:52">
      <c r="A155" s="77">
        <f t="shared" si="118"/>
        <v>42339</v>
      </c>
      <c r="B155" s="78">
        <f t="shared" si="119"/>
        <v>50000</v>
      </c>
      <c r="C155" s="87"/>
      <c r="D155" s="79">
        <f t="shared" si="81"/>
        <v>50000</v>
      </c>
      <c r="E155" s="67">
        <f t="shared" si="82"/>
        <v>1550000</v>
      </c>
      <c r="F155" s="67">
        <f t="shared" ca="1" si="83"/>
        <v>619574.43387758895</v>
      </c>
      <c r="G155" s="80">
        <f>VLOOKUP($A155,[0]!Table,MATCH(G$4,[0]!Curves,0))</f>
        <v>4.8849999999999998</v>
      </c>
      <c r="H155" s="81">
        <f t="shared" si="84"/>
        <v>4.8849999999999998</v>
      </c>
      <c r="I155" s="80">
        <f t="shared" si="85"/>
        <v>4.8849999999999998</v>
      </c>
      <c r="J155" s="80">
        <f>VLOOKUP($A155,[0]!Table,MATCH(J$4,[0]!Curves,0))</f>
        <v>0</v>
      </c>
      <c r="K155" s="81">
        <f t="shared" si="86"/>
        <v>0</v>
      </c>
      <c r="L155" s="99">
        <f t="shared" si="87"/>
        <v>0</v>
      </c>
      <c r="M155" s="80">
        <f>VLOOKUP($A155,[0]!Table,MATCH(M$4,[0]!Curves,0))</f>
        <v>0</v>
      </c>
      <c r="N155" s="81">
        <f t="shared" si="88"/>
        <v>0</v>
      </c>
      <c r="O155" s="99">
        <f t="shared" si="89"/>
        <v>0</v>
      </c>
      <c r="P155" s="71"/>
      <c r="Q155" s="99">
        <f t="shared" si="90"/>
        <v>4.8849999999999998</v>
      </c>
      <c r="R155" s="99">
        <f t="shared" si="91"/>
        <v>4.8849999999999998</v>
      </c>
      <c r="S155" s="99">
        <f t="shared" si="92"/>
        <v>4.8849999999999998</v>
      </c>
      <c r="T155" s="82"/>
      <c r="U155" s="22">
        <f t="shared" si="93"/>
        <v>31</v>
      </c>
      <c r="V155" s="83">
        <f t="shared" si="94"/>
        <v>42394</v>
      </c>
      <c r="W155" s="22">
        <f t="shared" ca="1" si="95"/>
        <v>5345</v>
      </c>
      <c r="X155" s="80">
        <f>VLOOKUP($A155,[0]!Table,MATCH(X$4,[0]!Curves,0))</f>
        <v>6.3617324277204901E-2</v>
      </c>
      <c r="Y155" s="84">
        <f t="shared" ca="1" si="96"/>
        <v>0.39972544121134768</v>
      </c>
      <c r="Z155" s="22">
        <f t="shared" si="97"/>
        <v>1</v>
      </c>
      <c r="AA155" s="22">
        <f t="shared" si="98"/>
        <v>31</v>
      </c>
      <c r="AC155" s="72">
        <f t="shared" ca="1" si="99"/>
        <v>3026621.1094920221</v>
      </c>
      <c r="AD155" s="72">
        <f t="shared" ca="1" si="100"/>
        <v>3026621.1094920221</v>
      </c>
      <c r="AE155" s="72">
        <f t="shared" ca="1" si="101"/>
        <v>3026621.1094920221</v>
      </c>
      <c r="AF155" s="72">
        <f t="shared" ca="1" si="102"/>
        <v>0</v>
      </c>
      <c r="AG155" s="72">
        <f t="shared" ca="1" si="103"/>
        <v>0</v>
      </c>
      <c r="AH155" s="72">
        <f t="shared" ca="1" si="104"/>
        <v>0</v>
      </c>
      <c r="AI155" s="72">
        <f t="shared" ca="1" si="105"/>
        <v>0</v>
      </c>
      <c r="AJ155" s="72">
        <f t="shared" ca="1" si="106"/>
        <v>0</v>
      </c>
      <c r="AK155" s="72">
        <f t="shared" ca="1" si="107"/>
        <v>0</v>
      </c>
      <c r="AL155" s="76"/>
      <c r="AM155" s="72">
        <f t="shared" ca="1" si="108"/>
        <v>0</v>
      </c>
      <c r="AN155" s="72">
        <f t="shared" ca="1" si="109"/>
        <v>0</v>
      </c>
      <c r="AO155" s="72">
        <f t="shared" ca="1" si="110"/>
        <v>0</v>
      </c>
      <c r="AP155" s="85">
        <f t="shared" ca="1" si="111"/>
        <v>0</v>
      </c>
      <c r="AR155" s="72">
        <f t="shared" ca="1" si="112"/>
        <v>0</v>
      </c>
      <c r="AS155" s="72">
        <f t="shared" ca="1" si="113"/>
        <v>0</v>
      </c>
      <c r="AT155" s="72">
        <f t="shared" ca="1" si="114"/>
        <v>0</v>
      </c>
      <c r="AU155" s="85">
        <f t="shared" ca="1" si="115"/>
        <v>0</v>
      </c>
      <c r="AV155" s="85"/>
      <c r="AW155" s="73">
        <f t="shared" ca="1" si="116"/>
        <v>0</v>
      </c>
      <c r="AY155" s="73">
        <f t="shared" ca="1" si="117"/>
        <v>3026621.1094920221</v>
      </c>
      <c r="AZ155" s="86"/>
    </row>
    <row r="156" spans="1:52">
      <c r="A156" s="77">
        <f t="shared" si="118"/>
        <v>42370</v>
      </c>
      <c r="B156" s="78">
        <f t="shared" si="119"/>
        <v>50000</v>
      </c>
      <c r="C156" s="87"/>
      <c r="D156" s="79">
        <f t="shared" si="81"/>
        <v>50000</v>
      </c>
      <c r="E156" s="67">
        <f t="shared" si="82"/>
        <v>1550000</v>
      </c>
      <c r="F156" s="67">
        <f t="shared" ca="1" si="83"/>
        <v>615970.16296671389</v>
      </c>
      <c r="G156" s="80">
        <f>VLOOKUP($A156,[0]!Table,MATCH(G$4,[0]!Curves,0))</f>
        <v>4.9809999999999999</v>
      </c>
      <c r="H156" s="81">
        <f t="shared" si="84"/>
        <v>4.9809999999999999</v>
      </c>
      <c r="I156" s="80">
        <f t="shared" si="85"/>
        <v>4.9809999999999999</v>
      </c>
      <c r="J156" s="80">
        <f>VLOOKUP($A156,[0]!Table,MATCH(J$4,[0]!Curves,0))</f>
        <v>0</v>
      </c>
      <c r="K156" s="81">
        <f t="shared" si="86"/>
        <v>0</v>
      </c>
      <c r="L156" s="99">
        <f t="shared" si="87"/>
        <v>0</v>
      </c>
      <c r="M156" s="80">
        <f>VLOOKUP($A156,[0]!Table,MATCH(M$4,[0]!Curves,0))</f>
        <v>0</v>
      </c>
      <c r="N156" s="81">
        <f t="shared" si="88"/>
        <v>0</v>
      </c>
      <c r="O156" s="99">
        <f t="shared" si="89"/>
        <v>0</v>
      </c>
      <c r="P156" s="71"/>
      <c r="Q156" s="99">
        <f t="shared" si="90"/>
        <v>4.9809999999999999</v>
      </c>
      <c r="R156" s="99">
        <f t="shared" si="91"/>
        <v>4.9809999999999999</v>
      </c>
      <c r="S156" s="99">
        <f t="shared" si="92"/>
        <v>4.9809999999999999</v>
      </c>
      <c r="T156" s="82"/>
      <c r="U156" s="22">
        <f t="shared" si="93"/>
        <v>31</v>
      </c>
      <c r="V156" s="83">
        <f t="shared" si="94"/>
        <v>42425</v>
      </c>
      <c r="W156" s="22">
        <f t="shared" ca="1" si="95"/>
        <v>5376</v>
      </c>
      <c r="X156" s="80">
        <f>VLOOKUP($A156,[0]!Table,MATCH(X$4,[0]!Curves,0))</f>
        <v>6.3653499422459403E-2</v>
      </c>
      <c r="Y156" s="84">
        <f t="shared" ca="1" si="96"/>
        <v>0.39740010513981538</v>
      </c>
      <c r="Z156" s="22">
        <f t="shared" si="97"/>
        <v>1</v>
      </c>
      <c r="AA156" s="22">
        <f t="shared" si="98"/>
        <v>31</v>
      </c>
      <c r="AC156" s="72">
        <f t="shared" ca="1" si="99"/>
        <v>3068147.3817372019</v>
      </c>
      <c r="AD156" s="72">
        <f t="shared" ca="1" si="100"/>
        <v>3068147.3817372019</v>
      </c>
      <c r="AE156" s="72">
        <f t="shared" ca="1" si="101"/>
        <v>3068147.3817372019</v>
      </c>
      <c r="AF156" s="72">
        <f t="shared" ca="1" si="102"/>
        <v>0</v>
      </c>
      <c r="AG156" s="72">
        <f t="shared" ca="1" si="103"/>
        <v>0</v>
      </c>
      <c r="AH156" s="72">
        <f t="shared" ca="1" si="104"/>
        <v>0</v>
      </c>
      <c r="AI156" s="72">
        <f t="shared" ca="1" si="105"/>
        <v>0</v>
      </c>
      <c r="AJ156" s="72">
        <f t="shared" ca="1" si="106"/>
        <v>0</v>
      </c>
      <c r="AK156" s="72">
        <f t="shared" ca="1" si="107"/>
        <v>0</v>
      </c>
      <c r="AL156" s="76"/>
      <c r="AM156" s="72">
        <f t="shared" ca="1" si="108"/>
        <v>0</v>
      </c>
      <c r="AN156" s="72">
        <f t="shared" ca="1" si="109"/>
        <v>0</v>
      </c>
      <c r="AO156" s="72">
        <f t="shared" ca="1" si="110"/>
        <v>0</v>
      </c>
      <c r="AP156" s="85">
        <f t="shared" ca="1" si="111"/>
        <v>0</v>
      </c>
      <c r="AR156" s="72">
        <f t="shared" ca="1" si="112"/>
        <v>0</v>
      </c>
      <c r="AS156" s="72">
        <f t="shared" ca="1" si="113"/>
        <v>0</v>
      </c>
      <c r="AT156" s="72">
        <f t="shared" ca="1" si="114"/>
        <v>0</v>
      </c>
      <c r="AU156" s="85">
        <f t="shared" ca="1" si="115"/>
        <v>0</v>
      </c>
      <c r="AV156" s="85"/>
      <c r="AW156" s="73">
        <f t="shared" ca="1" si="116"/>
        <v>0</v>
      </c>
      <c r="AY156" s="73">
        <f t="shared" ca="1" si="117"/>
        <v>3068147.3817372019</v>
      </c>
      <c r="AZ156" s="86"/>
    </row>
    <row r="157" spans="1:52">
      <c r="A157" s="77">
        <f t="shared" si="118"/>
        <v>42401</v>
      </c>
      <c r="B157" s="78">
        <f t="shared" si="119"/>
        <v>50000</v>
      </c>
      <c r="C157" s="87"/>
      <c r="D157" s="79">
        <f t="shared" si="81"/>
        <v>50000</v>
      </c>
      <c r="E157" s="67">
        <f t="shared" si="82"/>
        <v>1450000</v>
      </c>
      <c r="F157" s="67">
        <f t="shared" ca="1" si="83"/>
        <v>573090.62308572896</v>
      </c>
      <c r="G157" s="80">
        <f>VLOOKUP($A157,[0]!Table,MATCH(G$4,[0]!Curves,0))</f>
        <v>4.8630000000000004</v>
      </c>
      <c r="H157" s="81">
        <f t="shared" si="84"/>
        <v>4.8630000000000004</v>
      </c>
      <c r="I157" s="80">
        <f t="shared" si="85"/>
        <v>4.8630000000000004</v>
      </c>
      <c r="J157" s="80">
        <f>VLOOKUP($A157,[0]!Table,MATCH(J$4,[0]!Curves,0))</f>
        <v>0</v>
      </c>
      <c r="K157" s="81">
        <f t="shared" si="86"/>
        <v>0</v>
      </c>
      <c r="L157" s="99">
        <f t="shared" si="87"/>
        <v>0</v>
      </c>
      <c r="M157" s="80">
        <f>VLOOKUP($A157,[0]!Table,MATCH(M$4,[0]!Curves,0))</f>
        <v>0</v>
      </c>
      <c r="N157" s="81">
        <f t="shared" si="88"/>
        <v>0</v>
      </c>
      <c r="O157" s="99">
        <f t="shared" si="89"/>
        <v>0</v>
      </c>
      <c r="P157" s="71"/>
      <c r="Q157" s="99">
        <f t="shared" si="90"/>
        <v>4.8630000000000004</v>
      </c>
      <c r="R157" s="99">
        <f t="shared" si="91"/>
        <v>4.8630000000000004</v>
      </c>
      <c r="S157" s="99">
        <f t="shared" si="92"/>
        <v>4.8630000000000004</v>
      </c>
      <c r="T157" s="82"/>
      <c r="U157" s="22">
        <f t="shared" si="93"/>
        <v>29</v>
      </c>
      <c r="V157" s="83">
        <f t="shared" si="94"/>
        <v>42454</v>
      </c>
      <c r="W157" s="22">
        <f t="shared" ca="1" si="95"/>
        <v>5405</v>
      </c>
      <c r="X157" s="80">
        <f>VLOOKUP($A157,[0]!Table,MATCH(X$4,[0]!Curves,0))</f>
        <v>6.36896745681481E-2</v>
      </c>
      <c r="Y157" s="84">
        <f t="shared" ca="1" si="96"/>
        <v>0.39523491247291653</v>
      </c>
      <c r="Z157" s="22">
        <f t="shared" si="97"/>
        <v>1</v>
      </c>
      <c r="AA157" s="22">
        <f t="shared" si="98"/>
        <v>29</v>
      </c>
      <c r="AC157" s="72">
        <f t="shared" ca="1" si="99"/>
        <v>2786939.7000659001</v>
      </c>
      <c r="AD157" s="72">
        <f t="shared" ca="1" si="100"/>
        <v>2786939.7000659001</v>
      </c>
      <c r="AE157" s="72">
        <f t="shared" ca="1" si="101"/>
        <v>2786939.7000659001</v>
      </c>
      <c r="AF157" s="72">
        <f t="shared" ca="1" si="102"/>
        <v>0</v>
      </c>
      <c r="AG157" s="72">
        <f t="shared" ca="1" si="103"/>
        <v>0</v>
      </c>
      <c r="AH157" s="72">
        <f t="shared" ca="1" si="104"/>
        <v>0</v>
      </c>
      <c r="AI157" s="72">
        <f t="shared" ca="1" si="105"/>
        <v>0</v>
      </c>
      <c r="AJ157" s="72">
        <f t="shared" ca="1" si="106"/>
        <v>0</v>
      </c>
      <c r="AK157" s="72">
        <f t="shared" ca="1" si="107"/>
        <v>0</v>
      </c>
      <c r="AL157" s="76"/>
      <c r="AM157" s="72">
        <f t="shared" ca="1" si="108"/>
        <v>0</v>
      </c>
      <c r="AN157" s="72">
        <f t="shared" ca="1" si="109"/>
        <v>0</v>
      </c>
      <c r="AO157" s="72">
        <f t="shared" ca="1" si="110"/>
        <v>0</v>
      </c>
      <c r="AP157" s="85">
        <f t="shared" ca="1" si="111"/>
        <v>0</v>
      </c>
      <c r="AR157" s="72">
        <f t="shared" ca="1" si="112"/>
        <v>0</v>
      </c>
      <c r="AS157" s="72">
        <f t="shared" ca="1" si="113"/>
        <v>0</v>
      </c>
      <c r="AT157" s="72">
        <f t="shared" ca="1" si="114"/>
        <v>0</v>
      </c>
      <c r="AU157" s="85">
        <f t="shared" ca="1" si="115"/>
        <v>0</v>
      </c>
      <c r="AV157" s="85"/>
      <c r="AW157" s="73">
        <f t="shared" ca="1" si="116"/>
        <v>0</v>
      </c>
      <c r="AY157" s="73">
        <f t="shared" ca="1" si="117"/>
        <v>2786939.7000659001</v>
      </c>
      <c r="AZ157" s="86"/>
    </row>
    <row r="158" spans="1:52">
      <c r="A158" s="77">
        <f t="shared" si="118"/>
        <v>42430</v>
      </c>
      <c r="B158" s="78">
        <f t="shared" si="119"/>
        <v>50000</v>
      </c>
      <c r="C158" s="87"/>
      <c r="D158" s="79">
        <f t="shared" si="81"/>
        <v>50000</v>
      </c>
      <c r="E158" s="67">
        <f t="shared" si="82"/>
        <v>1550000</v>
      </c>
      <c r="F158" s="67">
        <f t="shared" ca="1" si="83"/>
        <v>609043.32950110652</v>
      </c>
      <c r="G158" s="80">
        <f>VLOOKUP($A158,[0]!Table,MATCH(G$4,[0]!Curves,0))</f>
        <v>4.7300000000000004</v>
      </c>
      <c r="H158" s="81">
        <f t="shared" si="84"/>
        <v>4.7300000000000004</v>
      </c>
      <c r="I158" s="80">
        <f t="shared" si="85"/>
        <v>4.7300000000000004</v>
      </c>
      <c r="J158" s="80">
        <f>VLOOKUP($A158,[0]!Table,MATCH(J$4,[0]!Curves,0))</f>
        <v>0</v>
      </c>
      <c r="K158" s="81">
        <f t="shared" si="86"/>
        <v>0</v>
      </c>
      <c r="L158" s="99">
        <f t="shared" si="87"/>
        <v>0</v>
      </c>
      <c r="M158" s="80">
        <f>VLOOKUP($A158,[0]!Table,MATCH(M$4,[0]!Curves,0))</f>
        <v>0</v>
      </c>
      <c r="N158" s="81">
        <f t="shared" si="88"/>
        <v>0</v>
      </c>
      <c r="O158" s="99">
        <f t="shared" si="89"/>
        <v>0</v>
      </c>
      <c r="P158" s="71"/>
      <c r="Q158" s="99">
        <f t="shared" si="90"/>
        <v>4.7300000000000004</v>
      </c>
      <c r="R158" s="99">
        <f t="shared" si="91"/>
        <v>4.7300000000000004</v>
      </c>
      <c r="S158" s="99">
        <f t="shared" si="92"/>
        <v>4.7300000000000004</v>
      </c>
      <c r="T158" s="82"/>
      <c r="U158" s="22">
        <f t="shared" si="93"/>
        <v>31</v>
      </c>
      <c r="V158" s="83">
        <f t="shared" si="94"/>
        <v>42485</v>
      </c>
      <c r="W158" s="22">
        <f t="shared" ca="1" si="95"/>
        <v>5436</v>
      </c>
      <c r="X158" s="80">
        <f>VLOOKUP($A158,[0]!Table,MATCH(X$4,[0]!Curves,0))</f>
        <v>6.3723515833862696E-2</v>
      </c>
      <c r="Y158" s="84">
        <f t="shared" ca="1" si="96"/>
        <v>0.39293118032329449</v>
      </c>
      <c r="Z158" s="22">
        <f t="shared" si="97"/>
        <v>1</v>
      </c>
      <c r="AA158" s="22">
        <f t="shared" si="98"/>
        <v>31</v>
      </c>
      <c r="AC158" s="72">
        <f t="shared" ca="1" si="99"/>
        <v>2880774.948540234</v>
      </c>
      <c r="AD158" s="72">
        <f t="shared" ca="1" si="100"/>
        <v>2880774.948540234</v>
      </c>
      <c r="AE158" s="72">
        <f t="shared" ca="1" si="101"/>
        <v>2880774.948540234</v>
      </c>
      <c r="AF158" s="72">
        <f t="shared" ca="1" si="102"/>
        <v>0</v>
      </c>
      <c r="AG158" s="72">
        <f t="shared" ca="1" si="103"/>
        <v>0</v>
      </c>
      <c r="AH158" s="72">
        <f t="shared" ca="1" si="104"/>
        <v>0</v>
      </c>
      <c r="AI158" s="72">
        <f t="shared" ca="1" si="105"/>
        <v>0</v>
      </c>
      <c r="AJ158" s="72">
        <f t="shared" ca="1" si="106"/>
        <v>0</v>
      </c>
      <c r="AK158" s="72">
        <f t="shared" ca="1" si="107"/>
        <v>0</v>
      </c>
      <c r="AL158" s="76"/>
      <c r="AM158" s="72">
        <f t="shared" ca="1" si="108"/>
        <v>0</v>
      </c>
      <c r="AN158" s="72">
        <f t="shared" ca="1" si="109"/>
        <v>0</v>
      </c>
      <c r="AO158" s="72">
        <f t="shared" ca="1" si="110"/>
        <v>0</v>
      </c>
      <c r="AP158" s="85">
        <f t="shared" ca="1" si="111"/>
        <v>0</v>
      </c>
      <c r="AR158" s="72">
        <f t="shared" ca="1" si="112"/>
        <v>0</v>
      </c>
      <c r="AS158" s="72">
        <f t="shared" ca="1" si="113"/>
        <v>0</v>
      </c>
      <c r="AT158" s="72">
        <f t="shared" ca="1" si="114"/>
        <v>0</v>
      </c>
      <c r="AU158" s="85">
        <f t="shared" ca="1" si="115"/>
        <v>0</v>
      </c>
      <c r="AV158" s="85"/>
      <c r="AW158" s="73">
        <f t="shared" ca="1" si="116"/>
        <v>0</v>
      </c>
      <c r="AY158" s="73">
        <f t="shared" ca="1" si="117"/>
        <v>2880774.948540234</v>
      </c>
      <c r="AZ158" s="86"/>
    </row>
    <row r="159" spans="1:52">
      <c r="A159" s="77">
        <f t="shared" si="118"/>
        <v>42461</v>
      </c>
      <c r="B159" s="78">
        <f t="shared" si="119"/>
        <v>50000</v>
      </c>
      <c r="C159" s="87"/>
      <c r="D159" s="79">
        <f t="shared" si="81"/>
        <v>50000</v>
      </c>
      <c r="E159" s="67">
        <f t="shared" si="82"/>
        <v>1500000</v>
      </c>
      <c r="F159" s="67">
        <f t="shared" ca="1" si="83"/>
        <v>586068.50652048003</v>
      </c>
      <c r="G159" s="80">
        <f>VLOOKUP($A159,[0]!Table,MATCH(G$4,[0]!Curves,0))</f>
        <v>4.5449999999999999</v>
      </c>
      <c r="H159" s="81">
        <f t="shared" si="84"/>
        <v>4.5449999999999999</v>
      </c>
      <c r="I159" s="80">
        <f t="shared" si="85"/>
        <v>4.5449999999999999</v>
      </c>
      <c r="J159" s="80">
        <f>VLOOKUP($A159,[0]!Table,MATCH(J$4,[0]!Curves,0))</f>
        <v>0</v>
      </c>
      <c r="K159" s="81">
        <f t="shared" si="86"/>
        <v>0</v>
      </c>
      <c r="L159" s="99">
        <f t="shared" si="87"/>
        <v>0</v>
      </c>
      <c r="M159" s="80">
        <f>VLOOKUP($A159,[0]!Table,MATCH(M$4,[0]!Curves,0))</f>
        <v>0</v>
      </c>
      <c r="N159" s="81">
        <f t="shared" si="88"/>
        <v>0</v>
      </c>
      <c r="O159" s="99">
        <f t="shared" si="89"/>
        <v>0</v>
      </c>
      <c r="P159" s="71"/>
      <c r="Q159" s="99">
        <f t="shared" si="90"/>
        <v>4.5449999999999999</v>
      </c>
      <c r="R159" s="99">
        <f t="shared" si="91"/>
        <v>4.5449999999999999</v>
      </c>
      <c r="S159" s="99">
        <f t="shared" si="92"/>
        <v>4.5449999999999999</v>
      </c>
      <c r="T159" s="82"/>
      <c r="U159" s="22">
        <f t="shared" si="93"/>
        <v>30</v>
      </c>
      <c r="V159" s="83">
        <f t="shared" si="94"/>
        <v>42515</v>
      </c>
      <c r="W159" s="22">
        <f t="shared" ca="1" si="95"/>
        <v>5466</v>
      </c>
      <c r="X159" s="80">
        <f>VLOOKUP($A159,[0]!Table,MATCH(X$4,[0]!Curves,0))</f>
        <v>6.3759690980391207E-2</v>
      </c>
      <c r="Y159" s="84">
        <f t="shared" ca="1" si="96"/>
        <v>0.39071233768032004</v>
      </c>
      <c r="Z159" s="22">
        <f t="shared" si="97"/>
        <v>1</v>
      </c>
      <c r="AA159" s="22">
        <f t="shared" si="98"/>
        <v>30</v>
      </c>
      <c r="AC159" s="72">
        <f t="shared" ca="1" si="99"/>
        <v>2663681.3621355817</v>
      </c>
      <c r="AD159" s="72">
        <f t="shared" ca="1" si="100"/>
        <v>2663681.3621355817</v>
      </c>
      <c r="AE159" s="72">
        <f t="shared" ca="1" si="101"/>
        <v>2663681.3621355817</v>
      </c>
      <c r="AF159" s="72">
        <f t="shared" ca="1" si="102"/>
        <v>0</v>
      </c>
      <c r="AG159" s="72">
        <f t="shared" ca="1" si="103"/>
        <v>0</v>
      </c>
      <c r="AH159" s="72">
        <f t="shared" ca="1" si="104"/>
        <v>0</v>
      </c>
      <c r="AI159" s="72">
        <f t="shared" ca="1" si="105"/>
        <v>0</v>
      </c>
      <c r="AJ159" s="72">
        <f t="shared" ca="1" si="106"/>
        <v>0</v>
      </c>
      <c r="AK159" s="72">
        <f t="shared" ca="1" si="107"/>
        <v>0</v>
      </c>
      <c r="AL159" s="76"/>
      <c r="AM159" s="72">
        <f t="shared" ca="1" si="108"/>
        <v>0</v>
      </c>
      <c r="AN159" s="72">
        <f t="shared" ca="1" si="109"/>
        <v>0</v>
      </c>
      <c r="AO159" s="72">
        <f t="shared" ca="1" si="110"/>
        <v>0</v>
      </c>
      <c r="AP159" s="85">
        <f t="shared" ca="1" si="111"/>
        <v>0</v>
      </c>
      <c r="AR159" s="72">
        <f t="shared" ca="1" si="112"/>
        <v>0</v>
      </c>
      <c r="AS159" s="72">
        <f t="shared" ca="1" si="113"/>
        <v>0</v>
      </c>
      <c r="AT159" s="72">
        <f t="shared" ca="1" si="114"/>
        <v>0</v>
      </c>
      <c r="AU159" s="85">
        <f t="shared" ca="1" si="115"/>
        <v>0</v>
      </c>
      <c r="AV159" s="85"/>
      <c r="AW159" s="73">
        <f t="shared" ca="1" si="116"/>
        <v>0</v>
      </c>
      <c r="AY159" s="73">
        <f t="shared" ca="1" si="117"/>
        <v>2663681.3621355817</v>
      </c>
      <c r="AZ159" s="86"/>
    </row>
    <row r="160" spans="1:52">
      <c r="A160" s="77">
        <f t="shared" si="118"/>
        <v>42491</v>
      </c>
      <c r="B160" s="78">
        <f t="shared" si="119"/>
        <v>50000</v>
      </c>
      <c r="C160" s="87"/>
      <c r="D160" s="79">
        <f t="shared" si="81"/>
        <v>50000</v>
      </c>
      <c r="E160" s="67">
        <f t="shared" si="82"/>
        <v>1550000</v>
      </c>
      <c r="F160" s="67">
        <f t="shared" ca="1" si="83"/>
        <v>602067.15894411667</v>
      </c>
      <c r="G160" s="80">
        <f>VLOOKUP($A160,[0]!Table,MATCH(G$4,[0]!Curves,0))</f>
        <v>4.5350000000000001</v>
      </c>
      <c r="H160" s="81">
        <f t="shared" si="84"/>
        <v>4.5350000000000001</v>
      </c>
      <c r="I160" s="80">
        <f t="shared" si="85"/>
        <v>4.5350000000000001</v>
      </c>
      <c r="J160" s="80">
        <f>VLOOKUP($A160,[0]!Table,MATCH(J$4,[0]!Curves,0))</f>
        <v>0</v>
      </c>
      <c r="K160" s="81">
        <f t="shared" si="86"/>
        <v>0</v>
      </c>
      <c r="L160" s="99">
        <f t="shared" si="87"/>
        <v>0</v>
      </c>
      <c r="M160" s="80">
        <f>VLOOKUP($A160,[0]!Table,MATCH(M$4,[0]!Curves,0))</f>
        <v>0</v>
      </c>
      <c r="N160" s="81">
        <f t="shared" si="88"/>
        <v>0</v>
      </c>
      <c r="O160" s="99">
        <f t="shared" si="89"/>
        <v>0</v>
      </c>
      <c r="P160" s="71"/>
      <c r="Q160" s="99">
        <f t="shared" si="90"/>
        <v>4.5350000000000001</v>
      </c>
      <c r="R160" s="99">
        <f t="shared" si="91"/>
        <v>4.5350000000000001</v>
      </c>
      <c r="S160" s="99">
        <f t="shared" si="92"/>
        <v>4.5350000000000001</v>
      </c>
      <c r="T160" s="82"/>
      <c r="U160" s="22">
        <f t="shared" si="93"/>
        <v>31</v>
      </c>
      <c r="V160" s="83">
        <f t="shared" si="94"/>
        <v>42546</v>
      </c>
      <c r="W160" s="22">
        <f t="shared" ca="1" si="95"/>
        <v>5497</v>
      </c>
      <c r="X160" s="80">
        <f>VLOOKUP($A160,[0]!Table,MATCH(X$4,[0]!Curves,0))</f>
        <v>6.3794699187122605E-2</v>
      </c>
      <c r="Y160" s="84">
        <f t="shared" ca="1" si="96"/>
        <v>0.38843042512523657</v>
      </c>
      <c r="Z160" s="22">
        <f t="shared" si="97"/>
        <v>1</v>
      </c>
      <c r="AA160" s="22">
        <f t="shared" si="98"/>
        <v>31</v>
      </c>
      <c r="AC160" s="72">
        <f t="shared" ca="1" si="99"/>
        <v>2730374.5658115693</v>
      </c>
      <c r="AD160" s="72">
        <f t="shared" ca="1" si="100"/>
        <v>2730374.5658115693</v>
      </c>
      <c r="AE160" s="72">
        <f t="shared" ca="1" si="101"/>
        <v>2730374.5658115693</v>
      </c>
      <c r="AF160" s="72">
        <f t="shared" ca="1" si="102"/>
        <v>0</v>
      </c>
      <c r="AG160" s="72">
        <f t="shared" ca="1" si="103"/>
        <v>0</v>
      </c>
      <c r="AH160" s="72">
        <f t="shared" ca="1" si="104"/>
        <v>0</v>
      </c>
      <c r="AI160" s="72">
        <f t="shared" ca="1" si="105"/>
        <v>0</v>
      </c>
      <c r="AJ160" s="72">
        <f t="shared" ca="1" si="106"/>
        <v>0</v>
      </c>
      <c r="AK160" s="72">
        <f t="shared" ca="1" si="107"/>
        <v>0</v>
      </c>
      <c r="AL160" s="76"/>
      <c r="AM160" s="72">
        <f t="shared" ca="1" si="108"/>
        <v>0</v>
      </c>
      <c r="AN160" s="72">
        <f t="shared" ca="1" si="109"/>
        <v>0</v>
      </c>
      <c r="AO160" s="72">
        <f t="shared" ca="1" si="110"/>
        <v>0</v>
      </c>
      <c r="AP160" s="85">
        <f t="shared" ca="1" si="111"/>
        <v>0</v>
      </c>
      <c r="AR160" s="72">
        <f t="shared" ca="1" si="112"/>
        <v>0</v>
      </c>
      <c r="AS160" s="72">
        <f t="shared" ca="1" si="113"/>
        <v>0</v>
      </c>
      <c r="AT160" s="72">
        <f t="shared" ca="1" si="114"/>
        <v>0</v>
      </c>
      <c r="AU160" s="85">
        <f t="shared" ca="1" si="115"/>
        <v>0</v>
      </c>
      <c r="AV160" s="85"/>
      <c r="AW160" s="73">
        <f t="shared" ca="1" si="116"/>
        <v>0</v>
      </c>
      <c r="AY160" s="73">
        <f t="shared" ca="1" si="117"/>
        <v>2730374.5658115693</v>
      </c>
      <c r="AZ160" s="86"/>
    </row>
    <row r="161" spans="1:52">
      <c r="A161" s="77">
        <f t="shared" si="118"/>
        <v>42522</v>
      </c>
      <c r="B161" s="78">
        <f t="shared" si="119"/>
        <v>50000</v>
      </c>
      <c r="C161" s="87"/>
      <c r="D161" s="79">
        <f t="shared" si="81"/>
        <v>50000</v>
      </c>
      <c r="E161" s="67">
        <f t="shared" si="82"/>
        <v>1500000</v>
      </c>
      <c r="F161" s="67">
        <f t="shared" ca="1" si="83"/>
        <v>579348.94174703339</v>
      </c>
      <c r="G161" s="80">
        <f>VLOOKUP($A161,[0]!Table,MATCH(G$4,[0]!Curves,0))</f>
        <v>4.5710000000000006</v>
      </c>
      <c r="H161" s="81">
        <f t="shared" si="84"/>
        <v>4.5710000000000006</v>
      </c>
      <c r="I161" s="80">
        <f t="shared" si="85"/>
        <v>4.5710000000000006</v>
      </c>
      <c r="J161" s="80">
        <f>VLOOKUP($A161,[0]!Table,MATCH(J$4,[0]!Curves,0))</f>
        <v>0</v>
      </c>
      <c r="K161" s="81">
        <f t="shared" si="86"/>
        <v>0</v>
      </c>
      <c r="L161" s="99">
        <f t="shared" si="87"/>
        <v>0</v>
      </c>
      <c r="M161" s="80">
        <f>VLOOKUP($A161,[0]!Table,MATCH(M$4,[0]!Curves,0))</f>
        <v>0</v>
      </c>
      <c r="N161" s="81">
        <f t="shared" si="88"/>
        <v>0</v>
      </c>
      <c r="O161" s="99">
        <f t="shared" si="89"/>
        <v>0</v>
      </c>
      <c r="P161" s="71"/>
      <c r="Q161" s="99">
        <f t="shared" si="90"/>
        <v>4.5710000000000006</v>
      </c>
      <c r="R161" s="99">
        <f t="shared" si="91"/>
        <v>4.5710000000000006</v>
      </c>
      <c r="S161" s="99">
        <f t="shared" si="92"/>
        <v>4.5710000000000006</v>
      </c>
      <c r="T161" s="82"/>
      <c r="U161" s="22">
        <f t="shared" si="93"/>
        <v>30</v>
      </c>
      <c r="V161" s="83">
        <f t="shared" si="94"/>
        <v>42576</v>
      </c>
      <c r="W161" s="22">
        <f t="shared" ca="1" si="95"/>
        <v>5527</v>
      </c>
      <c r="X161" s="80">
        <f>VLOOKUP($A161,[0]!Table,MATCH(X$4,[0]!Curves,0))</f>
        <v>6.38308743345051E-2</v>
      </c>
      <c r="Y161" s="84">
        <f t="shared" ca="1" si="96"/>
        <v>0.38623262783135559</v>
      </c>
      <c r="Z161" s="22">
        <f t="shared" si="97"/>
        <v>1</v>
      </c>
      <c r="AA161" s="22">
        <f t="shared" si="98"/>
        <v>30</v>
      </c>
      <c r="AC161" s="72">
        <f t="shared" ca="1" si="99"/>
        <v>2648204.0127256899</v>
      </c>
      <c r="AD161" s="72">
        <f t="shared" ca="1" si="100"/>
        <v>2648204.0127256899</v>
      </c>
      <c r="AE161" s="72">
        <f t="shared" ca="1" si="101"/>
        <v>2648204.0127256899</v>
      </c>
      <c r="AF161" s="72">
        <f t="shared" ca="1" si="102"/>
        <v>0</v>
      </c>
      <c r="AG161" s="72">
        <f t="shared" ca="1" si="103"/>
        <v>0</v>
      </c>
      <c r="AH161" s="72">
        <f t="shared" ca="1" si="104"/>
        <v>0</v>
      </c>
      <c r="AI161" s="72">
        <f t="shared" ca="1" si="105"/>
        <v>0</v>
      </c>
      <c r="AJ161" s="72">
        <f t="shared" ca="1" si="106"/>
        <v>0</v>
      </c>
      <c r="AK161" s="72">
        <f t="shared" ca="1" si="107"/>
        <v>0</v>
      </c>
      <c r="AL161" s="76"/>
      <c r="AM161" s="72">
        <f t="shared" ca="1" si="108"/>
        <v>0</v>
      </c>
      <c r="AN161" s="72">
        <f t="shared" ca="1" si="109"/>
        <v>0</v>
      </c>
      <c r="AO161" s="72">
        <f t="shared" ca="1" si="110"/>
        <v>0</v>
      </c>
      <c r="AP161" s="85">
        <f t="shared" ca="1" si="111"/>
        <v>0</v>
      </c>
      <c r="AR161" s="72">
        <f t="shared" ca="1" si="112"/>
        <v>0</v>
      </c>
      <c r="AS161" s="72">
        <f t="shared" ca="1" si="113"/>
        <v>0</v>
      </c>
      <c r="AT161" s="72">
        <f t="shared" ca="1" si="114"/>
        <v>0</v>
      </c>
      <c r="AU161" s="85">
        <f t="shared" ca="1" si="115"/>
        <v>0</v>
      </c>
      <c r="AV161" s="85"/>
      <c r="AW161" s="73">
        <f t="shared" ca="1" si="116"/>
        <v>0</v>
      </c>
      <c r="AY161" s="73">
        <f t="shared" ca="1" si="117"/>
        <v>2648204.0127256899</v>
      </c>
      <c r="AZ161" s="86"/>
    </row>
    <row r="162" spans="1:52">
      <c r="A162" s="77">
        <f t="shared" si="118"/>
        <v>42552</v>
      </c>
      <c r="B162" s="78">
        <f t="shared" si="119"/>
        <v>50000</v>
      </c>
      <c r="C162" s="87"/>
      <c r="D162" s="79">
        <f t="shared" si="81"/>
        <v>50000</v>
      </c>
      <c r="E162" s="67">
        <f t="shared" si="82"/>
        <v>1550000</v>
      </c>
      <c r="F162" s="67">
        <f t="shared" ca="1" si="83"/>
        <v>595157.20364006143</v>
      </c>
      <c r="G162" s="80">
        <f>VLOOKUP($A162,[0]!Table,MATCH(G$4,[0]!Curves,0))</f>
        <v>4.62</v>
      </c>
      <c r="H162" s="81">
        <f t="shared" si="84"/>
        <v>4.62</v>
      </c>
      <c r="I162" s="80">
        <f t="shared" si="85"/>
        <v>4.62</v>
      </c>
      <c r="J162" s="80">
        <f>VLOOKUP($A162,[0]!Table,MATCH(J$4,[0]!Curves,0))</f>
        <v>0</v>
      </c>
      <c r="K162" s="81">
        <f t="shared" si="86"/>
        <v>0</v>
      </c>
      <c r="L162" s="99">
        <f t="shared" si="87"/>
        <v>0</v>
      </c>
      <c r="M162" s="80">
        <f>VLOOKUP($A162,[0]!Table,MATCH(M$4,[0]!Curves,0))</f>
        <v>0</v>
      </c>
      <c r="N162" s="81">
        <f t="shared" si="88"/>
        <v>0</v>
      </c>
      <c r="O162" s="99">
        <f t="shared" si="89"/>
        <v>0</v>
      </c>
      <c r="P162" s="71"/>
      <c r="Q162" s="99">
        <f t="shared" si="90"/>
        <v>4.62</v>
      </c>
      <c r="R162" s="99">
        <f t="shared" si="91"/>
        <v>4.62</v>
      </c>
      <c r="S162" s="99">
        <f t="shared" si="92"/>
        <v>4.62</v>
      </c>
      <c r="T162" s="82"/>
      <c r="U162" s="22">
        <f t="shared" si="93"/>
        <v>31</v>
      </c>
      <c r="V162" s="83">
        <f t="shared" si="94"/>
        <v>42607</v>
      </c>
      <c r="W162" s="22">
        <f t="shared" ca="1" si="95"/>
        <v>5558</v>
      </c>
      <c r="X162" s="80">
        <f>VLOOKUP($A162,[0]!Table,MATCH(X$4,[0]!Curves,0))</f>
        <v>6.3865882542062796E-2</v>
      </c>
      <c r="Y162" s="84">
        <f t="shared" ca="1" si="96"/>
        <v>0.3839723894452009</v>
      </c>
      <c r="Z162" s="22">
        <f t="shared" si="97"/>
        <v>1</v>
      </c>
      <c r="AA162" s="22">
        <f t="shared" si="98"/>
        <v>31</v>
      </c>
      <c r="AC162" s="72">
        <f t="shared" ca="1" si="99"/>
        <v>2749626.280817084</v>
      </c>
      <c r="AD162" s="72">
        <f t="shared" ca="1" si="100"/>
        <v>2749626.280817084</v>
      </c>
      <c r="AE162" s="72">
        <f t="shared" ca="1" si="101"/>
        <v>2749626.280817084</v>
      </c>
      <c r="AF162" s="72">
        <f t="shared" ca="1" si="102"/>
        <v>0</v>
      </c>
      <c r="AG162" s="72">
        <f t="shared" ca="1" si="103"/>
        <v>0</v>
      </c>
      <c r="AH162" s="72">
        <f t="shared" ca="1" si="104"/>
        <v>0</v>
      </c>
      <c r="AI162" s="72">
        <f t="shared" ca="1" si="105"/>
        <v>0</v>
      </c>
      <c r="AJ162" s="72">
        <f t="shared" ca="1" si="106"/>
        <v>0</v>
      </c>
      <c r="AK162" s="72">
        <f t="shared" ca="1" si="107"/>
        <v>0</v>
      </c>
      <c r="AL162" s="76"/>
      <c r="AM162" s="72">
        <f t="shared" ca="1" si="108"/>
        <v>0</v>
      </c>
      <c r="AN162" s="72">
        <f t="shared" ca="1" si="109"/>
        <v>0</v>
      </c>
      <c r="AO162" s="72">
        <f t="shared" ca="1" si="110"/>
        <v>0</v>
      </c>
      <c r="AP162" s="85">
        <f t="shared" ca="1" si="111"/>
        <v>0</v>
      </c>
      <c r="AR162" s="72">
        <f t="shared" ca="1" si="112"/>
        <v>0</v>
      </c>
      <c r="AS162" s="72">
        <f t="shared" ca="1" si="113"/>
        <v>0</v>
      </c>
      <c r="AT162" s="72">
        <f t="shared" ca="1" si="114"/>
        <v>0</v>
      </c>
      <c r="AU162" s="85">
        <f t="shared" ca="1" si="115"/>
        <v>0</v>
      </c>
      <c r="AV162" s="85"/>
      <c r="AW162" s="73">
        <f t="shared" ca="1" si="116"/>
        <v>0</v>
      </c>
      <c r="AY162" s="73">
        <f t="shared" ca="1" si="117"/>
        <v>2749626.280817084</v>
      </c>
      <c r="AZ162" s="86"/>
    </row>
    <row r="163" spans="1:52">
      <c r="A163" s="77">
        <f t="shared" si="118"/>
        <v>42583</v>
      </c>
      <c r="B163" s="78">
        <f t="shared" si="119"/>
        <v>50000</v>
      </c>
      <c r="C163" s="87"/>
      <c r="D163" s="79">
        <f t="shared" si="81"/>
        <v>50000</v>
      </c>
      <c r="E163" s="67">
        <f t="shared" si="82"/>
        <v>1550000</v>
      </c>
      <c r="F163" s="67">
        <f t="shared" ca="1" si="83"/>
        <v>591670.82069232722</v>
      </c>
      <c r="G163" s="80">
        <f>VLOOKUP($A163,[0]!Table,MATCH(G$4,[0]!Curves,0))</f>
        <v>4.665</v>
      </c>
      <c r="H163" s="81">
        <f t="shared" si="84"/>
        <v>4.665</v>
      </c>
      <c r="I163" s="80">
        <f t="shared" si="85"/>
        <v>4.665</v>
      </c>
      <c r="J163" s="80">
        <f>VLOOKUP($A163,[0]!Table,MATCH(J$4,[0]!Curves,0))</f>
        <v>0</v>
      </c>
      <c r="K163" s="81">
        <f t="shared" si="86"/>
        <v>0</v>
      </c>
      <c r="L163" s="99">
        <f t="shared" si="87"/>
        <v>0</v>
      </c>
      <c r="M163" s="80">
        <f>VLOOKUP($A163,[0]!Table,MATCH(M$4,[0]!Curves,0))</f>
        <v>0</v>
      </c>
      <c r="N163" s="81">
        <f t="shared" si="88"/>
        <v>0</v>
      </c>
      <c r="O163" s="99">
        <f t="shared" si="89"/>
        <v>0</v>
      </c>
      <c r="P163" s="71"/>
      <c r="Q163" s="99">
        <f t="shared" si="90"/>
        <v>4.665</v>
      </c>
      <c r="R163" s="99">
        <f t="shared" si="91"/>
        <v>4.665</v>
      </c>
      <c r="S163" s="99">
        <f t="shared" si="92"/>
        <v>4.665</v>
      </c>
      <c r="T163" s="82"/>
      <c r="U163" s="22">
        <f t="shared" si="93"/>
        <v>31</v>
      </c>
      <c r="V163" s="83">
        <f t="shared" si="94"/>
        <v>42638</v>
      </c>
      <c r="W163" s="22">
        <f t="shared" ca="1" si="95"/>
        <v>5589</v>
      </c>
      <c r="X163" s="80">
        <f>VLOOKUP($A163,[0]!Table,MATCH(X$4,[0]!Curves,0))</f>
        <v>6.3902057690299802E-2</v>
      </c>
      <c r="Y163" s="84">
        <f t="shared" ca="1" si="96"/>
        <v>0.38172311012408211</v>
      </c>
      <c r="Z163" s="22">
        <f t="shared" si="97"/>
        <v>1</v>
      </c>
      <c r="AA163" s="22">
        <f t="shared" si="98"/>
        <v>31</v>
      </c>
      <c r="AC163" s="72">
        <f t="shared" ca="1" si="99"/>
        <v>2760144.3785297065</v>
      </c>
      <c r="AD163" s="72">
        <f t="shared" ca="1" si="100"/>
        <v>2760144.3785297065</v>
      </c>
      <c r="AE163" s="72">
        <f t="shared" ca="1" si="101"/>
        <v>2760144.3785297065</v>
      </c>
      <c r="AF163" s="72">
        <f t="shared" ca="1" si="102"/>
        <v>0</v>
      </c>
      <c r="AG163" s="72">
        <f t="shared" ca="1" si="103"/>
        <v>0</v>
      </c>
      <c r="AH163" s="72">
        <f t="shared" ca="1" si="104"/>
        <v>0</v>
      </c>
      <c r="AI163" s="72">
        <f t="shared" ca="1" si="105"/>
        <v>0</v>
      </c>
      <c r="AJ163" s="72">
        <f t="shared" ca="1" si="106"/>
        <v>0</v>
      </c>
      <c r="AK163" s="72">
        <f t="shared" ca="1" si="107"/>
        <v>0</v>
      </c>
      <c r="AL163" s="76"/>
      <c r="AM163" s="72">
        <f t="shared" ca="1" si="108"/>
        <v>0</v>
      </c>
      <c r="AN163" s="72">
        <f t="shared" ca="1" si="109"/>
        <v>0</v>
      </c>
      <c r="AO163" s="72">
        <f t="shared" ca="1" si="110"/>
        <v>0</v>
      </c>
      <c r="AP163" s="85">
        <f t="shared" ca="1" si="111"/>
        <v>0</v>
      </c>
      <c r="AR163" s="72">
        <f t="shared" ca="1" si="112"/>
        <v>0</v>
      </c>
      <c r="AS163" s="72">
        <f t="shared" ca="1" si="113"/>
        <v>0</v>
      </c>
      <c r="AT163" s="72">
        <f t="shared" ca="1" si="114"/>
        <v>0</v>
      </c>
      <c r="AU163" s="85">
        <f t="shared" ca="1" si="115"/>
        <v>0</v>
      </c>
      <c r="AV163" s="85"/>
      <c r="AW163" s="73">
        <f t="shared" ca="1" si="116"/>
        <v>0</v>
      </c>
      <c r="AY163" s="73">
        <f t="shared" ca="1" si="117"/>
        <v>2760144.3785297065</v>
      </c>
      <c r="AZ163" s="86"/>
    </row>
    <row r="164" spans="1:52">
      <c r="A164" s="77">
        <f t="shared" si="118"/>
        <v>42614</v>
      </c>
      <c r="B164" s="78">
        <f t="shared" si="119"/>
        <v>50000</v>
      </c>
      <c r="C164" s="87"/>
      <c r="D164" s="79">
        <f t="shared" si="81"/>
        <v>50000</v>
      </c>
      <c r="E164" s="67">
        <f t="shared" si="82"/>
        <v>1500000</v>
      </c>
      <c r="F164" s="67">
        <f t="shared" ca="1" si="83"/>
        <v>569335.18106743356</v>
      </c>
      <c r="G164" s="80">
        <f>VLOOKUP($A164,[0]!Table,MATCH(G$4,[0]!Curves,0))</f>
        <v>4.6720000000000006</v>
      </c>
      <c r="H164" s="81">
        <f t="shared" si="84"/>
        <v>4.6720000000000006</v>
      </c>
      <c r="I164" s="80">
        <f t="shared" si="85"/>
        <v>4.6720000000000006</v>
      </c>
      <c r="J164" s="80">
        <f>VLOOKUP($A164,[0]!Table,MATCH(J$4,[0]!Curves,0))</f>
        <v>0</v>
      </c>
      <c r="K164" s="81">
        <f t="shared" si="86"/>
        <v>0</v>
      </c>
      <c r="L164" s="99">
        <f t="shared" si="87"/>
        <v>0</v>
      </c>
      <c r="M164" s="80">
        <f>VLOOKUP($A164,[0]!Table,MATCH(M$4,[0]!Curves,0))</f>
        <v>0</v>
      </c>
      <c r="N164" s="81">
        <f t="shared" si="88"/>
        <v>0</v>
      </c>
      <c r="O164" s="99">
        <f t="shared" si="89"/>
        <v>0</v>
      </c>
      <c r="P164" s="71"/>
      <c r="Q164" s="99">
        <f t="shared" si="90"/>
        <v>4.6720000000000006</v>
      </c>
      <c r="R164" s="99">
        <f t="shared" si="91"/>
        <v>4.6720000000000006</v>
      </c>
      <c r="S164" s="99">
        <f t="shared" si="92"/>
        <v>4.6720000000000006</v>
      </c>
      <c r="T164" s="82"/>
      <c r="U164" s="22">
        <f t="shared" si="93"/>
        <v>30</v>
      </c>
      <c r="V164" s="83">
        <f t="shared" si="94"/>
        <v>42668</v>
      </c>
      <c r="W164" s="22">
        <f t="shared" ca="1" si="95"/>
        <v>5619</v>
      </c>
      <c r="X164" s="80">
        <f>VLOOKUP($A164,[0]!Table,MATCH(X$4,[0]!Curves,0))</f>
        <v>6.3938232838970196E-2</v>
      </c>
      <c r="Y164" s="84">
        <f t="shared" ca="1" si="96"/>
        <v>0.37955678737828902</v>
      </c>
      <c r="Z164" s="22">
        <f t="shared" si="97"/>
        <v>1</v>
      </c>
      <c r="AA164" s="22">
        <f t="shared" si="98"/>
        <v>30</v>
      </c>
      <c r="AC164" s="72">
        <f t="shared" ca="1" si="99"/>
        <v>2659933.9659470501</v>
      </c>
      <c r="AD164" s="72">
        <f t="shared" ca="1" si="100"/>
        <v>2659933.9659470501</v>
      </c>
      <c r="AE164" s="72">
        <f t="shared" ca="1" si="101"/>
        <v>2659933.9659470501</v>
      </c>
      <c r="AF164" s="72">
        <f t="shared" ca="1" si="102"/>
        <v>0</v>
      </c>
      <c r="AG164" s="72">
        <f t="shared" ca="1" si="103"/>
        <v>0</v>
      </c>
      <c r="AH164" s="72">
        <f t="shared" ca="1" si="104"/>
        <v>0</v>
      </c>
      <c r="AI164" s="72">
        <f t="shared" ca="1" si="105"/>
        <v>0</v>
      </c>
      <c r="AJ164" s="72">
        <f t="shared" ca="1" si="106"/>
        <v>0</v>
      </c>
      <c r="AK164" s="72">
        <f t="shared" ca="1" si="107"/>
        <v>0</v>
      </c>
      <c r="AL164" s="76"/>
      <c r="AM164" s="72">
        <f t="shared" ca="1" si="108"/>
        <v>0</v>
      </c>
      <c r="AN164" s="72">
        <f t="shared" ca="1" si="109"/>
        <v>0</v>
      </c>
      <c r="AO164" s="72">
        <f t="shared" ca="1" si="110"/>
        <v>0</v>
      </c>
      <c r="AP164" s="85">
        <f t="shared" ca="1" si="111"/>
        <v>0</v>
      </c>
      <c r="AR164" s="72">
        <f t="shared" ca="1" si="112"/>
        <v>0</v>
      </c>
      <c r="AS164" s="72">
        <f t="shared" ca="1" si="113"/>
        <v>0</v>
      </c>
      <c r="AT164" s="72">
        <f t="shared" ca="1" si="114"/>
        <v>0</v>
      </c>
      <c r="AU164" s="85">
        <f t="shared" ca="1" si="115"/>
        <v>0</v>
      </c>
      <c r="AV164" s="85"/>
      <c r="AW164" s="73">
        <f t="shared" ca="1" si="116"/>
        <v>0</v>
      </c>
      <c r="AY164" s="73">
        <f t="shared" ca="1" si="117"/>
        <v>2659933.9659470501</v>
      </c>
      <c r="AZ164" s="86"/>
    </row>
    <row r="165" spans="1:52">
      <c r="A165" s="77">
        <f t="shared" si="118"/>
        <v>42644</v>
      </c>
      <c r="B165" s="78">
        <f t="shared" si="119"/>
        <v>50000</v>
      </c>
      <c r="C165" s="87"/>
      <c r="D165" s="79">
        <f t="shared" si="81"/>
        <v>50000</v>
      </c>
      <c r="E165" s="67">
        <f t="shared" si="82"/>
        <v>1550000</v>
      </c>
      <c r="F165" s="67">
        <f t="shared" ca="1" si="83"/>
        <v>584859.89300089632</v>
      </c>
      <c r="G165" s="80">
        <f>VLOOKUP($A165,[0]!Table,MATCH(G$4,[0]!Curves,0))</f>
        <v>4.7</v>
      </c>
      <c r="H165" s="81">
        <f t="shared" si="84"/>
        <v>4.7</v>
      </c>
      <c r="I165" s="80">
        <f t="shared" si="85"/>
        <v>4.7</v>
      </c>
      <c r="J165" s="80">
        <f>VLOOKUP($A165,[0]!Table,MATCH(J$4,[0]!Curves,0))</f>
        <v>0</v>
      </c>
      <c r="K165" s="81">
        <f t="shared" si="86"/>
        <v>0</v>
      </c>
      <c r="L165" s="99">
        <f t="shared" si="87"/>
        <v>0</v>
      </c>
      <c r="M165" s="80">
        <f>VLOOKUP($A165,[0]!Table,MATCH(M$4,[0]!Curves,0))</f>
        <v>0</v>
      </c>
      <c r="N165" s="81">
        <f t="shared" si="88"/>
        <v>0</v>
      </c>
      <c r="O165" s="99">
        <f t="shared" si="89"/>
        <v>0</v>
      </c>
      <c r="P165" s="71"/>
      <c r="Q165" s="99">
        <f t="shared" si="90"/>
        <v>4.7</v>
      </c>
      <c r="R165" s="99">
        <f t="shared" si="91"/>
        <v>4.7</v>
      </c>
      <c r="S165" s="99">
        <f t="shared" si="92"/>
        <v>4.7</v>
      </c>
      <c r="T165" s="82"/>
      <c r="U165" s="22">
        <f t="shared" si="93"/>
        <v>31</v>
      </c>
      <c r="V165" s="83">
        <f t="shared" si="94"/>
        <v>42699</v>
      </c>
      <c r="W165" s="22">
        <f t="shared" ca="1" si="95"/>
        <v>5650</v>
      </c>
      <c r="X165" s="80">
        <f>VLOOKUP($A165,[0]!Table,MATCH(X$4,[0]!Curves,0))</f>
        <v>6.3973241047774507E-2</v>
      </c>
      <c r="Y165" s="84">
        <f t="shared" ca="1" si="96"/>
        <v>0.37732896322638471</v>
      </c>
      <c r="Z165" s="22">
        <f t="shared" si="97"/>
        <v>1</v>
      </c>
      <c r="AA165" s="22">
        <f t="shared" si="98"/>
        <v>31</v>
      </c>
      <c r="AC165" s="72">
        <f t="shared" ca="1" si="99"/>
        <v>2748841.4971042126</v>
      </c>
      <c r="AD165" s="72">
        <f t="shared" ca="1" si="100"/>
        <v>2748841.4971042126</v>
      </c>
      <c r="AE165" s="72">
        <f t="shared" ca="1" si="101"/>
        <v>2748841.4971042126</v>
      </c>
      <c r="AF165" s="72">
        <f t="shared" ca="1" si="102"/>
        <v>0</v>
      </c>
      <c r="AG165" s="72">
        <f t="shared" ca="1" si="103"/>
        <v>0</v>
      </c>
      <c r="AH165" s="72">
        <f t="shared" ca="1" si="104"/>
        <v>0</v>
      </c>
      <c r="AI165" s="72">
        <f t="shared" ca="1" si="105"/>
        <v>0</v>
      </c>
      <c r="AJ165" s="72">
        <f t="shared" ca="1" si="106"/>
        <v>0</v>
      </c>
      <c r="AK165" s="72">
        <f t="shared" ca="1" si="107"/>
        <v>0</v>
      </c>
      <c r="AL165" s="76"/>
      <c r="AM165" s="72">
        <f t="shared" ca="1" si="108"/>
        <v>0</v>
      </c>
      <c r="AN165" s="72">
        <f t="shared" ca="1" si="109"/>
        <v>0</v>
      </c>
      <c r="AO165" s="72">
        <f t="shared" ca="1" si="110"/>
        <v>0</v>
      </c>
      <c r="AP165" s="85">
        <f t="shared" ca="1" si="111"/>
        <v>0</v>
      </c>
      <c r="AR165" s="72">
        <f t="shared" ca="1" si="112"/>
        <v>0</v>
      </c>
      <c r="AS165" s="72">
        <f t="shared" ca="1" si="113"/>
        <v>0</v>
      </c>
      <c r="AT165" s="72">
        <f t="shared" ca="1" si="114"/>
        <v>0</v>
      </c>
      <c r="AU165" s="85">
        <f t="shared" ca="1" si="115"/>
        <v>0</v>
      </c>
      <c r="AV165" s="85"/>
      <c r="AW165" s="73">
        <f t="shared" ca="1" si="116"/>
        <v>0</v>
      </c>
      <c r="AY165" s="73">
        <f t="shared" ca="1" si="117"/>
        <v>2748841.4971042126</v>
      </c>
      <c r="AZ165" s="86"/>
    </row>
    <row r="166" spans="1:52">
      <c r="A166" s="77">
        <f t="shared" si="118"/>
        <v>42675</v>
      </c>
      <c r="B166" s="78">
        <f t="shared" si="119"/>
        <v>50000</v>
      </c>
      <c r="C166" s="87"/>
      <c r="D166" s="79">
        <f t="shared" si="81"/>
        <v>50000</v>
      </c>
      <c r="E166" s="67">
        <f t="shared" si="82"/>
        <v>1500000</v>
      </c>
      <c r="F166" s="67">
        <f t="shared" ca="1" si="83"/>
        <v>562775.00006526359</v>
      </c>
      <c r="G166" s="80">
        <f>VLOOKUP($A166,[0]!Table,MATCH(G$4,[0]!Curves,0))</f>
        <v>4.835</v>
      </c>
      <c r="H166" s="81">
        <f t="shared" si="84"/>
        <v>4.835</v>
      </c>
      <c r="I166" s="80">
        <f t="shared" si="85"/>
        <v>4.835</v>
      </c>
      <c r="J166" s="80">
        <f>VLOOKUP($A166,[0]!Table,MATCH(J$4,[0]!Curves,0))</f>
        <v>0</v>
      </c>
      <c r="K166" s="81">
        <f t="shared" si="86"/>
        <v>0</v>
      </c>
      <c r="L166" s="99">
        <f t="shared" si="87"/>
        <v>0</v>
      </c>
      <c r="M166" s="80">
        <f>VLOOKUP($A166,[0]!Table,MATCH(M$4,[0]!Curves,0))</f>
        <v>0</v>
      </c>
      <c r="N166" s="81">
        <f t="shared" si="88"/>
        <v>0</v>
      </c>
      <c r="O166" s="99">
        <f t="shared" si="89"/>
        <v>0</v>
      </c>
      <c r="P166" s="71"/>
      <c r="Q166" s="99">
        <f t="shared" si="90"/>
        <v>4.835</v>
      </c>
      <c r="R166" s="99">
        <f t="shared" si="91"/>
        <v>4.835</v>
      </c>
      <c r="S166" s="99">
        <f t="shared" si="92"/>
        <v>4.835</v>
      </c>
      <c r="T166" s="82"/>
      <c r="U166" s="22">
        <f t="shared" si="93"/>
        <v>30</v>
      </c>
      <c r="V166" s="83">
        <f t="shared" si="94"/>
        <v>42729</v>
      </c>
      <c r="W166" s="22">
        <f t="shared" ca="1" si="95"/>
        <v>5680</v>
      </c>
      <c r="X166" s="80">
        <f>VLOOKUP($A166,[0]!Table,MATCH(X$4,[0]!Curves,0))</f>
        <v>6.4009416197299301E-2</v>
      </c>
      <c r="Y166" s="84">
        <f t="shared" ca="1" si="96"/>
        <v>0.3751833333768424</v>
      </c>
      <c r="Z166" s="22">
        <f t="shared" si="97"/>
        <v>1</v>
      </c>
      <c r="AA166" s="22">
        <f t="shared" si="98"/>
        <v>30</v>
      </c>
      <c r="AC166" s="72">
        <f t="shared" ca="1" si="99"/>
        <v>2721017.1253155493</v>
      </c>
      <c r="AD166" s="72">
        <f t="shared" ca="1" si="100"/>
        <v>2721017.1253155493</v>
      </c>
      <c r="AE166" s="72">
        <f t="shared" ca="1" si="101"/>
        <v>2721017.1253155493</v>
      </c>
      <c r="AF166" s="72">
        <f t="shared" ca="1" si="102"/>
        <v>0</v>
      </c>
      <c r="AG166" s="72">
        <f t="shared" ca="1" si="103"/>
        <v>0</v>
      </c>
      <c r="AH166" s="72">
        <f t="shared" ca="1" si="104"/>
        <v>0</v>
      </c>
      <c r="AI166" s="72">
        <f t="shared" ca="1" si="105"/>
        <v>0</v>
      </c>
      <c r="AJ166" s="72">
        <f t="shared" ca="1" si="106"/>
        <v>0</v>
      </c>
      <c r="AK166" s="72">
        <f t="shared" ca="1" si="107"/>
        <v>0</v>
      </c>
      <c r="AL166" s="76"/>
      <c r="AM166" s="72">
        <f t="shared" ca="1" si="108"/>
        <v>0</v>
      </c>
      <c r="AN166" s="72">
        <f t="shared" ca="1" si="109"/>
        <v>0</v>
      </c>
      <c r="AO166" s="72">
        <f t="shared" ca="1" si="110"/>
        <v>0</v>
      </c>
      <c r="AP166" s="85">
        <f t="shared" ca="1" si="111"/>
        <v>0</v>
      </c>
      <c r="AR166" s="72">
        <f t="shared" ca="1" si="112"/>
        <v>0</v>
      </c>
      <c r="AS166" s="72">
        <f t="shared" ca="1" si="113"/>
        <v>0</v>
      </c>
      <c r="AT166" s="72">
        <f t="shared" ca="1" si="114"/>
        <v>0</v>
      </c>
      <c r="AU166" s="85">
        <f t="shared" ca="1" si="115"/>
        <v>0</v>
      </c>
      <c r="AV166" s="85"/>
      <c r="AW166" s="73">
        <f t="shared" ca="1" si="116"/>
        <v>0</v>
      </c>
      <c r="AY166" s="73">
        <f t="shared" ca="1" si="117"/>
        <v>2721017.1253155493</v>
      </c>
      <c r="AZ166" s="86"/>
    </row>
    <row r="167" spans="1:52">
      <c r="A167" s="77">
        <f t="shared" si="118"/>
        <v>42705</v>
      </c>
      <c r="B167" s="78">
        <f t="shared" si="119"/>
        <v>50000</v>
      </c>
      <c r="C167" s="87"/>
      <c r="D167" s="79">
        <f t="shared" si="81"/>
        <v>50000</v>
      </c>
      <c r="E167" s="67">
        <f t="shared" si="82"/>
        <v>1550000</v>
      </c>
      <c r="F167" s="67">
        <f t="shared" ca="1" si="83"/>
        <v>578114.07010695676</v>
      </c>
      <c r="G167" s="80">
        <f>VLOOKUP($A167,[0]!Table,MATCH(G$4,[0]!Curves,0))</f>
        <v>4.97</v>
      </c>
      <c r="H167" s="81">
        <f t="shared" si="84"/>
        <v>4.97</v>
      </c>
      <c r="I167" s="80">
        <f t="shared" si="85"/>
        <v>4.97</v>
      </c>
      <c r="J167" s="80">
        <f>VLOOKUP($A167,[0]!Table,MATCH(J$4,[0]!Curves,0))</f>
        <v>0</v>
      </c>
      <c r="K167" s="81">
        <f t="shared" si="86"/>
        <v>0</v>
      </c>
      <c r="L167" s="99">
        <f t="shared" si="87"/>
        <v>0</v>
      </c>
      <c r="M167" s="80">
        <f>VLOOKUP($A167,[0]!Table,MATCH(M$4,[0]!Curves,0))</f>
        <v>0</v>
      </c>
      <c r="N167" s="81">
        <f t="shared" si="88"/>
        <v>0</v>
      </c>
      <c r="O167" s="99">
        <f t="shared" si="89"/>
        <v>0</v>
      </c>
      <c r="P167" s="71"/>
      <c r="Q167" s="99">
        <f t="shared" si="90"/>
        <v>4.97</v>
      </c>
      <c r="R167" s="99">
        <f t="shared" si="91"/>
        <v>4.97</v>
      </c>
      <c r="S167" s="99">
        <f t="shared" si="92"/>
        <v>4.97</v>
      </c>
      <c r="T167" s="82"/>
      <c r="U167" s="22">
        <f t="shared" si="93"/>
        <v>31</v>
      </c>
      <c r="V167" s="83">
        <f t="shared" si="94"/>
        <v>42760</v>
      </c>
      <c r="W167" s="22">
        <f t="shared" ca="1" si="95"/>
        <v>5711</v>
      </c>
      <c r="X167" s="80">
        <f>VLOOKUP($A167,[0]!Table,MATCH(X$4,[0]!Curves,0))</f>
        <v>6.4044424406929604E-2</v>
      </c>
      <c r="Y167" s="84">
        <f t="shared" ca="1" si="96"/>
        <v>0.37297681942384309</v>
      </c>
      <c r="Z167" s="22">
        <f t="shared" si="97"/>
        <v>1</v>
      </c>
      <c r="AA167" s="22">
        <f t="shared" si="98"/>
        <v>31</v>
      </c>
      <c r="AC167" s="72">
        <f t="shared" ca="1" si="99"/>
        <v>2873226.9284315747</v>
      </c>
      <c r="AD167" s="72">
        <f t="shared" ca="1" si="100"/>
        <v>2873226.9284315747</v>
      </c>
      <c r="AE167" s="72">
        <f t="shared" ca="1" si="101"/>
        <v>2873226.9284315747</v>
      </c>
      <c r="AF167" s="72">
        <f t="shared" ca="1" si="102"/>
        <v>0</v>
      </c>
      <c r="AG167" s="72">
        <f t="shared" ca="1" si="103"/>
        <v>0</v>
      </c>
      <c r="AH167" s="72">
        <f t="shared" ca="1" si="104"/>
        <v>0</v>
      </c>
      <c r="AI167" s="72">
        <f t="shared" ca="1" si="105"/>
        <v>0</v>
      </c>
      <c r="AJ167" s="72">
        <f t="shared" ca="1" si="106"/>
        <v>0</v>
      </c>
      <c r="AK167" s="72">
        <f t="shared" ca="1" si="107"/>
        <v>0</v>
      </c>
      <c r="AL167" s="76"/>
      <c r="AM167" s="72">
        <f t="shared" ca="1" si="108"/>
        <v>0</v>
      </c>
      <c r="AN167" s="72">
        <f t="shared" ca="1" si="109"/>
        <v>0</v>
      </c>
      <c r="AO167" s="72">
        <f t="shared" ca="1" si="110"/>
        <v>0</v>
      </c>
      <c r="AP167" s="85">
        <f t="shared" ca="1" si="111"/>
        <v>0</v>
      </c>
      <c r="AR167" s="72">
        <f t="shared" ca="1" si="112"/>
        <v>0</v>
      </c>
      <c r="AS167" s="72">
        <f t="shared" ca="1" si="113"/>
        <v>0</v>
      </c>
      <c r="AT167" s="72">
        <f t="shared" ca="1" si="114"/>
        <v>0</v>
      </c>
      <c r="AU167" s="85">
        <f t="shared" ca="1" si="115"/>
        <v>0</v>
      </c>
      <c r="AV167" s="85"/>
      <c r="AW167" s="73">
        <f t="shared" ca="1" si="116"/>
        <v>0</v>
      </c>
      <c r="AY167" s="73">
        <f t="shared" ca="1" si="117"/>
        <v>2873226.9284315747</v>
      </c>
      <c r="AZ167" s="86"/>
    </row>
    <row r="168" spans="1:52">
      <c r="A168" s="77">
        <f t="shared" si="118"/>
        <v>42736</v>
      </c>
      <c r="B168" s="78">
        <f t="shared" si="119"/>
        <v>50000</v>
      </c>
      <c r="C168" s="87"/>
      <c r="D168" s="79">
        <f t="shared" si="81"/>
        <v>50000</v>
      </c>
      <c r="E168" s="67">
        <f t="shared" si="82"/>
        <v>1550000</v>
      </c>
      <c r="F168" s="67">
        <f t="shared" ca="1" si="83"/>
        <v>574710.67361423257</v>
      </c>
      <c r="G168" s="80">
        <f>VLOOKUP($A168,[0]!Table,MATCH(G$4,[0]!Curves,0))</f>
        <v>5.0659999999999998</v>
      </c>
      <c r="H168" s="81">
        <f t="shared" si="84"/>
        <v>5.0659999999999998</v>
      </c>
      <c r="I168" s="80">
        <f t="shared" si="85"/>
        <v>5.0659999999999998</v>
      </c>
      <c r="J168" s="80">
        <f>VLOOKUP($A168,[0]!Table,MATCH(J$4,[0]!Curves,0))</f>
        <v>0</v>
      </c>
      <c r="K168" s="81">
        <f t="shared" si="86"/>
        <v>0</v>
      </c>
      <c r="L168" s="99">
        <f t="shared" si="87"/>
        <v>0</v>
      </c>
      <c r="M168" s="80">
        <f>VLOOKUP($A168,[0]!Table,MATCH(M$4,[0]!Curves,0))</f>
        <v>0</v>
      </c>
      <c r="N168" s="81">
        <f t="shared" si="88"/>
        <v>0</v>
      </c>
      <c r="O168" s="99">
        <f t="shared" si="89"/>
        <v>0</v>
      </c>
      <c r="P168" s="71"/>
      <c r="Q168" s="99">
        <f t="shared" si="90"/>
        <v>5.0659999999999998</v>
      </c>
      <c r="R168" s="99">
        <f t="shared" si="91"/>
        <v>5.0659999999999998</v>
      </c>
      <c r="S168" s="99">
        <f t="shared" si="92"/>
        <v>5.0659999999999998</v>
      </c>
      <c r="T168" s="82"/>
      <c r="U168" s="22">
        <f t="shared" si="93"/>
        <v>31</v>
      </c>
      <c r="V168" s="83">
        <f t="shared" si="94"/>
        <v>42791</v>
      </c>
      <c r="W168" s="22">
        <f t="shared" ca="1" si="95"/>
        <v>5742</v>
      </c>
      <c r="X168" s="80">
        <f>VLOOKUP($A168,[0]!Table,MATCH(X$4,[0]!Curves,0))</f>
        <v>6.4080599557308396E-2</v>
      </c>
      <c r="Y168" s="84">
        <f t="shared" ca="1" si="96"/>
        <v>0.37078107975111779</v>
      </c>
      <c r="Z168" s="22">
        <f t="shared" si="97"/>
        <v>1</v>
      </c>
      <c r="AA168" s="22">
        <f t="shared" si="98"/>
        <v>31</v>
      </c>
      <c r="AC168" s="72">
        <f t="shared" ca="1" si="99"/>
        <v>2911484.2725297022</v>
      </c>
      <c r="AD168" s="72">
        <f t="shared" ca="1" si="100"/>
        <v>2911484.2725297022</v>
      </c>
      <c r="AE168" s="72">
        <f t="shared" ca="1" si="101"/>
        <v>2911484.2725297022</v>
      </c>
      <c r="AF168" s="72">
        <f t="shared" ca="1" si="102"/>
        <v>0</v>
      </c>
      <c r="AG168" s="72">
        <f t="shared" ca="1" si="103"/>
        <v>0</v>
      </c>
      <c r="AH168" s="72">
        <f t="shared" ca="1" si="104"/>
        <v>0</v>
      </c>
      <c r="AI168" s="72">
        <f t="shared" ca="1" si="105"/>
        <v>0</v>
      </c>
      <c r="AJ168" s="72">
        <f t="shared" ca="1" si="106"/>
        <v>0</v>
      </c>
      <c r="AK168" s="72">
        <f t="shared" ca="1" si="107"/>
        <v>0</v>
      </c>
      <c r="AL168" s="76"/>
      <c r="AM168" s="72">
        <f t="shared" ca="1" si="108"/>
        <v>0</v>
      </c>
      <c r="AN168" s="72">
        <f t="shared" ca="1" si="109"/>
        <v>0</v>
      </c>
      <c r="AO168" s="72">
        <f t="shared" ca="1" si="110"/>
        <v>0</v>
      </c>
      <c r="AP168" s="85">
        <f t="shared" ca="1" si="111"/>
        <v>0</v>
      </c>
      <c r="AR168" s="72">
        <f t="shared" ca="1" si="112"/>
        <v>0</v>
      </c>
      <c r="AS168" s="72">
        <f t="shared" ca="1" si="113"/>
        <v>0</v>
      </c>
      <c r="AT168" s="72">
        <f t="shared" ca="1" si="114"/>
        <v>0</v>
      </c>
      <c r="AU168" s="85">
        <f t="shared" ca="1" si="115"/>
        <v>0</v>
      </c>
      <c r="AV168" s="85"/>
      <c r="AW168" s="73">
        <f t="shared" ca="1" si="116"/>
        <v>0</v>
      </c>
      <c r="AY168" s="73">
        <f t="shared" ca="1" si="117"/>
        <v>2911484.2725297022</v>
      </c>
      <c r="AZ168" s="86"/>
    </row>
    <row r="169" spans="1:52">
      <c r="A169" s="77">
        <f t="shared" si="118"/>
        <v>42767</v>
      </c>
      <c r="B169" s="78">
        <f t="shared" si="119"/>
        <v>50000</v>
      </c>
      <c r="C169" s="87"/>
      <c r="D169" s="79">
        <f t="shared" si="81"/>
        <v>50000</v>
      </c>
      <c r="E169" s="67">
        <f t="shared" si="82"/>
        <v>1400000</v>
      </c>
      <c r="F169" s="67">
        <f t="shared" ca="1" si="83"/>
        <v>516329.88492502214</v>
      </c>
      <c r="G169" s="80">
        <f>VLOOKUP($A169,[0]!Table,MATCH(G$4,[0]!Curves,0))</f>
        <v>4.9480000000000004</v>
      </c>
      <c r="H169" s="81">
        <f t="shared" si="84"/>
        <v>4.9480000000000004</v>
      </c>
      <c r="I169" s="80">
        <f t="shared" si="85"/>
        <v>4.9480000000000004</v>
      </c>
      <c r="J169" s="80">
        <f>VLOOKUP($A169,[0]!Table,MATCH(J$4,[0]!Curves,0))</f>
        <v>0</v>
      </c>
      <c r="K169" s="81">
        <f t="shared" si="86"/>
        <v>0</v>
      </c>
      <c r="L169" s="99">
        <f t="shared" si="87"/>
        <v>0</v>
      </c>
      <c r="M169" s="80">
        <f>VLOOKUP($A169,[0]!Table,MATCH(M$4,[0]!Curves,0))</f>
        <v>0</v>
      </c>
      <c r="N169" s="81">
        <f t="shared" si="88"/>
        <v>0</v>
      </c>
      <c r="O169" s="99">
        <f t="shared" si="89"/>
        <v>0</v>
      </c>
      <c r="P169" s="71"/>
      <c r="Q169" s="99">
        <f t="shared" si="90"/>
        <v>4.9480000000000004</v>
      </c>
      <c r="R169" s="99">
        <f t="shared" si="91"/>
        <v>4.9480000000000004</v>
      </c>
      <c r="S169" s="99">
        <f t="shared" si="92"/>
        <v>4.9480000000000004</v>
      </c>
      <c r="T169" s="82"/>
      <c r="U169" s="22">
        <f t="shared" si="93"/>
        <v>28</v>
      </c>
      <c r="V169" s="83">
        <f t="shared" si="94"/>
        <v>42819</v>
      </c>
      <c r="W169" s="22">
        <f t="shared" ca="1" si="95"/>
        <v>5770</v>
      </c>
      <c r="X169" s="80">
        <f>VLOOKUP($A169,[0]!Table,MATCH(X$4,[0]!Curves,0))</f>
        <v>6.4116774708120605E-2</v>
      </c>
      <c r="Y169" s="84">
        <f t="shared" ca="1" si="96"/>
        <v>0.3688070606607301</v>
      </c>
      <c r="Z169" s="22">
        <f t="shared" si="97"/>
        <v>1</v>
      </c>
      <c r="AA169" s="22">
        <f t="shared" si="98"/>
        <v>28</v>
      </c>
      <c r="AC169" s="72">
        <f t="shared" ca="1" si="99"/>
        <v>2554800.2706090095</v>
      </c>
      <c r="AD169" s="72">
        <f t="shared" ca="1" si="100"/>
        <v>2554800.2706090095</v>
      </c>
      <c r="AE169" s="72">
        <f t="shared" ca="1" si="101"/>
        <v>2554800.2706090095</v>
      </c>
      <c r="AF169" s="72">
        <f t="shared" ca="1" si="102"/>
        <v>0</v>
      </c>
      <c r="AG169" s="72">
        <f t="shared" ca="1" si="103"/>
        <v>0</v>
      </c>
      <c r="AH169" s="72">
        <f t="shared" ca="1" si="104"/>
        <v>0</v>
      </c>
      <c r="AI169" s="72">
        <f t="shared" ca="1" si="105"/>
        <v>0</v>
      </c>
      <c r="AJ169" s="72">
        <f t="shared" ca="1" si="106"/>
        <v>0</v>
      </c>
      <c r="AK169" s="72">
        <f t="shared" ca="1" si="107"/>
        <v>0</v>
      </c>
      <c r="AL169" s="76"/>
      <c r="AM169" s="72">
        <f t="shared" ca="1" si="108"/>
        <v>0</v>
      </c>
      <c r="AN169" s="72">
        <f t="shared" ca="1" si="109"/>
        <v>0</v>
      </c>
      <c r="AO169" s="72">
        <f t="shared" ca="1" si="110"/>
        <v>0</v>
      </c>
      <c r="AP169" s="85">
        <f t="shared" ca="1" si="111"/>
        <v>0</v>
      </c>
      <c r="AR169" s="72">
        <f t="shared" ca="1" si="112"/>
        <v>0</v>
      </c>
      <c r="AS169" s="72">
        <f t="shared" ca="1" si="113"/>
        <v>0</v>
      </c>
      <c r="AT169" s="72">
        <f t="shared" ca="1" si="114"/>
        <v>0</v>
      </c>
      <c r="AU169" s="85">
        <f t="shared" ca="1" si="115"/>
        <v>0</v>
      </c>
      <c r="AV169" s="85"/>
      <c r="AW169" s="73">
        <f t="shared" ca="1" si="116"/>
        <v>0</v>
      </c>
      <c r="AY169" s="73">
        <f t="shared" ca="1" si="117"/>
        <v>2554800.2706090095</v>
      </c>
      <c r="AZ169" s="86"/>
    </row>
    <row r="170" spans="1:52" ht="12" customHeight="1">
      <c r="A170" s="77">
        <f t="shared" si="118"/>
        <v>42795</v>
      </c>
      <c r="B170" s="78">
        <f t="shared" si="119"/>
        <v>50000</v>
      </c>
      <c r="C170" s="87"/>
      <c r="D170" s="79">
        <f t="shared" si="81"/>
        <v>50000</v>
      </c>
      <c r="E170" s="67">
        <f t="shared" si="82"/>
        <v>1550000</v>
      </c>
      <c r="F170" s="67">
        <f t="shared" ca="1" si="83"/>
        <v>568279.17170410883</v>
      </c>
      <c r="G170" s="80">
        <f>VLOOKUP($A170,[0]!Table,MATCH(G$4,[0]!Curves,0))</f>
        <v>4.8150000000000004</v>
      </c>
      <c r="H170" s="81">
        <f t="shared" si="84"/>
        <v>4.8150000000000004</v>
      </c>
      <c r="I170" s="80">
        <f t="shared" si="85"/>
        <v>4.8150000000000004</v>
      </c>
      <c r="J170" s="80">
        <f>VLOOKUP($A170,[0]!Table,MATCH(J$4,[0]!Curves,0))</f>
        <v>0</v>
      </c>
      <c r="K170" s="81">
        <f t="shared" si="86"/>
        <v>0</v>
      </c>
      <c r="L170" s="99">
        <f t="shared" si="87"/>
        <v>0</v>
      </c>
      <c r="M170" s="80">
        <f>VLOOKUP($A170,[0]!Table,MATCH(M$4,[0]!Curves,0))</f>
        <v>0</v>
      </c>
      <c r="N170" s="81">
        <f t="shared" si="88"/>
        <v>0</v>
      </c>
      <c r="O170" s="99">
        <f t="shared" si="89"/>
        <v>0</v>
      </c>
      <c r="P170" s="71"/>
      <c r="Q170" s="99">
        <f t="shared" si="90"/>
        <v>4.8150000000000004</v>
      </c>
      <c r="R170" s="99">
        <f t="shared" si="91"/>
        <v>4.8150000000000004</v>
      </c>
      <c r="S170" s="99">
        <f t="shared" si="92"/>
        <v>4.8150000000000004</v>
      </c>
      <c r="T170" s="82"/>
      <c r="U170" s="22">
        <f t="shared" si="93"/>
        <v>31</v>
      </c>
      <c r="V170" s="83">
        <f t="shared" si="94"/>
        <v>42850</v>
      </c>
      <c r="W170" s="22">
        <f t="shared" ca="1" si="95"/>
        <v>5801</v>
      </c>
      <c r="X170" s="80">
        <f>VLOOKUP($A170,[0]!Table,MATCH(X$4,[0]!Curves,0))</f>
        <v>6.4149449038259906E-2</v>
      </c>
      <c r="Y170" s="84">
        <f t="shared" ca="1" si="96"/>
        <v>0.36663172368007019</v>
      </c>
      <c r="Z170" s="22">
        <f t="shared" si="97"/>
        <v>1</v>
      </c>
      <c r="AA170" s="22">
        <f t="shared" si="98"/>
        <v>31</v>
      </c>
      <c r="AC170" s="72">
        <f t="shared" ca="1" si="99"/>
        <v>2736264.2117552841</v>
      </c>
      <c r="AD170" s="72">
        <f t="shared" ca="1" si="100"/>
        <v>2736264.2117552841</v>
      </c>
      <c r="AE170" s="72">
        <f t="shared" ca="1" si="101"/>
        <v>2736264.2117552841</v>
      </c>
      <c r="AF170" s="72">
        <f t="shared" ca="1" si="102"/>
        <v>0</v>
      </c>
      <c r="AG170" s="72">
        <f t="shared" ca="1" si="103"/>
        <v>0</v>
      </c>
      <c r="AH170" s="72">
        <f t="shared" ca="1" si="104"/>
        <v>0</v>
      </c>
      <c r="AI170" s="72">
        <f t="shared" ca="1" si="105"/>
        <v>0</v>
      </c>
      <c r="AJ170" s="72">
        <f t="shared" ca="1" si="106"/>
        <v>0</v>
      </c>
      <c r="AK170" s="72">
        <f t="shared" ca="1" si="107"/>
        <v>0</v>
      </c>
      <c r="AL170" s="76"/>
      <c r="AM170" s="72">
        <f t="shared" ca="1" si="108"/>
        <v>0</v>
      </c>
      <c r="AN170" s="72">
        <f t="shared" ca="1" si="109"/>
        <v>0</v>
      </c>
      <c r="AO170" s="72">
        <f t="shared" ca="1" si="110"/>
        <v>0</v>
      </c>
      <c r="AP170" s="85">
        <f t="shared" ca="1" si="111"/>
        <v>0</v>
      </c>
      <c r="AR170" s="72">
        <f t="shared" ca="1" si="112"/>
        <v>0</v>
      </c>
      <c r="AS170" s="72">
        <f t="shared" ca="1" si="113"/>
        <v>0</v>
      </c>
      <c r="AT170" s="72">
        <f t="shared" ca="1" si="114"/>
        <v>0</v>
      </c>
      <c r="AU170" s="85">
        <f t="shared" ca="1" si="115"/>
        <v>0</v>
      </c>
      <c r="AV170" s="85"/>
      <c r="AW170" s="73">
        <f t="shared" ca="1" si="116"/>
        <v>0</v>
      </c>
      <c r="AY170" s="73">
        <f t="shared" ca="1" si="117"/>
        <v>2736264.2117552841</v>
      </c>
      <c r="AZ170" s="86"/>
    </row>
    <row r="171" spans="1:52" ht="12" customHeight="1">
      <c r="A171" s="77">
        <f t="shared" si="118"/>
        <v>42826</v>
      </c>
      <c r="B171" s="78">
        <f t="shared" si="119"/>
        <v>50000</v>
      </c>
      <c r="C171" s="87"/>
      <c r="D171" s="79">
        <f t="shared" si="81"/>
        <v>50000</v>
      </c>
      <c r="E171" s="67">
        <f t="shared" si="82"/>
        <v>1500000</v>
      </c>
      <c r="F171" s="67">
        <f t="shared" ca="1" si="83"/>
        <v>546805.07188573026</v>
      </c>
      <c r="G171" s="80">
        <f>VLOOKUP($A171,[0]!Table,MATCH(G$4,[0]!Curves,0))</f>
        <v>4.63</v>
      </c>
      <c r="H171" s="81">
        <f t="shared" si="84"/>
        <v>4.63</v>
      </c>
      <c r="I171" s="80">
        <f t="shared" si="85"/>
        <v>4.63</v>
      </c>
      <c r="J171" s="80">
        <f>VLOOKUP($A171,[0]!Table,MATCH(J$4,[0]!Curves,0))</f>
        <v>0</v>
      </c>
      <c r="K171" s="81">
        <f t="shared" si="86"/>
        <v>0</v>
      </c>
      <c r="L171" s="99">
        <f t="shared" si="87"/>
        <v>0</v>
      </c>
      <c r="M171" s="80">
        <f>VLOOKUP($A171,[0]!Table,MATCH(M$4,[0]!Curves,0))</f>
        <v>0</v>
      </c>
      <c r="N171" s="81">
        <f t="shared" si="88"/>
        <v>0</v>
      </c>
      <c r="O171" s="99">
        <f t="shared" si="89"/>
        <v>0</v>
      </c>
      <c r="P171" s="71"/>
      <c r="Q171" s="99">
        <f t="shared" si="90"/>
        <v>4.63</v>
      </c>
      <c r="R171" s="99">
        <f t="shared" si="91"/>
        <v>4.63</v>
      </c>
      <c r="S171" s="99">
        <f t="shared" si="92"/>
        <v>4.63</v>
      </c>
      <c r="T171" s="82"/>
      <c r="U171" s="22">
        <f t="shared" si="93"/>
        <v>30</v>
      </c>
      <c r="V171" s="83">
        <f t="shared" si="94"/>
        <v>42880</v>
      </c>
      <c r="W171" s="22">
        <f t="shared" ca="1" si="95"/>
        <v>5831</v>
      </c>
      <c r="X171" s="80">
        <f>VLOOKUP($A171,[0]!Table,MATCH(X$4,[0]!Curves,0))</f>
        <v>6.4185624189898205E-2</v>
      </c>
      <c r="Y171" s="84">
        <f t="shared" ca="1" si="96"/>
        <v>0.36453671459048681</v>
      </c>
      <c r="Z171" s="22">
        <f t="shared" si="97"/>
        <v>1</v>
      </c>
      <c r="AA171" s="22">
        <f t="shared" si="98"/>
        <v>30</v>
      </c>
      <c r="AC171" s="72">
        <f t="shared" ca="1" si="99"/>
        <v>2531707.482830931</v>
      </c>
      <c r="AD171" s="72">
        <f t="shared" ca="1" si="100"/>
        <v>2531707.482830931</v>
      </c>
      <c r="AE171" s="72">
        <f t="shared" ca="1" si="101"/>
        <v>2531707.482830931</v>
      </c>
      <c r="AF171" s="72">
        <f t="shared" ca="1" si="102"/>
        <v>0</v>
      </c>
      <c r="AG171" s="72">
        <f t="shared" ca="1" si="103"/>
        <v>0</v>
      </c>
      <c r="AH171" s="72">
        <f t="shared" ca="1" si="104"/>
        <v>0</v>
      </c>
      <c r="AI171" s="72">
        <f t="shared" ca="1" si="105"/>
        <v>0</v>
      </c>
      <c r="AJ171" s="72">
        <f t="shared" ca="1" si="106"/>
        <v>0</v>
      </c>
      <c r="AK171" s="72">
        <f t="shared" ca="1" si="107"/>
        <v>0</v>
      </c>
      <c r="AL171" s="76"/>
      <c r="AM171" s="72">
        <f t="shared" ca="1" si="108"/>
        <v>0</v>
      </c>
      <c r="AN171" s="72">
        <f t="shared" ca="1" si="109"/>
        <v>0</v>
      </c>
      <c r="AO171" s="72">
        <f t="shared" ca="1" si="110"/>
        <v>0</v>
      </c>
      <c r="AP171" s="85">
        <f t="shared" ca="1" si="111"/>
        <v>0</v>
      </c>
      <c r="AR171" s="72">
        <f t="shared" ca="1" si="112"/>
        <v>0</v>
      </c>
      <c r="AS171" s="72">
        <f t="shared" ca="1" si="113"/>
        <v>0</v>
      </c>
      <c r="AT171" s="72">
        <f t="shared" ca="1" si="114"/>
        <v>0</v>
      </c>
      <c r="AU171" s="85">
        <f t="shared" ca="1" si="115"/>
        <v>0</v>
      </c>
      <c r="AV171" s="85"/>
      <c r="AW171" s="73">
        <f t="shared" ca="1" si="116"/>
        <v>0</v>
      </c>
      <c r="AY171" s="73">
        <f t="shared" ca="1" si="117"/>
        <v>2531707.482830931</v>
      </c>
      <c r="AZ171" s="86"/>
    </row>
    <row r="172" spans="1:52" ht="12" customHeight="1">
      <c r="A172" s="77">
        <f t="shared" si="118"/>
        <v>42856</v>
      </c>
      <c r="B172" s="78">
        <f t="shared" si="119"/>
        <v>50000</v>
      </c>
      <c r="C172" s="87"/>
      <c r="D172" s="79">
        <f t="shared" si="81"/>
        <v>50000</v>
      </c>
      <c r="E172" s="67">
        <f t="shared" si="82"/>
        <v>1550000</v>
      </c>
      <c r="F172" s="67">
        <f t="shared" ca="1" si="83"/>
        <v>561692.6112477869</v>
      </c>
      <c r="G172" s="80">
        <f>VLOOKUP($A172,[0]!Table,MATCH(G$4,[0]!Curves,0))</f>
        <v>4.62</v>
      </c>
      <c r="H172" s="81">
        <f t="shared" si="84"/>
        <v>4.62</v>
      </c>
      <c r="I172" s="80">
        <f t="shared" si="85"/>
        <v>4.62</v>
      </c>
      <c r="J172" s="80">
        <f>VLOOKUP($A172,[0]!Table,MATCH(J$4,[0]!Curves,0))</f>
        <v>0</v>
      </c>
      <c r="K172" s="81">
        <f t="shared" si="86"/>
        <v>0</v>
      </c>
      <c r="L172" s="99">
        <f t="shared" si="87"/>
        <v>0</v>
      </c>
      <c r="M172" s="80">
        <f>VLOOKUP($A172,[0]!Table,MATCH(M$4,[0]!Curves,0))</f>
        <v>0</v>
      </c>
      <c r="N172" s="81">
        <f t="shared" si="88"/>
        <v>0</v>
      </c>
      <c r="O172" s="99">
        <f t="shared" si="89"/>
        <v>0</v>
      </c>
      <c r="P172" s="71"/>
      <c r="Q172" s="99">
        <f t="shared" si="90"/>
        <v>4.62</v>
      </c>
      <c r="R172" s="99">
        <f t="shared" si="91"/>
        <v>4.62</v>
      </c>
      <c r="S172" s="99">
        <f t="shared" si="92"/>
        <v>4.62</v>
      </c>
      <c r="T172" s="82"/>
      <c r="U172" s="22">
        <f t="shared" si="93"/>
        <v>31</v>
      </c>
      <c r="V172" s="83">
        <f t="shared" si="94"/>
        <v>42911</v>
      </c>
      <c r="W172" s="22">
        <f t="shared" ca="1" si="95"/>
        <v>5862</v>
      </c>
      <c r="X172" s="80">
        <f>VLOOKUP($A172,[0]!Table,MATCH(X$4,[0]!Curves,0))</f>
        <v>6.4220632401574398E-2</v>
      </c>
      <c r="Y172" s="84">
        <f t="shared" ca="1" si="96"/>
        <v>0.36238232983728186</v>
      </c>
      <c r="Z172" s="22">
        <f t="shared" si="97"/>
        <v>1</v>
      </c>
      <c r="AA172" s="22">
        <f t="shared" si="98"/>
        <v>31</v>
      </c>
      <c r="AC172" s="72">
        <f t="shared" ca="1" si="99"/>
        <v>2595019.8639647756</v>
      </c>
      <c r="AD172" s="72">
        <f t="shared" ca="1" si="100"/>
        <v>2595019.8639647756</v>
      </c>
      <c r="AE172" s="72">
        <f t="shared" ca="1" si="101"/>
        <v>2595019.8639647756</v>
      </c>
      <c r="AF172" s="72">
        <f t="shared" ca="1" si="102"/>
        <v>0</v>
      </c>
      <c r="AG172" s="72">
        <f t="shared" ca="1" si="103"/>
        <v>0</v>
      </c>
      <c r="AH172" s="72">
        <f t="shared" ca="1" si="104"/>
        <v>0</v>
      </c>
      <c r="AI172" s="72">
        <f t="shared" ca="1" si="105"/>
        <v>0</v>
      </c>
      <c r="AJ172" s="72">
        <f t="shared" ca="1" si="106"/>
        <v>0</v>
      </c>
      <c r="AK172" s="72">
        <f t="shared" ca="1" si="107"/>
        <v>0</v>
      </c>
      <c r="AL172" s="76"/>
      <c r="AM172" s="72">
        <f t="shared" ca="1" si="108"/>
        <v>0</v>
      </c>
      <c r="AN172" s="72">
        <f t="shared" ca="1" si="109"/>
        <v>0</v>
      </c>
      <c r="AO172" s="72">
        <f t="shared" ca="1" si="110"/>
        <v>0</v>
      </c>
      <c r="AP172" s="85">
        <f t="shared" ca="1" si="111"/>
        <v>0</v>
      </c>
      <c r="AR172" s="72">
        <f t="shared" ca="1" si="112"/>
        <v>0</v>
      </c>
      <c r="AS172" s="72">
        <f t="shared" ca="1" si="113"/>
        <v>0</v>
      </c>
      <c r="AT172" s="72">
        <f t="shared" ca="1" si="114"/>
        <v>0</v>
      </c>
      <c r="AU172" s="85">
        <f t="shared" ca="1" si="115"/>
        <v>0</v>
      </c>
      <c r="AV172" s="85"/>
      <c r="AW172" s="73">
        <f t="shared" ca="1" si="116"/>
        <v>0</v>
      </c>
      <c r="AY172" s="73">
        <f t="shared" ca="1" si="117"/>
        <v>2595019.8639647756</v>
      </c>
      <c r="AZ172" s="86"/>
    </row>
    <row r="173" spans="1:52" ht="12" customHeight="1">
      <c r="A173" s="77">
        <f t="shared" si="118"/>
        <v>42887</v>
      </c>
      <c r="B173" s="78">
        <f t="shared" si="119"/>
        <v>50000</v>
      </c>
      <c r="C173" s="87"/>
      <c r="D173" s="79">
        <f t="shared" si="81"/>
        <v>50000</v>
      </c>
      <c r="E173" s="67">
        <f t="shared" si="82"/>
        <v>1500000</v>
      </c>
      <c r="F173" s="67">
        <f t="shared" ca="1" si="83"/>
        <v>540461.29092444771</v>
      </c>
      <c r="G173" s="80">
        <f>VLOOKUP($A173,[0]!Table,MATCH(G$4,[0]!Curves,0))</f>
        <v>4.6560000000000006</v>
      </c>
      <c r="H173" s="81">
        <f t="shared" si="84"/>
        <v>4.6560000000000006</v>
      </c>
      <c r="I173" s="80">
        <f t="shared" si="85"/>
        <v>4.6560000000000006</v>
      </c>
      <c r="J173" s="80">
        <f>VLOOKUP($A173,[0]!Table,MATCH(J$4,[0]!Curves,0))</f>
        <v>0</v>
      </c>
      <c r="K173" s="81">
        <f t="shared" si="86"/>
        <v>0</v>
      </c>
      <c r="L173" s="99">
        <f t="shared" si="87"/>
        <v>0</v>
      </c>
      <c r="M173" s="80">
        <f>VLOOKUP($A173,[0]!Table,MATCH(M$4,[0]!Curves,0))</f>
        <v>0</v>
      </c>
      <c r="N173" s="81">
        <f t="shared" si="88"/>
        <v>0</v>
      </c>
      <c r="O173" s="99">
        <f t="shared" si="89"/>
        <v>0</v>
      </c>
      <c r="P173" s="71"/>
      <c r="Q173" s="99">
        <f t="shared" si="90"/>
        <v>4.6560000000000006</v>
      </c>
      <c r="R173" s="99">
        <f t="shared" si="91"/>
        <v>4.6560000000000006</v>
      </c>
      <c r="S173" s="99">
        <f t="shared" si="92"/>
        <v>4.6560000000000006</v>
      </c>
      <c r="T173" s="82"/>
      <c r="U173" s="22">
        <f t="shared" si="93"/>
        <v>30</v>
      </c>
      <c r="V173" s="83">
        <f t="shared" si="94"/>
        <v>42941</v>
      </c>
      <c r="W173" s="22">
        <f t="shared" ca="1" si="95"/>
        <v>5892</v>
      </c>
      <c r="X173" s="80">
        <f>VLOOKUP($A173,[0]!Table,MATCH(X$4,[0]!Curves,0))</f>
        <v>6.4256807554066597E-2</v>
      </c>
      <c r="Y173" s="84">
        <f t="shared" ca="1" si="96"/>
        <v>0.36030752728296511</v>
      </c>
      <c r="Z173" s="22">
        <f t="shared" si="97"/>
        <v>1</v>
      </c>
      <c r="AA173" s="22">
        <f t="shared" si="98"/>
        <v>30</v>
      </c>
      <c r="AC173" s="72">
        <f t="shared" ca="1" si="99"/>
        <v>2516387.7705442286</v>
      </c>
      <c r="AD173" s="72">
        <f t="shared" ca="1" si="100"/>
        <v>2516387.7705442286</v>
      </c>
      <c r="AE173" s="72">
        <f t="shared" ca="1" si="101"/>
        <v>2516387.7705442286</v>
      </c>
      <c r="AF173" s="72">
        <f t="shared" ca="1" si="102"/>
        <v>0</v>
      </c>
      <c r="AG173" s="72">
        <f t="shared" ca="1" si="103"/>
        <v>0</v>
      </c>
      <c r="AH173" s="72">
        <f t="shared" ca="1" si="104"/>
        <v>0</v>
      </c>
      <c r="AI173" s="72">
        <f t="shared" ca="1" si="105"/>
        <v>0</v>
      </c>
      <c r="AJ173" s="72">
        <f t="shared" ca="1" si="106"/>
        <v>0</v>
      </c>
      <c r="AK173" s="72">
        <f t="shared" ca="1" si="107"/>
        <v>0</v>
      </c>
      <c r="AL173" s="76"/>
      <c r="AM173" s="72">
        <f t="shared" ca="1" si="108"/>
        <v>0</v>
      </c>
      <c r="AN173" s="72">
        <f t="shared" ca="1" si="109"/>
        <v>0</v>
      </c>
      <c r="AO173" s="72">
        <f t="shared" ca="1" si="110"/>
        <v>0</v>
      </c>
      <c r="AP173" s="85">
        <f t="shared" ca="1" si="111"/>
        <v>0</v>
      </c>
      <c r="AR173" s="72">
        <f t="shared" ca="1" si="112"/>
        <v>0</v>
      </c>
      <c r="AS173" s="72">
        <f t="shared" ca="1" si="113"/>
        <v>0</v>
      </c>
      <c r="AT173" s="72">
        <f t="shared" ca="1" si="114"/>
        <v>0</v>
      </c>
      <c r="AU173" s="85">
        <f t="shared" ca="1" si="115"/>
        <v>0</v>
      </c>
      <c r="AV173" s="85"/>
      <c r="AW173" s="73">
        <f t="shared" ca="1" si="116"/>
        <v>0</v>
      </c>
      <c r="AY173" s="73">
        <f t="shared" ca="1" si="117"/>
        <v>2516387.7705442286</v>
      </c>
      <c r="AZ173" s="86"/>
    </row>
    <row r="174" spans="1:52" ht="12" customHeight="1">
      <c r="A174" s="77">
        <f t="shared" si="118"/>
        <v>42917</v>
      </c>
      <c r="B174" s="78">
        <f t="shared" si="119"/>
        <v>50000</v>
      </c>
      <c r="C174" s="87"/>
      <c r="D174" s="79">
        <f t="shared" si="81"/>
        <v>50000</v>
      </c>
      <c r="E174" s="67">
        <f t="shared" si="82"/>
        <v>1550000</v>
      </c>
      <c r="F174" s="67">
        <f t="shared" ca="1" si="83"/>
        <v>555169.62332764571</v>
      </c>
      <c r="G174" s="80">
        <f>VLOOKUP($A174,[0]!Table,MATCH(G$4,[0]!Curves,0))</f>
        <v>4.7050000000000001</v>
      </c>
      <c r="H174" s="81">
        <f t="shared" si="84"/>
        <v>4.7050000000000001</v>
      </c>
      <c r="I174" s="80">
        <f t="shared" si="85"/>
        <v>4.7050000000000001</v>
      </c>
      <c r="J174" s="80">
        <f>VLOOKUP($A174,[0]!Table,MATCH(J$4,[0]!Curves,0))</f>
        <v>0</v>
      </c>
      <c r="K174" s="81">
        <f t="shared" si="86"/>
        <v>0</v>
      </c>
      <c r="L174" s="99">
        <f t="shared" si="87"/>
        <v>0</v>
      </c>
      <c r="M174" s="80">
        <f>VLOOKUP($A174,[0]!Table,MATCH(M$4,[0]!Curves,0))</f>
        <v>0</v>
      </c>
      <c r="N174" s="81">
        <f t="shared" si="88"/>
        <v>0</v>
      </c>
      <c r="O174" s="99">
        <f t="shared" si="89"/>
        <v>0</v>
      </c>
      <c r="P174" s="71"/>
      <c r="Q174" s="99">
        <f t="shared" si="90"/>
        <v>4.7050000000000001</v>
      </c>
      <c r="R174" s="99">
        <f t="shared" si="91"/>
        <v>4.7050000000000001</v>
      </c>
      <c r="S174" s="99">
        <f t="shared" si="92"/>
        <v>4.7050000000000001</v>
      </c>
      <c r="T174" s="82"/>
      <c r="U174" s="22">
        <f t="shared" si="93"/>
        <v>31</v>
      </c>
      <c r="V174" s="83">
        <f t="shared" si="94"/>
        <v>42972</v>
      </c>
      <c r="W174" s="22">
        <f t="shared" ca="1" si="95"/>
        <v>5923</v>
      </c>
      <c r="X174" s="80">
        <f>VLOOKUP($A174,[0]!Table,MATCH(X$4,[0]!Curves,0))</f>
        <v>6.4291815766568797E-2</v>
      </c>
      <c r="Y174" s="84">
        <f t="shared" ca="1" si="96"/>
        <v>0.358173950533965</v>
      </c>
      <c r="Z174" s="22">
        <f t="shared" si="97"/>
        <v>1</v>
      </c>
      <c r="AA174" s="22">
        <f t="shared" si="98"/>
        <v>31</v>
      </c>
      <c r="AC174" s="72">
        <f t="shared" ca="1" si="99"/>
        <v>2612073.077756573</v>
      </c>
      <c r="AD174" s="72">
        <f t="shared" ca="1" si="100"/>
        <v>2612073.077756573</v>
      </c>
      <c r="AE174" s="72">
        <f t="shared" ca="1" si="101"/>
        <v>2612073.077756573</v>
      </c>
      <c r="AF174" s="72">
        <f t="shared" ca="1" si="102"/>
        <v>0</v>
      </c>
      <c r="AG174" s="72">
        <f t="shared" ca="1" si="103"/>
        <v>0</v>
      </c>
      <c r="AH174" s="72">
        <f t="shared" ca="1" si="104"/>
        <v>0</v>
      </c>
      <c r="AI174" s="72">
        <f t="shared" ca="1" si="105"/>
        <v>0</v>
      </c>
      <c r="AJ174" s="72">
        <f t="shared" ca="1" si="106"/>
        <v>0</v>
      </c>
      <c r="AK174" s="72">
        <f t="shared" ca="1" si="107"/>
        <v>0</v>
      </c>
      <c r="AL174" s="76"/>
      <c r="AM174" s="72">
        <f t="shared" ca="1" si="108"/>
        <v>0</v>
      </c>
      <c r="AN174" s="72">
        <f t="shared" ca="1" si="109"/>
        <v>0</v>
      </c>
      <c r="AO174" s="72">
        <f t="shared" ca="1" si="110"/>
        <v>0</v>
      </c>
      <c r="AP174" s="85">
        <f t="shared" ca="1" si="111"/>
        <v>0</v>
      </c>
      <c r="AR174" s="72">
        <f t="shared" ca="1" si="112"/>
        <v>0</v>
      </c>
      <c r="AS174" s="72">
        <f t="shared" ca="1" si="113"/>
        <v>0</v>
      </c>
      <c r="AT174" s="72">
        <f t="shared" ca="1" si="114"/>
        <v>0</v>
      </c>
      <c r="AU174" s="85">
        <f t="shared" ca="1" si="115"/>
        <v>0</v>
      </c>
      <c r="AV174" s="85"/>
      <c r="AW174" s="73">
        <f t="shared" ca="1" si="116"/>
        <v>0</v>
      </c>
      <c r="AY174" s="73">
        <f t="shared" ca="1" si="117"/>
        <v>2612073.077756573</v>
      </c>
      <c r="AZ174" s="86"/>
    </row>
    <row r="175" spans="1:52" ht="12" customHeight="1">
      <c r="A175" s="77">
        <f t="shared" si="118"/>
        <v>42948</v>
      </c>
      <c r="B175" s="78">
        <f t="shared" si="119"/>
        <v>50000</v>
      </c>
      <c r="C175" s="87"/>
      <c r="D175" s="79">
        <f t="shared" si="81"/>
        <v>50000</v>
      </c>
      <c r="E175" s="67">
        <f t="shared" si="82"/>
        <v>1550000</v>
      </c>
      <c r="F175" s="67">
        <f t="shared" ca="1" si="83"/>
        <v>551878.88438245282</v>
      </c>
      <c r="G175" s="80">
        <f>VLOOKUP($A175,[0]!Table,MATCH(G$4,[0]!Curves,0))</f>
        <v>4.75</v>
      </c>
      <c r="H175" s="81">
        <f t="shared" si="84"/>
        <v>4.75</v>
      </c>
      <c r="I175" s="80">
        <f t="shared" si="85"/>
        <v>4.75</v>
      </c>
      <c r="J175" s="80">
        <f>VLOOKUP($A175,[0]!Table,MATCH(J$4,[0]!Curves,0))</f>
        <v>0</v>
      </c>
      <c r="K175" s="81">
        <f t="shared" si="86"/>
        <v>0</v>
      </c>
      <c r="L175" s="99">
        <f t="shared" si="87"/>
        <v>0</v>
      </c>
      <c r="M175" s="80">
        <f>VLOOKUP($A175,[0]!Table,MATCH(M$4,[0]!Curves,0))</f>
        <v>0</v>
      </c>
      <c r="N175" s="81">
        <f t="shared" si="88"/>
        <v>0</v>
      </c>
      <c r="O175" s="99">
        <f t="shared" si="89"/>
        <v>0</v>
      </c>
      <c r="P175" s="71"/>
      <c r="Q175" s="99">
        <f t="shared" si="90"/>
        <v>4.75</v>
      </c>
      <c r="R175" s="99">
        <f t="shared" si="91"/>
        <v>4.75</v>
      </c>
      <c r="S175" s="99">
        <f t="shared" si="92"/>
        <v>4.75</v>
      </c>
      <c r="T175" s="82"/>
      <c r="U175" s="22">
        <f t="shared" si="93"/>
        <v>31</v>
      </c>
      <c r="V175" s="83">
        <f t="shared" si="94"/>
        <v>43003</v>
      </c>
      <c r="W175" s="22">
        <f t="shared" ca="1" si="95"/>
        <v>5954</v>
      </c>
      <c r="X175" s="80">
        <f>VLOOKUP($A175,[0]!Table,MATCH(X$4,[0]!Curves,0))</f>
        <v>6.4327990919915007E-2</v>
      </c>
      <c r="Y175" s="84">
        <f t="shared" ca="1" si="96"/>
        <v>0.35605089314996957</v>
      </c>
      <c r="Z175" s="22">
        <f t="shared" si="97"/>
        <v>1</v>
      </c>
      <c r="AA175" s="22">
        <f t="shared" si="98"/>
        <v>31</v>
      </c>
      <c r="AC175" s="72">
        <f t="shared" ca="1" si="99"/>
        <v>2621424.7008166509</v>
      </c>
      <c r="AD175" s="72">
        <f t="shared" ca="1" si="100"/>
        <v>2621424.7008166509</v>
      </c>
      <c r="AE175" s="72">
        <f t="shared" ca="1" si="101"/>
        <v>2621424.7008166509</v>
      </c>
      <c r="AF175" s="72">
        <f t="shared" ca="1" si="102"/>
        <v>0</v>
      </c>
      <c r="AG175" s="72">
        <f t="shared" ca="1" si="103"/>
        <v>0</v>
      </c>
      <c r="AH175" s="72">
        <f t="shared" ca="1" si="104"/>
        <v>0</v>
      </c>
      <c r="AI175" s="72">
        <f t="shared" ca="1" si="105"/>
        <v>0</v>
      </c>
      <c r="AJ175" s="72">
        <f t="shared" ca="1" si="106"/>
        <v>0</v>
      </c>
      <c r="AK175" s="72">
        <f t="shared" ca="1" si="107"/>
        <v>0</v>
      </c>
      <c r="AL175" s="76"/>
      <c r="AM175" s="72">
        <f t="shared" ca="1" si="108"/>
        <v>0</v>
      </c>
      <c r="AN175" s="72">
        <f t="shared" ca="1" si="109"/>
        <v>0</v>
      </c>
      <c r="AO175" s="72">
        <f t="shared" ca="1" si="110"/>
        <v>0</v>
      </c>
      <c r="AP175" s="85">
        <f t="shared" ca="1" si="111"/>
        <v>0</v>
      </c>
      <c r="AR175" s="72">
        <f t="shared" ca="1" si="112"/>
        <v>0</v>
      </c>
      <c r="AS175" s="72">
        <f t="shared" ca="1" si="113"/>
        <v>0</v>
      </c>
      <c r="AT175" s="72">
        <f t="shared" ca="1" si="114"/>
        <v>0</v>
      </c>
      <c r="AU175" s="85">
        <f t="shared" ca="1" si="115"/>
        <v>0</v>
      </c>
      <c r="AV175" s="85"/>
      <c r="AW175" s="73">
        <f t="shared" ca="1" si="116"/>
        <v>0</v>
      </c>
      <c r="AY175" s="73">
        <f t="shared" ca="1" si="117"/>
        <v>2621424.7008166509</v>
      </c>
      <c r="AZ175" s="86"/>
    </row>
    <row r="176" spans="1:52" ht="12" customHeight="1">
      <c r="A176" s="77">
        <f t="shared" si="118"/>
        <v>42979</v>
      </c>
      <c r="B176" s="78">
        <f t="shared" si="119"/>
        <v>50000</v>
      </c>
      <c r="C176" s="87"/>
      <c r="D176" s="79">
        <f t="shared" si="81"/>
        <v>50000</v>
      </c>
      <c r="E176" s="67">
        <f t="shared" si="82"/>
        <v>1500000</v>
      </c>
      <c r="F176" s="67">
        <f t="shared" ca="1" si="83"/>
        <v>531009.45349435869</v>
      </c>
      <c r="G176" s="80">
        <f>VLOOKUP($A176,[0]!Table,MATCH(G$4,[0]!Curves,0))</f>
        <v>4.7570000000000006</v>
      </c>
      <c r="H176" s="81">
        <f t="shared" si="84"/>
        <v>4.7570000000000006</v>
      </c>
      <c r="I176" s="80">
        <f t="shared" si="85"/>
        <v>4.7570000000000006</v>
      </c>
      <c r="J176" s="80">
        <f>VLOOKUP($A176,[0]!Table,MATCH(J$4,[0]!Curves,0))</f>
        <v>0</v>
      </c>
      <c r="K176" s="81">
        <f t="shared" si="86"/>
        <v>0</v>
      </c>
      <c r="L176" s="99">
        <f t="shared" si="87"/>
        <v>0</v>
      </c>
      <c r="M176" s="80">
        <f>VLOOKUP($A176,[0]!Table,MATCH(M$4,[0]!Curves,0))</f>
        <v>0</v>
      </c>
      <c r="N176" s="81">
        <f t="shared" si="88"/>
        <v>0</v>
      </c>
      <c r="O176" s="99">
        <f t="shared" si="89"/>
        <v>0</v>
      </c>
      <c r="P176" s="71"/>
      <c r="Q176" s="99">
        <f t="shared" si="90"/>
        <v>4.7570000000000006</v>
      </c>
      <c r="R176" s="99">
        <f t="shared" si="91"/>
        <v>4.7570000000000006</v>
      </c>
      <c r="S176" s="99">
        <f t="shared" si="92"/>
        <v>4.7570000000000006</v>
      </c>
      <c r="T176" s="82"/>
      <c r="U176" s="22">
        <f t="shared" si="93"/>
        <v>30</v>
      </c>
      <c r="V176" s="83">
        <f t="shared" si="94"/>
        <v>43033</v>
      </c>
      <c r="W176" s="22">
        <f t="shared" ca="1" si="95"/>
        <v>5984</v>
      </c>
      <c r="X176" s="80">
        <f>VLOOKUP($A176,[0]!Table,MATCH(X$4,[0]!Curves,0))</f>
        <v>6.4364166073695106E-2</v>
      </c>
      <c r="Y176" s="84">
        <f t="shared" ca="1" si="96"/>
        <v>0.35400630232957248</v>
      </c>
      <c r="Z176" s="22">
        <f t="shared" si="97"/>
        <v>1</v>
      </c>
      <c r="AA176" s="22">
        <f t="shared" si="98"/>
        <v>30</v>
      </c>
      <c r="AC176" s="72">
        <f t="shared" ca="1" si="99"/>
        <v>2526011.9702726644</v>
      </c>
      <c r="AD176" s="72">
        <f t="shared" ca="1" si="100"/>
        <v>2526011.9702726644</v>
      </c>
      <c r="AE176" s="72">
        <f t="shared" ca="1" si="101"/>
        <v>2526011.9702726644</v>
      </c>
      <c r="AF176" s="72">
        <f t="shared" ca="1" si="102"/>
        <v>0</v>
      </c>
      <c r="AG176" s="72">
        <f t="shared" ca="1" si="103"/>
        <v>0</v>
      </c>
      <c r="AH176" s="72">
        <f t="shared" ca="1" si="104"/>
        <v>0</v>
      </c>
      <c r="AI176" s="72">
        <f t="shared" ca="1" si="105"/>
        <v>0</v>
      </c>
      <c r="AJ176" s="72">
        <f t="shared" ca="1" si="106"/>
        <v>0</v>
      </c>
      <c r="AK176" s="72">
        <f t="shared" ca="1" si="107"/>
        <v>0</v>
      </c>
      <c r="AL176" s="76"/>
      <c r="AM176" s="72">
        <f t="shared" ca="1" si="108"/>
        <v>0</v>
      </c>
      <c r="AN176" s="72">
        <f t="shared" ca="1" si="109"/>
        <v>0</v>
      </c>
      <c r="AO176" s="72">
        <f t="shared" ca="1" si="110"/>
        <v>0</v>
      </c>
      <c r="AP176" s="85">
        <f t="shared" ca="1" si="111"/>
        <v>0</v>
      </c>
      <c r="AR176" s="72">
        <f t="shared" ca="1" si="112"/>
        <v>0</v>
      </c>
      <c r="AS176" s="72">
        <f t="shared" ca="1" si="113"/>
        <v>0</v>
      </c>
      <c r="AT176" s="72">
        <f t="shared" ca="1" si="114"/>
        <v>0</v>
      </c>
      <c r="AU176" s="85">
        <f t="shared" ca="1" si="115"/>
        <v>0</v>
      </c>
      <c r="AV176" s="85"/>
      <c r="AW176" s="73">
        <f t="shared" ca="1" si="116"/>
        <v>0</v>
      </c>
      <c r="AY176" s="73">
        <f t="shared" ca="1" si="117"/>
        <v>2526011.9702726644</v>
      </c>
      <c r="AZ176" s="86"/>
    </row>
    <row r="177" spans="1:52" ht="12" customHeight="1">
      <c r="A177" s="77">
        <f t="shared" si="118"/>
        <v>43009</v>
      </c>
      <c r="B177" s="78">
        <f t="shared" si="119"/>
        <v>50000</v>
      </c>
      <c r="C177" s="87"/>
      <c r="D177" s="79">
        <f t="shared" si="81"/>
        <v>50000</v>
      </c>
      <c r="E177" s="67">
        <f t="shared" si="82"/>
        <v>1550000</v>
      </c>
      <c r="F177" s="67">
        <f t="shared" ca="1" si="83"/>
        <v>545450.94562715804</v>
      </c>
      <c r="G177" s="80">
        <f>VLOOKUP($A177,[0]!Table,MATCH(G$4,[0]!Curves,0))</f>
        <v>4.7850000000000001</v>
      </c>
      <c r="H177" s="81">
        <f t="shared" si="84"/>
        <v>4.7850000000000001</v>
      </c>
      <c r="I177" s="80">
        <f t="shared" si="85"/>
        <v>4.7850000000000001</v>
      </c>
      <c r="J177" s="80">
        <f>VLOOKUP($A177,[0]!Table,MATCH(J$4,[0]!Curves,0))</f>
        <v>0</v>
      </c>
      <c r="K177" s="81">
        <f t="shared" si="86"/>
        <v>0</v>
      </c>
      <c r="L177" s="99">
        <f t="shared" si="87"/>
        <v>0</v>
      </c>
      <c r="M177" s="80">
        <f>VLOOKUP($A177,[0]!Table,MATCH(M$4,[0]!Curves,0))</f>
        <v>0</v>
      </c>
      <c r="N177" s="81">
        <f t="shared" si="88"/>
        <v>0</v>
      </c>
      <c r="O177" s="99">
        <f t="shared" si="89"/>
        <v>0</v>
      </c>
      <c r="P177" s="71"/>
      <c r="Q177" s="99">
        <f t="shared" si="90"/>
        <v>4.7850000000000001</v>
      </c>
      <c r="R177" s="99">
        <f t="shared" si="91"/>
        <v>4.7850000000000001</v>
      </c>
      <c r="S177" s="99">
        <f t="shared" si="92"/>
        <v>4.7850000000000001</v>
      </c>
      <c r="T177" s="82"/>
      <c r="U177" s="22">
        <f t="shared" si="93"/>
        <v>31</v>
      </c>
      <c r="V177" s="83">
        <f t="shared" si="94"/>
        <v>43064</v>
      </c>
      <c r="W177" s="22">
        <f t="shared" ca="1" si="95"/>
        <v>6015</v>
      </c>
      <c r="X177" s="80">
        <f>VLOOKUP($A177,[0]!Table,MATCH(X$4,[0]!Curves,0))</f>
        <v>6.4399174287443905E-2</v>
      </c>
      <c r="Y177" s="84">
        <f t="shared" ca="1" si="96"/>
        <v>0.35190383588848906</v>
      </c>
      <c r="Z177" s="22">
        <f t="shared" si="97"/>
        <v>1</v>
      </c>
      <c r="AA177" s="22">
        <f t="shared" si="98"/>
        <v>31</v>
      </c>
      <c r="AC177" s="72">
        <f t="shared" ca="1" si="99"/>
        <v>2609982.7748259511</v>
      </c>
      <c r="AD177" s="72">
        <f t="shared" ca="1" si="100"/>
        <v>2609982.7748259511</v>
      </c>
      <c r="AE177" s="72">
        <f t="shared" ca="1" si="101"/>
        <v>2609982.7748259511</v>
      </c>
      <c r="AF177" s="72">
        <f t="shared" ca="1" si="102"/>
        <v>0</v>
      </c>
      <c r="AG177" s="72">
        <f t="shared" ca="1" si="103"/>
        <v>0</v>
      </c>
      <c r="AH177" s="72">
        <f t="shared" ca="1" si="104"/>
        <v>0</v>
      </c>
      <c r="AI177" s="72">
        <f t="shared" ca="1" si="105"/>
        <v>0</v>
      </c>
      <c r="AJ177" s="72">
        <f t="shared" ca="1" si="106"/>
        <v>0</v>
      </c>
      <c r="AK177" s="72">
        <f t="shared" ca="1" si="107"/>
        <v>0</v>
      </c>
      <c r="AL177" s="76"/>
      <c r="AM177" s="72">
        <f t="shared" ca="1" si="108"/>
        <v>0</v>
      </c>
      <c r="AN177" s="72">
        <f t="shared" ca="1" si="109"/>
        <v>0</v>
      </c>
      <c r="AO177" s="72">
        <f t="shared" ca="1" si="110"/>
        <v>0</v>
      </c>
      <c r="AP177" s="85">
        <f t="shared" ca="1" si="111"/>
        <v>0</v>
      </c>
      <c r="AR177" s="72">
        <f t="shared" ca="1" si="112"/>
        <v>0</v>
      </c>
      <c r="AS177" s="72">
        <f t="shared" ca="1" si="113"/>
        <v>0</v>
      </c>
      <c r="AT177" s="72">
        <f t="shared" ca="1" si="114"/>
        <v>0</v>
      </c>
      <c r="AU177" s="85">
        <f t="shared" ca="1" si="115"/>
        <v>0</v>
      </c>
      <c r="AV177" s="85"/>
      <c r="AW177" s="73">
        <f t="shared" ca="1" si="116"/>
        <v>0</v>
      </c>
      <c r="AY177" s="73">
        <f t="shared" ca="1" si="117"/>
        <v>2609982.7748259511</v>
      </c>
      <c r="AZ177" s="86"/>
    </row>
    <row r="178" spans="1:52" ht="12" customHeight="1">
      <c r="A178" s="77">
        <f t="shared" si="118"/>
        <v>43040</v>
      </c>
      <c r="B178" s="78">
        <f t="shared" si="119"/>
        <v>50000</v>
      </c>
      <c r="C178" s="87"/>
      <c r="D178" s="79">
        <f t="shared" si="81"/>
        <v>50000</v>
      </c>
      <c r="E178" s="67">
        <f t="shared" si="82"/>
        <v>1500000</v>
      </c>
      <c r="F178" s="67">
        <f t="shared" ca="1" si="83"/>
        <v>524818.6534047398</v>
      </c>
      <c r="G178" s="80">
        <f>VLOOKUP($A178,[0]!Table,MATCH(G$4,[0]!Curves,0))</f>
        <v>4.92</v>
      </c>
      <c r="H178" s="81">
        <f t="shared" si="84"/>
        <v>4.92</v>
      </c>
      <c r="I178" s="80">
        <f t="shared" si="85"/>
        <v>4.92</v>
      </c>
      <c r="J178" s="80">
        <f>VLOOKUP($A178,[0]!Table,MATCH(J$4,[0]!Curves,0))</f>
        <v>0</v>
      </c>
      <c r="K178" s="81">
        <f t="shared" si="86"/>
        <v>0</v>
      </c>
      <c r="L178" s="99">
        <f t="shared" si="87"/>
        <v>0</v>
      </c>
      <c r="M178" s="80">
        <f>VLOOKUP($A178,[0]!Table,MATCH(M$4,[0]!Curves,0))</f>
        <v>0</v>
      </c>
      <c r="N178" s="81">
        <f t="shared" si="88"/>
        <v>0</v>
      </c>
      <c r="O178" s="99">
        <f t="shared" si="89"/>
        <v>0</v>
      </c>
      <c r="P178" s="71"/>
      <c r="Q178" s="99">
        <f t="shared" si="90"/>
        <v>4.92</v>
      </c>
      <c r="R178" s="99">
        <f t="shared" si="91"/>
        <v>4.92</v>
      </c>
      <c r="S178" s="99">
        <f t="shared" si="92"/>
        <v>4.92</v>
      </c>
      <c r="T178" s="82"/>
      <c r="U178" s="22">
        <f t="shared" si="93"/>
        <v>30</v>
      </c>
      <c r="V178" s="83">
        <f t="shared" si="94"/>
        <v>43094</v>
      </c>
      <c r="W178" s="22">
        <f t="shared" ca="1" si="95"/>
        <v>6045</v>
      </c>
      <c r="X178" s="80">
        <f>VLOOKUP($A178,[0]!Table,MATCH(X$4,[0]!Curves,0))</f>
        <v>6.4435349442077502E-2</v>
      </c>
      <c r="Y178" s="84">
        <f t="shared" ca="1" si="96"/>
        <v>0.34987910226982655</v>
      </c>
      <c r="Z178" s="22">
        <f t="shared" si="97"/>
        <v>1</v>
      </c>
      <c r="AA178" s="22">
        <f t="shared" si="98"/>
        <v>30</v>
      </c>
      <c r="AC178" s="72">
        <f t="shared" ca="1" si="99"/>
        <v>2582107.77475132</v>
      </c>
      <c r="AD178" s="72">
        <f t="shared" ca="1" si="100"/>
        <v>2582107.77475132</v>
      </c>
      <c r="AE178" s="72">
        <f t="shared" ca="1" si="101"/>
        <v>2582107.77475132</v>
      </c>
      <c r="AF178" s="72">
        <f t="shared" ca="1" si="102"/>
        <v>0</v>
      </c>
      <c r="AG178" s="72">
        <f t="shared" ca="1" si="103"/>
        <v>0</v>
      </c>
      <c r="AH178" s="72">
        <f t="shared" ca="1" si="104"/>
        <v>0</v>
      </c>
      <c r="AI178" s="72">
        <f t="shared" ca="1" si="105"/>
        <v>0</v>
      </c>
      <c r="AJ178" s="72">
        <f t="shared" ca="1" si="106"/>
        <v>0</v>
      </c>
      <c r="AK178" s="72">
        <f t="shared" ca="1" si="107"/>
        <v>0</v>
      </c>
      <c r="AL178" s="76"/>
      <c r="AM178" s="72">
        <f t="shared" ca="1" si="108"/>
        <v>0</v>
      </c>
      <c r="AN178" s="72">
        <f t="shared" ca="1" si="109"/>
        <v>0</v>
      </c>
      <c r="AO178" s="72">
        <f t="shared" ca="1" si="110"/>
        <v>0</v>
      </c>
      <c r="AP178" s="85">
        <f t="shared" ca="1" si="111"/>
        <v>0</v>
      </c>
      <c r="AR178" s="72">
        <f t="shared" ca="1" si="112"/>
        <v>0</v>
      </c>
      <c r="AS178" s="72">
        <f t="shared" ca="1" si="113"/>
        <v>0</v>
      </c>
      <c r="AT178" s="72">
        <f t="shared" ca="1" si="114"/>
        <v>0</v>
      </c>
      <c r="AU178" s="85">
        <f t="shared" ca="1" si="115"/>
        <v>0</v>
      </c>
      <c r="AV178" s="85"/>
      <c r="AW178" s="73">
        <f t="shared" ca="1" si="116"/>
        <v>0</v>
      </c>
      <c r="AY178" s="73">
        <f t="shared" ca="1" si="117"/>
        <v>2582107.77475132</v>
      </c>
      <c r="AZ178" s="86"/>
    </row>
    <row r="179" spans="1:52" ht="12" customHeight="1">
      <c r="A179" s="77">
        <f t="shared" si="118"/>
        <v>43070</v>
      </c>
      <c r="B179" s="78">
        <f t="shared" si="119"/>
        <v>50000</v>
      </c>
      <c r="C179" s="87"/>
      <c r="D179" s="79">
        <f t="shared" si="81"/>
        <v>50000</v>
      </c>
      <c r="E179" s="67">
        <f t="shared" si="82"/>
        <v>1550000</v>
      </c>
      <c r="F179" s="67">
        <f t="shared" ca="1" si="83"/>
        <v>539085.47891062999</v>
      </c>
      <c r="G179" s="80">
        <f>VLOOKUP($A179,[0]!Table,MATCH(G$4,[0]!Curves,0))</f>
        <v>5.0549999999999997</v>
      </c>
      <c r="H179" s="81">
        <f t="shared" si="84"/>
        <v>5.0549999999999997</v>
      </c>
      <c r="I179" s="80">
        <f t="shared" si="85"/>
        <v>5.0549999999999997</v>
      </c>
      <c r="J179" s="80">
        <f>VLOOKUP($A179,[0]!Table,MATCH(J$4,[0]!Curves,0))</f>
        <v>0</v>
      </c>
      <c r="K179" s="81">
        <f t="shared" si="86"/>
        <v>0</v>
      </c>
      <c r="L179" s="99">
        <f t="shared" si="87"/>
        <v>0</v>
      </c>
      <c r="M179" s="80">
        <f>VLOOKUP($A179,[0]!Table,MATCH(M$4,[0]!Curves,0))</f>
        <v>0</v>
      </c>
      <c r="N179" s="81">
        <f t="shared" si="88"/>
        <v>0</v>
      </c>
      <c r="O179" s="99">
        <f t="shared" si="89"/>
        <v>0</v>
      </c>
      <c r="P179" s="71"/>
      <c r="Q179" s="99">
        <f t="shared" si="90"/>
        <v>5.0549999999999997</v>
      </c>
      <c r="R179" s="99">
        <f t="shared" si="91"/>
        <v>5.0549999999999997</v>
      </c>
      <c r="S179" s="99">
        <f t="shared" si="92"/>
        <v>5.0549999999999997</v>
      </c>
      <c r="T179" s="82"/>
      <c r="U179" s="22">
        <f t="shared" si="93"/>
        <v>31</v>
      </c>
      <c r="V179" s="83">
        <f t="shared" si="94"/>
        <v>43125</v>
      </c>
      <c r="W179" s="22">
        <f t="shared" ca="1" si="95"/>
        <v>6076</v>
      </c>
      <c r="X179" s="80">
        <f>VLOOKUP($A179,[0]!Table,MATCH(X$4,[0]!Curves,0))</f>
        <v>6.4470357656652308E-2</v>
      </c>
      <c r="Y179" s="84">
        <f t="shared" ca="1" si="96"/>
        <v>0.34779708316814839</v>
      </c>
      <c r="Z179" s="22">
        <f t="shared" si="97"/>
        <v>1</v>
      </c>
      <c r="AA179" s="22">
        <f t="shared" si="98"/>
        <v>31</v>
      </c>
      <c r="AC179" s="72">
        <f t="shared" ca="1" si="99"/>
        <v>2725077.0958932345</v>
      </c>
      <c r="AD179" s="72">
        <f t="shared" ca="1" si="100"/>
        <v>2725077.0958932345</v>
      </c>
      <c r="AE179" s="72">
        <f t="shared" ca="1" si="101"/>
        <v>2725077.0958932345</v>
      </c>
      <c r="AF179" s="72">
        <f t="shared" ca="1" si="102"/>
        <v>0</v>
      </c>
      <c r="AG179" s="72">
        <f t="shared" ca="1" si="103"/>
        <v>0</v>
      </c>
      <c r="AH179" s="72">
        <f t="shared" ca="1" si="104"/>
        <v>0</v>
      </c>
      <c r="AI179" s="72">
        <f t="shared" ca="1" si="105"/>
        <v>0</v>
      </c>
      <c r="AJ179" s="72">
        <f t="shared" ca="1" si="106"/>
        <v>0</v>
      </c>
      <c r="AK179" s="72">
        <f t="shared" ca="1" si="107"/>
        <v>0</v>
      </c>
      <c r="AL179" s="76"/>
      <c r="AM179" s="72">
        <f t="shared" ca="1" si="108"/>
        <v>0</v>
      </c>
      <c r="AN179" s="72">
        <f t="shared" ca="1" si="109"/>
        <v>0</v>
      </c>
      <c r="AO179" s="72">
        <f t="shared" ca="1" si="110"/>
        <v>0</v>
      </c>
      <c r="AP179" s="85">
        <f t="shared" ca="1" si="111"/>
        <v>0</v>
      </c>
      <c r="AR179" s="72">
        <f t="shared" ca="1" si="112"/>
        <v>0</v>
      </c>
      <c r="AS179" s="72">
        <f t="shared" ca="1" si="113"/>
        <v>0</v>
      </c>
      <c r="AT179" s="72">
        <f t="shared" ca="1" si="114"/>
        <v>0</v>
      </c>
      <c r="AU179" s="85">
        <f t="shared" ca="1" si="115"/>
        <v>0</v>
      </c>
      <c r="AV179" s="85"/>
      <c r="AW179" s="73">
        <f t="shared" ca="1" si="116"/>
        <v>0</v>
      </c>
      <c r="AY179" s="73">
        <f t="shared" ca="1" si="117"/>
        <v>2725077.0958932345</v>
      </c>
      <c r="AZ179" s="86"/>
    </row>
    <row r="180" spans="1:52" ht="12" customHeight="1">
      <c r="A180" s="77">
        <f t="shared" si="118"/>
        <v>43101</v>
      </c>
      <c r="B180" s="78">
        <f t="shared" si="119"/>
        <v>50000</v>
      </c>
      <c r="C180" s="87"/>
      <c r="D180" s="79">
        <f t="shared" si="81"/>
        <v>50000</v>
      </c>
      <c r="E180" s="67">
        <f t="shared" si="82"/>
        <v>1550000</v>
      </c>
      <c r="F180" s="67">
        <f t="shared" ca="1" si="83"/>
        <v>535874.37060247769</v>
      </c>
      <c r="G180" s="80">
        <f>VLOOKUP($A180,[0]!Table,MATCH(G$4,[0]!Curves,0))</f>
        <v>5.1510000000000007</v>
      </c>
      <c r="H180" s="81">
        <f t="shared" si="84"/>
        <v>5.1510000000000007</v>
      </c>
      <c r="I180" s="80">
        <f t="shared" si="85"/>
        <v>5.1510000000000007</v>
      </c>
      <c r="J180" s="80">
        <f>VLOOKUP($A180,[0]!Table,MATCH(J$4,[0]!Curves,0))</f>
        <v>0</v>
      </c>
      <c r="K180" s="81">
        <f t="shared" si="86"/>
        <v>0</v>
      </c>
      <c r="L180" s="99">
        <f t="shared" si="87"/>
        <v>0</v>
      </c>
      <c r="M180" s="80">
        <f>VLOOKUP($A180,[0]!Table,MATCH(M$4,[0]!Curves,0))</f>
        <v>0</v>
      </c>
      <c r="N180" s="81">
        <f t="shared" si="88"/>
        <v>0</v>
      </c>
      <c r="O180" s="99">
        <f t="shared" si="89"/>
        <v>0</v>
      </c>
      <c r="P180" s="71"/>
      <c r="Q180" s="99">
        <f t="shared" si="90"/>
        <v>5.1510000000000007</v>
      </c>
      <c r="R180" s="99">
        <f t="shared" si="91"/>
        <v>5.1510000000000007</v>
      </c>
      <c r="S180" s="99">
        <f t="shared" si="92"/>
        <v>5.1510000000000007</v>
      </c>
      <c r="T180" s="82"/>
      <c r="U180" s="22">
        <f t="shared" si="93"/>
        <v>31</v>
      </c>
      <c r="V180" s="83">
        <f t="shared" si="94"/>
        <v>43156</v>
      </c>
      <c r="W180" s="22">
        <f t="shared" ca="1" si="95"/>
        <v>6107</v>
      </c>
      <c r="X180" s="80">
        <f>VLOOKUP($A180,[0]!Table,MATCH(X$4,[0]!Curves,0))</f>
        <v>6.45065328121395E-2</v>
      </c>
      <c r="Y180" s="84">
        <f t="shared" ca="1" si="96"/>
        <v>0.34572540038869531</v>
      </c>
      <c r="Z180" s="22">
        <f t="shared" si="97"/>
        <v>1</v>
      </c>
      <c r="AA180" s="22">
        <f t="shared" si="98"/>
        <v>31</v>
      </c>
      <c r="AC180" s="72">
        <f t="shared" ca="1" si="99"/>
        <v>2760288.8829733632</v>
      </c>
      <c r="AD180" s="72">
        <f t="shared" ca="1" si="100"/>
        <v>2760288.8829733632</v>
      </c>
      <c r="AE180" s="72">
        <f t="shared" ca="1" si="101"/>
        <v>2760288.8829733632</v>
      </c>
      <c r="AF180" s="72">
        <f t="shared" ca="1" si="102"/>
        <v>0</v>
      </c>
      <c r="AG180" s="72">
        <f t="shared" ca="1" si="103"/>
        <v>0</v>
      </c>
      <c r="AH180" s="72">
        <f t="shared" ca="1" si="104"/>
        <v>0</v>
      </c>
      <c r="AI180" s="72">
        <f t="shared" ca="1" si="105"/>
        <v>0</v>
      </c>
      <c r="AJ180" s="72">
        <f t="shared" ca="1" si="106"/>
        <v>0</v>
      </c>
      <c r="AK180" s="72">
        <f t="shared" ca="1" si="107"/>
        <v>0</v>
      </c>
      <c r="AL180" s="76"/>
      <c r="AM180" s="72">
        <f t="shared" ca="1" si="108"/>
        <v>0</v>
      </c>
      <c r="AN180" s="72">
        <f t="shared" ca="1" si="109"/>
        <v>0</v>
      </c>
      <c r="AO180" s="72">
        <f t="shared" ca="1" si="110"/>
        <v>0</v>
      </c>
      <c r="AP180" s="85">
        <f t="shared" ca="1" si="111"/>
        <v>0</v>
      </c>
      <c r="AR180" s="72">
        <f t="shared" ca="1" si="112"/>
        <v>0</v>
      </c>
      <c r="AS180" s="72">
        <f t="shared" ca="1" si="113"/>
        <v>0</v>
      </c>
      <c r="AT180" s="72">
        <f t="shared" ca="1" si="114"/>
        <v>0</v>
      </c>
      <c r="AU180" s="85">
        <f t="shared" ca="1" si="115"/>
        <v>0</v>
      </c>
      <c r="AV180" s="85"/>
      <c r="AW180" s="73">
        <f t="shared" ca="1" si="116"/>
        <v>0</v>
      </c>
      <c r="AY180" s="73">
        <f t="shared" ca="1" si="117"/>
        <v>2760288.8829733632</v>
      </c>
      <c r="AZ180" s="86"/>
    </row>
    <row r="181" spans="1:52" ht="12" customHeight="1">
      <c r="A181" s="77">
        <f t="shared" si="118"/>
        <v>43132</v>
      </c>
      <c r="B181" s="78">
        <f t="shared" si="119"/>
        <v>50000</v>
      </c>
      <c r="C181" s="87"/>
      <c r="D181" s="79">
        <f t="shared" si="81"/>
        <v>50000</v>
      </c>
      <c r="E181" s="67">
        <f t="shared" si="82"/>
        <v>1400000</v>
      </c>
      <c r="F181" s="67">
        <f t="shared" ca="1" si="83"/>
        <v>481408.27919186518</v>
      </c>
      <c r="G181" s="80">
        <f>VLOOKUP($A181,[0]!Table,MATCH(G$4,[0]!Curves,0))</f>
        <v>5.0330000000000004</v>
      </c>
      <c r="H181" s="81">
        <f t="shared" si="84"/>
        <v>5.0330000000000004</v>
      </c>
      <c r="I181" s="80">
        <f t="shared" si="85"/>
        <v>5.0330000000000004</v>
      </c>
      <c r="J181" s="80">
        <f>VLOOKUP($A181,[0]!Table,MATCH(J$4,[0]!Curves,0))</f>
        <v>0</v>
      </c>
      <c r="K181" s="81">
        <f t="shared" si="86"/>
        <v>0</v>
      </c>
      <c r="L181" s="99">
        <f t="shared" si="87"/>
        <v>0</v>
      </c>
      <c r="M181" s="80">
        <f>VLOOKUP($A181,[0]!Table,MATCH(M$4,[0]!Curves,0))</f>
        <v>0</v>
      </c>
      <c r="N181" s="81">
        <f t="shared" si="88"/>
        <v>0</v>
      </c>
      <c r="O181" s="99">
        <f t="shared" si="89"/>
        <v>0</v>
      </c>
      <c r="P181" s="71"/>
      <c r="Q181" s="99">
        <f t="shared" si="90"/>
        <v>5.0330000000000004</v>
      </c>
      <c r="R181" s="99">
        <f t="shared" si="91"/>
        <v>5.0330000000000004</v>
      </c>
      <c r="S181" s="99">
        <f t="shared" si="92"/>
        <v>5.0330000000000004</v>
      </c>
      <c r="T181" s="82"/>
      <c r="U181" s="22">
        <f t="shared" si="93"/>
        <v>28</v>
      </c>
      <c r="V181" s="83">
        <f t="shared" si="94"/>
        <v>43184</v>
      </c>
      <c r="W181" s="22">
        <f t="shared" ca="1" si="95"/>
        <v>6135</v>
      </c>
      <c r="X181" s="80">
        <f>VLOOKUP($A181,[0]!Table,MATCH(X$4,[0]!Curves,0))</f>
        <v>6.45427079680614E-2</v>
      </c>
      <c r="Y181" s="84">
        <f t="shared" ca="1" si="96"/>
        <v>0.343863056565618</v>
      </c>
      <c r="Z181" s="22">
        <f t="shared" si="97"/>
        <v>1</v>
      </c>
      <c r="AA181" s="22">
        <f t="shared" si="98"/>
        <v>28</v>
      </c>
      <c r="AC181" s="72">
        <f t="shared" ca="1" si="99"/>
        <v>2422927.8691726578</v>
      </c>
      <c r="AD181" s="72">
        <f t="shared" ca="1" si="100"/>
        <v>2422927.8691726578</v>
      </c>
      <c r="AE181" s="72">
        <f t="shared" ca="1" si="101"/>
        <v>2422927.8691726578</v>
      </c>
      <c r="AF181" s="72">
        <f t="shared" ca="1" si="102"/>
        <v>0</v>
      </c>
      <c r="AG181" s="72">
        <f t="shared" ca="1" si="103"/>
        <v>0</v>
      </c>
      <c r="AH181" s="72">
        <f t="shared" ca="1" si="104"/>
        <v>0</v>
      </c>
      <c r="AI181" s="72">
        <f t="shared" ca="1" si="105"/>
        <v>0</v>
      </c>
      <c r="AJ181" s="72">
        <f t="shared" ca="1" si="106"/>
        <v>0</v>
      </c>
      <c r="AK181" s="72">
        <f t="shared" ca="1" si="107"/>
        <v>0</v>
      </c>
      <c r="AL181" s="76"/>
      <c r="AM181" s="72">
        <f t="shared" ca="1" si="108"/>
        <v>0</v>
      </c>
      <c r="AN181" s="72">
        <f t="shared" ca="1" si="109"/>
        <v>0</v>
      </c>
      <c r="AO181" s="72">
        <f t="shared" ca="1" si="110"/>
        <v>0</v>
      </c>
      <c r="AP181" s="85">
        <f t="shared" ca="1" si="111"/>
        <v>0</v>
      </c>
      <c r="AR181" s="72">
        <f t="shared" ca="1" si="112"/>
        <v>0</v>
      </c>
      <c r="AS181" s="72">
        <f t="shared" ca="1" si="113"/>
        <v>0</v>
      </c>
      <c r="AT181" s="72">
        <f t="shared" ca="1" si="114"/>
        <v>0</v>
      </c>
      <c r="AU181" s="85">
        <f t="shared" ca="1" si="115"/>
        <v>0</v>
      </c>
      <c r="AV181" s="85"/>
      <c r="AW181" s="73">
        <f t="shared" ca="1" si="116"/>
        <v>0</v>
      </c>
      <c r="AY181" s="73">
        <f t="shared" ca="1" si="117"/>
        <v>2422927.8691726578</v>
      </c>
      <c r="AZ181" s="86"/>
    </row>
    <row r="182" spans="1:52" ht="12" customHeight="1">
      <c r="A182" s="77">
        <f t="shared" si="118"/>
        <v>43160</v>
      </c>
      <c r="B182" s="78">
        <f t="shared" si="119"/>
        <v>50000</v>
      </c>
      <c r="C182" s="87"/>
      <c r="D182" s="79">
        <f t="shared" si="81"/>
        <v>50000</v>
      </c>
      <c r="E182" s="67">
        <f t="shared" si="82"/>
        <v>1550000</v>
      </c>
      <c r="F182" s="67">
        <f t="shared" ca="1" si="83"/>
        <v>529806.9631936386</v>
      </c>
      <c r="G182" s="80">
        <f>VLOOKUP($A182,[0]!Table,MATCH(G$4,[0]!Curves,0))</f>
        <v>4.9000000000000004</v>
      </c>
      <c r="H182" s="81">
        <f t="shared" si="84"/>
        <v>4.9000000000000004</v>
      </c>
      <c r="I182" s="80">
        <f t="shared" si="85"/>
        <v>4.9000000000000004</v>
      </c>
      <c r="J182" s="80">
        <f>VLOOKUP($A182,[0]!Table,MATCH(J$4,[0]!Curves,0))</f>
        <v>0</v>
      </c>
      <c r="K182" s="81">
        <f t="shared" si="86"/>
        <v>0</v>
      </c>
      <c r="L182" s="99">
        <f t="shared" si="87"/>
        <v>0</v>
      </c>
      <c r="M182" s="80">
        <f>VLOOKUP($A182,[0]!Table,MATCH(M$4,[0]!Curves,0))</f>
        <v>0</v>
      </c>
      <c r="N182" s="81">
        <f t="shared" si="88"/>
        <v>0</v>
      </c>
      <c r="O182" s="99">
        <f t="shared" si="89"/>
        <v>0</v>
      </c>
      <c r="P182" s="71"/>
      <c r="Q182" s="99">
        <f t="shared" si="90"/>
        <v>4.9000000000000004</v>
      </c>
      <c r="R182" s="99">
        <f t="shared" si="91"/>
        <v>4.9000000000000004</v>
      </c>
      <c r="S182" s="99">
        <f t="shared" si="92"/>
        <v>4.9000000000000004</v>
      </c>
      <c r="T182" s="82"/>
      <c r="U182" s="22">
        <f t="shared" si="93"/>
        <v>31</v>
      </c>
      <c r="V182" s="83">
        <f t="shared" si="94"/>
        <v>43215</v>
      </c>
      <c r="W182" s="22">
        <f t="shared" ca="1" si="95"/>
        <v>6166</v>
      </c>
      <c r="X182" s="80">
        <f>VLOOKUP($A182,[0]!Table,MATCH(X$4,[0]!Curves,0))</f>
        <v>6.4575382302814802E-2</v>
      </c>
      <c r="Y182" s="84">
        <f t="shared" ca="1" si="96"/>
        <v>0.34181094399589584</v>
      </c>
      <c r="Z182" s="22">
        <f t="shared" si="97"/>
        <v>1</v>
      </c>
      <c r="AA182" s="22">
        <f t="shared" si="98"/>
        <v>31</v>
      </c>
      <c r="AC182" s="72">
        <f t="shared" ca="1" si="99"/>
        <v>2596054.1196488291</v>
      </c>
      <c r="AD182" s="72">
        <f t="shared" ca="1" si="100"/>
        <v>2596054.1196488291</v>
      </c>
      <c r="AE182" s="72">
        <f t="shared" ca="1" si="101"/>
        <v>2596054.1196488291</v>
      </c>
      <c r="AF182" s="72">
        <f t="shared" ca="1" si="102"/>
        <v>0</v>
      </c>
      <c r="AG182" s="72">
        <f t="shared" ca="1" si="103"/>
        <v>0</v>
      </c>
      <c r="AH182" s="72">
        <f t="shared" ca="1" si="104"/>
        <v>0</v>
      </c>
      <c r="AI182" s="72">
        <f t="shared" ca="1" si="105"/>
        <v>0</v>
      </c>
      <c r="AJ182" s="72">
        <f t="shared" ca="1" si="106"/>
        <v>0</v>
      </c>
      <c r="AK182" s="72">
        <f t="shared" ca="1" si="107"/>
        <v>0</v>
      </c>
      <c r="AL182" s="76"/>
      <c r="AM182" s="72">
        <f t="shared" ca="1" si="108"/>
        <v>0</v>
      </c>
      <c r="AN182" s="72">
        <f t="shared" ca="1" si="109"/>
        <v>0</v>
      </c>
      <c r="AO182" s="72">
        <f t="shared" ca="1" si="110"/>
        <v>0</v>
      </c>
      <c r="AP182" s="85">
        <f t="shared" ca="1" si="111"/>
        <v>0</v>
      </c>
      <c r="AR182" s="72">
        <f t="shared" ca="1" si="112"/>
        <v>0</v>
      </c>
      <c r="AS182" s="72">
        <f t="shared" ca="1" si="113"/>
        <v>0</v>
      </c>
      <c r="AT182" s="72">
        <f t="shared" ca="1" si="114"/>
        <v>0</v>
      </c>
      <c r="AU182" s="85">
        <f t="shared" ca="1" si="115"/>
        <v>0</v>
      </c>
      <c r="AV182" s="85"/>
      <c r="AW182" s="73">
        <f t="shared" ca="1" si="116"/>
        <v>0</v>
      </c>
      <c r="AY182" s="73">
        <f t="shared" ca="1" si="117"/>
        <v>2596054.1196488291</v>
      </c>
      <c r="AZ182" s="86"/>
    </row>
    <row r="183" spans="1:52" ht="12" customHeight="1">
      <c r="A183" s="77">
        <f t="shared" si="118"/>
        <v>43191</v>
      </c>
      <c r="B183" s="78">
        <f t="shared" si="119"/>
        <v>50000</v>
      </c>
      <c r="C183" s="87"/>
      <c r="D183" s="79">
        <f t="shared" si="81"/>
        <v>50000</v>
      </c>
      <c r="E183" s="67">
        <f t="shared" si="82"/>
        <v>1500000</v>
      </c>
      <c r="F183" s="67">
        <f t="shared" ca="1" si="83"/>
        <v>509752.1526057435</v>
      </c>
      <c r="G183" s="80">
        <f>VLOOKUP($A183,[0]!Table,MATCH(G$4,[0]!Curves,0))</f>
        <v>4.7149999999999999</v>
      </c>
      <c r="H183" s="81">
        <f t="shared" si="84"/>
        <v>4.7149999999999999</v>
      </c>
      <c r="I183" s="80">
        <f t="shared" si="85"/>
        <v>4.7149999999999999</v>
      </c>
      <c r="J183" s="80">
        <f>VLOOKUP($A183,[0]!Table,MATCH(J$4,[0]!Curves,0))</f>
        <v>0</v>
      </c>
      <c r="K183" s="81">
        <f t="shared" si="86"/>
        <v>0</v>
      </c>
      <c r="L183" s="99">
        <f t="shared" si="87"/>
        <v>0</v>
      </c>
      <c r="M183" s="80">
        <f>VLOOKUP($A183,[0]!Table,MATCH(M$4,[0]!Curves,0))</f>
        <v>0</v>
      </c>
      <c r="N183" s="81">
        <f t="shared" si="88"/>
        <v>0</v>
      </c>
      <c r="O183" s="99">
        <f t="shared" si="89"/>
        <v>0</v>
      </c>
      <c r="P183" s="71"/>
      <c r="Q183" s="99">
        <f t="shared" si="90"/>
        <v>4.7149999999999999</v>
      </c>
      <c r="R183" s="99">
        <f t="shared" si="91"/>
        <v>4.7149999999999999</v>
      </c>
      <c r="S183" s="99">
        <f t="shared" si="92"/>
        <v>4.7149999999999999</v>
      </c>
      <c r="T183" s="82"/>
      <c r="U183" s="22">
        <f t="shared" si="93"/>
        <v>30</v>
      </c>
      <c r="V183" s="83">
        <f t="shared" si="94"/>
        <v>43245</v>
      </c>
      <c r="W183" s="22">
        <f t="shared" ca="1" si="95"/>
        <v>6196</v>
      </c>
      <c r="X183" s="80">
        <f>VLOOKUP($A183,[0]!Table,MATCH(X$4,[0]!Curves,0))</f>
        <v>6.4611557459561805E-2</v>
      </c>
      <c r="Y183" s="84">
        <f t="shared" ca="1" si="96"/>
        <v>0.33983476840382898</v>
      </c>
      <c r="Z183" s="22">
        <f t="shared" si="97"/>
        <v>1</v>
      </c>
      <c r="AA183" s="22">
        <f t="shared" si="98"/>
        <v>30</v>
      </c>
      <c r="AC183" s="72">
        <f t="shared" ca="1" si="99"/>
        <v>2403481.3995360807</v>
      </c>
      <c r="AD183" s="72">
        <f t="shared" ca="1" si="100"/>
        <v>2403481.3995360807</v>
      </c>
      <c r="AE183" s="72">
        <f t="shared" ca="1" si="101"/>
        <v>2403481.3995360807</v>
      </c>
      <c r="AF183" s="72">
        <f t="shared" ca="1" si="102"/>
        <v>0</v>
      </c>
      <c r="AG183" s="72">
        <f t="shared" ca="1" si="103"/>
        <v>0</v>
      </c>
      <c r="AH183" s="72">
        <f t="shared" ca="1" si="104"/>
        <v>0</v>
      </c>
      <c r="AI183" s="72">
        <f t="shared" ca="1" si="105"/>
        <v>0</v>
      </c>
      <c r="AJ183" s="72">
        <f t="shared" ca="1" si="106"/>
        <v>0</v>
      </c>
      <c r="AK183" s="72">
        <f t="shared" ca="1" si="107"/>
        <v>0</v>
      </c>
      <c r="AL183" s="76"/>
      <c r="AM183" s="72">
        <f t="shared" ca="1" si="108"/>
        <v>0</v>
      </c>
      <c r="AN183" s="72">
        <f t="shared" ca="1" si="109"/>
        <v>0</v>
      </c>
      <c r="AO183" s="72">
        <f t="shared" ca="1" si="110"/>
        <v>0</v>
      </c>
      <c r="AP183" s="85">
        <f t="shared" ca="1" si="111"/>
        <v>0</v>
      </c>
      <c r="AR183" s="72">
        <f t="shared" ca="1" si="112"/>
        <v>0</v>
      </c>
      <c r="AS183" s="72">
        <f t="shared" ca="1" si="113"/>
        <v>0</v>
      </c>
      <c r="AT183" s="72">
        <f t="shared" ca="1" si="114"/>
        <v>0</v>
      </c>
      <c r="AU183" s="85">
        <f t="shared" ca="1" si="115"/>
        <v>0</v>
      </c>
      <c r="AV183" s="85"/>
      <c r="AW183" s="73">
        <f t="shared" ca="1" si="116"/>
        <v>0</v>
      </c>
      <c r="AY183" s="73">
        <f t="shared" ca="1" si="117"/>
        <v>2403481.3995360807</v>
      </c>
      <c r="AZ183" s="86"/>
    </row>
    <row r="184" spans="1:52" ht="12" customHeight="1">
      <c r="A184" s="77">
        <f t="shared" si="118"/>
        <v>43221</v>
      </c>
      <c r="B184" s="78">
        <f t="shared" si="119"/>
        <v>50000</v>
      </c>
      <c r="C184" s="87"/>
      <c r="D184" s="79">
        <f t="shared" si="81"/>
        <v>50000</v>
      </c>
      <c r="E184" s="67">
        <f t="shared" si="82"/>
        <v>1550000</v>
      </c>
      <c r="F184" s="67">
        <f t="shared" ca="1" si="83"/>
        <v>523594.26073086169</v>
      </c>
      <c r="G184" s="80">
        <f>VLOOKUP($A184,[0]!Table,MATCH(G$4,[0]!Curves,0))</f>
        <v>4.7050000000000001</v>
      </c>
      <c r="H184" s="81">
        <f t="shared" si="84"/>
        <v>4.7050000000000001</v>
      </c>
      <c r="I184" s="80">
        <f t="shared" si="85"/>
        <v>4.7050000000000001</v>
      </c>
      <c r="J184" s="80">
        <f>VLOOKUP($A184,[0]!Table,MATCH(J$4,[0]!Curves,0))</f>
        <v>0</v>
      </c>
      <c r="K184" s="81">
        <f t="shared" si="86"/>
        <v>0</v>
      </c>
      <c r="L184" s="99">
        <f t="shared" si="87"/>
        <v>0</v>
      </c>
      <c r="M184" s="80">
        <f>VLOOKUP($A184,[0]!Table,MATCH(M$4,[0]!Curves,0))</f>
        <v>0</v>
      </c>
      <c r="N184" s="81">
        <f t="shared" si="88"/>
        <v>0</v>
      </c>
      <c r="O184" s="99">
        <f t="shared" si="89"/>
        <v>0</v>
      </c>
      <c r="P184" s="71"/>
      <c r="Q184" s="99">
        <f t="shared" si="90"/>
        <v>4.7050000000000001</v>
      </c>
      <c r="R184" s="99">
        <f t="shared" si="91"/>
        <v>4.7050000000000001</v>
      </c>
      <c r="S184" s="99">
        <f t="shared" si="92"/>
        <v>4.7050000000000001</v>
      </c>
      <c r="T184" s="82"/>
      <c r="U184" s="22">
        <f t="shared" si="93"/>
        <v>31</v>
      </c>
      <c r="V184" s="83">
        <f t="shared" si="94"/>
        <v>43276</v>
      </c>
      <c r="W184" s="22">
        <f t="shared" ca="1" si="95"/>
        <v>6227</v>
      </c>
      <c r="X184" s="80">
        <f>VLOOKUP($A184,[0]!Table,MATCH(X$4,[0]!Curves,0))</f>
        <v>6.4646565676181697E-2</v>
      </c>
      <c r="Y184" s="84">
        <f t="shared" ca="1" si="96"/>
        <v>0.33780274885862044</v>
      </c>
      <c r="Z184" s="22">
        <f t="shared" si="97"/>
        <v>1</v>
      </c>
      <c r="AA184" s="22">
        <f t="shared" si="98"/>
        <v>31</v>
      </c>
      <c r="AC184" s="72">
        <f t="shared" ca="1" si="99"/>
        <v>2463510.9967387044</v>
      </c>
      <c r="AD184" s="72">
        <f t="shared" ca="1" si="100"/>
        <v>2463510.9967387044</v>
      </c>
      <c r="AE184" s="72">
        <f t="shared" ca="1" si="101"/>
        <v>2463510.9967387044</v>
      </c>
      <c r="AF184" s="72">
        <f t="shared" ca="1" si="102"/>
        <v>0</v>
      </c>
      <c r="AG184" s="72">
        <f t="shared" ca="1" si="103"/>
        <v>0</v>
      </c>
      <c r="AH184" s="72">
        <f t="shared" ca="1" si="104"/>
        <v>0</v>
      </c>
      <c r="AI184" s="72">
        <f t="shared" ca="1" si="105"/>
        <v>0</v>
      </c>
      <c r="AJ184" s="72">
        <f t="shared" ca="1" si="106"/>
        <v>0</v>
      </c>
      <c r="AK184" s="72">
        <f t="shared" ca="1" si="107"/>
        <v>0</v>
      </c>
      <c r="AL184" s="76"/>
      <c r="AM184" s="72">
        <f t="shared" ca="1" si="108"/>
        <v>0</v>
      </c>
      <c r="AN184" s="72">
        <f t="shared" ca="1" si="109"/>
        <v>0</v>
      </c>
      <c r="AO184" s="72">
        <f t="shared" ca="1" si="110"/>
        <v>0</v>
      </c>
      <c r="AP184" s="85">
        <f t="shared" ca="1" si="111"/>
        <v>0</v>
      </c>
      <c r="AR184" s="72">
        <f t="shared" ca="1" si="112"/>
        <v>0</v>
      </c>
      <c r="AS184" s="72">
        <f t="shared" ca="1" si="113"/>
        <v>0</v>
      </c>
      <c r="AT184" s="72">
        <f t="shared" ca="1" si="114"/>
        <v>0</v>
      </c>
      <c r="AU184" s="85">
        <f t="shared" ca="1" si="115"/>
        <v>0</v>
      </c>
      <c r="AV184" s="85"/>
      <c r="AW184" s="73">
        <f t="shared" ca="1" si="116"/>
        <v>0</v>
      </c>
      <c r="AY184" s="73">
        <f t="shared" ca="1" si="117"/>
        <v>2463510.9967387044</v>
      </c>
      <c r="AZ184" s="86"/>
    </row>
    <row r="185" spans="1:52" ht="12" customHeight="1">
      <c r="A185" s="77">
        <f t="shared" si="118"/>
        <v>43252</v>
      </c>
      <c r="B185" s="78">
        <f t="shared" si="119"/>
        <v>50000</v>
      </c>
      <c r="C185" s="87"/>
      <c r="D185" s="79">
        <f t="shared" si="81"/>
        <v>50000</v>
      </c>
      <c r="E185" s="67">
        <f t="shared" si="82"/>
        <v>1500000</v>
      </c>
      <c r="F185" s="67">
        <f t="shared" ca="1" si="83"/>
        <v>503768.92361197982</v>
      </c>
      <c r="G185" s="80">
        <f>VLOOKUP($A185,[0]!Table,MATCH(G$4,[0]!Curves,0))</f>
        <v>4.7410000000000005</v>
      </c>
      <c r="H185" s="81">
        <f t="shared" si="84"/>
        <v>4.7410000000000005</v>
      </c>
      <c r="I185" s="80">
        <f t="shared" si="85"/>
        <v>4.7410000000000005</v>
      </c>
      <c r="J185" s="80">
        <f>VLOOKUP($A185,[0]!Table,MATCH(J$4,[0]!Curves,0))</f>
        <v>0</v>
      </c>
      <c r="K185" s="81">
        <f t="shared" si="86"/>
        <v>0</v>
      </c>
      <c r="L185" s="99">
        <f t="shared" si="87"/>
        <v>0</v>
      </c>
      <c r="M185" s="80">
        <f>VLOOKUP($A185,[0]!Table,MATCH(M$4,[0]!Curves,0))</f>
        <v>0</v>
      </c>
      <c r="N185" s="81">
        <f t="shared" si="88"/>
        <v>0</v>
      </c>
      <c r="O185" s="99">
        <f t="shared" si="89"/>
        <v>0</v>
      </c>
      <c r="P185" s="71"/>
      <c r="Q185" s="99">
        <f t="shared" si="90"/>
        <v>4.7410000000000005</v>
      </c>
      <c r="R185" s="99">
        <f t="shared" si="91"/>
        <v>4.7410000000000005</v>
      </c>
      <c r="S185" s="99">
        <f t="shared" si="92"/>
        <v>4.7410000000000005</v>
      </c>
      <c r="T185" s="82"/>
      <c r="U185" s="22">
        <f t="shared" si="93"/>
        <v>30</v>
      </c>
      <c r="V185" s="83">
        <f t="shared" si="94"/>
        <v>43306</v>
      </c>
      <c r="W185" s="22">
        <f t="shared" ca="1" si="95"/>
        <v>6257</v>
      </c>
      <c r="X185" s="80">
        <f>VLOOKUP($A185,[0]!Table,MATCH(X$4,[0]!Curves,0))</f>
        <v>6.4682740833782698E-2</v>
      </c>
      <c r="Y185" s="84">
        <f t="shared" ca="1" si="96"/>
        <v>0.33584594907465321</v>
      </c>
      <c r="Z185" s="22">
        <f t="shared" si="97"/>
        <v>1</v>
      </c>
      <c r="AA185" s="22">
        <f t="shared" si="98"/>
        <v>30</v>
      </c>
      <c r="AC185" s="72">
        <f t="shared" ca="1" si="99"/>
        <v>2388368.4668443967</v>
      </c>
      <c r="AD185" s="72">
        <f t="shared" ca="1" si="100"/>
        <v>2388368.4668443967</v>
      </c>
      <c r="AE185" s="72">
        <f t="shared" ca="1" si="101"/>
        <v>2388368.4668443967</v>
      </c>
      <c r="AF185" s="72">
        <f t="shared" ca="1" si="102"/>
        <v>0</v>
      </c>
      <c r="AG185" s="72">
        <f t="shared" ca="1" si="103"/>
        <v>0</v>
      </c>
      <c r="AH185" s="72">
        <f t="shared" ca="1" si="104"/>
        <v>0</v>
      </c>
      <c r="AI185" s="72">
        <f t="shared" ca="1" si="105"/>
        <v>0</v>
      </c>
      <c r="AJ185" s="72">
        <f t="shared" ca="1" si="106"/>
        <v>0</v>
      </c>
      <c r="AK185" s="72">
        <f t="shared" ca="1" si="107"/>
        <v>0</v>
      </c>
      <c r="AL185" s="76"/>
      <c r="AM185" s="72">
        <f t="shared" ca="1" si="108"/>
        <v>0</v>
      </c>
      <c r="AN185" s="72">
        <f t="shared" ca="1" si="109"/>
        <v>0</v>
      </c>
      <c r="AO185" s="72">
        <f t="shared" ca="1" si="110"/>
        <v>0</v>
      </c>
      <c r="AP185" s="85">
        <f t="shared" ca="1" si="111"/>
        <v>0</v>
      </c>
      <c r="AR185" s="72">
        <f t="shared" ca="1" si="112"/>
        <v>0</v>
      </c>
      <c r="AS185" s="72">
        <f t="shared" ca="1" si="113"/>
        <v>0</v>
      </c>
      <c r="AT185" s="72">
        <f t="shared" ca="1" si="114"/>
        <v>0</v>
      </c>
      <c r="AU185" s="85">
        <f t="shared" ca="1" si="115"/>
        <v>0</v>
      </c>
      <c r="AV185" s="85"/>
      <c r="AW185" s="73">
        <f t="shared" ca="1" si="116"/>
        <v>0</v>
      </c>
      <c r="AY185" s="73">
        <f t="shared" ca="1" si="117"/>
        <v>2388368.4668443967</v>
      </c>
      <c r="AZ185" s="86"/>
    </row>
    <row r="186" spans="1:52" ht="12" customHeight="1">
      <c r="A186" s="77">
        <f t="shared" si="118"/>
        <v>43282</v>
      </c>
      <c r="B186" s="78">
        <f t="shared" si="119"/>
        <v>50000</v>
      </c>
      <c r="C186" s="87"/>
      <c r="D186" s="79">
        <f t="shared" si="81"/>
        <v>50000</v>
      </c>
      <c r="E186" s="67">
        <f t="shared" si="82"/>
        <v>1550000</v>
      </c>
      <c r="F186" s="67">
        <f t="shared" ca="1" si="83"/>
        <v>517442.51386955264</v>
      </c>
      <c r="G186" s="80">
        <f>VLOOKUP($A186,[0]!Table,MATCH(G$4,[0]!Curves,0))</f>
        <v>4.79</v>
      </c>
      <c r="H186" s="81">
        <f t="shared" si="84"/>
        <v>4.79</v>
      </c>
      <c r="I186" s="80">
        <f t="shared" si="85"/>
        <v>4.79</v>
      </c>
      <c r="J186" s="80">
        <f>VLOOKUP($A186,[0]!Table,MATCH(J$4,[0]!Curves,0))</f>
        <v>0</v>
      </c>
      <c r="K186" s="81">
        <f t="shared" si="86"/>
        <v>0</v>
      </c>
      <c r="L186" s="99">
        <f t="shared" si="87"/>
        <v>0</v>
      </c>
      <c r="M186" s="80">
        <f>VLOOKUP($A186,[0]!Table,MATCH(M$4,[0]!Curves,0))</f>
        <v>0</v>
      </c>
      <c r="N186" s="81">
        <f t="shared" si="88"/>
        <v>0</v>
      </c>
      <c r="O186" s="99">
        <f t="shared" si="89"/>
        <v>0</v>
      </c>
      <c r="P186" s="71"/>
      <c r="Q186" s="99">
        <f t="shared" si="90"/>
        <v>4.79</v>
      </c>
      <c r="R186" s="99">
        <f t="shared" si="91"/>
        <v>4.79</v>
      </c>
      <c r="S186" s="99">
        <f t="shared" si="92"/>
        <v>4.79</v>
      </c>
      <c r="T186" s="82"/>
      <c r="U186" s="22">
        <f t="shared" si="93"/>
        <v>31</v>
      </c>
      <c r="V186" s="83">
        <f t="shared" si="94"/>
        <v>43337</v>
      </c>
      <c r="W186" s="22">
        <f t="shared" ca="1" si="95"/>
        <v>6288</v>
      </c>
      <c r="X186" s="80">
        <f>VLOOKUP($A186,[0]!Table,MATCH(X$4,[0]!Curves,0))</f>
        <v>6.4717749051228499E-2</v>
      </c>
      <c r="Y186" s="84">
        <f t="shared" ca="1" si="96"/>
        <v>0.3338338799158404</v>
      </c>
      <c r="Z186" s="22">
        <f t="shared" si="97"/>
        <v>1</v>
      </c>
      <c r="AA186" s="22">
        <f t="shared" si="98"/>
        <v>31</v>
      </c>
      <c r="AC186" s="72">
        <f t="shared" ca="1" si="99"/>
        <v>2478549.641435157</v>
      </c>
      <c r="AD186" s="72">
        <f t="shared" ca="1" si="100"/>
        <v>2478549.641435157</v>
      </c>
      <c r="AE186" s="72">
        <f t="shared" ca="1" si="101"/>
        <v>2478549.641435157</v>
      </c>
      <c r="AF186" s="72">
        <f t="shared" ca="1" si="102"/>
        <v>0</v>
      </c>
      <c r="AG186" s="72">
        <f t="shared" ca="1" si="103"/>
        <v>0</v>
      </c>
      <c r="AH186" s="72">
        <f t="shared" ca="1" si="104"/>
        <v>0</v>
      </c>
      <c r="AI186" s="72">
        <f t="shared" ca="1" si="105"/>
        <v>0</v>
      </c>
      <c r="AJ186" s="72">
        <f t="shared" ca="1" si="106"/>
        <v>0</v>
      </c>
      <c r="AK186" s="72">
        <f t="shared" ca="1" si="107"/>
        <v>0</v>
      </c>
      <c r="AL186" s="76"/>
      <c r="AM186" s="72">
        <f t="shared" ca="1" si="108"/>
        <v>0</v>
      </c>
      <c r="AN186" s="72">
        <f t="shared" ca="1" si="109"/>
        <v>0</v>
      </c>
      <c r="AO186" s="72">
        <f t="shared" ca="1" si="110"/>
        <v>0</v>
      </c>
      <c r="AP186" s="85">
        <f t="shared" ca="1" si="111"/>
        <v>0</v>
      </c>
      <c r="AR186" s="72">
        <f t="shared" ca="1" si="112"/>
        <v>0</v>
      </c>
      <c r="AS186" s="72">
        <f t="shared" ca="1" si="113"/>
        <v>0</v>
      </c>
      <c r="AT186" s="72">
        <f t="shared" ca="1" si="114"/>
        <v>0</v>
      </c>
      <c r="AU186" s="85">
        <f t="shared" ca="1" si="115"/>
        <v>0</v>
      </c>
      <c r="AV186" s="85"/>
      <c r="AW186" s="73">
        <f t="shared" ca="1" si="116"/>
        <v>0</v>
      </c>
      <c r="AY186" s="73">
        <f t="shared" ca="1" si="117"/>
        <v>2478549.641435157</v>
      </c>
      <c r="AZ186" s="86"/>
    </row>
    <row r="187" spans="1:52" ht="12" customHeight="1">
      <c r="A187" s="77">
        <f t="shared" si="118"/>
        <v>43313</v>
      </c>
      <c r="B187" s="78">
        <f t="shared" si="119"/>
        <v>50000</v>
      </c>
      <c r="C187" s="87"/>
      <c r="D187" s="79">
        <f t="shared" si="81"/>
        <v>50000</v>
      </c>
      <c r="E187" s="67">
        <f t="shared" si="82"/>
        <v>1550000</v>
      </c>
      <c r="F187" s="67">
        <f t="shared" ca="1" si="83"/>
        <v>514339.43711120059</v>
      </c>
      <c r="G187" s="80">
        <f>VLOOKUP($A187,[0]!Table,MATCH(G$4,[0]!Curves,0))</f>
        <v>4.835</v>
      </c>
      <c r="H187" s="81">
        <f t="shared" si="84"/>
        <v>4.835</v>
      </c>
      <c r="I187" s="80">
        <f t="shared" si="85"/>
        <v>4.835</v>
      </c>
      <c r="J187" s="80">
        <f>VLOOKUP($A187,[0]!Table,MATCH(J$4,[0]!Curves,0))</f>
        <v>0</v>
      </c>
      <c r="K187" s="81">
        <f t="shared" si="86"/>
        <v>0</v>
      </c>
      <c r="L187" s="99">
        <f t="shared" si="87"/>
        <v>0</v>
      </c>
      <c r="M187" s="80">
        <f>VLOOKUP($A187,[0]!Table,MATCH(M$4,[0]!Curves,0))</f>
        <v>0</v>
      </c>
      <c r="N187" s="81">
        <f t="shared" si="88"/>
        <v>0</v>
      </c>
      <c r="O187" s="99">
        <f t="shared" si="89"/>
        <v>0</v>
      </c>
      <c r="P187" s="71"/>
      <c r="Q187" s="99">
        <f t="shared" si="90"/>
        <v>4.835</v>
      </c>
      <c r="R187" s="99">
        <f t="shared" si="91"/>
        <v>4.835</v>
      </c>
      <c r="S187" s="99">
        <f t="shared" si="92"/>
        <v>4.835</v>
      </c>
      <c r="T187" s="82"/>
      <c r="U187" s="22">
        <f t="shared" si="93"/>
        <v>31</v>
      </c>
      <c r="V187" s="83">
        <f t="shared" si="94"/>
        <v>43368</v>
      </c>
      <c r="W187" s="22">
        <f t="shared" ca="1" si="95"/>
        <v>6319</v>
      </c>
      <c r="X187" s="80">
        <f>VLOOKUP($A187,[0]!Table,MATCH(X$4,[0]!Curves,0))</f>
        <v>6.4753924209683095E-2</v>
      </c>
      <c r="Y187" s="84">
        <f t="shared" ca="1" si="96"/>
        <v>0.33183189491045201</v>
      </c>
      <c r="Z187" s="22">
        <f t="shared" si="97"/>
        <v>1</v>
      </c>
      <c r="AA187" s="22">
        <f t="shared" si="98"/>
        <v>31</v>
      </c>
      <c r="AC187" s="72">
        <f t="shared" ca="1" si="99"/>
        <v>2486831.1784326551</v>
      </c>
      <c r="AD187" s="72">
        <f t="shared" ca="1" si="100"/>
        <v>2486831.1784326551</v>
      </c>
      <c r="AE187" s="72">
        <f t="shared" ca="1" si="101"/>
        <v>2486831.1784326551</v>
      </c>
      <c r="AF187" s="72">
        <f t="shared" ca="1" si="102"/>
        <v>0</v>
      </c>
      <c r="AG187" s="72">
        <f t="shared" ca="1" si="103"/>
        <v>0</v>
      </c>
      <c r="AH187" s="72">
        <f t="shared" ca="1" si="104"/>
        <v>0</v>
      </c>
      <c r="AI187" s="72">
        <f t="shared" ca="1" si="105"/>
        <v>0</v>
      </c>
      <c r="AJ187" s="72">
        <f t="shared" ca="1" si="106"/>
        <v>0</v>
      </c>
      <c r="AK187" s="72">
        <f t="shared" ca="1" si="107"/>
        <v>0</v>
      </c>
      <c r="AL187" s="76"/>
      <c r="AM187" s="72">
        <f t="shared" ca="1" si="108"/>
        <v>0</v>
      </c>
      <c r="AN187" s="72">
        <f t="shared" ca="1" si="109"/>
        <v>0</v>
      </c>
      <c r="AO187" s="72">
        <f t="shared" ca="1" si="110"/>
        <v>0</v>
      </c>
      <c r="AP187" s="85">
        <f t="shared" ca="1" si="111"/>
        <v>0</v>
      </c>
      <c r="AR187" s="72">
        <f t="shared" ca="1" si="112"/>
        <v>0</v>
      </c>
      <c r="AS187" s="72">
        <f t="shared" ca="1" si="113"/>
        <v>0</v>
      </c>
      <c r="AT187" s="72">
        <f t="shared" ca="1" si="114"/>
        <v>0</v>
      </c>
      <c r="AU187" s="85">
        <f t="shared" ca="1" si="115"/>
        <v>0</v>
      </c>
      <c r="AV187" s="85"/>
      <c r="AW187" s="73">
        <f t="shared" ca="1" si="116"/>
        <v>0</v>
      </c>
      <c r="AY187" s="73">
        <f t="shared" ca="1" si="117"/>
        <v>2486831.1784326551</v>
      </c>
      <c r="AZ187" s="86"/>
    </row>
    <row r="188" spans="1:52" ht="12" customHeight="1">
      <c r="A188" s="77">
        <f t="shared" si="118"/>
        <v>43344</v>
      </c>
      <c r="B188" s="78">
        <f t="shared" si="119"/>
        <v>50000</v>
      </c>
      <c r="C188" s="87"/>
      <c r="D188" s="79">
        <f t="shared" si="81"/>
        <v>50000</v>
      </c>
      <c r="E188" s="67">
        <f t="shared" si="82"/>
        <v>1500000</v>
      </c>
      <c r="F188" s="67">
        <f t="shared" ca="1" si="83"/>
        <v>494856.08540465066</v>
      </c>
      <c r="G188" s="80">
        <f>VLOOKUP($A188,[0]!Table,MATCH(G$4,[0]!Curves,0))</f>
        <v>4.8420000000000005</v>
      </c>
      <c r="H188" s="81">
        <f t="shared" si="84"/>
        <v>4.8420000000000005</v>
      </c>
      <c r="I188" s="80">
        <f t="shared" si="85"/>
        <v>4.8420000000000005</v>
      </c>
      <c r="J188" s="80">
        <f>VLOOKUP($A188,[0]!Table,MATCH(J$4,[0]!Curves,0))</f>
        <v>0</v>
      </c>
      <c r="K188" s="81">
        <f t="shared" si="86"/>
        <v>0</v>
      </c>
      <c r="L188" s="99">
        <f t="shared" si="87"/>
        <v>0</v>
      </c>
      <c r="M188" s="80">
        <f>VLOOKUP($A188,[0]!Table,MATCH(M$4,[0]!Curves,0))</f>
        <v>0</v>
      </c>
      <c r="N188" s="81">
        <f t="shared" si="88"/>
        <v>0</v>
      </c>
      <c r="O188" s="99">
        <f t="shared" si="89"/>
        <v>0</v>
      </c>
      <c r="P188" s="71"/>
      <c r="Q188" s="99">
        <f t="shared" si="90"/>
        <v>4.8420000000000005</v>
      </c>
      <c r="R188" s="99">
        <f t="shared" si="91"/>
        <v>4.8420000000000005</v>
      </c>
      <c r="S188" s="99">
        <f t="shared" si="92"/>
        <v>4.8420000000000005</v>
      </c>
      <c r="T188" s="82"/>
      <c r="U188" s="22">
        <f t="shared" si="93"/>
        <v>30</v>
      </c>
      <c r="V188" s="83">
        <f t="shared" si="94"/>
        <v>43398</v>
      </c>
      <c r="W188" s="22">
        <f t="shared" ca="1" si="95"/>
        <v>6349</v>
      </c>
      <c r="X188" s="80">
        <f>VLOOKUP($A188,[0]!Table,MATCH(X$4,[0]!Curves,0))</f>
        <v>6.4790099368571497E-2</v>
      </c>
      <c r="Y188" s="84">
        <f t="shared" ca="1" si="96"/>
        <v>0.32990405693643376</v>
      </c>
      <c r="Z188" s="22">
        <f t="shared" si="97"/>
        <v>1</v>
      </c>
      <c r="AA188" s="22">
        <f t="shared" si="98"/>
        <v>30</v>
      </c>
      <c r="AC188" s="72">
        <f t="shared" ca="1" si="99"/>
        <v>2396093.1655293186</v>
      </c>
      <c r="AD188" s="72">
        <f t="shared" ca="1" si="100"/>
        <v>2396093.1655293186</v>
      </c>
      <c r="AE188" s="72">
        <f t="shared" ca="1" si="101"/>
        <v>2396093.1655293186</v>
      </c>
      <c r="AF188" s="72">
        <f t="shared" ca="1" si="102"/>
        <v>0</v>
      </c>
      <c r="AG188" s="72">
        <f t="shared" ca="1" si="103"/>
        <v>0</v>
      </c>
      <c r="AH188" s="72">
        <f t="shared" ca="1" si="104"/>
        <v>0</v>
      </c>
      <c r="AI188" s="72">
        <f t="shared" ca="1" si="105"/>
        <v>0</v>
      </c>
      <c r="AJ188" s="72">
        <f t="shared" ca="1" si="106"/>
        <v>0</v>
      </c>
      <c r="AK188" s="72">
        <f t="shared" ca="1" si="107"/>
        <v>0</v>
      </c>
      <c r="AL188" s="76"/>
      <c r="AM188" s="72">
        <f t="shared" ca="1" si="108"/>
        <v>0</v>
      </c>
      <c r="AN188" s="72">
        <f t="shared" ca="1" si="109"/>
        <v>0</v>
      </c>
      <c r="AO188" s="72">
        <f t="shared" ca="1" si="110"/>
        <v>0</v>
      </c>
      <c r="AP188" s="85">
        <f t="shared" ca="1" si="111"/>
        <v>0</v>
      </c>
      <c r="AR188" s="72">
        <f t="shared" ca="1" si="112"/>
        <v>0</v>
      </c>
      <c r="AS188" s="72">
        <f t="shared" ca="1" si="113"/>
        <v>0</v>
      </c>
      <c r="AT188" s="72">
        <f t="shared" ca="1" si="114"/>
        <v>0</v>
      </c>
      <c r="AU188" s="85">
        <f t="shared" ca="1" si="115"/>
        <v>0</v>
      </c>
      <c r="AV188" s="85"/>
      <c r="AW188" s="73">
        <f t="shared" ca="1" si="116"/>
        <v>0</v>
      </c>
      <c r="AY188" s="73">
        <f t="shared" ca="1" si="117"/>
        <v>2396093.1655293186</v>
      </c>
      <c r="AZ188" s="86"/>
    </row>
    <row r="189" spans="1:52" ht="12" customHeight="1">
      <c r="A189" s="77">
        <f t="shared" si="118"/>
        <v>43374</v>
      </c>
      <c r="B189" s="78">
        <f t="shared" si="119"/>
        <v>50000</v>
      </c>
      <c r="C189" s="87"/>
      <c r="D189" s="79">
        <f t="shared" si="81"/>
        <v>50000</v>
      </c>
      <c r="E189" s="67">
        <f t="shared" si="82"/>
        <v>1550000</v>
      </c>
      <c r="F189" s="67">
        <f t="shared" ca="1" si="83"/>
        <v>508278.802030324</v>
      </c>
      <c r="G189" s="80">
        <f>VLOOKUP($A189,[0]!Table,MATCH(G$4,[0]!Curves,0))</f>
        <v>4.87</v>
      </c>
      <c r="H189" s="81">
        <f t="shared" si="84"/>
        <v>4.87</v>
      </c>
      <c r="I189" s="80">
        <f t="shared" si="85"/>
        <v>4.87</v>
      </c>
      <c r="J189" s="80">
        <f>VLOOKUP($A189,[0]!Table,MATCH(J$4,[0]!Curves,0))</f>
        <v>0</v>
      </c>
      <c r="K189" s="81">
        <f t="shared" si="86"/>
        <v>0</v>
      </c>
      <c r="L189" s="99">
        <f t="shared" si="87"/>
        <v>0</v>
      </c>
      <c r="M189" s="80">
        <f>VLOOKUP($A189,[0]!Table,MATCH(M$4,[0]!Curves,0))</f>
        <v>0</v>
      </c>
      <c r="N189" s="81">
        <f t="shared" si="88"/>
        <v>0</v>
      </c>
      <c r="O189" s="99">
        <f t="shared" si="89"/>
        <v>0</v>
      </c>
      <c r="P189" s="71"/>
      <c r="Q189" s="99">
        <f t="shared" si="90"/>
        <v>4.87</v>
      </c>
      <c r="R189" s="99">
        <f t="shared" si="91"/>
        <v>4.87</v>
      </c>
      <c r="S189" s="99">
        <f t="shared" si="92"/>
        <v>4.87</v>
      </c>
      <c r="T189" s="82"/>
      <c r="U189" s="22">
        <f t="shared" si="93"/>
        <v>31</v>
      </c>
      <c r="V189" s="83">
        <f t="shared" si="94"/>
        <v>43429</v>
      </c>
      <c r="W189" s="22">
        <f t="shared" ca="1" si="95"/>
        <v>6380</v>
      </c>
      <c r="X189" s="80">
        <f>VLOOKUP($A189,[0]!Table,MATCH(X$4,[0]!Curves,0))</f>
        <v>6.4825107587263398E-2</v>
      </c>
      <c r="Y189" s="84">
        <f t="shared" ca="1" si="96"/>
        <v>0.32792180776149937</v>
      </c>
      <c r="Z189" s="22">
        <f t="shared" si="97"/>
        <v>1</v>
      </c>
      <c r="AA189" s="22">
        <f t="shared" si="98"/>
        <v>31</v>
      </c>
      <c r="AC189" s="72">
        <f t="shared" ca="1" si="99"/>
        <v>2475317.7658876781</v>
      </c>
      <c r="AD189" s="72">
        <f t="shared" ca="1" si="100"/>
        <v>2475317.7658876781</v>
      </c>
      <c r="AE189" s="72">
        <f t="shared" ca="1" si="101"/>
        <v>2475317.7658876781</v>
      </c>
      <c r="AF189" s="72">
        <f t="shared" ca="1" si="102"/>
        <v>0</v>
      </c>
      <c r="AG189" s="72">
        <f t="shared" ca="1" si="103"/>
        <v>0</v>
      </c>
      <c r="AH189" s="72">
        <f t="shared" ca="1" si="104"/>
        <v>0</v>
      </c>
      <c r="AI189" s="72">
        <f t="shared" ca="1" si="105"/>
        <v>0</v>
      </c>
      <c r="AJ189" s="72">
        <f t="shared" ca="1" si="106"/>
        <v>0</v>
      </c>
      <c r="AK189" s="72">
        <f t="shared" ca="1" si="107"/>
        <v>0</v>
      </c>
      <c r="AL189" s="76"/>
      <c r="AM189" s="72">
        <f t="shared" ca="1" si="108"/>
        <v>0</v>
      </c>
      <c r="AN189" s="72">
        <f t="shared" ca="1" si="109"/>
        <v>0</v>
      </c>
      <c r="AO189" s="72">
        <f t="shared" ca="1" si="110"/>
        <v>0</v>
      </c>
      <c r="AP189" s="85">
        <f t="shared" ca="1" si="111"/>
        <v>0</v>
      </c>
      <c r="AR189" s="72">
        <f t="shared" ca="1" si="112"/>
        <v>0</v>
      </c>
      <c r="AS189" s="72">
        <f t="shared" ca="1" si="113"/>
        <v>0</v>
      </c>
      <c r="AT189" s="72">
        <f t="shared" ca="1" si="114"/>
        <v>0</v>
      </c>
      <c r="AU189" s="85">
        <f t="shared" ca="1" si="115"/>
        <v>0</v>
      </c>
      <c r="AV189" s="85"/>
      <c r="AW189" s="73">
        <f t="shared" ca="1" si="116"/>
        <v>0</v>
      </c>
      <c r="AY189" s="73">
        <f t="shared" ca="1" si="117"/>
        <v>2475317.7658876781</v>
      </c>
      <c r="AZ189" s="86"/>
    </row>
    <row r="190" spans="1:52" ht="12" customHeight="1">
      <c r="A190" s="77">
        <f t="shared" si="118"/>
        <v>43405</v>
      </c>
      <c r="B190" s="78">
        <f t="shared" si="119"/>
        <v>50000</v>
      </c>
      <c r="C190" s="87"/>
      <c r="D190" s="79">
        <f t="shared" si="81"/>
        <v>50000</v>
      </c>
      <c r="E190" s="67">
        <f t="shared" si="82"/>
        <v>0</v>
      </c>
      <c r="F190" s="67">
        <f t="shared" ca="1" si="83"/>
        <v>0</v>
      </c>
      <c r="G190" s="80">
        <f>VLOOKUP($A190,[0]!Table,MATCH(G$4,[0]!Curves,0))</f>
        <v>5.0049999999999999</v>
      </c>
      <c r="H190" s="81">
        <f t="shared" si="84"/>
        <v>5.0049999999999999</v>
      </c>
      <c r="I190" s="80">
        <f t="shared" si="85"/>
        <v>5.0049999999999999</v>
      </c>
      <c r="J190" s="80">
        <f>VLOOKUP($A190,[0]!Table,MATCH(J$4,[0]!Curves,0))</f>
        <v>0</v>
      </c>
      <c r="K190" s="81">
        <f t="shared" si="86"/>
        <v>0</v>
      </c>
      <c r="L190" s="99">
        <f t="shared" si="87"/>
        <v>0</v>
      </c>
      <c r="M190" s="80">
        <f>VLOOKUP($A190,[0]!Table,MATCH(M$4,[0]!Curves,0))</f>
        <v>0</v>
      </c>
      <c r="N190" s="81">
        <f t="shared" si="88"/>
        <v>0</v>
      </c>
      <c r="O190" s="99">
        <f t="shared" si="89"/>
        <v>0</v>
      </c>
      <c r="P190" s="71"/>
      <c r="Q190" s="99">
        <f t="shared" si="90"/>
        <v>5.0049999999999999</v>
      </c>
      <c r="R190" s="99">
        <f t="shared" si="91"/>
        <v>5.0049999999999999</v>
      </c>
      <c r="S190" s="99">
        <f t="shared" si="92"/>
        <v>5.0049999999999999</v>
      </c>
      <c r="T190" s="82"/>
      <c r="U190" s="22">
        <f t="shared" si="93"/>
        <v>30</v>
      </c>
      <c r="V190" s="83">
        <f t="shared" si="94"/>
        <v>43459</v>
      </c>
      <c r="W190" s="22">
        <f t="shared" ca="1" si="95"/>
        <v>6410</v>
      </c>
      <c r="X190" s="80">
        <f>VLOOKUP($A190,[0]!Table,MATCH(X$4,[0]!Curves,0))</f>
        <v>6.4861282747005408E-2</v>
      </c>
      <c r="Y190" s="84">
        <f t="shared" ca="1" si="96"/>
        <v>0.32601300029378971</v>
      </c>
      <c r="Z190" s="22">
        <f t="shared" si="97"/>
        <v>0</v>
      </c>
      <c r="AA190" s="22">
        <f t="shared" si="98"/>
        <v>0</v>
      </c>
      <c r="AC190" s="72">
        <f t="shared" ca="1" si="99"/>
        <v>0</v>
      </c>
      <c r="AD190" s="72">
        <f t="shared" ca="1" si="100"/>
        <v>0</v>
      </c>
      <c r="AE190" s="72">
        <f t="shared" ca="1" si="101"/>
        <v>0</v>
      </c>
      <c r="AF190" s="72">
        <f t="shared" ca="1" si="102"/>
        <v>0</v>
      </c>
      <c r="AG190" s="72">
        <f t="shared" ca="1" si="103"/>
        <v>0</v>
      </c>
      <c r="AH190" s="72">
        <f t="shared" ca="1" si="104"/>
        <v>0</v>
      </c>
      <c r="AI190" s="72">
        <f t="shared" ca="1" si="105"/>
        <v>0</v>
      </c>
      <c r="AJ190" s="72">
        <f t="shared" ca="1" si="106"/>
        <v>0</v>
      </c>
      <c r="AK190" s="72">
        <f t="shared" ca="1" si="107"/>
        <v>0</v>
      </c>
      <c r="AL190" s="76"/>
      <c r="AM190" s="72">
        <f t="shared" ca="1" si="108"/>
        <v>0</v>
      </c>
      <c r="AN190" s="72">
        <f t="shared" ca="1" si="109"/>
        <v>0</v>
      </c>
      <c r="AO190" s="72">
        <f t="shared" ca="1" si="110"/>
        <v>0</v>
      </c>
      <c r="AP190" s="85">
        <f t="shared" ca="1" si="111"/>
        <v>0</v>
      </c>
      <c r="AR190" s="72">
        <f t="shared" ca="1" si="112"/>
        <v>0</v>
      </c>
      <c r="AS190" s="72">
        <f t="shared" ca="1" si="113"/>
        <v>0</v>
      </c>
      <c r="AT190" s="72">
        <f t="shared" ca="1" si="114"/>
        <v>0</v>
      </c>
      <c r="AU190" s="85">
        <f t="shared" ca="1" si="115"/>
        <v>0</v>
      </c>
      <c r="AV190" s="85"/>
      <c r="AW190" s="73">
        <f t="shared" ca="1" si="116"/>
        <v>0</v>
      </c>
      <c r="AY190" s="73">
        <f t="shared" ca="1" si="117"/>
        <v>0</v>
      </c>
      <c r="AZ190" s="86"/>
    </row>
    <row r="191" spans="1:52" ht="12" customHeight="1">
      <c r="A191" s="77">
        <f t="shared" si="118"/>
        <v>43435</v>
      </c>
      <c r="B191" s="78">
        <f t="shared" si="119"/>
        <v>50000</v>
      </c>
      <c r="C191" s="87"/>
      <c r="D191" s="79">
        <f t="shared" si="81"/>
        <v>50000</v>
      </c>
      <c r="E191" s="67">
        <f t="shared" si="82"/>
        <v>0</v>
      </c>
      <c r="F191" s="67">
        <f t="shared" ca="1" si="83"/>
        <v>0</v>
      </c>
      <c r="G191" s="80">
        <f>VLOOKUP($A191,[0]!Table,MATCH(G$4,[0]!Curves,0))</f>
        <v>5.14</v>
      </c>
      <c r="H191" s="81">
        <f t="shared" si="84"/>
        <v>5.14</v>
      </c>
      <c r="I191" s="80">
        <f t="shared" si="85"/>
        <v>5.14</v>
      </c>
      <c r="J191" s="80">
        <f>VLOOKUP($A191,[0]!Table,MATCH(J$4,[0]!Curves,0))</f>
        <v>0</v>
      </c>
      <c r="K191" s="81">
        <f t="shared" si="86"/>
        <v>0</v>
      </c>
      <c r="L191" s="99">
        <f t="shared" si="87"/>
        <v>0</v>
      </c>
      <c r="M191" s="80">
        <f>VLOOKUP($A191,[0]!Table,MATCH(M$4,[0]!Curves,0))</f>
        <v>0</v>
      </c>
      <c r="N191" s="81">
        <f t="shared" si="88"/>
        <v>0</v>
      </c>
      <c r="O191" s="99">
        <f t="shared" si="89"/>
        <v>0</v>
      </c>
      <c r="P191" s="71"/>
      <c r="Q191" s="99">
        <f t="shared" si="90"/>
        <v>5.14</v>
      </c>
      <c r="R191" s="99">
        <f t="shared" si="91"/>
        <v>5.14</v>
      </c>
      <c r="S191" s="99">
        <f t="shared" si="92"/>
        <v>5.14</v>
      </c>
      <c r="T191" s="82"/>
      <c r="U191" s="22">
        <f t="shared" si="93"/>
        <v>31</v>
      </c>
      <c r="V191" s="83">
        <f t="shared" si="94"/>
        <v>43490</v>
      </c>
      <c r="W191" s="22">
        <f t="shared" ca="1" si="95"/>
        <v>6441</v>
      </c>
      <c r="X191" s="80">
        <f>VLOOKUP($A191,[0]!Table,MATCH(X$4,[0]!Curves,0))</f>
        <v>6.4896290966523398E-2</v>
      </c>
      <c r="Y191" s="84">
        <f t="shared" ca="1" si="96"/>
        <v>0.32405034508165775</v>
      </c>
      <c r="Z191" s="22">
        <f t="shared" si="97"/>
        <v>0</v>
      </c>
      <c r="AA191" s="22">
        <f t="shared" si="98"/>
        <v>0</v>
      </c>
      <c r="AC191" s="72">
        <f t="shared" ca="1" si="99"/>
        <v>0</v>
      </c>
      <c r="AD191" s="72">
        <f t="shared" ca="1" si="100"/>
        <v>0</v>
      </c>
      <c r="AE191" s="72">
        <f t="shared" ca="1" si="101"/>
        <v>0</v>
      </c>
      <c r="AF191" s="72">
        <f t="shared" ca="1" si="102"/>
        <v>0</v>
      </c>
      <c r="AG191" s="72">
        <f t="shared" ca="1" si="103"/>
        <v>0</v>
      </c>
      <c r="AH191" s="72">
        <f t="shared" ca="1" si="104"/>
        <v>0</v>
      </c>
      <c r="AI191" s="72">
        <f t="shared" ca="1" si="105"/>
        <v>0</v>
      </c>
      <c r="AJ191" s="72">
        <f t="shared" ca="1" si="106"/>
        <v>0</v>
      </c>
      <c r="AK191" s="72">
        <f t="shared" ca="1" si="107"/>
        <v>0</v>
      </c>
      <c r="AL191" s="76"/>
      <c r="AM191" s="72">
        <f t="shared" ca="1" si="108"/>
        <v>0</v>
      </c>
      <c r="AN191" s="72">
        <f t="shared" ca="1" si="109"/>
        <v>0</v>
      </c>
      <c r="AO191" s="72">
        <f t="shared" ca="1" si="110"/>
        <v>0</v>
      </c>
      <c r="AP191" s="85">
        <f t="shared" ca="1" si="111"/>
        <v>0</v>
      </c>
      <c r="AR191" s="72">
        <f t="shared" ca="1" si="112"/>
        <v>0</v>
      </c>
      <c r="AS191" s="72">
        <f t="shared" ca="1" si="113"/>
        <v>0</v>
      </c>
      <c r="AT191" s="72">
        <f t="shared" ca="1" si="114"/>
        <v>0</v>
      </c>
      <c r="AU191" s="85">
        <f t="shared" ca="1" si="115"/>
        <v>0</v>
      </c>
      <c r="AV191" s="85"/>
      <c r="AW191" s="73">
        <f t="shared" ca="1" si="116"/>
        <v>0</v>
      </c>
      <c r="AY191" s="73">
        <f t="shared" ca="1" si="117"/>
        <v>0</v>
      </c>
      <c r="AZ191" s="86"/>
    </row>
    <row r="192" spans="1:52" ht="12" customHeight="1">
      <c r="A192" s="77">
        <f t="shared" si="118"/>
        <v>43466</v>
      </c>
      <c r="B192" s="78">
        <f t="shared" si="119"/>
        <v>50000</v>
      </c>
      <c r="C192" s="87"/>
      <c r="D192" s="79">
        <f t="shared" si="81"/>
        <v>50000</v>
      </c>
      <c r="E192" s="67">
        <f t="shared" si="82"/>
        <v>0</v>
      </c>
      <c r="F192" s="67">
        <f t="shared" ca="1" si="83"/>
        <v>0</v>
      </c>
      <c r="G192" s="80">
        <f>VLOOKUP($A192,[0]!Table,MATCH(G$4,[0]!Curves,0))</f>
        <v>5.2360000000000007</v>
      </c>
      <c r="H192" s="81">
        <f t="shared" si="84"/>
        <v>5.2360000000000007</v>
      </c>
      <c r="I192" s="80">
        <f t="shared" si="85"/>
        <v>5.2360000000000007</v>
      </c>
      <c r="J192" s="80">
        <f>VLOOKUP($A192,[0]!Table,MATCH(J$4,[0]!Curves,0))</f>
        <v>0</v>
      </c>
      <c r="K192" s="81">
        <f t="shared" si="86"/>
        <v>0</v>
      </c>
      <c r="L192" s="99">
        <f t="shared" si="87"/>
        <v>0</v>
      </c>
      <c r="M192" s="80">
        <f>VLOOKUP($A192,[0]!Table,MATCH(M$4,[0]!Curves,0))</f>
        <v>0</v>
      </c>
      <c r="N192" s="81">
        <f t="shared" si="88"/>
        <v>0</v>
      </c>
      <c r="O192" s="99">
        <f t="shared" si="89"/>
        <v>0</v>
      </c>
      <c r="P192" s="71"/>
      <c r="Q192" s="99">
        <f t="shared" si="90"/>
        <v>5.2360000000000007</v>
      </c>
      <c r="R192" s="99">
        <f t="shared" si="91"/>
        <v>5.2360000000000007</v>
      </c>
      <c r="S192" s="99">
        <f t="shared" si="92"/>
        <v>5.2360000000000007</v>
      </c>
      <c r="T192" s="82"/>
      <c r="U192" s="22">
        <f t="shared" si="93"/>
        <v>31</v>
      </c>
      <c r="V192" s="83">
        <f t="shared" si="94"/>
        <v>43521</v>
      </c>
      <c r="W192" s="22">
        <f t="shared" ca="1" si="95"/>
        <v>6472</v>
      </c>
      <c r="X192" s="80">
        <f>VLOOKUP($A192,[0]!Table,MATCH(X$4,[0]!Curves,0))</f>
        <v>6.4932466127118907E-2</v>
      </c>
      <c r="Y192" s="84">
        <f t="shared" ca="1" si="96"/>
        <v>0.32209759319257647</v>
      </c>
      <c r="Z192" s="22">
        <f t="shared" si="97"/>
        <v>0</v>
      </c>
      <c r="AA192" s="22">
        <f t="shared" si="98"/>
        <v>0</v>
      </c>
      <c r="AC192" s="72">
        <f t="shared" ca="1" si="99"/>
        <v>0</v>
      </c>
      <c r="AD192" s="72">
        <f t="shared" ca="1" si="100"/>
        <v>0</v>
      </c>
      <c r="AE192" s="72">
        <f t="shared" ca="1" si="101"/>
        <v>0</v>
      </c>
      <c r="AF192" s="72">
        <f t="shared" ca="1" si="102"/>
        <v>0</v>
      </c>
      <c r="AG192" s="72">
        <f t="shared" ca="1" si="103"/>
        <v>0</v>
      </c>
      <c r="AH192" s="72">
        <f t="shared" ca="1" si="104"/>
        <v>0</v>
      </c>
      <c r="AI192" s="72">
        <f t="shared" ca="1" si="105"/>
        <v>0</v>
      </c>
      <c r="AJ192" s="72">
        <f t="shared" ca="1" si="106"/>
        <v>0</v>
      </c>
      <c r="AK192" s="72">
        <f t="shared" ca="1" si="107"/>
        <v>0</v>
      </c>
      <c r="AL192" s="76"/>
      <c r="AM192" s="72">
        <f t="shared" ca="1" si="108"/>
        <v>0</v>
      </c>
      <c r="AN192" s="72">
        <f t="shared" ca="1" si="109"/>
        <v>0</v>
      </c>
      <c r="AO192" s="72">
        <f t="shared" ca="1" si="110"/>
        <v>0</v>
      </c>
      <c r="AP192" s="85">
        <f t="shared" ca="1" si="111"/>
        <v>0</v>
      </c>
      <c r="AR192" s="72">
        <f t="shared" ca="1" si="112"/>
        <v>0</v>
      </c>
      <c r="AS192" s="72">
        <f t="shared" ca="1" si="113"/>
        <v>0</v>
      </c>
      <c r="AT192" s="72">
        <f t="shared" ca="1" si="114"/>
        <v>0</v>
      </c>
      <c r="AU192" s="85">
        <f t="shared" ca="1" si="115"/>
        <v>0</v>
      </c>
      <c r="AV192" s="85"/>
      <c r="AW192" s="73">
        <f t="shared" ca="1" si="116"/>
        <v>0</v>
      </c>
      <c r="AY192" s="73">
        <f t="shared" ca="1" si="117"/>
        <v>0</v>
      </c>
      <c r="AZ192" s="86"/>
    </row>
    <row r="193" spans="1:52" ht="12" customHeight="1">
      <c r="A193" s="77">
        <f t="shared" si="118"/>
        <v>43497</v>
      </c>
      <c r="B193" s="78">
        <f t="shared" si="119"/>
        <v>50000</v>
      </c>
      <c r="C193" s="87"/>
      <c r="D193" s="79">
        <f t="shared" si="81"/>
        <v>50000</v>
      </c>
      <c r="E193" s="67">
        <f t="shared" si="82"/>
        <v>0</v>
      </c>
      <c r="F193" s="67">
        <f t="shared" ca="1" si="83"/>
        <v>0</v>
      </c>
      <c r="G193" s="80">
        <f>VLOOKUP($A193,[0]!Table,MATCH(G$4,[0]!Curves,0))</f>
        <v>5.1180000000000003</v>
      </c>
      <c r="H193" s="81">
        <f t="shared" si="84"/>
        <v>5.1180000000000003</v>
      </c>
      <c r="I193" s="80">
        <f t="shared" si="85"/>
        <v>5.1180000000000003</v>
      </c>
      <c r="J193" s="80">
        <f>VLOOKUP($A193,[0]!Table,MATCH(J$4,[0]!Curves,0))</f>
        <v>0</v>
      </c>
      <c r="K193" s="81">
        <f t="shared" si="86"/>
        <v>0</v>
      </c>
      <c r="L193" s="99">
        <f t="shared" si="87"/>
        <v>0</v>
      </c>
      <c r="M193" s="80">
        <f>VLOOKUP($A193,[0]!Table,MATCH(M$4,[0]!Curves,0))</f>
        <v>0</v>
      </c>
      <c r="N193" s="81">
        <f t="shared" si="88"/>
        <v>0</v>
      </c>
      <c r="O193" s="99">
        <f t="shared" si="89"/>
        <v>0</v>
      </c>
      <c r="P193" s="71"/>
      <c r="Q193" s="99">
        <f t="shared" si="90"/>
        <v>5.1180000000000003</v>
      </c>
      <c r="R193" s="99">
        <f t="shared" si="91"/>
        <v>5.1180000000000003</v>
      </c>
      <c r="S193" s="99">
        <f t="shared" si="92"/>
        <v>5.1180000000000003</v>
      </c>
      <c r="T193" s="82"/>
      <c r="U193" s="22">
        <f t="shared" si="93"/>
        <v>28</v>
      </c>
      <c r="V193" s="83">
        <f t="shared" si="94"/>
        <v>43549</v>
      </c>
      <c r="W193" s="22">
        <f t="shared" ca="1" si="95"/>
        <v>6500</v>
      </c>
      <c r="X193" s="80">
        <f>VLOOKUP($A193,[0]!Table,MATCH(X$4,[0]!Curves,0))</f>
        <v>6.4968641288148304E-2</v>
      </c>
      <c r="Y193" s="84">
        <f t="shared" ca="1" si="96"/>
        <v>0.32034229903847478</v>
      </c>
      <c r="Z193" s="22">
        <f t="shared" si="97"/>
        <v>0</v>
      </c>
      <c r="AA193" s="22">
        <f t="shared" si="98"/>
        <v>0</v>
      </c>
      <c r="AC193" s="72">
        <f t="shared" ca="1" si="99"/>
        <v>0</v>
      </c>
      <c r="AD193" s="72">
        <f t="shared" ca="1" si="100"/>
        <v>0</v>
      </c>
      <c r="AE193" s="72">
        <f t="shared" ca="1" si="101"/>
        <v>0</v>
      </c>
      <c r="AF193" s="72">
        <f t="shared" ca="1" si="102"/>
        <v>0</v>
      </c>
      <c r="AG193" s="72">
        <f t="shared" ca="1" si="103"/>
        <v>0</v>
      </c>
      <c r="AH193" s="72">
        <f t="shared" ca="1" si="104"/>
        <v>0</v>
      </c>
      <c r="AI193" s="72">
        <f t="shared" ca="1" si="105"/>
        <v>0</v>
      </c>
      <c r="AJ193" s="72">
        <f t="shared" ca="1" si="106"/>
        <v>0</v>
      </c>
      <c r="AK193" s="72">
        <f t="shared" ca="1" si="107"/>
        <v>0</v>
      </c>
      <c r="AL193" s="76"/>
      <c r="AM193" s="72">
        <f t="shared" ca="1" si="108"/>
        <v>0</v>
      </c>
      <c r="AN193" s="72">
        <f t="shared" ca="1" si="109"/>
        <v>0</v>
      </c>
      <c r="AO193" s="72">
        <f t="shared" ca="1" si="110"/>
        <v>0</v>
      </c>
      <c r="AP193" s="85">
        <f t="shared" ca="1" si="111"/>
        <v>0</v>
      </c>
      <c r="AR193" s="72">
        <f t="shared" ca="1" si="112"/>
        <v>0</v>
      </c>
      <c r="AS193" s="72">
        <f t="shared" ca="1" si="113"/>
        <v>0</v>
      </c>
      <c r="AT193" s="72">
        <f t="shared" ca="1" si="114"/>
        <v>0</v>
      </c>
      <c r="AU193" s="85">
        <f t="shared" ca="1" si="115"/>
        <v>0</v>
      </c>
      <c r="AV193" s="85"/>
      <c r="AW193" s="73">
        <f t="shared" ca="1" si="116"/>
        <v>0</v>
      </c>
      <c r="AY193" s="73">
        <f t="shared" ca="1" si="117"/>
        <v>0</v>
      </c>
      <c r="AZ193" s="86"/>
    </row>
    <row r="194" spans="1:52" ht="12" customHeight="1">
      <c r="A194" s="77">
        <f t="shared" si="118"/>
        <v>43525</v>
      </c>
      <c r="B194" s="78">
        <f t="shared" si="119"/>
        <v>50000</v>
      </c>
      <c r="C194" s="87"/>
      <c r="D194" s="79">
        <f t="shared" si="81"/>
        <v>50000</v>
      </c>
      <c r="E194" s="67">
        <f t="shared" si="82"/>
        <v>0</v>
      </c>
      <c r="F194" s="67">
        <f t="shared" ca="1" si="83"/>
        <v>0</v>
      </c>
      <c r="G194" s="80">
        <f>VLOOKUP($A194,[0]!Table,MATCH(G$4,[0]!Curves,0))</f>
        <v>4.9850000000000003</v>
      </c>
      <c r="H194" s="81">
        <f t="shared" si="84"/>
        <v>4.9850000000000003</v>
      </c>
      <c r="I194" s="80">
        <f t="shared" si="85"/>
        <v>4.9850000000000003</v>
      </c>
      <c r="J194" s="80">
        <f>VLOOKUP($A194,[0]!Table,MATCH(J$4,[0]!Curves,0))</f>
        <v>0</v>
      </c>
      <c r="K194" s="81">
        <f t="shared" si="86"/>
        <v>0</v>
      </c>
      <c r="L194" s="99">
        <f t="shared" si="87"/>
        <v>0</v>
      </c>
      <c r="M194" s="80">
        <f>VLOOKUP($A194,[0]!Table,MATCH(M$4,[0]!Curves,0))</f>
        <v>0</v>
      </c>
      <c r="N194" s="81">
        <f t="shared" si="88"/>
        <v>0</v>
      </c>
      <c r="O194" s="99">
        <f t="shared" si="89"/>
        <v>0</v>
      </c>
      <c r="P194" s="71"/>
      <c r="Q194" s="99">
        <f t="shared" si="90"/>
        <v>4.9850000000000003</v>
      </c>
      <c r="R194" s="99">
        <f t="shared" si="91"/>
        <v>4.9850000000000003</v>
      </c>
      <c r="S194" s="99">
        <f t="shared" si="92"/>
        <v>4.9850000000000003</v>
      </c>
      <c r="T194" s="82"/>
      <c r="U194" s="22">
        <f t="shared" si="93"/>
        <v>31</v>
      </c>
      <c r="V194" s="83">
        <f t="shared" si="94"/>
        <v>43580</v>
      </c>
      <c r="W194" s="22">
        <f t="shared" ca="1" si="95"/>
        <v>6531</v>
      </c>
      <c r="X194" s="80">
        <f>VLOOKUP($A194,[0]!Table,MATCH(X$4,[0]!Curves,0))</f>
        <v>6.5001315627515308E-2</v>
      </c>
      <c r="Y194" s="84">
        <f t="shared" ca="1" si="96"/>
        <v>0.31840829457148684</v>
      </c>
      <c r="Z194" s="22">
        <f t="shared" si="97"/>
        <v>0</v>
      </c>
      <c r="AA194" s="22">
        <f t="shared" si="98"/>
        <v>0</v>
      </c>
      <c r="AC194" s="72">
        <f t="shared" ca="1" si="99"/>
        <v>0</v>
      </c>
      <c r="AD194" s="72">
        <f t="shared" ca="1" si="100"/>
        <v>0</v>
      </c>
      <c r="AE194" s="72">
        <f t="shared" ca="1" si="101"/>
        <v>0</v>
      </c>
      <c r="AF194" s="72">
        <f t="shared" ca="1" si="102"/>
        <v>0</v>
      </c>
      <c r="AG194" s="72">
        <f t="shared" ca="1" si="103"/>
        <v>0</v>
      </c>
      <c r="AH194" s="72">
        <f t="shared" ca="1" si="104"/>
        <v>0</v>
      </c>
      <c r="AI194" s="72">
        <f t="shared" ca="1" si="105"/>
        <v>0</v>
      </c>
      <c r="AJ194" s="72">
        <f t="shared" ca="1" si="106"/>
        <v>0</v>
      </c>
      <c r="AK194" s="72">
        <f t="shared" ca="1" si="107"/>
        <v>0</v>
      </c>
      <c r="AL194" s="76"/>
      <c r="AM194" s="72">
        <f t="shared" ca="1" si="108"/>
        <v>0</v>
      </c>
      <c r="AN194" s="72">
        <f t="shared" ca="1" si="109"/>
        <v>0</v>
      </c>
      <c r="AO194" s="72">
        <f t="shared" ca="1" si="110"/>
        <v>0</v>
      </c>
      <c r="AP194" s="85">
        <f t="shared" ca="1" si="111"/>
        <v>0</v>
      </c>
      <c r="AR194" s="72">
        <f t="shared" ca="1" si="112"/>
        <v>0</v>
      </c>
      <c r="AS194" s="72">
        <f t="shared" ca="1" si="113"/>
        <v>0</v>
      </c>
      <c r="AT194" s="72">
        <f t="shared" ca="1" si="114"/>
        <v>0</v>
      </c>
      <c r="AU194" s="85">
        <f t="shared" ca="1" si="115"/>
        <v>0</v>
      </c>
      <c r="AV194" s="85"/>
      <c r="AW194" s="73">
        <f t="shared" ca="1" si="116"/>
        <v>0</v>
      </c>
      <c r="AY194" s="73">
        <f t="shared" ca="1" si="117"/>
        <v>0</v>
      </c>
      <c r="AZ194" s="86"/>
    </row>
    <row r="195" spans="1:52" ht="12" customHeight="1">
      <c r="A195" s="77">
        <f t="shared" si="118"/>
        <v>43556</v>
      </c>
      <c r="B195" s="78">
        <f t="shared" si="119"/>
        <v>50000</v>
      </c>
      <c r="C195" s="87"/>
      <c r="D195" s="79">
        <f t="shared" si="81"/>
        <v>50000</v>
      </c>
      <c r="E195" s="67">
        <f t="shared" si="82"/>
        <v>0</v>
      </c>
      <c r="F195" s="67">
        <f t="shared" ca="1" si="83"/>
        <v>0</v>
      </c>
      <c r="G195" s="80">
        <f>VLOOKUP($A195,[0]!Table,MATCH(G$4,[0]!Curves,0))</f>
        <v>4.8</v>
      </c>
      <c r="H195" s="81">
        <f t="shared" si="84"/>
        <v>4.8</v>
      </c>
      <c r="I195" s="80">
        <f t="shared" si="85"/>
        <v>4.8</v>
      </c>
      <c r="J195" s="80">
        <f>VLOOKUP($A195,[0]!Table,MATCH(J$4,[0]!Curves,0))</f>
        <v>0</v>
      </c>
      <c r="K195" s="81">
        <f t="shared" si="86"/>
        <v>0</v>
      </c>
      <c r="L195" s="99">
        <f t="shared" si="87"/>
        <v>0</v>
      </c>
      <c r="M195" s="80">
        <f>VLOOKUP($A195,[0]!Table,MATCH(M$4,[0]!Curves,0))</f>
        <v>0</v>
      </c>
      <c r="N195" s="81">
        <f t="shared" si="88"/>
        <v>0</v>
      </c>
      <c r="O195" s="99">
        <f t="shared" si="89"/>
        <v>0</v>
      </c>
      <c r="P195" s="71"/>
      <c r="Q195" s="99">
        <f t="shared" si="90"/>
        <v>4.8</v>
      </c>
      <c r="R195" s="99">
        <f t="shared" si="91"/>
        <v>4.8</v>
      </c>
      <c r="S195" s="99">
        <f t="shared" si="92"/>
        <v>4.8</v>
      </c>
      <c r="T195" s="82"/>
      <c r="U195" s="22">
        <f t="shared" si="93"/>
        <v>30</v>
      </c>
      <c r="V195" s="83">
        <f t="shared" si="94"/>
        <v>43610</v>
      </c>
      <c r="W195" s="22">
        <f t="shared" ca="1" si="95"/>
        <v>6561</v>
      </c>
      <c r="X195" s="80">
        <f>VLOOKUP($A195,[0]!Table,MATCH(X$4,[0]!Curves,0))</f>
        <v>6.5037490789370295E-2</v>
      </c>
      <c r="Y195" s="84">
        <f t="shared" ca="1" si="96"/>
        <v>0.316546006187224</v>
      </c>
      <c r="Z195" s="22">
        <f t="shared" si="97"/>
        <v>0</v>
      </c>
      <c r="AA195" s="22">
        <f t="shared" si="98"/>
        <v>0</v>
      </c>
      <c r="AC195" s="72">
        <f t="shared" ca="1" si="99"/>
        <v>0</v>
      </c>
      <c r="AD195" s="72">
        <f t="shared" ca="1" si="100"/>
        <v>0</v>
      </c>
      <c r="AE195" s="72">
        <f t="shared" ca="1" si="101"/>
        <v>0</v>
      </c>
      <c r="AF195" s="72">
        <f t="shared" ca="1" si="102"/>
        <v>0</v>
      </c>
      <c r="AG195" s="72">
        <f t="shared" ca="1" si="103"/>
        <v>0</v>
      </c>
      <c r="AH195" s="72">
        <f t="shared" ca="1" si="104"/>
        <v>0</v>
      </c>
      <c r="AI195" s="72">
        <f t="shared" ca="1" si="105"/>
        <v>0</v>
      </c>
      <c r="AJ195" s="72">
        <f t="shared" ca="1" si="106"/>
        <v>0</v>
      </c>
      <c r="AK195" s="72">
        <f t="shared" ca="1" si="107"/>
        <v>0</v>
      </c>
      <c r="AL195" s="76"/>
      <c r="AM195" s="72">
        <f t="shared" ca="1" si="108"/>
        <v>0</v>
      </c>
      <c r="AN195" s="72">
        <f t="shared" ca="1" si="109"/>
        <v>0</v>
      </c>
      <c r="AO195" s="72">
        <f t="shared" ca="1" si="110"/>
        <v>0</v>
      </c>
      <c r="AP195" s="85">
        <f t="shared" ca="1" si="111"/>
        <v>0</v>
      </c>
      <c r="AR195" s="72">
        <f t="shared" ca="1" si="112"/>
        <v>0</v>
      </c>
      <c r="AS195" s="72">
        <f t="shared" ca="1" si="113"/>
        <v>0</v>
      </c>
      <c r="AT195" s="72">
        <f t="shared" ca="1" si="114"/>
        <v>0</v>
      </c>
      <c r="AU195" s="85">
        <f t="shared" ca="1" si="115"/>
        <v>0</v>
      </c>
      <c r="AV195" s="85"/>
      <c r="AW195" s="73">
        <f t="shared" ca="1" si="116"/>
        <v>0</v>
      </c>
      <c r="AY195" s="73">
        <f t="shared" ca="1" si="117"/>
        <v>0</v>
      </c>
      <c r="AZ195" s="86"/>
    </row>
    <row r="196" spans="1:52" ht="12" customHeight="1">
      <c r="A196" s="77">
        <f t="shared" si="118"/>
        <v>43586</v>
      </c>
      <c r="B196" s="78">
        <f t="shared" si="119"/>
        <v>50000</v>
      </c>
      <c r="C196" s="87"/>
      <c r="D196" s="79">
        <f t="shared" si="81"/>
        <v>50000</v>
      </c>
      <c r="E196" s="67">
        <f t="shared" si="82"/>
        <v>0</v>
      </c>
      <c r="F196" s="67">
        <f t="shared" ca="1" si="83"/>
        <v>0</v>
      </c>
      <c r="G196" s="80">
        <f>VLOOKUP($A196,[0]!Table,MATCH(G$4,[0]!Curves,0))</f>
        <v>4.79</v>
      </c>
      <c r="H196" s="81">
        <f t="shared" si="84"/>
        <v>4.79</v>
      </c>
      <c r="I196" s="80">
        <f t="shared" si="85"/>
        <v>4.79</v>
      </c>
      <c r="J196" s="80">
        <f>VLOOKUP($A196,[0]!Table,MATCH(J$4,[0]!Curves,0))</f>
        <v>0</v>
      </c>
      <c r="K196" s="81">
        <f t="shared" si="86"/>
        <v>0</v>
      </c>
      <c r="L196" s="99">
        <f t="shared" si="87"/>
        <v>0</v>
      </c>
      <c r="M196" s="80">
        <f>VLOOKUP($A196,[0]!Table,MATCH(M$4,[0]!Curves,0))</f>
        <v>0</v>
      </c>
      <c r="N196" s="81">
        <f t="shared" si="88"/>
        <v>0</v>
      </c>
      <c r="O196" s="99">
        <f t="shared" si="89"/>
        <v>0</v>
      </c>
      <c r="P196" s="71"/>
      <c r="Q196" s="99">
        <f t="shared" si="90"/>
        <v>4.79</v>
      </c>
      <c r="R196" s="99">
        <f t="shared" si="91"/>
        <v>4.79</v>
      </c>
      <c r="S196" s="99">
        <f t="shared" si="92"/>
        <v>4.79</v>
      </c>
      <c r="T196" s="82"/>
      <c r="U196" s="22">
        <f t="shared" si="93"/>
        <v>31</v>
      </c>
      <c r="V196" s="83">
        <f t="shared" si="94"/>
        <v>43641</v>
      </c>
      <c r="W196" s="22">
        <f t="shared" ca="1" si="95"/>
        <v>6592</v>
      </c>
      <c r="X196" s="80">
        <f>VLOOKUP($A196,[0]!Table,MATCH(X$4,[0]!Curves,0))</f>
        <v>6.5072499010932802E-2</v>
      </c>
      <c r="Y196" s="84">
        <f t="shared" ca="1" si="96"/>
        <v>0.31463124591484642</v>
      </c>
      <c r="Z196" s="22">
        <f t="shared" si="97"/>
        <v>0</v>
      </c>
      <c r="AA196" s="22">
        <f t="shared" si="98"/>
        <v>0</v>
      </c>
      <c r="AC196" s="72">
        <f t="shared" ca="1" si="99"/>
        <v>0</v>
      </c>
      <c r="AD196" s="72">
        <f t="shared" ca="1" si="100"/>
        <v>0</v>
      </c>
      <c r="AE196" s="72">
        <f t="shared" ca="1" si="101"/>
        <v>0</v>
      </c>
      <c r="AF196" s="72">
        <f t="shared" ca="1" si="102"/>
        <v>0</v>
      </c>
      <c r="AG196" s="72">
        <f t="shared" ca="1" si="103"/>
        <v>0</v>
      </c>
      <c r="AH196" s="72">
        <f t="shared" ca="1" si="104"/>
        <v>0</v>
      </c>
      <c r="AI196" s="72">
        <f t="shared" ca="1" si="105"/>
        <v>0</v>
      </c>
      <c r="AJ196" s="72">
        <f t="shared" ca="1" si="106"/>
        <v>0</v>
      </c>
      <c r="AK196" s="72">
        <f t="shared" ca="1" si="107"/>
        <v>0</v>
      </c>
      <c r="AL196" s="76"/>
      <c r="AM196" s="72">
        <f t="shared" ca="1" si="108"/>
        <v>0</v>
      </c>
      <c r="AN196" s="72">
        <f t="shared" ca="1" si="109"/>
        <v>0</v>
      </c>
      <c r="AO196" s="72">
        <f t="shared" ca="1" si="110"/>
        <v>0</v>
      </c>
      <c r="AP196" s="85">
        <f t="shared" ca="1" si="111"/>
        <v>0</v>
      </c>
      <c r="AR196" s="72">
        <f t="shared" ca="1" si="112"/>
        <v>0</v>
      </c>
      <c r="AS196" s="72">
        <f t="shared" ca="1" si="113"/>
        <v>0</v>
      </c>
      <c r="AT196" s="72">
        <f t="shared" ca="1" si="114"/>
        <v>0</v>
      </c>
      <c r="AU196" s="85">
        <f t="shared" ca="1" si="115"/>
        <v>0</v>
      </c>
      <c r="AV196" s="85"/>
      <c r="AW196" s="73">
        <f t="shared" ca="1" si="116"/>
        <v>0</v>
      </c>
      <c r="AY196" s="73">
        <f t="shared" ca="1" si="117"/>
        <v>0</v>
      </c>
      <c r="AZ196" s="86"/>
    </row>
    <row r="197" spans="1:52" ht="12" customHeight="1">
      <c r="A197" s="77">
        <f t="shared" si="118"/>
        <v>43617</v>
      </c>
      <c r="B197" s="78">
        <f t="shared" si="119"/>
        <v>50000</v>
      </c>
      <c r="C197" s="87"/>
      <c r="D197" s="79">
        <f t="shared" si="81"/>
        <v>50000</v>
      </c>
      <c r="E197" s="67">
        <f t="shared" si="82"/>
        <v>0</v>
      </c>
      <c r="F197" s="67">
        <f t="shared" ca="1" si="83"/>
        <v>0</v>
      </c>
      <c r="G197" s="80">
        <f>VLOOKUP($A197,[0]!Table,MATCH(G$4,[0]!Curves,0))</f>
        <v>4.8260000000000005</v>
      </c>
      <c r="H197" s="81">
        <f t="shared" si="84"/>
        <v>4.8260000000000005</v>
      </c>
      <c r="I197" s="80">
        <f t="shared" si="85"/>
        <v>4.8260000000000005</v>
      </c>
      <c r="J197" s="80">
        <f>VLOOKUP($A197,[0]!Table,MATCH(J$4,[0]!Curves,0))</f>
        <v>0</v>
      </c>
      <c r="K197" s="81">
        <f t="shared" si="86"/>
        <v>0</v>
      </c>
      <c r="L197" s="99">
        <f t="shared" si="87"/>
        <v>0</v>
      </c>
      <c r="M197" s="80">
        <f>VLOOKUP($A197,[0]!Table,MATCH(M$4,[0]!Curves,0))</f>
        <v>0</v>
      </c>
      <c r="N197" s="81">
        <f t="shared" si="88"/>
        <v>0</v>
      </c>
      <c r="O197" s="99">
        <f t="shared" si="89"/>
        <v>0</v>
      </c>
      <c r="P197" s="71"/>
      <c r="Q197" s="99">
        <f t="shared" si="90"/>
        <v>4.8260000000000005</v>
      </c>
      <c r="R197" s="99">
        <f t="shared" si="91"/>
        <v>4.8260000000000005</v>
      </c>
      <c r="S197" s="99">
        <f t="shared" si="92"/>
        <v>4.8260000000000005</v>
      </c>
      <c r="T197" s="82"/>
      <c r="U197" s="22">
        <f t="shared" si="93"/>
        <v>30</v>
      </c>
      <c r="V197" s="83">
        <f t="shared" si="94"/>
        <v>43671</v>
      </c>
      <c r="W197" s="22">
        <f t="shared" ca="1" si="95"/>
        <v>6622</v>
      </c>
      <c r="X197" s="80">
        <f>VLOOKUP($A197,[0]!Table,MATCH(X$4,[0]!Curves,0))</f>
        <v>6.5108674173641301E-2</v>
      </c>
      <c r="Y197" s="84">
        <f t="shared" ca="1" si="96"/>
        <v>0.31278751282003414</v>
      </c>
      <c r="Z197" s="22">
        <f t="shared" si="97"/>
        <v>0</v>
      </c>
      <c r="AA197" s="22">
        <f t="shared" si="98"/>
        <v>0</v>
      </c>
      <c r="AC197" s="72">
        <f t="shared" ca="1" si="99"/>
        <v>0</v>
      </c>
      <c r="AD197" s="72">
        <f t="shared" ca="1" si="100"/>
        <v>0</v>
      </c>
      <c r="AE197" s="72">
        <f t="shared" ca="1" si="101"/>
        <v>0</v>
      </c>
      <c r="AF197" s="72">
        <f t="shared" ca="1" si="102"/>
        <v>0</v>
      </c>
      <c r="AG197" s="72">
        <f t="shared" ca="1" si="103"/>
        <v>0</v>
      </c>
      <c r="AH197" s="72">
        <f t="shared" ca="1" si="104"/>
        <v>0</v>
      </c>
      <c r="AI197" s="72">
        <f t="shared" ca="1" si="105"/>
        <v>0</v>
      </c>
      <c r="AJ197" s="72">
        <f t="shared" ca="1" si="106"/>
        <v>0</v>
      </c>
      <c r="AK197" s="72">
        <f t="shared" ca="1" si="107"/>
        <v>0</v>
      </c>
      <c r="AL197" s="76"/>
      <c r="AM197" s="72">
        <f t="shared" ca="1" si="108"/>
        <v>0</v>
      </c>
      <c r="AN197" s="72">
        <f t="shared" ca="1" si="109"/>
        <v>0</v>
      </c>
      <c r="AO197" s="72">
        <f t="shared" ca="1" si="110"/>
        <v>0</v>
      </c>
      <c r="AP197" s="85">
        <f t="shared" ca="1" si="111"/>
        <v>0</v>
      </c>
      <c r="AR197" s="72">
        <f t="shared" ca="1" si="112"/>
        <v>0</v>
      </c>
      <c r="AS197" s="72">
        <f t="shared" ca="1" si="113"/>
        <v>0</v>
      </c>
      <c r="AT197" s="72">
        <f t="shared" ca="1" si="114"/>
        <v>0</v>
      </c>
      <c r="AU197" s="85">
        <f t="shared" ca="1" si="115"/>
        <v>0</v>
      </c>
      <c r="AV197" s="85"/>
      <c r="AW197" s="73">
        <f t="shared" ca="1" si="116"/>
        <v>0</v>
      </c>
      <c r="AY197" s="73">
        <f t="shared" ca="1" si="117"/>
        <v>0</v>
      </c>
      <c r="AZ197" s="86"/>
    </row>
    <row r="198" spans="1:52" ht="12" customHeight="1">
      <c r="A198" s="77">
        <f t="shared" si="118"/>
        <v>43647</v>
      </c>
      <c r="B198" s="78">
        <f t="shared" si="119"/>
        <v>50000</v>
      </c>
      <c r="C198" s="87"/>
      <c r="D198" s="79">
        <f t="shared" si="81"/>
        <v>50000</v>
      </c>
      <c r="E198" s="67">
        <f t="shared" si="82"/>
        <v>0</v>
      </c>
      <c r="F198" s="67">
        <f t="shared" ca="1" si="83"/>
        <v>0</v>
      </c>
      <c r="G198" s="80">
        <f>VLOOKUP($A198,[0]!Table,MATCH(G$4,[0]!Curves,0))</f>
        <v>4.875</v>
      </c>
      <c r="H198" s="81">
        <f t="shared" si="84"/>
        <v>4.875</v>
      </c>
      <c r="I198" s="80">
        <f t="shared" si="85"/>
        <v>4.875</v>
      </c>
      <c r="J198" s="80">
        <f>VLOOKUP($A198,[0]!Table,MATCH(J$4,[0]!Curves,0))</f>
        <v>0</v>
      </c>
      <c r="K198" s="81">
        <f t="shared" si="86"/>
        <v>0</v>
      </c>
      <c r="L198" s="99">
        <f t="shared" si="87"/>
        <v>0</v>
      </c>
      <c r="M198" s="80">
        <f>VLOOKUP($A198,[0]!Table,MATCH(M$4,[0]!Curves,0))</f>
        <v>0</v>
      </c>
      <c r="N198" s="81">
        <f t="shared" si="88"/>
        <v>0</v>
      </c>
      <c r="O198" s="99">
        <f t="shared" si="89"/>
        <v>0</v>
      </c>
      <c r="P198" s="71"/>
      <c r="Q198" s="99">
        <f t="shared" si="90"/>
        <v>4.875</v>
      </c>
      <c r="R198" s="99">
        <f t="shared" si="91"/>
        <v>4.875</v>
      </c>
      <c r="S198" s="99">
        <f t="shared" si="92"/>
        <v>4.875</v>
      </c>
      <c r="T198" s="82"/>
      <c r="U198" s="22">
        <f t="shared" si="93"/>
        <v>31</v>
      </c>
      <c r="V198" s="83">
        <f t="shared" si="94"/>
        <v>43702</v>
      </c>
      <c r="W198" s="22">
        <f t="shared" ca="1" si="95"/>
        <v>6653</v>
      </c>
      <c r="X198" s="80">
        <f>VLOOKUP($A198,[0]!Table,MATCH(X$4,[0]!Curves,0))</f>
        <v>6.5143682396029898E-2</v>
      </c>
      <c r="Y198" s="84">
        <f t="shared" ca="1" si="96"/>
        <v>0.31089185603945185</v>
      </c>
      <c r="Z198" s="22">
        <f t="shared" si="97"/>
        <v>0</v>
      </c>
      <c r="AA198" s="22">
        <f t="shared" si="98"/>
        <v>0</v>
      </c>
      <c r="AC198" s="72">
        <f t="shared" ca="1" si="99"/>
        <v>0</v>
      </c>
      <c r="AD198" s="72">
        <f t="shared" ca="1" si="100"/>
        <v>0</v>
      </c>
      <c r="AE198" s="72">
        <f t="shared" ca="1" si="101"/>
        <v>0</v>
      </c>
      <c r="AF198" s="72">
        <f t="shared" ca="1" si="102"/>
        <v>0</v>
      </c>
      <c r="AG198" s="72">
        <f t="shared" ca="1" si="103"/>
        <v>0</v>
      </c>
      <c r="AH198" s="72">
        <f t="shared" ca="1" si="104"/>
        <v>0</v>
      </c>
      <c r="AI198" s="72">
        <f t="shared" ca="1" si="105"/>
        <v>0</v>
      </c>
      <c r="AJ198" s="72">
        <f t="shared" ca="1" si="106"/>
        <v>0</v>
      </c>
      <c r="AK198" s="72">
        <f t="shared" ca="1" si="107"/>
        <v>0</v>
      </c>
      <c r="AL198" s="76"/>
      <c r="AM198" s="72">
        <f t="shared" ca="1" si="108"/>
        <v>0</v>
      </c>
      <c r="AN198" s="72">
        <f t="shared" ca="1" si="109"/>
        <v>0</v>
      </c>
      <c r="AO198" s="72">
        <f t="shared" ca="1" si="110"/>
        <v>0</v>
      </c>
      <c r="AP198" s="85">
        <f t="shared" ca="1" si="111"/>
        <v>0</v>
      </c>
      <c r="AR198" s="72">
        <f t="shared" ca="1" si="112"/>
        <v>0</v>
      </c>
      <c r="AS198" s="72">
        <f t="shared" ca="1" si="113"/>
        <v>0</v>
      </c>
      <c r="AT198" s="72">
        <f t="shared" ca="1" si="114"/>
        <v>0</v>
      </c>
      <c r="AU198" s="85">
        <f t="shared" ca="1" si="115"/>
        <v>0</v>
      </c>
      <c r="AV198" s="85"/>
      <c r="AW198" s="73">
        <f t="shared" ca="1" si="116"/>
        <v>0</v>
      </c>
      <c r="AY198" s="73">
        <f t="shared" ca="1" si="117"/>
        <v>0</v>
      </c>
      <c r="AZ198" s="86"/>
    </row>
    <row r="199" spans="1:52" ht="12" customHeight="1">
      <c r="A199" s="77">
        <f t="shared" si="118"/>
        <v>43678</v>
      </c>
      <c r="B199" s="78">
        <f t="shared" si="119"/>
        <v>50000</v>
      </c>
      <c r="C199" s="87"/>
      <c r="D199" s="79">
        <f t="shared" si="81"/>
        <v>50000</v>
      </c>
      <c r="E199" s="67">
        <f t="shared" si="82"/>
        <v>0</v>
      </c>
      <c r="F199" s="67">
        <f t="shared" ca="1" si="83"/>
        <v>0</v>
      </c>
      <c r="G199" s="80">
        <f>VLOOKUP($A199,[0]!Table,MATCH(G$4,[0]!Curves,0))</f>
        <v>4.92</v>
      </c>
      <c r="H199" s="81">
        <f t="shared" si="84"/>
        <v>4.92</v>
      </c>
      <c r="I199" s="80">
        <f t="shared" si="85"/>
        <v>4.92</v>
      </c>
      <c r="J199" s="80">
        <f>VLOOKUP($A199,[0]!Table,MATCH(J$4,[0]!Curves,0))</f>
        <v>0</v>
      </c>
      <c r="K199" s="81">
        <f t="shared" si="86"/>
        <v>0</v>
      </c>
      <c r="L199" s="99">
        <f t="shared" si="87"/>
        <v>0</v>
      </c>
      <c r="M199" s="80">
        <f>VLOOKUP($A199,[0]!Table,MATCH(M$4,[0]!Curves,0))</f>
        <v>0</v>
      </c>
      <c r="N199" s="81">
        <f t="shared" si="88"/>
        <v>0</v>
      </c>
      <c r="O199" s="99">
        <f t="shared" si="89"/>
        <v>0</v>
      </c>
      <c r="P199" s="71"/>
      <c r="Q199" s="99">
        <f t="shared" si="90"/>
        <v>4.92</v>
      </c>
      <c r="R199" s="99">
        <f t="shared" si="91"/>
        <v>4.92</v>
      </c>
      <c r="S199" s="99">
        <f t="shared" si="92"/>
        <v>4.92</v>
      </c>
      <c r="T199" s="82"/>
      <c r="U199" s="22">
        <f t="shared" si="93"/>
        <v>31</v>
      </c>
      <c r="V199" s="83">
        <f t="shared" si="94"/>
        <v>43733</v>
      </c>
      <c r="W199" s="22">
        <f t="shared" ca="1" si="95"/>
        <v>6684</v>
      </c>
      <c r="X199" s="80">
        <f>VLOOKUP($A199,[0]!Table,MATCH(X$4,[0]!Curves,0))</f>
        <v>6.5179857559591395E-2</v>
      </c>
      <c r="Y199" s="84">
        <f t="shared" ca="1" si="96"/>
        <v>0.30900585378267886</v>
      </c>
      <c r="Z199" s="22">
        <f t="shared" si="97"/>
        <v>0</v>
      </c>
      <c r="AA199" s="22">
        <f t="shared" si="98"/>
        <v>0</v>
      </c>
      <c r="AC199" s="72">
        <f t="shared" ca="1" si="99"/>
        <v>0</v>
      </c>
      <c r="AD199" s="72">
        <f t="shared" ca="1" si="100"/>
        <v>0</v>
      </c>
      <c r="AE199" s="72">
        <f t="shared" ca="1" si="101"/>
        <v>0</v>
      </c>
      <c r="AF199" s="72">
        <f t="shared" ca="1" si="102"/>
        <v>0</v>
      </c>
      <c r="AG199" s="72">
        <f t="shared" ca="1" si="103"/>
        <v>0</v>
      </c>
      <c r="AH199" s="72">
        <f t="shared" ca="1" si="104"/>
        <v>0</v>
      </c>
      <c r="AI199" s="72">
        <f t="shared" ca="1" si="105"/>
        <v>0</v>
      </c>
      <c r="AJ199" s="72">
        <f t="shared" ca="1" si="106"/>
        <v>0</v>
      </c>
      <c r="AK199" s="72">
        <f t="shared" ca="1" si="107"/>
        <v>0</v>
      </c>
      <c r="AL199" s="76"/>
      <c r="AM199" s="72">
        <f t="shared" ca="1" si="108"/>
        <v>0</v>
      </c>
      <c r="AN199" s="72">
        <f t="shared" ca="1" si="109"/>
        <v>0</v>
      </c>
      <c r="AO199" s="72">
        <f t="shared" ca="1" si="110"/>
        <v>0</v>
      </c>
      <c r="AP199" s="85">
        <f t="shared" ca="1" si="111"/>
        <v>0</v>
      </c>
      <c r="AR199" s="72">
        <f t="shared" ca="1" si="112"/>
        <v>0</v>
      </c>
      <c r="AS199" s="72">
        <f t="shared" ca="1" si="113"/>
        <v>0</v>
      </c>
      <c r="AT199" s="72">
        <f t="shared" ca="1" si="114"/>
        <v>0</v>
      </c>
      <c r="AU199" s="85">
        <f t="shared" ca="1" si="115"/>
        <v>0</v>
      </c>
      <c r="AV199" s="85"/>
      <c r="AW199" s="73">
        <f t="shared" ca="1" si="116"/>
        <v>0</v>
      </c>
      <c r="AY199" s="73">
        <f t="shared" ca="1" si="117"/>
        <v>0</v>
      </c>
      <c r="AZ199" s="86"/>
    </row>
    <row r="200" spans="1:52" ht="12" customHeight="1">
      <c r="A200" s="77">
        <f t="shared" si="118"/>
        <v>43709</v>
      </c>
      <c r="B200" s="78">
        <f t="shared" si="119"/>
        <v>50000</v>
      </c>
      <c r="C200" s="87"/>
      <c r="D200" s="79">
        <f t="shared" si="81"/>
        <v>50000</v>
      </c>
      <c r="E200" s="67">
        <f t="shared" si="82"/>
        <v>0</v>
      </c>
      <c r="F200" s="67">
        <f t="shared" ca="1" si="83"/>
        <v>0</v>
      </c>
      <c r="G200" s="80">
        <f>VLOOKUP($A200,[0]!Table,MATCH(G$4,[0]!Curves,0))</f>
        <v>4.9270000000000005</v>
      </c>
      <c r="H200" s="81">
        <f t="shared" si="84"/>
        <v>4.9270000000000005</v>
      </c>
      <c r="I200" s="80">
        <f t="shared" si="85"/>
        <v>4.9270000000000005</v>
      </c>
      <c r="J200" s="80">
        <f>VLOOKUP($A200,[0]!Table,MATCH(J$4,[0]!Curves,0))</f>
        <v>0</v>
      </c>
      <c r="K200" s="81">
        <f t="shared" si="86"/>
        <v>0</v>
      </c>
      <c r="L200" s="99">
        <f t="shared" si="87"/>
        <v>0</v>
      </c>
      <c r="M200" s="80">
        <f>VLOOKUP($A200,[0]!Table,MATCH(M$4,[0]!Curves,0))</f>
        <v>0</v>
      </c>
      <c r="N200" s="81">
        <f t="shared" si="88"/>
        <v>0</v>
      </c>
      <c r="O200" s="99">
        <f t="shared" si="89"/>
        <v>0</v>
      </c>
      <c r="P200" s="71"/>
      <c r="Q200" s="99">
        <f t="shared" si="90"/>
        <v>4.9270000000000005</v>
      </c>
      <c r="R200" s="99">
        <f t="shared" si="91"/>
        <v>4.9270000000000005</v>
      </c>
      <c r="S200" s="99">
        <f t="shared" si="92"/>
        <v>4.9270000000000005</v>
      </c>
      <c r="T200" s="82"/>
      <c r="U200" s="22">
        <f t="shared" si="93"/>
        <v>30</v>
      </c>
      <c r="V200" s="83">
        <f t="shared" si="94"/>
        <v>43763</v>
      </c>
      <c r="W200" s="22">
        <f t="shared" ca="1" si="95"/>
        <v>6714</v>
      </c>
      <c r="X200" s="80">
        <f>VLOOKUP($A200,[0]!Table,MATCH(X$4,[0]!Curves,0))</f>
        <v>6.5216032723586906E-2</v>
      </c>
      <c r="Y200" s="84">
        <f t="shared" ca="1" si="96"/>
        <v>0.3071898486046391</v>
      </c>
      <c r="Z200" s="22">
        <f t="shared" si="97"/>
        <v>0</v>
      </c>
      <c r="AA200" s="22">
        <f t="shared" si="98"/>
        <v>0</v>
      </c>
      <c r="AC200" s="72">
        <f t="shared" ca="1" si="99"/>
        <v>0</v>
      </c>
      <c r="AD200" s="72">
        <f t="shared" ca="1" si="100"/>
        <v>0</v>
      </c>
      <c r="AE200" s="72">
        <f t="shared" ca="1" si="101"/>
        <v>0</v>
      </c>
      <c r="AF200" s="72">
        <f t="shared" ca="1" si="102"/>
        <v>0</v>
      </c>
      <c r="AG200" s="72">
        <f t="shared" ca="1" si="103"/>
        <v>0</v>
      </c>
      <c r="AH200" s="72">
        <f t="shared" ca="1" si="104"/>
        <v>0</v>
      </c>
      <c r="AI200" s="72">
        <f t="shared" ca="1" si="105"/>
        <v>0</v>
      </c>
      <c r="AJ200" s="72">
        <f t="shared" ca="1" si="106"/>
        <v>0</v>
      </c>
      <c r="AK200" s="72">
        <f t="shared" ca="1" si="107"/>
        <v>0</v>
      </c>
      <c r="AL200" s="76"/>
      <c r="AM200" s="72">
        <f t="shared" ca="1" si="108"/>
        <v>0</v>
      </c>
      <c r="AN200" s="72">
        <f t="shared" ca="1" si="109"/>
        <v>0</v>
      </c>
      <c r="AO200" s="72">
        <f t="shared" ca="1" si="110"/>
        <v>0</v>
      </c>
      <c r="AP200" s="85">
        <f t="shared" ca="1" si="111"/>
        <v>0</v>
      </c>
      <c r="AR200" s="72">
        <f t="shared" ca="1" si="112"/>
        <v>0</v>
      </c>
      <c r="AS200" s="72">
        <f t="shared" ca="1" si="113"/>
        <v>0</v>
      </c>
      <c r="AT200" s="72">
        <f t="shared" ca="1" si="114"/>
        <v>0</v>
      </c>
      <c r="AU200" s="85">
        <f t="shared" ca="1" si="115"/>
        <v>0</v>
      </c>
      <c r="AV200" s="85"/>
      <c r="AW200" s="73">
        <f t="shared" ca="1" si="116"/>
        <v>0</v>
      </c>
      <c r="AY200" s="73">
        <f t="shared" ca="1" si="117"/>
        <v>0</v>
      </c>
      <c r="AZ200" s="86"/>
    </row>
    <row r="201" spans="1:52" ht="12" customHeight="1">
      <c r="A201" s="77">
        <f t="shared" si="118"/>
        <v>43739</v>
      </c>
      <c r="B201" s="78">
        <f t="shared" si="119"/>
        <v>50000</v>
      </c>
      <c r="C201" s="87"/>
      <c r="D201" s="79">
        <f t="shared" si="81"/>
        <v>50000</v>
      </c>
      <c r="E201" s="67">
        <f t="shared" si="82"/>
        <v>0</v>
      </c>
      <c r="F201" s="67">
        <f t="shared" ca="1" si="83"/>
        <v>0</v>
      </c>
      <c r="G201" s="80">
        <f>VLOOKUP($A201,[0]!Table,MATCH(G$4,[0]!Curves,0))</f>
        <v>4.9550000000000001</v>
      </c>
      <c r="H201" s="81">
        <f t="shared" si="84"/>
        <v>4.9550000000000001</v>
      </c>
      <c r="I201" s="80">
        <f t="shared" si="85"/>
        <v>4.9550000000000001</v>
      </c>
      <c r="J201" s="80">
        <f>VLOOKUP($A201,[0]!Table,MATCH(J$4,[0]!Curves,0))</f>
        <v>0</v>
      </c>
      <c r="K201" s="81">
        <f t="shared" si="86"/>
        <v>0</v>
      </c>
      <c r="L201" s="99">
        <f t="shared" si="87"/>
        <v>0</v>
      </c>
      <c r="M201" s="80">
        <f>VLOOKUP($A201,[0]!Table,MATCH(M$4,[0]!Curves,0))</f>
        <v>0</v>
      </c>
      <c r="N201" s="81">
        <f t="shared" si="88"/>
        <v>0</v>
      </c>
      <c r="O201" s="99">
        <f t="shared" si="89"/>
        <v>0</v>
      </c>
      <c r="P201" s="71"/>
      <c r="Q201" s="99">
        <f t="shared" si="90"/>
        <v>4.9550000000000001</v>
      </c>
      <c r="R201" s="99">
        <f t="shared" si="91"/>
        <v>4.9550000000000001</v>
      </c>
      <c r="S201" s="99">
        <f t="shared" si="92"/>
        <v>4.9550000000000001</v>
      </c>
      <c r="T201" s="82"/>
      <c r="U201" s="22">
        <f t="shared" si="93"/>
        <v>31</v>
      </c>
      <c r="V201" s="83">
        <f t="shared" si="94"/>
        <v>43794</v>
      </c>
      <c r="W201" s="22">
        <f t="shared" ca="1" si="95"/>
        <v>6745</v>
      </c>
      <c r="X201" s="80">
        <f>VLOOKUP($A201,[0]!Table,MATCH(X$4,[0]!Curves,0))</f>
        <v>6.5251040947221603E-2</v>
      </c>
      <c r="Y201" s="84">
        <f t="shared" ca="1" si="96"/>
        <v>0.30532273830699469</v>
      </c>
      <c r="Z201" s="22">
        <f t="shared" si="97"/>
        <v>0</v>
      </c>
      <c r="AA201" s="22">
        <f t="shared" si="98"/>
        <v>0</v>
      </c>
      <c r="AC201" s="72">
        <f t="shared" ca="1" si="99"/>
        <v>0</v>
      </c>
      <c r="AD201" s="72">
        <f t="shared" ca="1" si="100"/>
        <v>0</v>
      </c>
      <c r="AE201" s="72">
        <f t="shared" ca="1" si="101"/>
        <v>0</v>
      </c>
      <c r="AF201" s="72">
        <f t="shared" ca="1" si="102"/>
        <v>0</v>
      </c>
      <c r="AG201" s="72">
        <f t="shared" ca="1" si="103"/>
        <v>0</v>
      </c>
      <c r="AH201" s="72">
        <f t="shared" ca="1" si="104"/>
        <v>0</v>
      </c>
      <c r="AI201" s="72">
        <f t="shared" ca="1" si="105"/>
        <v>0</v>
      </c>
      <c r="AJ201" s="72">
        <f t="shared" ca="1" si="106"/>
        <v>0</v>
      </c>
      <c r="AK201" s="72">
        <f t="shared" ca="1" si="107"/>
        <v>0</v>
      </c>
      <c r="AL201" s="76"/>
      <c r="AM201" s="72">
        <f t="shared" ca="1" si="108"/>
        <v>0</v>
      </c>
      <c r="AN201" s="72">
        <f t="shared" ca="1" si="109"/>
        <v>0</v>
      </c>
      <c r="AO201" s="72">
        <f t="shared" ca="1" si="110"/>
        <v>0</v>
      </c>
      <c r="AP201" s="85">
        <f t="shared" ca="1" si="111"/>
        <v>0</v>
      </c>
      <c r="AR201" s="72">
        <f t="shared" ca="1" si="112"/>
        <v>0</v>
      </c>
      <c r="AS201" s="72">
        <f t="shared" ca="1" si="113"/>
        <v>0</v>
      </c>
      <c r="AT201" s="72">
        <f t="shared" ca="1" si="114"/>
        <v>0</v>
      </c>
      <c r="AU201" s="85">
        <f t="shared" ca="1" si="115"/>
        <v>0</v>
      </c>
      <c r="AV201" s="85"/>
      <c r="AW201" s="73">
        <f t="shared" ca="1" si="116"/>
        <v>0</v>
      </c>
      <c r="AY201" s="73">
        <f t="shared" ca="1" si="117"/>
        <v>0</v>
      </c>
      <c r="AZ201" s="86"/>
    </row>
    <row r="202" spans="1:52" ht="12" customHeight="1">
      <c r="A202" s="77">
        <f t="shared" si="118"/>
        <v>43770</v>
      </c>
      <c r="B202" s="78">
        <f t="shared" si="119"/>
        <v>50000</v>
      </c>
      <c r="C202" s="87"/>
      <c r="D202" s="79">
        <f t="shared" ref="D202:D265" si="120">B202+C202</f>
        <v>50000</v>
      </c>
      <c r="E202" s="67">
        <f t="shared" ref="E202:E265" si="121">IF(Z202=0,0,IF(AND(Z202=1,$H$3=1),D202*U202,IF($H$3=2,D202,"N/A")))</f>
        <v>0</v>
      </c>
      <c r="F202" s="67">
        <f t="shared" ref="F202:F265" ca="1" si="122">E202*Y202</f>
        <v>0</v>
      </c>
      <c r="G202" s="80">
        <f>VLOOKUP($A202,[0]!Table,MATCH(G$4,[0]!Curves,0))</f>
        <v>5.09</v>
      </c>
      <c r="H202" s="81">
        <f t="shared" ref="H202:H265" si="123">G202+$H$7</f>
        <v>5.09</v>
      </c>
      <c r="I202" s="80">
        <f t="shared" ref="I202:I265" si="124">H202</f>
        <v>5.09</v>
      </c>
      <c r="J202" s="80">
        <f>VLOOKUP($A202,[0]!Table,MATCH(J$4,[0]!Curves,0))</f>
        <v>0</v>
      </c>
      <c r="K202" s="81">
        <f t="shared" ref="K202:K265" si="125">J202+$K$7</f>
        <v>0</v>
      </c>
      <c r="L202" s="99">
        <f t="shared" ref="L202:L265" si="126">K202</f>
        <v>0</v>
      </c>
      <c r="M202" s="80">
        <f>VLOOKUP($A202,[0]!Table,MATCH(M$4,[0]!Curves,0))</f>
        <v>0</v>
      </c>
      <c r="N202" s="81">
        <f t="shared" ref="N202:N265" si="127">M202+$N$7</f>
        <v>0</v>
      </c>
      <c r="O202" s="99">
        <f t="shared" ref="O202:O265" si="128">N202</f>
        <v>0</v>
      </c>
      <c r="P202" s="71"/>
      <c r="Q202" s="99">
        <f t="shared" ref="Q202:Q265" si="129">IF($F$3=1,M202+J202+G202,J202+G202)</f>
        <v>5.09</v>
      </c>
      <c r="R202" s="99">
        <f t="shared" ref="R202:R265" si="130">IF($F$3=1,N202+K202+H202,K202+H202)</f>
        <v>5.09</v>
      </c>
      <c r="S202" s="99">
        <f t="shared" ref="S202:S265" si="131">IF($F$3=1,O202+L202+I202,L202+I202)</f>
        <v>5.09</v>
      </c>
      <c r="T202" s="82"/>
      <c r="U202" s="22">
        <f t="shared" ref="U202:U265" si="132">A203-A202</f>
        <v>30</v>
      </c>
      <c r="V202" s="83">
        <f t="shared" ref="V202:V265" si="133">CHOOSE(F$3,A203+24,A202)</f>
        <v>43824</v>
      </c>
      <c r="W202" s="22">
        <f t="shared" ref="W202:W265" ca="1" si="134">V202-C$3</f>
        <v>6775</v>
      </c>
      <c r="X202" s="80">
        <f>VLOOKUP($A202,[0]!Table,MATCH(X$4,[0]!Curves,0))</f>
        <v>6.5287216112070598E-2</v>
      </c>
      <c r="Y202" s="84">
        <f t="shared" ref="Y202:Y265" ca="1" si="135">1/(1+CHOOSE(F$3,(X203+($K$3/10000))/2,(X202+($K$3/10000))/2))^(2*W202/365.25)</f>
        <v>0.30352494798190977</v>
      </c>
      <c r="Z202" s="22">
        <f t="shared" ref="Z202:Z265" si="136">IF(AND(mthbeg&lt;=A202,mthend&gt;=A202),1,0)</f>
        <v>0</v>
      </c>
      <c r="AA202" s="22">
        <f t="shared" ref="AA202:AA265" si="137">U202*Z202</f>
        <v>0</v>
      </c>
      <c r="AC202" s="72">
        <f t="shared" ref="AC202:AC265" ca="1" si="138">F202*G202</f>
        <v>0</v>
      </c>
      <c r="AD202" s="72">
        <f t="shared" ref="AD202:AD265" ca="1" si="139">$F202*H202</f>
        <v>0</v>
      </c>
      <c r="AE202" s="72">
        <f t="shared" ref="AE202:AE265" ca="1" si="140">$F202*I202</f>
        <v>0</v>
      </c>
      <c r="AF202" s="72">
        <f t="shared" ref="AF202:AF265" ca="1" si="141">$F202*J202</f>
        <v>0</v>
      </c>
      <c r="AG202" s="72">
        <f t="shared" ref="AG202:AG265" ca="1" si="142">$F202*K202</f>
        <v>0</v>
      </c>
      <c r="AH202" s="72">
        <f t="shared" ref="AH202:AH265" ca="1" si="143">$F202*L202</f>
        <v>0</v>
      </c>
      <c r="AI202" s="72">
        <f t="shared" ref="AI202:AI265" ca="1" si="144">$F202*M202</f>
        <v>0</v>
      </c>
      <c r="AJ202" s="72">
        <f t="shared" ref="AJ202:AJ265" ca="1" si="145">$F202*N202</f>
        <v>0</v>
      </c>
      <c r="AK202" s="72">
        <f t="shared" ref="AK202:AK265" ca="1" si="146">F202*O202</f>
        <v>0</v>
      </c>
      <c r="AL202" s="76"/>
      <c r="AM202" s="72">
        <f t="shared" ref="AM202:AM265" ca="1" si="147">CHOOSE($G$3,AD202-AE202,AE202-AD202)</f>
        <v>0</v>
      </c>
      <c r="AN202" s="72">
        <f t="shared" ref="AN202:AN265" ca="1" si="148">CHOOSE($G$3,AG202-AH202,AH202-AG202)</f>
        <v>0</v>
      </c>
      <c r="AO202" s="72">
        <f t="shared" ref="AO202:AO265" ca="1" si="149">CHOOSE($G$3,AJ202-AK202,AK202-AJ202)</f>
        <v>0</v>
      </c>
      <c r="AP202" s="85">
        <f t="shared" ref="AP202:AP265" ca="1" si="150">SUM(AM202:AO202)</f>
        <v>0</v>
      </c>
      <c r="AR202" s="72">
        <f t="shared" ref="AR202:AR265" ca="1" si="151">CHOOSE($G$3,AC202-AD202,AD202-AC202)</f>
        <v>0</v>
      </c>
      <c r="AS202" s="72">
        <f t="shared" ref="AS202:AS265" ca="1" si="152">CHOOSE($G$3,AF202-AG202,AG202-AF202)</f>
        <v>0</v>
      </c>
      <c r="AT202" s="72">
        <f t="shared" ref="AT202:AT265" ca="1" si="153">CHOOSE($G$3,AI202-AJ202,AJ202-AI202)</f>
        <v>0</v>
      </c>
      <c r="AU202" s="85">
        <f t="shared" ref="AU202:AU265" ca="1" si="154">AR202+AS202+AT202</f>
        <v>0</v>
      </c>
      <c r="AV202" s="85"/>
      <c r="AW202" s="73">
        <f t="shared" ref="AW202:AW265" ca="1" si="155">AU202+AP202</f>
        <v>0</v>
      </c>
      <c r="AY202" s="73">
        <f t="shared" ref="AY202:AY265" ca="1" si="156">AK202+AH202+AE202</f>
        <v>0</v>
      </c>
      <c r="AZ202" s="86"/>
    </row>
    <row r="203" spans="1:52" ht="12" customHeight="1">
      <c r="A203" s="77">
        <f t="shared" ref="A203:A266" si="157">EDATE(A202,1)</f>
        <v>43800</v>
      </c>
      <c r="B203" s="78">
        <f t="shared" ref="B203:B266" si="158">B202</f>
        <v>50000</v>
      </c>
      <c r="C203" s="87"/>
      <c r="D203" s="79">
        <f t="shared" si="120"/>
        <v>50000</v>
      </c>
      <c r="E203" s="67">
        <f t="shared" si="121"/>
        <v>0</v>
      </c>
      <c r="F203" s="67">
        <f t="shared" ca="1" si="122"/>
        <v>0</v>
      </c>
      <c r="G203" s="80">
        <f>VLOOKUP($A203,[0]!Table,MATCH(G$4,[0]!Curves,0))</f>
        <v>5.2249999999999996</v>
      </c>
      <c r="H203" s="81">
        <f t="shared" si="123"/>
        <v>5.2249999999999996</v>
      </c>
      <c r="I203" s="80">
        <f t="shared" si="124"/>
        <v>5.2249999999999996</v>
      </c>
      <c r="J203" s="80">
        <f>VLOOKUP($A203,[0]!Table,MATCH(J$4,[0]!Curves,0))</f>
        <v>0</v>
      </c>
      <c r="K203" s="81">
        <f t="shared" si="125"/>
        <v>0</v>
      </c>
      <c r="L203" s="99">
        <f t="shared" si="126"/>
        <v>0</v>
      </c>
      <c r="M203" s="80">
        <f>VLOOKUP($A203,[0]!Table,MATCH(M$4,[0]!Curves,0))</f>
        <v>0</v>
      </c>
      <c r="N203" s="81">
        <f t="shared" si="127"/>
        <v>0</v>
      </c>
      <c r="O203" s="99">
        <f t="shared" si="128"/>
        <v>0</v>
      </c>
      <c r="P203" s="71"/>
      <c r="Q203" s="99">
        <f t="shared" si="129"/>
        <v>5.2249999999999996</v>
      </c>
      <c r="R203" s="99">
        <f t="shared" si="130"/>
        <v>5.2249999999999996</v>
      </c>
      <c r="S203" s="99">
        <f t="shared" si="131"/>
        <v>5.2249999999999996</v>
      </c>
      <c r="T203" s="82"/>
      <c r="U203" s="22">
        <f t="shared" si="132"/>
        <v>31</v>
      </c>
      <c r="V203" s="83">
        <f t="shared" si="133"/>
        <v>43855</v>
      </c>
      <c r="W203" s="22">
        <f t="shared" ca="1" si="134"/>
        <v>6806</v>
      </c>
      <c r="X203" s="80">
        <f>VLOOKUP($A203,[0]!Table,MATCH(X$4,[0]!Curves,0))</f>
        <v>6.5322224336530801E-2</v>
      </c>
      <c r="Y203" s="84">
        <f t="shared" ca="1" si="135"/>
        <v>0.30167658984826373</v>
      </c>
      <c r="Z203" s="22">
        <f t="shared" si="136"/>
        <v>0</v>
      </c>
      <c r="AA203" s="22">
        <f t="shared" si="137"/>
        <v>0</v>
      </c>
      <c r="AC203" s="72">
        <f t="shared" ca="1" si="138"/>
        <v>0</v>
      </c>
      <c r="AD203" s="72">
        <f t="shared" ca="1" si="139"/>
        <v>0</v>
      </c>
      <c r="AE203" s="72">
        <f t="shared" ca="1" si="140"/>
        <v>0</v>
      </c>
      <c r="AF203" s="72">
        <f t="shared" ca="1" si="141"/>
        <v>0</v>
      </c>
      <c r="AG203" s="72">
        <f t="shared" ca="1" si="142"/>
        <v>0</v>
      </c>
      <c r="AH203" s="72">
        <f t="shared" ca="1" si="143"/>
        <v>0</v>
      </c>
      <c r="AI203" s="72">
        <f t="shared" ca="1" si="144"/>
        <v>0</v>
      </c>
      <c r="AJ203" s="72">
        <f t="shared" ca="1" si="145"/>
        <v>0</v>
      </c>
      <c r="AK203" s="72">
        <f t="shared" ca="1" si="146"/>
        <v>0</v>
      </c>
      <c r="AL203" s="76"/>
      <c r="AM203" s="72">
        <f t="shared" ca="1" si="147"/>
        <v>0</v>
      </c>
      <c r="AN203" s="72">
        <f t="shared" ca="1" si="148"/>
        <v>0</v>
      </c>
      <c r="AO203" s="72">
        <f t="shared" ca="1" si="149"/>
        <v>0</v>
      </c>
      <c r="AP203" s="85">
        <f t="shared" ca="1" si="150"/>
        <v>0</v>
      </c>
      <c r="AR203" s="72">
        <f t="shared" ca="1" si="151"/>
        <v>0</v>
      </c>
      <c r="AS203" s="72">
        <f t="shared" ca="1" si="152"/>
        <v>0</v>
      </c>
      <c r="AT203" s="72">
        <f t="shared" ca="1" si="153"/>
        <v>0</v>
      </c>
      <c r="AU203" s="85">
        <f t="shared" ca="1" si="154"/>
        <v>0</v>
      </c>
      <c r="AV203" s="85"/>
      <c r="AW203" s="73">
        <f t="shared" ca="1" si="155"/>
        <v>0</v>
      </c>
      <c r="AY203" s="73">
        <f t="shared" ca="1" si="156"/>
        <v>0</v>
      </c>
      <c r="AZ203" s="86"/>
    </row>
    <row r="204" spans="1:52" ht="12" customHeight="1">
      <c r="A204" s="77">
        <f t="shared" si="157"/>
        <v>43831</v>
      </c>
      <c r="B204" s="78">
        <f t="shared" si="158"/>
        <v>50000</v>
      </c>
      <c r="C204" s="87"/>
      <c r="D204" s="79">
        <f t="shared" si="120"/>
        <v>50000</v>
      </c>
      <c r="E204" s="67">
        <f t="shared" si="121"/>
        <v>0</v>
      </c>
      <c r="F204" s="67">
        <f t="shared" ca="1" si="122"/>
        <v>0</v>
      </c>
      <c r="G204" s="80">
        <f>VLOOKUP($A204,[0]!Table,MATCH(G$4,[0]!Curves,0))</f>
        <v>5.3210000000000006</v>
      </c>
      <c r="H204" s="81">
        <f t="shared" si="123"/>
        <v>5.3210000000000006</v>
      </c>
      <c r="I204" s="80">
        <f t="shared" si="124"/>
        <v>5.3210000000000006</v>
      </c>
      <c r="J204" s="80">
        <f>VLOOKUP($A204,[0]!Table,MATCH(J$4,[0]!Curves,0))</f>
        <v>0</v>
      </c>
      <c r="K204" s="81">
        <f t="shared" si="125"/>
        <v>0</v>
      </c>
      <c r="L204" s="99">
        <f t="shared" si="126"/>
        <v>0</v>
      </c>
      <c r="M204" s="80">
        <f>VLOOKUP($A204,[0]!Table,MATCH(M$4,[0]!Curves,0))</f>
        <v>0</v>
      </c>
      <c r="N204" s="81">
        <f t="shared" si="127"/>
        <v>0</v>
      </c>
      <c r="O204" s="99">
        <f t="shared" si="128"/>
        <v>0</v>
      </c>
      <c r="P204" s="71"/>
      <c r="Q204" s="99">
        <f t="shared" si="129"/>
        <v>5.3210000000000006</v>
      </c>
      <c r="R204" s="99">
        <f t="shared" si="130"/>
        <v>5.3210000000000006</v>
      </c>
      <c r="S204" s="99">
        <f t="shared" si="131"/>
        <v>5.3210000000000006</v>
      </c>
      <c r="T204" s="82"/>
      <c r="U204" s="22">
        <f t="shared" si="132"/>
        <v>31</v>
      </c>
      <c r="V204" s="83">
        <f t="shared" si="133"/>
        <v>43886</v>
      </c>
      <c r="W204" s="22">
        <f t="shared" ca="1" si="134"/>
        <v>6837</v>
      </c>
      <c r="X204" s="80">
        <f>VLOOKUP($A204,[0]!Table,MATCH(X$4,[0]!Curves,0))</f>
        <v>6.5358399502232906E-2</v>
      </c>
      <c r="Y204" s="84">
        <f t="shared" ca="1" si="135"/>
        <v>0.29983770804959098</v>
      </c>
      <c r="Z204" s="22">
        <f t="shared" si="136"/>
        <v>0</v>
      </c>
      <c r="AA204" s="22">
        <f t="shared" si="137"/>
        <v>0</v>
      </c>
      <c r="AC204" s="72">
        <f t="shared" ca="1" si="138"/>
        <v>0</v>
      </c>
      <c r="AD204" s="72">
        <f t="shared" ca="1" si="139"/>
        <v>0</v>
      </c>
      <c r="AE204" s="72">
        <f t="shared" ca="1" si="140"/>
        <v>0</v>
      </c>
      <c r="AF204" s="72">
        <f t="shared" ca="1" si="141"/>
        <v>0</v>
      </c>
      <c r="AG204" s="72">
        <f t="shared" ca="1" si="142"/>
        <v>0</v>
      </c>
      <c r="AH204" s="72">
        <f t="shared" ca="1" si="143"/>
        <v>0</v>
      </c>
      <c r="AI204" s="72">
        <f t="shared" ca="1" si="144"/>
        <v>0</v>
      </c>
      <c r="AJ204" s="72">
        <f t="shared" ca="1" si="145"/>
        <v>0</v>
      </c>
      <c r="AK204" s="72">
        <f t="shared" ca="1" si="146"/>
        <v>0</v>
      </c>
      <c r="AL204" s="76"/>
      <c r="AM204" s="72">
        <f t="shared" ca="1" si="147"/>
        <v>0</v>
      </c>
      <c r="AN204" s="72">
        <f t="shared" ca="1" si="148"/>
        <v>0</v>
      </c>
      <c r="AO204" s="72">
        <f t="shared" ca="1" si="149"/>
        <v>0</v>
      </c>
      <c r="AP204" s="85">
        <f t="shared" ca="1" si="150"/>
        <v>0</v>
      </c>
      <c r="AR204" s="72">
        <f t="shared" ca="1" si="151"/>
        <v>0</v>
      </c>
      <c r="AS204" s="72">
        <f t="shared" ca="1" si="152"/>
        <v>0</v>
      </c>
      <c r="AT204" s="72">
        <f t="shared" ca="1" si="153"/>
        <v>0</v>
      </c>
      <c r="AU204" s="85">
        <f t="shared" ca="1" si="154"/>
        <v>0</v>
      </c>
      <c r="AV204" s="85"/>
      <c r="AW204" s="73">
        <f t="shared" ca="1" si="155"/>
        <v>0</v>
      </c>
      <c r="AY204" s="73">
        <f t="shared" ca="1" si="156"/>
        <v>0</v>
      </c>
      <c r="AZ204" s="86"/>
    </row>
    <row r="205" spans="1:52" ht="12" customHeight="1">
      <c r="A205" s="77">
        <f t="shared" si="157"/>
        <v>43862</v>
      </c>
      <c r="B205" s="78">
        <f t="shared" si="158"/>
        <v>50000</v>
      </c>
      <c r="C205" s="87"/>
      <c r="D205" s="79">
        <f t="shared" si="120"/>
        <v>50000</v>
      </c>
      <c r="E205" s="67">
        <f t="shared" si="121"/>
        <v>0</v>
      </c>
      <c r="F205" s="67">
        <f t="shared" ca="1" si="122"/>
        <v>0</v>
      </c>
      <c r="G205" s="80">
        <f>VLOOKUP($A205,[0]!Table,MATCH(G$4,[0]!Curves,0))</f>
        <v>5.2030000000000003</v>
      </c>
      <c r="H205" s="81">
        <f t="shared" si="123"/>
        <v>5.2030000000000003</v>
      </c>
      <c r="I205" s="80">
        <f t="shared" si="124"/>
        <v>5.2030000000000003</v>
      </c>
      <c r="J205" s="80">
        <f>VLOOKUP($A205,[0]!Table,MATCH(J$4,[0]!Curves,0))</f>
        <v>0</v>
      </c>
      <c r="K205" s="81">
        <f t="shared" si="125"/>
        <v>0</v>
      </c>
      <c r="L205" s="99">
        <f t="shared" si="126"/>
        <v>0</v>
      </c>
      <c r="M205" s="80">
        <f>VLOOKUP($A205,[0]!Table,MATCH(M$4,[0]!Curves,0))</f>
        <v>0</v>
      </c>
      <c r="N205" s="81">
        <f t="shared" si="127"/>
        <v>0</v>
      </c>
      <c r="O205" s="99">
        <f t="shared" si="128"/>
        <v>0</v>
      </c>
      <c r="P205" s="71"/>
      <c r="Q205" s="99">
        <f t="shared" si="129"/>
        <v>5.2030000000000003</v>
      </c>
      <c r="R205" s="99">
        <f t="shared" si="130"/>
        <v>5.2030000000000003</v>
      </c>
      <c r="S205" s="99">
        <f t="shared" si="131"/>
        <v>5.2030000000000003</v>
      </c>
      <c r="T205" s="82"/>
      <c r="U205" s="22">
        <f t="shared" si="132"/>
        <v>29</v>
      </c>
      <c r="V205" s="83">
        <f t="shared" si="133"/>
        <v>43915</v>
      </c>
      <c r="W205" s="22">
        <f t="shared" ca="1" si="134"/>
        <v>6866</v>
      </c>
      <c r="X205" s="80">
        <f>VLOOKUP($A205,[0]!Table,MATCH(X$4,[0]!Curves,0))</f>
        <v>6.5394574668368802E-2</v>
      </c>
      <c r="Y205" s="84">
        <f t="shared" ca="1" si="135"/>
        <v>0.29812601092606489</v>
      </c>
      <c r="Z205" s="22">
        <f t="shared" si="136"/>
        <v>0</v>
      </c>
      <c r="AA205" s="22">
        <f t="shared" si="137"/>
        <v>0</v>
      </c>
      <c r="AC205" s="72">
        <f t="shared" ca="1" si="138"/>
        <v>0</v>
      </c>
      <c r="AD205" s="72">
        <f t="shared" ca="1" si="139"/>
        <v>0</v>
      </c>
      <c r="AE205" s="72">
        <f t="shared" ca="1" si="140"/>
        <v>0</v>
      </c>
      <c r="AF205" s="72">
        <f t="shared" ca="1" si="141"/>
        <v>0</v>
      </c>
      <c r="AG205" s="72">
        <f t="shared" ca="1" si="142"/>
        <v>0</v>
      </c>
      <c r="AH205" s="72">
        <f t="shared" ca="1" si="143"/>
        <v>0</v>
      </c>
      <c r="AI205" s="72">
        <f t="shared" ca="1" si="144"/>
        <v>0</v>
      </c>
      <c r="AJ205" s="72">
        <f t="shared" ca="1" si="145"/>
        <v>0</v>
      </c>
      <c r="AK205" s="72">
        <f t="shared" ca="1" si="146"/>
        <v>0</v>
      </c>
      <c r="AL205" s="76"/>
      <c r="AM205" s="72">
        <f t="shared" ca="1" si="147"/>
        <v>0</v>
      </c>
      <c r="AN205" s="72">
        <f t="shared" ca="1" si="148"/>
        <v>0</v>
      </c>
      <c r="AO205" s="72">
        <f t="shared" ca="1" si="149"/>
        <v>0</v>
      </c>
      <c r="AP205" s="85">
        <f t="shared" ca="1" si="150"/>
        <v>0</v>
      </c>
      <c r="AR205" s="72">
        <f t="shared" ca="1" si="151"/>
        <v>0</v>
      </c>
      <c r="AS205" s="72">
        <f t="shared" ca="1" si="152"/>
        <v>0</v>
      </c>
      <c r="AT205" s="72">
        <f t="shared" ca="1" si="153"/>
        <v>0</v>
      </c>
      <c r="AU205" s="85">
        <f t="shared" ca="1" si="154"/>
        <v>0</v>
      </c>
      <c r="AV205" s="85"/>
      <c r="AW205" s="73">
        <f t="shared" ca="1" si="155"/>
        <v>0</v>
      </c>
      <c r="AY205" s="73">
        <f t="shared" ca="1" si="156"/>
        <v>0</v>
      </c>
      <c r="AZ205" s="86"/>
    </row>
    <row r="206" spans="1:52" ht="12" customHeight="1">
      <c r="A206" s="77">
        <f t="shared" si="157"/>
        <v>43891</v>
      </c>
      <c r="B206" s="78">
        <f t="shared" si="158"/>
        <v>50000</v>
      </c>
      <c r="C206" s="87"/>
      <c r="D206" s="79">
        <f t="shared" si="120"/>
        <v>50000</v>
      </c>
      <c r="E206" s="67">
        <f t="shared" si="121"/>
        <v>0</v>
      </c>
      <c r="F206" s="67">
        <f t="shared" ca="1" si="122"/>
        <v>0</v>
      </c>
      <c r="G206" s="80">
        <f>VLOOKUP($A206,[0]!Table,MATCH(G$4,[0]!Curves,0))</f>
        <v>5.07</v>
      </c>
      <c r="H206" s="81">
        <f t="shared" si="123"/>
        <v>5.07</v>
      </c>
      <c r="I206" s="80">
        <f t="shared" si="124"/>
        <v>5.07</v>
      </c>
      <c r="J206" s="80">
        <f>VLOOKUP($A206,[0]!Table,MATCH(J$4,[0]!Curves,0))</f>
        <v>0</v>
      </c>
      <c r="K206" s="81">
        <f t="shared" si="125"/>
        <v>0</v>
      </c>
      <c r="L206" s="99">
        <f t="shared" si="126"/>
        <v>0</v>
      </c>
      <c r="M206" s="80">
        <f>VLOOKUP($A206,[0]!Table,MATCH(M$4,[0]!Curves,0))</f>
        <v>0</v>
      </c>
      <c r="N206" s="81">
        <f t="shared" si="127"/>
        <v>0</v>
      </c>
      <c r="O206" s="99">
        <f t="shared" si="128"/>
        <v>0</v>
      </c>
      <c r="P206" s="71"/>
      <c r="Q206" s="99">
        <f t="shared" si="129"/>
        <v>5.07</v>
      </c>
      <c r="R206" s="99">
        <f t="shared" si="130"/>
        <v>5.07</v>
      </c>
      <c r="S206" s="99">
        <f t="shared" si="131"/>
        <v>5.07</v>
      </c>
      <c r="T206" s="82"/>
      <c r="U206" s="22">
        <f t="shared" si="132"/>
        <v>31</v>
      </c>
      <c r="V206" s="83">
        <f t="shared" si="133"/>
        <v>43946</v>
      </c>
      <c r="W206" s="22">
        <f t="shared" ca="1" si="134"/>
        <v>6897</v>
      </c>
      <c r="X206" s="80">
        <f>VLOOKUP($A206,[0]!Table,MATCH(X$4,[0]!Curves,0))</f>
        <v>6.5428415953211708E-2</v>
      </c>
      <c r="Y206" s="84">
        <f t="shared" ca="1" si="135"/>
        <v>0.29630536832101012</v>
      </c>
      <c r="Z206" s="22">
        <f t="shared" si="136"/>
        <v>0</v>
      </c>
      <c r="AA206" s="22">
        <f t="shared" si="137"/>
        <v>0</v>
      </c>
      <c r="AC206" s="72">
        <f t="shared" ca="1" si="138"/>
        <v>0</v>
      </c>
      <c r="AD206" s="72">
        <f t="shared" ca="1" si="139"/>
        <v>0</v>
      </c>
      <c r="AE206" s="72">
        <f t="shared" ca="1" si="140"/>
        <v>0</v>
      </c>
      <c r="AF206" s="72">
        <f t="shared" ca="1" si="141"/>
        <v>0</v>
      </c>
      <c r="AG206" s="72">
        <f t="shared" ca="1" si="142"/>
        <v>0</v>
      </c>
      <c r="AH206" s="72">
        <f t="shared" ca="1" si="143"/>
        <v>0</v>
      </c>
      <c r="AI206" s="72">
        <f t="shared" ca="1" si="144"/>
        <v>0</v>
      </c>
      <c r="AJ206" s="72">
        <f t="shared" ca="1" si="145"/>
        <v>0</v>
      </c>
      <c r="AK206" s="72">
        <f t="shared" ca="1" si="146"/>
        <v>0</v>
      </c>
      <c r="AL206" s="76"/>
      <c r="AM206" s="72">
        <f t="shared" ca="1" si="147"/>
        <v>0</v>
      </c>
      <c r="AN206" s="72">
        <f t="shared" ca="1" si="148"/>
        <v>0</v>
      </c>
      <c r="AO206" s="72">
        <f t="shared" ca="1" si="149"/>
        <v>0</v>
      </c>
      <c r="AP206" s="85">
        <f t="shared" ca="1" si="150"/>
        <v>0</v>
      </c>
      <c r="AR206" s="72">
        <f t="shared" ca="1" si="151"/>
        <v>0</v>
      </c>
      <c r="AS206" s="72">
        <f t="shared" ca="1" si="152"/>
        <v>0</v>
      </c>
      <c r="AT206" s="72">
        <f t="shared" ca="1" si="153"/>
        <v>0</v>
      </c>
      <c r="AU206" s="85">
        <f t="shared" ca="1" si="154"/>
        <v>0</v>
      </c>
      <c r="AV206" s="85"/>
      <c r="AW206" s="73">
        <f t="shared" ca="1" si="155"/>
        <v>0</v>
      </c>
      <c r="AY206" s="73">
        <f t="shared" ca="1" si="156"/>
        <v>0</v>
      </c>
      <c r="AZ206" s="86"/>
    </row>
    <row r="207" spans="1:52" ht="12" customHeight="1">
      <c r="A207" s="77">
        <f t="shared" si="157"/>
        <v>43922</v>
      </c>
      <c r="B207" s="78">
        <f t="shared" si="158"/>
        <v>50000</v>
      </c>
      <c r="C207" s="87"/>
      <c r="D207" s="79">
        <f t="shared" si="120"/>
        <v>50000</v>
      </c>
      <c r="E207" s="67">
        <f t="shared" si="121"/>
        <v>0</v>
      </c>
      <c r="F207" s="67">
        <f t="shared" ca="1" si="122"/>
        <v>0</v>
      </c>
      <c r="G207" s="80">
        <f>VLOOKUP($A207,[0]!Table,MATCH(G$4,[0]!Curves,0))</f>
        <v>4.8849999999999998</v>
      </c>
      <c r="H207" s="81">
        <f t="shared" si="123"/>
        <v>4.8849999999999998</v>
      </c>
      <c r="I207" s="80">
        <f t="shared" si="124"/>
        <v>4.8849999999999998</v>
      </c>
      <c r="J207" s="80">
        <f>VLOOKUP($A207,[0]!Table,MATCH(J$4,[0]!Curves,0))</f>
        <v>0</v>
      </c>
      <c r="K207" s="81">
        <f t="shared" si="125"/>
        <v>0</v>
      </c>
      <c r="L207" s="99">
        <f t="shared" si="126"/>
        <v>0</v>
      </c>
      <c r="M207" s="80">
        <f>VLOOKUP($A207,[0]!Table,MATCH(M$4,[0]!Curves,0))</f>
        <v>0</v>
      </c>
      <c r="N207" s="81">
        <f t="shared" si="127"/>
        <v>0</v>
      </c>
      <c r="O207" s="99">
        <f t="shared" si="128"/>
        <v>0</v>
      </c>
      <c r="P207" s="71"/>
      <c r="Q207" s="99">
        <f t="shared" si="129"/>
        <v>4.8849999999999998</v>
      </c>
      <c r="R207" s="99">
        <f t="shared" si="130"/>
        <v>4.8849999999999998</v>
      </c>
      <c r="S207" s="99">
        <f t="shared" si="131"/>
        <v>4.8849999999999998</v>
      </c>
      <c r="T207" s="82"/>
      <c r="U207" s="22">
        <f t="shared" si="132"/>
        <v>30</v>
      </c>
      <c r="V207" s="83">
        <f t="shared" si="133"/>
        <v>43976</v>
      </c>
      <c r="W207" s="22">
        <f t="shared" ca="1" si="134"/>
        <v>6927</v>
      </c>
      <c r="X207" s="80">
        <f>VLOOKUP($A207,[0]!Table,MATCH(X$4,[0]!Curves,0))</f>
        <v>6.5464591120186502E-2</v>
      </c>
      <c r="Y207" s="84">
        <f t="shared" ca="1" si="135"/>
        <v>0.29455237886297098</v>
      </c>
      <c r="Z207" s="22">
        <f t="shared" si="136"/>
        <v>0</v>
      </c>
      <c r="AA207" s="22">
        <f t="shared" si="137"/>
        <v>0</v>
      </c>
      <c r="AC207" s="72">
        <f t="shared" ca="1" si="138"/>
        <v>0</v>
      </c>
      <c r="AD207" s="72">
        <f t="shared" ca="1" si="139"/>
        <v>0</v>
      </c>
      <c r="AE207" s="72">
        <f t="shared" ca="1" si="140"/>
        <v>0</v>
      </c>
      <c r="AF207" s="72">
        <f t="shared" ca="1" si="141"/>
        <v>0</v>
      </c>
      <c r="AG207" s="72">
        <f t="shared" ca="1" si="142"/>
        <v>0</v>
      </c>
      <c r="AH207" s="72">
        <f t="shared" ca="1" si="143"/>
        <v>0</v>
      </c>
      <c r="AI207" s="72">
        <f t="shared" ca="1" si="144"/>
        <v>0</v>
      </c>
      <c r="AJ207" s="72">
        <f t="shared" ca="1" si="145"/>
        <v>0</v>
      </c>
      <c r="AK207" s="72">
        <f t="shared" ca="1" si="146"/>
        <v>0</v>
      </c>
      <c r="AL207" s="76"/>
      <c r="AM207" s="72">
        <f t="shared" ca="1" si="147"/>
        <v>0</v>
      </c>
      <c r="AN207" s="72">
        <f t="shared" ca="1" si="148"/>
        <v>0</v>
      </c>
      <c r="AO207" s="72">
        <f t="shared" ca="1" si="149"/>
        <v>0</v>
      </c>
      <c r="AP207" s="85">
        <f t="shared" ca="1" si="150"/>
        <v>0</v>
      </c>
      <c r="AR207" s="72">
        <f t="shared" ca="1" si="151"/>
        <v>0</v>
      </c>
      <c r="AS207" s="72">
        <f t="shared" ca="1" si="152"/>
        <v>0</v>
      </c>
      <c r="AT207" s="72">
        <f t="shared" ca="1" si="153"/>
        <v>0</v>
      </c>
      <c r="AU207" s="85">
        <f t="shared" ca="1" si="154"/>
        <v>0</v>
      </c>
      <c r="AV207" s="85"/>
      <c r="AW207" s="73">
        <f t="shared" ca="1" si="155"/>
        <v>0</v>
      </c>
      <c r="AY207" s="73">
        <f t="shared" ca="1" si="156"/>
        <v>0</v>
      </c>
      <c r="AZ207" s="86"/>
    </row>
    <row r="208" spans="1:52" ht="12" customHeight="1">
      <c r="A208" s="77">
        <f t="shared" si="157"/>
        <v>43952</v>
      </c>
      <c r="B208" s="78">
        <f t="shared" si="158"/>
        <v>50000</v>
      </c>
      <c r="C208" s="87"/>
      <c r="D208" s="79">
        <f t="shared" si="120"/>
        <v>50000</v>
      </c>
      <c r="E208" s="67">
        <f t="shared" si="121"/>
        <v>0</v>
      </c>
      <c r="F208" s="67">
        <f t="shared" ca="1" si="122"/>
        <v>0</v>
      </c>
      <c r="G208" s="80">
        <f>VLOOKUP($A208,[0]!Table,MATCH(G$4,[0]!Curves,0))</f>
        <v>4.875</v>
      </c>
      <c r="H208" s="81">
        <f t="shared" si="123"/>
        <v>4.875</v>
      </c>
      <c r="I208" s="80">
        <f t="shared" si="124"/>
        <v>4.875</v>
      </c>
      <c r="J208" s="80">
        <f>VLOOKUP($A208,[0]!Table,MATCH(J$4,[0]!Curves,0))</f>
        <v>0</v>
      </c>
      <c r="K208" s="81">
        <f t="shared" si="125"/>
        <v>0</v>
      </c>
      <c r="L208" s="99">
        <f t="shared" si="126"/>
        <v>0</v>
      </c>
      <c r="M208" s="80">
        <f>VLOOKUP($A208,[0]!Table,MATCH(M$4,[0]!Curves,0))</f>
        <v>0</v>
      </c>
      <c r="N208" s="81">
        <f t="shared" si="127"/>
        <v>0</v>
      </c>
      <c r="O208" s="99">
        <f t="shared" si="128"/>
        <v>0</v>
      </c>
      <c r="P208" s="71"/>
      <c r="Q208" s="99">
        <f t="shared" si="129"/>
        <v>4.875</v>
      </c>
      <c r="R208" s="99">
        <f t="shared" si="130"/>
        <v>4.875</v>
      </c>
      <c r="S208" s="99">
        <f t="shared" si="131"/>
        <v>4.875</v>
      </c>
      <c r="T208" s="82"/>
      <c r="U208" s="22">
        <f t="shared" si="132"/>
        <v>31</v>
      </c>
      <c r="V208" s="83">
        <f t="shared" si="133"/>
        <v>44007</v>
      </c>
      <c r="W208" s="22">
        <f t="shared" ca="1" si="134"/>
        <v>6958</v>
      </c>
      <c r="X208" s="80">
        <f>VLOOKUP($A208,[0]!Table,MATCH(X$4,[0]!Curves,0))</f>
        <v>6.5499599346705101E-2</v>
      </c>
      <c r="Y208" s="84">
        <f t="shared" ca="1" si="135"/>
        <v>0.29275014173791397</v>
      </c>
      <c r="Z208" s="22">
        <f t="shared" si="136"/>
        <v>0</v>
      </c>
      <c r="AA208" s="22">
        <f t="shared" si="137"/>
        <v>0</v>
      </c>
      <c r="AC208" s="72">
        <f t="shared" ca="1" si="138"/>
        <v>0</v>
      </c>
      <c r="AD208" s="72">
        <f t="shared" ca="1" si="139"/>
        <v>0</v>
      </c>
      <c r="AE208" s="72">
        <f t="shared" ca="1" si="140"/>
        <v>0</v>
      </c>
      <c r="AF208" s="72">
        <f t="shared" ca="1" si="141"/>
        <v>0</v>
      </c>
      <c r="AG208" s="72">
        <f t="shared" ca="1" si="142"/>
        <v>0</v>
      </c>
      <c r="AH208" s="72">
        <f t="shared" ca="1" si="143"/>
        <v>0</v>
      </c>
      <c r="AI208" s="72">
        <f t="shared" ca="1" si="144"/>
        <v>0</v>
      </c>
      <c r="AJ208" s="72">
        <f t="shared" ca="1" si="145"/>
        <v>0</v>
      </c>
      <c r="AK208" s="72">
        <f t="shared" ca="1" si="146"/>
        <v>0</v>
      </c>
      <c r="AL208" s="76"/>
      <c r="AM208" s="72">
        <f t="shared" ca="1" si="147"/>
        <v>0</v>
      </c>
      <c r="AN208" s="72">
        <f t="shared" ca="1" si="148"/>
        <v>0</v>
      </c>
      <c r="AO208" s="72">
        <f t="shared" ca="1" si="149"/>
        <v>0</v>
      </c>
      <c r="AP208" s="85">
        <f t="shared" ca="1" si="150"/>
        <v>0</v>
      </c>
      <c r="AR208" s="72">
        <f t="shared" ca="1" si="151"/>
        <v>0</v>
      </c>
      <c r="AS208" s="72">
        <f t="shared" ca="1" si="152"/>
        <v>0</v>
      </c>
      <c r="AT208" s="72">
        <f t="shared" ca="1" si="153"/>
        <v>0</v>
      </c>
      <c r="AU208" s="85">
        <f t="shared" ca="1" si="154"/>
        <v>0</v>
      </c>
      <c r="AV208" s="85"/>
      <c r="AW208" s="73">
        <f t="shared" ca="1" si="155"/>
        <v>0</v>
      </c>
      <c r="AY208" s="73">
        <f t="shared" ca="1" si="156"/>
        <v>0</v>
      </c>
      <c r="AZ208" s="86"/>
    </row>
    <row r="209" spans="1:52" ht="12" customHeight="1">
      <c r="A209" s="77">
        <f t="shared" si="157"/>
        <v>43983</v>
      </c>
      <c r="B209" s="78">
        <f t="shared" si="158"/>
        <v>50000</v>
      </c>
      <c r="C209" s="87"/>
      <c r="D209" s="79">
        <f t="shared" si="120"/>
        <v>50000</v>
      </c>
      <c r="E209" s="67">
        <f t="shared" si="121"/>
        <v>0</v>
      </c>
      <c r="F209" s="67">
        <f t="shared" ca="1" si="122"/>
        <v>0</v>
      </c>
      <c r="G209" s="80">
        <f>VLOOKUP($A209,[0]!Table,MATCH(G$4,[0]!Curves,0))</f>
        <v>4.9110000000000005</v>
      </c>
      <c r="H209" s="81">
        <f t="shared" si="123"/>
        <v>4.9110000000000005</v>
      </c>
      <c r="I209" s="80">
        <f t="shared" si="124"/>
        <v>4.9110000000000005</v>
      </c>
      <c r="J209" s="80">
        <f>VLOOKUP($A209,[0]!Table,MATCH(J$4,[0]!Curves,0))</f>
        <v>0</v>
      </c>
      <c r="K209" s="81">
        <f t="shared" si="125"/>
        <v>0</v>
      </c>
      <c r="L209" s="99">
        <f t="shared" si="126"/>
        <v>0</v>
      </c>
      <c r="M209" s="80">
        <f>VLOOKUP($A209,[0]!Table,MATCH(M$4,[0]!Curves,0))</f>
        <v>0</v>
      </c>
      <c r="N209" s="81">
        <f t="shared" si="127"/>
        <v>0</v>
      </c>
      <c r="O209" s="99">
        <f t="shared" si="128"/>
        <v>0</v>
      </c>
      <c r="P209" s="71"/>
      <c r="Q209" s="99">
        <f t="shared" si="129"/>
        <v>4.9110000000000005</v>
      </c>
      <c r="R209" s="99">
        <f t="shared" si="130"/>
        <v>4.9110000000000005</v>
      </c>
      <c r="S209" s="99">
        <f t="shared" si="131"/>
        <v>4.9110000000000005</v>
      </c>
      <c r="T209" s="82"/>
      <c r="U209" s="22">
        <f t="shared" si="132"/>
        <v>30</v>
      </c>
      <c r="V209" s="83">
        <f t="shared" si="133"/>
        <v>44037</v>
      </c>
      <c r="W209" s="22">
        <f t="shared" ca="1" si="134"/>
        <v>6988</v>
      </c>
      <c r="X209" s="80">
        <f>VLOOKUP($A209,[0]!Table,MATCH(X$4,[0]!Curves,0))</f>
        <v>6.5535774514533504E-2</v>
      </c>
      <c r="Y209" s="84">
        <f t="shared" ca="1" si="135"/>
        <v>0.29101489699741945</v>
      </c>
      <c r="Z209" s="22">
        <f t="shared" si="136"/>
        <v>0</v>
      </c>
      <c r="AA209" s="22">
        <f t="shared" si="137"/>
        <v>0</v>
      </c>
      <c r="AC209" s="72">
        <f t="shared" ca="1" si="138"/>
        <v>0</v>
      </c>
      <c r="AD209" s="72">
        <f t="shared" ca="1" si="139"/>
        <v>0</v>
      </c>
      <c r="AE209" s="72">
        <f t="shared" ca="1" si="140"/>
        <v>0</v>
      </c>
      <c r="AF209" s="72">
        <f t="shared" ca="1" si="141"/>
        <v>0</v>
      </c>
      <c r="AG209" s="72">
        <f t="shared" ca="1" si="142"/>
        <v>0</v>
      </c>
      <c r="AH209" s="72">
        <f t="shared" ca="1" si="143"/>
        <v>0</v>
      </c>
      <c r="AI209" s="72">
        <f t="shared" ca="1" si="144"/>
        <v>0</v>
      </c>
      <c r="AJ209" s="72">
        <f t="shared" ca="1" si="145"/>
        <v>0</v>
      </c>
      <c r="AK209" s="72">
        <f t="shared" ca="1" si="146"/>
        <v>0</v>
      </c>
      <c r="AL209" s="76"/>
      <c r="AM209" s="72">
        <f t="shared" ca="1" si="147"/>
        <v>0</v>
      </c>
      <c r="AN209" s="72">
        <f t="shared" ca="1" si="148"/>
        <v>0</v>
      </c>
      <c r="AO209" s="72">
        <f t="shared" ca="1" si="149"/>
        <v>0</v>
      </c>
      <c r="AP209" s="85">
        <f t="shared" ca="1" si="150"/>
        <v>0</v>
      </c>
      <c r="AR209" s="72">
        <f t="shared" ca="1" si="151"/>
        <v>0</v>
      </c>
      <c r="AS209" s="72">
        <f t="shared" ca="1" si="152"/>
        <v>0</v>
      </c>
      <c r="AT209" s="72">
        <f t="shared" ca="1" si="153"/>
        <v>0</v>
      </c>
      <c r="AU209" s="85">
        <f t="shared" ca="1" si="154"/>
        <v>0</v>
      </c>
      <c r="AV209" s="85"/>
      <c r="AW209" s="73">
        <f t="shared" ca="1" si="155"/>
        <v>0</v>
      </c>
      <c r="AY209" s="73">
        <f t="shared" ca="1" si="156"/>
        <v>0</v>
      </c>
      <c r="AZ209" s="86"/>
    </row>
    <row r="210" spans="1:52" ht="12" customHeight="1">
      <c r="A210" s="77">
        <f t="shared" si="157"/>
        <v>44013</v>
      </c>
      <c r="B210" s="78">
        <f t="shared" si="158"/>
        <v>50000</v>
      </c>
      <c r="C210" s="87"/>
      <c r="D210" s="79">
        <f t="shared" si="120"/>
        <v>50000</v>
      </c>
      <c r="E210" s="67">
        <f t="shared" si="121"/>
        <v>0</v>
      </c>
      <c r="F210" s="67">
        <f t="shared" ca="1" si="122"/>
        <v>0</v>
      </c>
      <c r="G210" s="80">
        <f>VLOOKUP($A210,[0]!Table,MATCH(G$4,[0]!Curves,0))</f>
        <v>4.96</v>
      </c>
      <c r="H210" s="81">
        <f t="shared" si="123"/>
        <v>4.96</v>
      </c>
      <c r="I210" s="80">
        <f t="shared" si="124"/>
        <v>4.96</v>
      </c>
      <c r="J210" s="80">
        <f>VLOOKUP($A210,[0]!Table,MATCH(J$4,[0]!Curves,0))</f>
        <v>0</v>
      </c>
      <c r="K210" s="81">
        <f t="shared" si="125"/>
        <v>0</v>
      </c>
      <c r="L210" s="99">
        <f t="shared" si="126"/>
        <v>0</v>
      </c>
      <c r="M210" s="80">
        <f>VLOOKUP($A210,[0]!Table,MATCH(M$4,[0]!Curves,0))</f>
        <v>0</v>
      </c>
      <c r="N210" s="81">
        <f t="shared" si="127"/>
        <v>0</v>
      </c>
      <c r="O210" s="99">
        <f t="shared" si="128"/>
        <v>0</v>
      </c>
      <c r="P210" s="71"/>
      <c r="Q210" s="99">
        <f t="shared" si="129"/>
        <v>4.96</v>
      </c>
      <c r="R210" s="99">
        <f t="shared" si="130"/>
        <v>4.96</v>
      </c>
      <c r="S210" s="99">
        <f t="shared" si="131"/>
        <v>4.96</v>
      </c>
      <c r="T210" s="82"/>
      <c r="U210" s="22">
        <f t="shared" si="132"/>
        <v>31</v>
      </c>
      <c r="V210" s="83">
        <f t="shared" si="133"/>
        <v>44068</v>
      </c>
      <c r="W210" s="22">
        <f t="shared" ca="1" si="134"/>
        <v>7019</v>
      </c>
      <c r="X210" s="80">
        <f>VLOOKUP($A210,[0]!Table,MATCH(X$4,[0]!Curves,0))</f>
        <v>6.5570782741877706E-2</v>
      </c>
      <c r="Y210" s="84">
        <f t="shared" ca="1" si="135"/>
        <v>0.28923092690955815</v>
      </c>
      <c r="Z210" s="22">
        <f t="shared" si="136"/>
        <v>0</v>
      </c>
      <c r="AA210" s="22">
        <f t="shared" si="137"/>
        <v>0</v>
      </c>
      <c r="AC210" s="72">
        <f t="shared" ca="1" si="138"/>
        <v>0</v>
      </c>
      <c r="AD210" s="72">
        <f t="shared" ca="1" si="139"/>
        <v>0</v>
      </c>
      <c r="AE210" s="72">
        <f t="shared" ca="1" si="140"/>
        <v>0</v>
      </c>
      <c r="AF210" s="72">
        <f t="shared" ca="1" si="141"/>
        <v>0</v>
      </c>
      <c r="AG210" s="72">
        <f t="shared" ca="1" si="142"/>
        <v>0</v>
      </c>
      <c r="AH210" s="72">
        <f t="shared" ca="1" si="143"/>
        <v>0</v>
      </c>
      <c r="AI210" s="72">
        <f t="shared" ca="1" si="144"/>
        <v>0</v>
      </c>
      <c r="AJ210" s="72">
        <f t="shared" ca="1" si="145"/>
        <v>0</v>
      </c>
      <c r="AK210" s="72">
        <f t="shared" ca="1" si="146"/>
        <v>0</v>
      </c>
      <c r="AL210" s="76"/>
      <c r="AM210" s="72">
        <f t="shared" ca="1" si="147"/>
        <v>0</v>
      </c>
      <c r="AN210" s="72">
        <f t="shared" ca="1" si="148"/>
        <v>0</v>
      </c>
      <c r="AO210" s="72">
        <f t="shared" ca="1" si="149"/>
        <v>0</v>
      </c>
      <c r="AP210" s="85">
        <f t="shared" ca="1" si="150"/>
        <v>0</v>
      </c>
      <c r="AR210" s="72">
        <f t="shared" ca="1" si="151"/>
        <v>0</v>
      </c>
      <c r="AS210" s="72">
        <f t="shared" ca="1" si="152"/>
        <v>0</v>
      </c>
      <c r="AT210" s="72">
        <f t="shared" ca="1" si="153"/>
        <v>0</v>
      </c>
      <c r="AU210" s="85">
        <f t="shared" ca="1" si="154"/>
        <v>0</v>
      </c>
      <c r="AV210" s="85"/>
      <c r="AW210" s="73">
        <f t="shared" ca="1" si="155"/>
        <v>0</v>
      </c>
      <c r="AY210" s="73">
        <f t="shared" ca="1" si="156"/>
        <v>0</v>
      </c>
      <c r="AZ210" s="86"/>
    </row>
    <row r="211" spans="1:52" ht="12" customHeight="1">
      <c r="A211" s="77">
        <f t="shared" si="157"/>
        <v>44044</v>
      </c>
      <c r="B211" s="78">
        <f t="shared" si="158"/>
        <v>50000</v>
      </c>
      <c r="C211" s="87"/>
      <c r="D211" s="79">
        <f t="shared" si="120"/>
        <v>50000</v>
      </c>
      <c r="E211" s="67">
        <f t="shared" si="121"/>
        <v>0</v>
      </c>
      <c r="F211" s="67">
        <f t="shared" ca="1" si="122"/>
        <v>0</v>
      </c>
      <c r="G211" s="80">
        <f>VLOOKUP($A211,[0]!Table,MATCH(G$4,[0]!Curves,0))</f>
        <v>5.0049999999999999</v>
      </c>
      <c r="H211" s="81">
        <f t="shared" si="123"/>
        <v>5.0049999999999999</v>
      </c>
      <c r="I211" s="80">
        <f t="shared" si="124"/>
        <v>5.0049999999999999</v>
      </c>
      <c r="J211" s="80">
        <f>VLOOKUP($A211,[0]!Table,MATCH(J$4,[0]!Curves,0))</f>
        <v>0</v>
      </c>
      <c r="K211" s="81">
        <f t="shared" si="125"/>
        <v>0</v>
      </c>
      <c r="L211" s="99">
        <f t="shared" si="126"/>
        <v>0</v>
      </c>
      <c r="M211" s="80">
        <f>VLOOKUP($A211,[0]!Table,MATCH(M$4,[0]!Curves,0))</f>
        <v>0</v>
      </c>
      <c r="N211" s="81">
        <f t="shared" si="127"/>
        <v>0</v>
      </c>
      <c r="O211" s="99">
        <f t="shared" si="128"/>
        <v>0</v>
      </c>
      <c r="P211" s="71"/>
      <c r="Q211" s="99">
        <f t="shared" si="129"/>
        <v>5.0049999999999999</v>
      </c>
      <c r="R211" s="99">
        <f t="shared" si="130"/>
        <v>5.0049999999999999</v>
      </c>
      <c r="S211" s="99">
        <f t="shared" si="131"/>
        <v>5.0049999999999999</v>
      </c>
      <c r="T211" s="82"/>
      <c r="U211" s="22">
        <f t="shared" si="132"/>
        <v>31</v>
      </c>
      <c r="V211" s="83">
        <f t="shared" si="133"/>
        <v>44099</v>
      </c>
      <c r="W211" s="22">
        <f t="shared" ca="1" si="134"/>
        <v>7050</v>
      </c>
      <c r="X211" s="80">
        <f>VLOOKUP($A211,[0]!Table,MATCH(X$4,[0]!Curves,0))</f>
        <v>6.5606957910559607E-2</v>
      </c>
      <c r="Y211" s="84">
        <f t="shared" ca="1" si="135"/>
        <v>0.28745618714425619</v>
      </c>
      <c r="Z211" s="22">
        <f t="shared" si="136"/>
        <v>0</v>
      </c>
      <c r="AA211" s="22">
        <f t="shared" si="137"/>
        <v>0</v>
      </c>
      <c r="AC211" s="72">
        <f t="shared" ca="1" si="138"/>
        <v>0</v>
      </c>
      <c r="AD211" s="72">
        <f t="shared" ca="1" si="139"/>
        <v>0</v>
      </c>
      <c r="AE211" s="72">
        <f t="shared" ca="1" si="140"/>
        <v>0</v>
      </c>
      <c r="AF211" s="72">
        <f t="shared" ca="1" si="141"/>
        <v>0</v>
      </c>
      <c r="AG211" s="72">
        <f t="shared" ca="1" si="142"/>
        <v>0</v>
      </c>
      <c r="AH211" s="72">
        <f t="shared" ca="1" si="143"/>
        <v>0</v>
      </c>
      <c r="AI211" s="72">
        <f t="shared" ca="1" si="144"/>
        <v>0</v>
      </c>
      <c r="AJ211" s="72">
        <f t="shared" ca="1" si="145"/>
        <v>0</v>
      </c>
      <c r="AK211" s="72">
        <f t="shared" ca="1" si="146"/>
        <v>0</v>
      </c>
      <c r="AL211" s="76"/>
      <c r="AM211" s="72">
        <f t="shared" ca="1" si="147"/>
        <v>0</v>
      </c>
      <c r="AN211" s="72">
        <f t="shared" ca="1" si="148"/>
        <v>0</v>
      </c>
      <c r="AO211" s="72">
        <f t="shared" ca="1" si="149"/>
        <v>0</v>
      </c>
      <c r="AP211" s="85">
        <f t="shared" ca="1" si="150"/>
        <v>0</v>
      </c>
      <c r="AR211" s="72">
        <f t="shared" ca="1" si="151"/>
        <v>0</v>
      </c>
      <c r="AS211" s="72">
        <f t="shared" ca="1" si="152"/>
        <v>0</v>
      </c>
      <c r="AT211" s="72">
        <f t="shared" ca="1" si="153"/>
        <v>0</v>
      </c>
      <c r="AU211" s="85">
        <f t="shared" ca="1" si="154"/>
        <v>0</v>
      </c>
      <c r="AV211" s="85"/>
      <c r="AW211" s="73">
        <f t="shared" ca="1" si="155"/>
        <v>0</v>
      </c>
      <c r="AY211" s="73">
        <f t="shared" ca="1" si="156"/>
        <v>0</v>
      </c>
      <c r="AZ211" s="86"/>
    </row>
    <row r="212" spans="1:52" ht="12" customHeight="1">
      <c r="A212" s="77">
        <f t="shared" si="157"/>
        <v>44075</v>
      </c>
      <c r="B212" s="78">
        <f t="shared" si="158"/>
        <v>50000</v>
      </c>
      <c r="C212" s="87"/>
      <c r="D212" s="79">
        <f t="shared" si="120"/>
        <v>50000</v>
      </c>
      <c r="E212" s="67">
        <f t="shared" si="121"/>
        <v>0</v>
      </c>
      <c r="F212" s="67">
        <f t="shared" ca="1" si="122"/>
        <v>0</v>
      </c>
      <c r="G212" s="80">
        <f>VLOOKUP($A212,[0]!Table,MATCH(G$4,[0]!Curves,0))</f>
        <v>5.0120000000000005</v>
      </c>
      <c r="H212" s="81">
        <f t="shared" si="123"/>
        <v>5.0120000000000005</v>
      </c>
      <c r="I212" s="80">
        <f t="shared" si="124"/>
        <v>5.0120000000000005</v>
      </c>
      <c r="J212" s="80">
        <f>VLOOKUP($A212,[0]!Table,MATCH(J$4,[0]!Curves,0))</f>
        <v>0</v>
      </c>
      <c r="K212" s="81">
        <f t="shared" si="125"/>
        <v>0</v>
      </c>
      <c r="L212" s="99">
        <f t="shared" si="126"/>
        <v>0</v>
      </c>
      <c r="M212" s="80">
        <f>VLOOKUP($A212,[0]!Table,MATCH(M$4,[0]!Curves,0))</f>
        <v>0</v>
      </c>
      <c r="N212" s="81">
        <f t="shared" si="127"/>
        <v>0</v>
      </c>
      <c r="O212" s="99">
        <f t="shared" si="128"/>
        <v>0</v>
      </c>
      <c r="P212" s="71"/>
      <c r="Q212" s="99">
        <f t="shared" si="129"/>
        <v>5.0120000000000005</v>
      </c>
      <c r="R212" s="99">
        <f t="shared" si="130"/>
        <v>5.0120000000000005</v>
      </c>
      <c r="S212" s="99">
        <f t="shared" si="131"/>
        <v>5.0120000000000005</v>
      </c>
      <c r="T212" s="82"/>
      <c r="U212" s="22">
        <f t="shared" si="132"/>
        <v>30</v>
      </c>
      <c r="V212" s="83">
        <f t="shared" si="133"/>
        <v>44129</v>
      </c>
      <c r="W212" s="22">
        <f t="shared" ca="1" si="134"/>
        <v>7080</v>
      </c>
      <c r="X212" s="80">
        <f>VLOOKUP($A212,[0]!Table,MATCH(X$4,[0]!Curves,0))</f>
        <v>6.5643133079674995E-2</v>
      </c>
      <c r="Y212" s="84">
        <f t="shared" ca="1" si="135"/>
        <v>0.28574745201703683</v>
      </c>
      <c r="Z212" s="22">
        <f t="shared" si="136"/>
        <v>0</v>
      </c>
      <c r="AA212" s="22">
        <f t="shared" si="137"/>
        <v>0</v>
      </c>
      <c r="AC212" s="72">
        <f t="shared" ca="1" si="138"/>
        <v>0</v>
      </c>
      <c r="AD212" s="72">
        <f t="shared" ca="1" si="139"/>
        <v>0</v>
      </c>
      <c r="AE212" s="72">
        <f t="shared" ca="1" si="140"/>
        <v>0</v>
      </c>
      <c r="AF212" s="72">
        <f t="shared" ca="1" si="141"/>
        <v>0</v>
      </c>
      <c r="AG212" s="72">
        <f t="shared" ca="1" si="142"/>
        <v>0</v>
      </c>
      <c r="AH212" s="72">
        <f t="shared" ca="1" si="143"/>
        <v>0</v>
      </c>
      <c r="AI212" s="72">
        <f t="shared" ca="1" si="144"/>
        <v>0</v>
      </c>
      <c r="AJ212" s="72">
        <f t="shared" ca="1" si="145"/>
        <v>0</v>
      </c>
      <c r="AK212" s="72">
        <f t="shared" ca="1" si="146"/>
        <v>0</v>
      </c>
      <c r="AL212" s="76"/>
      <c r="AM212" s="72">
        <f t="shared" ca="1" si="147"/>
        <v>0</v>
      </c>
      <c r="AN212" s="72">
        <f t="shared" ca="1" si="148"/>
        <v>0</v>
      </c>
      <c r="AO212" s="72">
        <f t="shared" ca="1" si="149"/>
        <v>0</v>
      </c>
      <c r="AP212" s="85">
        <f t="shared" ca="1" si="150"/>
        <v>0</v>
      </c>
      <c r="AR212" s="72">
        <f t="shared" ca="1" si="151"/>
        <v>0</v>
      </c>
      <c r="AS212" s="72">
        <f t="shared" ca="1" si="152"/>
        <v>0</v>
      </c>
      <c r="AT212" s="72">
        <f t="shared" ca="1" si="153"/>
        <v>0</v>
      </c>
      <c r="AU212" s="85">
        <f t="shared" ca="1" si="154"/>
        <v>0</v>
      </c>
      <c r="AV212" s="85"/>
      <c r="AW212" s="73">
        <f t="shared" ca="1" si="155"/>
        <v>0</v>
      </c>
      <c r="AY212" s="73">
        <f t="shared" ca="1" si="156"/>
        <v>0</v>
      </c>
      <c r="AZ212" s="86"/>
    </row>
    <row r="213" spans="1:52" ht="12" customHeight="1">
      <c r="A213" s="77">
        <f t="shared" si="157"/>
        <v>44105</v>
      </c>
      <c r="B213" s="78">
        <f t="shared" si="158"/>
        <v>50000</v>
      </c>
      <c r="C213" s="87"/>
      <c r="D213" s="79">
        <f t="shared" si="120"/>
        <v>50000</v>
      </c>
      <c r="E213" s="67">
        <f t="shared" si="121"/>
        <v>0</v>
      </c>
      <c r="F213" s="67">
        <f t="shared" ca="1" si="122"/>
        <v>0</v>
      </c>
      <c r="G213" s="80">
        <f>VLOOKUP($A213,[0]!Table,MATCH(G$4,[0]!Curves,0))</f>
        <v>5.04</v>
      </c>
      <c r="H213" s="81">
        <f t="shared" si="123"/>
        <v>5.04</v>
      </c>
      <c r="I213" s="80">
        <f t="shared" si="124"/>
        <v>5.04</v>
      </c>
      <c r="J213" s="80">
        <f>VLOOKUP($A213,[0]!Table,MATCH(J$4,[0]!Curves,0))</f>
        <v>0</v>
      </c>
      <c r="K213" s="81">
        <f t="shared" si="125"/>
        <v>0</v>
      </c>
      <c r="L213" s="99">
        <f t="shared" si="126"/>
        <v>0</v>
      </c>
      <c r="M213" s="80">
        <f>VLOOKUP($A213,[0]!Table,MATCH(M$4,[0]!Curves,0))</f>
        <v>0</v>
      </c>
      <c r="N213" s="81">
        <f t="shared" si="127"/>
        <v>0</v>
      </c>
      <c r="O213" s="99">
        <f t="shared" si="128"/>
        <v>0</v>
      </c>
      <c r="P213" s="71"/>
      <c r="Q213" s="99">
        <f t="shared" si="129"/>
        <v>5.04</v>
      </c>
      <c r="R213" s="99">
        <f t="shared" si="130"/>
        <v>5.04</v>
      </c>
      <c r="S213" s="99">
        <f t="shared" si="131"/>
        <v>5.04</v>
      </c>
      <c r="T213" s="82"/>
      <c r="U213" s="22">
        <f t="shared" si="132"/>
        <v>31</v>
      </c>
      <c r="V213" s="83">
        <f t="shared" si="133"/>
        <v>44160</v>
      </c>
      <c r="W213" s="22">
        <f t="shared" ca="1" si="134"/>
        <v>7111</v>
      </c>
      <c r="X213" s="80">
        <f>VLOOKUP($A213,[0]!Table,MATCH(X$4,[0]!Curves,0))</f>
        <v>6.5678141308264798E-2</v>
      </c>
      <c r="Y213" s="84">
        <f t="shared" ca="1" si="135"/>
        <v>0.28399077125952343</v>
      </c>
      <c r="Z213" s="22">
        <f t="shared" si="136"/>
        <v>0</v>
      </c>
      <c r="AA213" s="22">
        <f t="shared" si="137"/>
        <v>0</v>
      </c>
      <c r="AC213" s="72">
        <f t="shared" ca="1" si="138"/>
        <v>0</v>
      </c>
      <c r="AD213" s="72">
        <f t="shared" ca="1" si="139"/>
        <v>0</v>
      </c>
      <c r="AE213" s="72">
        <f t="shared" ca="1" si="140"/>
        <v>0</v>
      </c>
      <c r="AF213" s="72">
        <f t="shared" ca="1" si="141"/>
        <v>0</v>
      </c>
      <c r="AG213" s="72">
        <f t="shared" ca="1" si="142"/>
        <v>0</v>
      </c>
      <c r="AH213" s="72">
        <f t="shared" ca="1" si="143"/>
        <v>0</v>
      </c>
      <c r="AI213" s="72">
        <f t="shared" ca="1" si="144"/>
        <v>0</v>
      </c>
      <c r="AJ213" s="72">
        <f t="shared" ca="1" si="145"/>
        <v>0</v>
      </c>
      <c r="AK213" s="72">
        <f t="shared" ca="1" si="146"/>
        <v>0</v>
      </c>
      <c r="AL213" s="76"/>
      <c r="AM213" s="72">
        <f t="shared" ca="1" si="147"/>
        <v>0</v>
      </c>
      <c r="AN213" s="72">
        <f t="shared" ca="1" si="148"/>
        <v>0</v>
      </c>
      <c r="AO213" s="72">
        <f t="shared" ca="1" si="149"/>
        <v>0</v>
      </c>
      <c r="AP213" s="85">
        <f t="shared" ca="1" si="150"/>
        <v>0</v>
      </c>
      <c r="AR213" s="72">
        <f t="shared" ca="1" si="151"/>
        <v>0</v>
      </c>
      <c r="AS213" s="72">
        <f t="shared" ca="1" si="152"/>
        <v>0</v>
      </c>
      <c r="AT213" s="72">
        <f t="shared" ca="1" si="153"/>
        <v>0</v>
      </c>
      <c r="AU213" s="85">
        <f t="shared" ca="1" si="154"/>
        <v>0</v>
      </c>
      <c r="AV213" s="85"/>
      <c r="AW213" s="73">
        <f t="shared" ca="1" si="155"/>
        <v>0</v>
      </c>
      <c r="AY213" s="73">
        <f t="shared" ca="1" si="156"/>
        <v>0</v>
      </c>
      <c r="AZ213" s="86"/>
    </row>
    <row r="214" spans="1:52" ht="12" customHeight="1">
      <c r="A214" s="77">
        <f t="shared" si="157"/>
        <v>44136</v>
      </c>
      <c r="B214" s="78">
        <f t="shared" si="158"/>
        <v>50000</v>
      </c>
      <c r="C214" s="87"/>
      <c r="D214" s="79">
        <f t="shared" si="120"/>
        <v>50000</v>
      </c>
      <c r="E214" s="67">
        <f t="shared" si="121"/>
        <v>0</v>
      </c>
      <c r="F214" s="67">
        <f t="shared" ca="1" si="122"/>
        <v>0</v>
      </c>
      <c r="G214" s="80">
        <f>VLOOKUP($A214,[0]!Table,MATCH(G$4,[0]!Curves,0))</f>
        <v>5.1749999999999998</v>
      </c>
      <c r="H214" s="81">
        <f t="shared" si="123"/>
        <v>5.1749999999999998</v>
      </c>
      <c r="I214" s="80">
        <f t="shared" si="124"/>
        <v>5.1749999999999998</v>
      </c>
      <c r="J214" s="80">
        <f>VLOOKUP($A214,[0]!Table,MATCH(J$4,[0]!Curves,0))</f>
        <v>0</v>
      </c>
      <c r="K214" s="81">
        <f t="shared" si="125"/>
        <v>0</v>
      </c>
      <c r="L214" s="99">
        <f t="shared" si="126"/>
        <v>0</v>
      </c>
      <c r="M214" s="80">
        <f>VLOOKUP($A214,[0]!Table,MATCH(M$4,[0]!Curves,0))</f>
        <v>0</v>
      </c>
      <c r="N214" s="81">
        <f t="shared" si="127"/>
        <v>0</v>
      </c>
      <c r="O214" s="99">
        <f t="shared" si="128"/>
        <v>0</v>
      </c>
      <c r="P214" s="71"/>
      <c r="Q214" s="99">
        <f t="shared" si="129"/>
        <v>5.1749999999999998</v>
      </c>
      <c r="R214" s="99">
        <f t="shared" si="130"/>
        <v>5.1749999999999998</v>
      </c>
      <c r="S214" s="99">
        <f t="shared" si="131"/>
        <v>5.1749999999999998</v>
      </c>
      <c r="T214" s="82"/>
      <c r="U214" s="22">
        <f t="shared" si="132"/>
        <v>30</v>
      </c>
      <c r="V214" s="83">
        <f t="shared" si="133"/>
        <v>44190</v>
      </c>
      <c r="W214" s="22">
        <f t="shared" ca="1" si="134"/>
        <v>7141</v>
      </c>
      <c r="X214" s="80">
        <f>VLOOKUP($A214,[0]!Table,MATCH(X$4,[0]!Curves,0))</f>
        <v>6.5714316478233198E-2</v>
      </c>
      <c r="Y214" s="84">
        <f t="shared" ca="1" si="135"/>
        <v>0.28229944605112467</v>
      </c>
      <c r="Z214" s="22">
        <f t="shared" si="136"/>
        <v>0</v>
      </c>
      <c r="AA214" s="22">
        <f t="shared" si="137"/>
        <v>0</v>
      </c>
      <c r="AC214" s="72">
        <f t="shared" ca="1" si="138"/>
        <v>0</v>
      </c>
      <c r="AD214" s="72">
        <f t="shared" ca="1" si="139"/>
        <v>0</v>
      </c>
      <c r="AE214" s="72">
        <f t="shared" ca="1" si="140"/>
        <v>0</v>
      </c>
      <c r="AF214" s="72">
        <f t="shared" ca="1" si="141"/>
        <v>0</v>
      </c>
      <c r="AG214" s="72">
        <f t="shared" ca="1" si="142"/>
        <v>0</v>
      </c>
      <c r="AH214" s="72">
        <f t="shared" ca="1" si="143"/>
        <v>0</v>
      </c>
      <c r="AI214" s="72">
        <f t="shared" ca="1" si="144"/>
        <v>0</v>
      </c>
      <c r="AJ214" s="72">
        <f t="shared" ca="1" si="145"/>
        <v>0</v>
      </c>
      <c r="AK214" s="72">
        <f t="shared" ca="1" si="146"/>
        <v>0</v>
      </c>
      <c r="AL214" s="76"/>
      <c r="AM214" s="72">
        <f t="shared" ca="1" si="147"/>
        <v>0</v>
      </c>
      <c r="AN214" s="72">
        <f t="shared" ca="1" si="148"/>
        <v>0</v>
      </c>
      <c r="AO214" s="72">
        <f t="shared" ca="1" si="149"/>
        <v>0</v>
      </c>
      <c r="AP214" s="85">
        <f t="shared" ca="1" si="150"/>
        <v>0</v>
      </c>
      <c r="AR214" s="72">
        <f t="shared" ca="1" si="151"/>
        <v>0</v>
      </c>
      <c r="AS214" s="72">
        <f t="shared" ca="1" si="152"/>
        <v>0</v>
      </c>
      <c r="AT214" s="72">
        <f t="shared" ca="1" si="153"/>
        <v>0</v>
      </c>
      <c r="AU214" s="85">
        <f t="shared" ca="1" si="154"/>
        <v>0</v>
      </c>
      <c r="AV214" s="85"/>
      <c r="AW214" s="73">
        <f t="shared" ca="1" si="155"/>
        <v>0</v>
      </c>
      <c r="AY214" s="73">
        <f t="shared" ca="1" si="156"/>
        <v>0</v>
      </c>
      <c r="AZ214" s="86"/>
    </row>
    <row r="215" spans="1:52" ht="12" customHeight="1">
      <c r="A215" s="77">
        <f t="shared" si="157"/>
        <v>44166</v>
      </c>
      <c r="B215" s="78">
        <f t="shared" si="158"/>
        <v>50000</v>
      </c>
      <c r="C215" s="87"/>
      <c r="D215" s="79">
        <f t="shared" si="120"/>
        <v>50000</v>
      </c>
      <c r="E215" s="67">
        <f t="shared" si="121"/>
        <v>0</v>
      </c>
      <c r="F215" s="67">
        <f t="shared" ca="1" si="122"/>
        <v>0</v>
      </c>
      <c r="G215" s="80">
        <f>VLOOKUP($A215,[0]!Table,MATCH(G$4,[0]!Curves,0))</f>
        <v>5.31</v>
      </c>
      <c r="H215" s="81">
        <f t="shared" si="123"/>
        <v>5.31</v>
      </c>
      <c r="I215" s="80">
        <f t="shared" si="124"/>
        <v>5.31</v>
      </c>
      <c r="J215" s="80">
        <f>VLOOKUP($A215,[0]!Table,MATCH(J$4,[0]!Curves,0))</f>
        <v>0</v>
      </c>
      <c r="K215" s="81">
        <f t="shared" si="125"/>
        <v>0</v>
      </c>
      <c r="L215" s="99">
        <f t="shared" si="126"/>
        <v>0</v>
      </c>
      <c r="M215" s="80">
        <f>VLOOKUP($A215,[0]!Table,MATCH(M$4,[0]!Curves,0))</f>
        <v>0</v>
      </c>
      <c r="N215" s="81">
        <f t="shared" si="127"/>
        <v>0</v>
      </c>
      <c r="O215" s="99">
        <f t="shared" si="128"/>
        <v>0</v>
      </c>
      <c r="P215" s="71"/>
      <c r="Q215" s="99">
        <f t="shared" si="129"/>
        <v>5.31</v>
      </c>
      <c r="R215" s="99">
        <f t="shared" si="130"/>
        <v>5.31</v>
      </c>
      <c r="S215" s="99">
        <f t="shared" si="131"/>
        <v>5.31</v>
      </c>
      <c r="T215" s="82"/>
      <c r="U215" s="22">
        <f t="shared" si="132"/>
        <v>31</v>
      </c>
      <c r="V215" s="83">
        <f t="shared" si="133"/>
        <v>44221</v>
      </c>
      <c r="W215" s="22">
        <f t="shared" ca="1" si="134"/>
        <v>7172</v>
      </c>
      <c r="X215" s="80">
        <f>VLOOKUP($A215,[0]!Table,MATCH(X$4,[0]!Curves,0))</f>
        <v>6.5749324707648604E-2</v>
      </c>
      <c r="Y215" s="84">
        <f t="shared" ca="1" si="135"/>
        <v>0.28056068689058883</v>
      </c>
      <c r="Z215" s="22">
        <f t="shared" si="136"/>
        <v>0</v>
      </c>
      <c r="AA215" s="22">
        <f t="shared" si="137"/>
        <v>0</v>
      </c>
      <c r="AC215" s="72">
        <f t="shared" ca="1" si="138"/>
        <v>0</v>
      </c>
      <c r="AD215" s="72">
        <f t="shared" ca="1" si="139"/>
        <v>0</v>
      </c>
      <c r="AE215" s="72">
        <f t="shared" ca="1" si="140"/>
        <v>0</v>
      </c>
      <c r="AF215" s="72">
        <f t="shared" ca="1" si="141"/>
        <v>0</v>
      </c>
      <c r="AG215" s="72">
        <f t="shared" ca="1" si="142"/>
        <v>0</v>
      </c>
      <c r="AH215" s="72">
        <f t="shared" ca="1" si="143"/>
        <v>0</v>
      </c>
      <c r="AI215" s="72">
        <f t="shared" ca="1" si="144"/>
        <v>0</v>
      </c>
      <c r="AJ215" s="72">
        <f t="shared" ca="1" si="145"/>
        <v>0</v>
      </c>
      <c r="AK215" s="72">
        <f t="shared" ca="1" si="146"/>
        <v>0</v>
      </c>
      <c r="AL215" s="76"/>
      <c r="AM215" s="72">
        <f t="shared" ca="1" si="147"/>
        <v>0</v>
      </c>
      <c r="AN215" s="72">
        <f t="shared" ca="1" si="148"/>
        <v>0</v>
      </c>
      <c r="AO215" s="72">
        <f t="shared" ca="1" si="149"/>
        <v>0</v>
      </c>
      <c r="AP215" s="85">
        <f t="shared" ca="1" si="150"/>
        <v>0</v>
      </c>
      <c r="AR215" s="72">
        <f t="shared" ca="1" si="151"/>
        <v>0</v>
      </c>
      <c r="AS215" s="72">
        <f t="shared" ca="1" si="152"/>
        <v>0</v>
      </c>
      <c r="AT215" s="72">
        <f t="shared" ca="1" si="153"/>
        <v>0</v>
      </c>
      <c r="AU215" s="85">
        <f t="shared" ca="1" si="154"/>
        <v>0</v>
      </c>
      <c r="AV215" s="85"/>
      <c r="AW215" s="73">
        <f t="shared" ca="1" si="155"/>
        <v>0</v>
      </c>
      <c r="AY215" s="73">
        <f t="shared" ca="1" si="156"/>
        <v>0</v>
      </c>
      <c r="AZ215" s="86"/>
    </row>
    <row r="216" spans="1:52" ht="12" customHeight="1">
      <c r="A216" s="77">
        <f t="shared" si="157"/>
        <v>44197</v>
      </c>
      <c r="B216" s="78">
        <f t="shared" si="158"/>
        <v>50000</v>
      </c>
      <c r="C216" s="87"/>
      <c r="D216" s="79">
        <f t="shared" si="120"/>
        <v>50000</v>
      </c>
      <c r="E216" s="67">
        <f t="shared" si="121"/>
        <v>0</v>
      </c>
      <c r="F216" s="67">
        <f t="shared" ca="1" si="122"/>
        <v>0</v>
      </c>
      <c r="G216" s="80">
        <f>VLOOKUP($A216,[0]!Table,MATCH(G$4,[0]!Curves,0))</f>
        <v>5.4060000000000006</v>
      </c>
      <c r="H216" s="81">
        <f t="shared" si="123"/>
        <v>5.4060000000000006</v>
      </c>
      <c r="I216" s="80">
        <f t="shared" si="124"/>
        <v>5.4060000000000006</v>
      </c>
      <c r="J216" s="80">
        <f>VLOOKUP($A216,[0]!Table,MATCH(J$4,[0]!Curves,0))</f>
        <v>0</v>
      </c>
      <c r="K216" s="81">
        <f t="shared" si="125"/>
        <v>0</v>
      </c>
      <c r="L216" s="99">
        <f t="shared" si="126"/>
        <v>0</v>
      </c>
      <c r="M216" s="80">
        <f>VLOOKUP($A216,[0]!Table,MATCH(M$4,[0]!Curves,0))</f>
        <v>0</v>
      </c>
      <c r="N216" s="81">
        <f t="shared" si="127"/>
        <v>0</v>
      </c>
      <c r="O216" s="99">
        <f t="shared" si="128"/>
        <v>0</v>
      </c>
      <c r="P216" s="71"/>
      <c r="Q216" s="99">
        <f t="shared" si="129"/>
        <v>5.4060000000000006</v>
      </c>
      <c r="R216" s="99">
        <f t="shared" si="130"/>
        <v>5.4060000000000006</v>
      </c>
      <c r="S216" s="99">
        <f t="shared" si="131"/>
        <v>5.4060000000000006</v>
      </c>
      <c r="T216" s="82"/>
      <c r="U216" s="22">
        <f t="shared" si="132"/>
        <v>31</v>
      </c>
      <c r="V216" s="83">
        <f t="shared" si="133"/>
        <v>44252</v>
      </c>
      <c r="W216" s="22">
        <f t="shared" ca="1" si="134"/>
        <v>7203</v>
      </c>
      <c r="X216" s="80">
        <f>VLOOKUP($A216,[0]!Table,MATCH(X$4,[0]!Curves,0))</f>
        <v>6.5785499878470599E-2</v>
      </c>
      <c r="Y216" s="84">
        <f t="shared" ca="1" si="135"/>
        <v>0.27883098290276048</v>
      </c>
      <c r="Z216" s="22">
        <f t="shared" si="136"/>
        <v>0</v>
      </c>
      <c r="AA216" s="22">
        <f t="shared" si="137"/>
        <v>0</v>
      </c>
      <c r="AC216" s="72">
        <f t="shared" ca="1" si="138"/>
        <v>0</v>
      </c>
      <c r="AD216" s="72">
        <f t="shared" ca="1" si="139"/>
        <v>0</v>
      </c>
      <c r="AE216" s="72">
        <f t="shared" ca="1" si="140"/>
        <v>0</v>
      </c>
      <c r="AF216" s="72">
        <f t="shared" ca="1" si="141"/>
        <v>0</v>
      </c>
      <c r="AG216" s="72">
        <f t="shared" ca="1" si="142"/>
        <v>0</v>
      </c>
      <c r="AH216" s="72">
        <f t="shared" ca="1" si="143"/>
        <v>0</v>
      </c>
      <c r="AI216" s="72">
        <f t="shared" ca="1" si="144"/>
        <v>0</v>
      </c>
      <c r="AJ216" s="72">
        <f t="shared" ca="1" si="145"/>
        <v>0</v>
      </c>
      <c r="AK216" s="72">
        <f t="shared" ca="1" si="146"/>
        <v>0</v>
      </c>
      <c r="AL216" s="76"/>
      <c r="AM216" s="72">
        <f t="shared" ca="1" si="147"/>
        <v>0</v>
      </c>
      <c r="AN216" s="72">
        <f t="shared" ca="1" si="148"/>
        <v>0</v>
      </c>
      <c r="AO216" s="72">
        <f t="shared" ca="1" si="149"/>
        <v>0</v>
      </c>
      <c r="AP216" s="85">
        <f t="shared" ca="1" si="150"/>
        <v>0</v>
      </c>
      <c r="AR216" s="72">
        <f t="shared" ca="1" si="151"/>
        <v>0</v>
      </c>
      <c r="AS216" s="72">
        <f t="shared" ca="1" si="152"/>
        <v>0</v>
      </c>
      <c r="AT216" s="72">
        <f t="shared" ca="1" si="153"/>
        <v>0</v>
      </c>
      <c r="AU216" s="85">
        <f t="shared" ca="1" si="154"/>
        <v>0</v>
      </c>
      <c r="AV216" s="85"/>
      <c r="AW216" s="73">
        <f t="shared" ca="1" si="155"/>
        <v>0</v>
      </c>
      <c r="AY216" s="73">
        <f t="shared" ca="1" si="156"/>
        <v>0</v>
      </c>
      <c r="AZ216" s="86"/>
    </row>
    <row r="217" spans="1:52" ht="12" customHeight="1">
      <c r="A217" s="77">
        <f t="shared" si="157"/>
        <v>44228</v>
      </c>
      <c r="B217" s="78">
        <f t="shared" si="158"/>
        <v>50000</v>
      </c>
      <c r="C217" s="87"/>
      <c r="D217" s="79">
        <f t="shared" si="120"/>
        <v>50000</v>
      </c>
      <c r="E217" s="67">
        <f t="shared" si="121"/>
        <v>0</v>
      </c>
      <c r="F217" s="67">
        <f t="shared" ca="1" si="122"/>
        <v>0</v>
      </c>
      <c r="G217" s="80">
        <f>VLOOKUP($A217,[0]!Table,MATCH(G$4,[0]!Curves,0))</f>
        <v>5.2880000000000003</v>
      </c>
      <c r="H217" s="81">
        <f t="shared" si="123"/>
        <v>5.2880000000000003</v>
      </c>
      <c r="I217" s="80">
        <f t="shared" si="124"/>
        <v>5.2880000000000003</v>
      </c>
      <c r="J217" s="80">
        <f>VLOOKUP($A217,[0]!Table,MATCH(J$4,[0]!Curves,0))</f>
        <v>0</v>
      </c>
      <c r="K217" s="81">
        <f t="shared" si="125"/>
        <v>0</v>
      </c>
      <c r="L217" s="99">
        <f t="shared" si="126"/>
        <v>0</v>
      </c>
      <c r="M217" s="80">
        <f>VLOOKUP($A217,[0]!Table,MATCH(M$4,[0]!Curves,0))</f>
        <v>0</v>
      </c>
      <c r="N217" s="81">
        <f t="shared" si="127"/>
        <v>0</v>
      </c>
      <c r="O217" s="99">
        <f t="shared" si="128"/>
        <v>0</v>
      </c>
      <c r="P217" s="71"/>
      <c r="Q217" s="99">
        <f t="shared" si="129"/>
        <v>5.2880000000000003</v>
      </c>
      <c r="R217" s="99">
        <f t="shared" si="130"/>
        <v>5.2880000000000003</v>
      </c>
      <c r="S217" s="99">
        <f t="shared" si="131"/>
        <v>5.2880000000000003</v>
      </c>
      <c r="T217" s="82"/>
      <c r="U217" s="22">
        <f t="shared" si="132"/>
        <v>28</v>
      </c>
      <c r="V217" s="83">
        <f t="shared" si="133"/>
        <v>44280</v>
      </c>
      <c r="W217" s="22">
        <f t="shared" ca="1" si="134"/>
        <v>7231</v>
      </c>
      <c r="X217" s="80">
        <f>VLOOKUP($A217,[0]!Table,MATCH(X$4,[0]!Curves,0))</f>
        <v>6.5821675049726497E-2</v>
      </c>
      <c r="Y217" s="84">
        <f t="shared" ca="1" si="135"/>
        <v>0.2772764233556661</v>
      </c>
      <c r="Z217" s="22">
        <f t="shared" si="136"/>
        <v>0</v>
      </c>
      <c r="AA217" s="22">
        <f t="shared" si="137"/>
        <v>0</v>
      </c>
      <c r="AC217" s="72">
        <f t="shared" ca="1" si="138"/>
        <v>0</v>
      </c>
      <c r="AD217" s="72">
        <f t="shared" ca="1" si="139"/>
        <v>0</v>
      </c>
      <c r="AE217" s="72">
        <f t="shared" ca="1" si="140"/>
        <v>0</v>
      </c>
      <c r="AF217" s="72">
        <f t="shared" ca="1" si="141"/>
        <v>0</v>
      </c>
      <c r="AG217" s="72">
        <f t="shared" ca="1" si="142"/>
        <v>0</v>
      </c>
      <c r="AH217" s="72">
        <f t="shared" ca="1" si="143"/>
        <v>0</v>
      </c>
      <c r="AI217" s="72">
        <f t="shared" ca="1" si="144"/>
        <v>0</v>
      </c>
      <c r="AJ217" s="72">
        <f t="shared" ca="1" si="145"/>
        <v>0</v>
      </c>
      <c r="AK217" s="72">
        <f t="shared" ca="1" si="146"/>
        <v>0</v>
      </c>
      <c r="AL217" s="76"/>
      <c r="AM217" s="72">
        <f t="shared" ca="1" si="147"/>
        <v>0</v>
      </c>
      <c r="AN217" s="72">
        <f t="shared" ca="1" si="148"/>
        <v>0</v>
      </c>
      <c r="AO217" s="72">
        <f t="shared" ca="1" si="149"/>
        <v>0</v>
      </c>
      <c r="AP217" s="85">
        <f t="shared" ca="1" si="150"/>
        <v>0</v>
      </c>
      <c r="AR217" s="72">
        <f t="shared" ca="1" si="151"/>
        <v>0</v>
      </c>
      <c r="AS217" s="72">
        <f t="shared" ca="1" si="152"/>
        <v>0</v>
      </c>
      <c r="AT217" s="72">
        <f t="shared" ca="1" si="153"/>
        <v>0</v>
      </c>
      <c r="AU217" s="85">
        <f t="shared" ca="1" si="154"/>
        <v>0</v>
      </c>
      <c r="AV217" s="85"/>
      <c r="AW217" s="73">
        <f t="shared" ca="1" si="155"/>
        <v>0</v>
      </c>
      <c r="AY217" s="73">
        <f t="shared" ca="1" si="156"/>
        <v>0</v>
      </c>
      <c r="AZ217" s="86"/>
    </row>
    <row r="218" spans="1:52" ht="12" customHeight="1">
      <c r="A218" s="77">
        <f t="shared" si="157"/>
        <v>44256</v>
      </c>
      <c r="B218" s="78">
        <f t="shared" si="158"/>
        <v>50000</v>
      </c>
      <c r="C218" s="87"/>
      <c r="D218" s="79">
        <f t="shared" si="120"/>
        <v>50000</v>
      </c>
      <c r="E218" s="67">
        <f t="shared" si="121"/>
        <v>0</v>
      </c>
      <c r="F218" s="67">
        <f t="shared" ca="1" si="122"/>
        <v>0</v>
      </c>
      <c r="G218" s="80">
        <f>VLOOKUP($A218,[0]!Table,MATCH(G$4,[0]!Curves,0))</f>
        <v>5.1550000000000002</v>
      </c>
      <c r="H218" s="81">
        <f t="shared" si="123"/>
        <v>5.1550000000000002</v>
      </c>
      <c r="I218" s="80">
        <f t="shared" si="124"/>
        <v>5.1550000000000002</v>
      </c>
      <c r="J218" s="80">
        <f>VLOOKUP($A218,[0]!Table,MATCH(J$4,[0]!Curves,0))</f>
        <v>0</v>
      </c>
      <c r="K218" s="81">
        <f t="shared" si="125"/>
        <v>0</v>
      </c>
      <c r="L218" s="99">
        <f t="shared" si="126"/>
        <v>0</v>
      </c>
      <c r="M218" s="80">
        <f>VLOOKUP($A218,[0]!Table,MATCH(M$4,[0]!Curves,0))</f>
        <v>0</v>
      </c>
      <c r="N218" s="81">
        <f t="shared" si="127"/>
        <v>0</v>
      </c>
      <c r="O218" s="99">
        <f t="shared" si="128"/>
        <v>0</v>
      </c>
      <c r="P218" s="71"/>
      <c r="Q218" s="99">
        <f t="shared" si="129"/>
        <v>5.1550000000000002</v>
      </c>
      <c r="R218" s="99">
        <f t="shared" si="130"/>
        <v>5.1550000000000002</v>
      </c>
      <c r="S218" s="99">
        <f t="shared" si="131"/>
        <v>5.1550000000000002</v>
      </c>
      <c r="T218" s="82"/>
      <c r="U218" s="22">
        <f t="shared" si="132"/>
        <v>31</v>
      </c>
      <c r="V218" s="83">
        <f t="shared" si="133"/>
        <v>44311</v>
      </c>
      <c r="W218" s="22">
        <f t="shared" ca="1" si="134"/>
        <v>7262</v>
      </c>
      <c r="X218" s="80">
        <f>VLOOKUP($A218,[0]!Table,MATCH(X$4,[0]!Curves,0))</f>
        <v>6.5854349398329695E-2</v>
      </c>
      <c r="Y218" s="84">
        <f t="shared" ca="1" si="135"/>
        <v>0.27556385586763776</v>
      </c>
      <c r="Z218" s="22">
        <f t="shared" si="136"/>
        <v>0</v>
      </c>
      <c r="AA218" s="22">
        <f t="shared" si="137"/>
        <v>0</v>
      </c>
      <c r="AC218" s="72">
        <f t="shared" ca="1" si="138"/>
        <v>0</v>
      </c>
      <c r="AD218" s="72">
        <f t="shared" ca="1" si="139"/>
        <v>0</v>
      </c>
      <c r="AE218" s="72">
        <f t="shared" ca="1" si="140"/>
        <v>0</v>
      </c>
      <c r="AF218" s="72">
        <f t="shared" ca="1" si="141"/>
        <v>0</v>
      </c>
      <c r="AG218" s="72">
        <f t="shared" ca="1" si="142"/>
        <v>0</v>
      </c>
      <c r="AH218" s="72">
        <f t="shared" ca="1" si="143"/>
        <v>0</v>
      </c>
      <c r="AI218" s="72">
        <f t="shared" ca="1" si="144"/>
        <v>0</v>
      </c>
      <c r="AJ218" s="72">
        <f t="shared" ca="1" si="145"/>
        <v>0</v>
      </c>
      <c r="AK218" s="72">
        <f t="shared" ca="1" si="146"/>
        <v>0</v>
      </c>
      <c r="AL218" s="76"/>
      <c r="AM218" s="72">
        <f t="shared" ca="1" si="147"/>
        <v>0</v>
      </c>
      <c r="AN218" s="72">
        <f t="shared" ca="1" si="148"/>
        <v>0</v>
      </c>
      <c r="AO218" s="72">
        <f t="shared" ca="1" si="149"/>
        <v>0</v>
      </c>
      <c r="AP218" s="85">
        <f t="shared" ca="1" si="150"/>
        <v>0</v>
      </c>
      <c r="AR218" s="72">
        <f t="shared" ca="1" si="151"/>
        <v>0</v>
      </c>
      <c r="AS218" s="72">
        <f t="shared" ca="1" si="152"/>
        <v>0</v>
      </c>
      <c r="AT218" s="72">
        <f t="shared" ca="1" si="153"/>
        <v>0</v>
      </c>
      <c r="AU218" s="85">
        <f t="shared" ca="1" si="154"/>
        <v>0</v>
      </c>
      <c r="AV218" s="85"/>
      <c r="AW218" s="73">
        <f t="shared" ca="1" si="155"/>
        <v>0</v>
      </c>
      <c r="AY218" s="73">
        <f t="shared" ca="1" si="156"/>
        <v>0</v>
      </c>
      <c r="AZ218" s="86"/>
    </row>
    <row r="219" spans="1:52" ht="12" customHeight="1">
      <c r="A219" s="77">
        <f t="shared" si="157"/>
        <v>44287</v>
      </c>
      <c r="B219" s="78">
        <f t="shared" si="158"/>
        <v>50000</v>
      </c>
      <c r="C219" s="87"/>
      <c r="D219" s="79">
        <f t="shared" si="120"/>
        <v>50000</v>
      </c>
      <c r="E219" s="67">
        <f t="shared" si="121"/>
        <v>0</v>
      </c>
      <c r="F219" s="67">
        <f t="shared" ca="1" si="122"/>
        <v>0</v>
      </c>
      <c r="G219" s="80">
        <f>VLOOKUP($A219,[0]!Table,MATCH(G$4,[0]!Curves,0))</f>
        <v>4.97</v>
      </c>
      <c r="H219" s="81">
        <f t="shared" si="123"/>
        <v>4.97</v>
      </c>
      <c r="I219" s="80">
        <f t="shared" si="124"/>
        <v>4.97</v>
      </c>
      <c r="J219" s="80">
        <f>VLOOKUP($A219,[0]!Table,MATCH(J$4,[0]!Curves,0))</f>
        <v>0</v>
      </c>
      <c r="K219" s="81">
        <f t="shared" si="125"/>
        <v>0</v>
      </c>
      <c r="L219" s="99">
        <f t="shared" si="126"/>
        <v>0</v>
      </c>
      <c r="M219" s="80">
        <f>VLOOKUP($A219,[0]!Table,MATCH(M$4,[0]!Curves,0))</f>
        <v>0</v>
      </c>
      <c r="N219" s="81">
        <f t="shared" si="127"/>
        <v>0</v>
      </c>
      <c r="O219" s="99">
        <f t="shared" si="128"/>
        <v>0</v>
      </c>
      <c r="P219" s="71"/>
      <c r="Q219" s="99">
        <f t="shared" si="129"/>
        <v>4.97</v>
      </c>
      <c r="R219" s="99">
        <f t="shared" si="130"/>
        <v>4.97</v>
      </c>
      <c r="S219" s="99">
        <f t="shared" si="131"/>
        <v>4.97</v>
      </c>
      <c r="T219" s="82"/>
      <c r="U219" s="22">
        <f t="shared" si="132"/>
        <v>30</v>
      </c>
      <c r="V219" s="83">
        <f t="shared" si="133"/>
        <v>44341</v>
      </c>
      <c r="W219" s="22">
        <f t="shared" ca="1" si="134"/>
        <v>7292</v>
      </c>
      <c r="X219" s="80">
        <f>VLOOKUP($A219,[0]!Table,MATCH(X$4,[0]!Curves,0))</f>
        <v>6.5890524570411099E-2</v>
      </c>
      <c r="Y219" s="84">
        <f t="shared" ca="1" si="135"/>
        <v>0.27391505709374941</v>
      </c>
      <c r="Z219" s="22">
        <f t="shared" si="136"/>
        <v>0</v>
      </c>
      <c r="AA219" s="22">
        <f t="shared" si="137"/>
        <v>0</v>
      </c>
      <c r="AC219" s="72">
        <f t="shared" ca="1" si="138"/>
        <v>0</v>
      </c>
      <c r="AD219" s="72">
        <f t="shared" ca="1" si="139"/>
        <v>0</v>
      </c>
      <c r="AE219" s="72">
        <f t="shared" ca="1" si="140"/>
        <v>0</v>
      </c>
      <c r="AF219" s="72">
        <f t="shared" ca="1" si="141"/>
        <v>0</v>
      </c>
      <c r="AG219" s="72">
        <f t="shared" ca="1" si="142"/>
        <v>0</v>
      </c>
      <c r="AH219" s="72">
        <f t="shared" ca="1" si="143"/>
        <v>0</v>
      </c>
      <c r="AI219" s="72">
        <f t="shared" ca="1" si="144"/>
        <v>0</v>
      </c>
      <c r="AJ219" s="72">
        <f t="shared" ca="1" si="145"/>
        <v>0</v>
      </c>
      <c r="AK219" s="72">
        <f t="shared" ca="1" si="146"/>
        <v>0</v>
      </c>
      <c r="AL219" s="76"/>
      <c r="AM219" s="72">
        <f t="shared" ca="1" si="147"/>
        <v>0</v>
      </c>
      <c r="AN219" s="72">
        <f t="shared" ca="1" si="148"/>
        <v>0</v>
      </c>
      <c r="AO219" s="72">
        <f t="shared" ca="1" si="149"/>
        <v>0</v>
      </c>
      <c r="AP219" s="85">
        <f t="shared" ca="1" si="150"/>
        <v>0</v>
      </c>
      <c r="AR219" s="72">
        <f t="shared" ca="1" si="151"/>
        <v>0</v>
      </c>
      <c r="AS219" s="72">
        <f t="shared" ca="1" si="152"/>
        <v>0</v>
      </c>
      <c r="AT219" s="72">
        <f t="shared" ca="1" si="153"/>
        <v>0</v>
      </c>
      <c r="AU219" s="85">
        <f t="shared" ca="1" si="154"/>
        <v>0</v>
      </c>
      <c r="AV219" s="85"/>
      <c r="AW219" s="73">
        <f t="shared" ca="1" si="155"/>
        <v>0</v>
      </c>
      <c r="AY219" s="73">
        <f t="shared" ca="1" si="156"/>
        <v>0</v>
      </c>
      <c r="AZ219" s="86"/>
    </row>
    <row r="220" spans="1:52" ht="12" customHeight="1">
      <c r="A220" s="77">
        <f t="shared" si="157"/>
        <v>44317</v>
      </c>
      <c r="B220" s="78">
        <f t="shared" si="158"/>
        <v>50000</v>
      </c>
      <c r="C220" s="87"/>
      <c r="D220" s="79">
        <f t="shared" si="120"/>
        <v>50000</v>
      </c>
      <c r="E220" s="67">
        <f t="shared" si="121"/>
        <v>0</v>
      </c>
      <c r="F220" s="67">
        <f t="shared" ca="1" si="122"/>
        <v>0</v>
      </c>
      <c r="G220" s="80">
        <f>VLOOKUP($A220,[0]!Table,MATCH(G$4,[0]!Curves,0))</f>
        <v>4.96</v>
      </c>
      <c r="H220" s="81">
        <f t="shared" si="123"/>
        <v>4.96</v>
      </c>
      <c r="I220" s="80">
        <f t="shared" si="124"/>
        <v>4.96</v>
      </c>
      <c r="J220" s="80">
        <f>VLOOKUP($A220,[0]!Table,MATCH(J$4,[0]!Curves,0))</f>
        <v>0</v>
      </c>
      <c r="K220" s="81">
        <f t="shared" si="125"/>
        <v>0</v>
      </c>
      <c r="L220" s="99">
        <f t="shared" si="126"/>
        <v>0</v>
      </c>
      <c r="M220" s="80">
        <f>VLOOKUP($A220,[0]!Table,MATCH(M$4,[0]!Curves,0))</f>
        <v>0</v>
      </c>
      <c r="N220" s="81">
        <f t="shared" si="127"/>
        <v>0</v>
      </c>
      <c r="O220" s="99">
        <f t="shared" si="128"/>
        <v>0</v>
      </c>
      <c r="P220" s="71"/>
      <c r="Q220" s="99">
        <f t="shared" si="129"/>
        <v>4.96</v>
      </c>
      <c r="R220" s="99">
        <f t="shared" si="130"/>
        <v>4.96</v>
      </c>
      <c r="S220" s="99">
        <f t="shared" si="131"/>
        <v>4.96</v>
      </c>
      <c r="T220" s="82"/>
      <c r="U220" s="22">
        <f t="shared" si="132"/>
        <v>31</v>
      </c>
      <c r="V220" s="83">
        <f t="shared" si="133"/>
        <v>44372</v>
      </c>
      <c r="W220" s="22">
        <f t="shared" ca="1" si="134"/>
        <v>7323</v>
      </c>
      <c r="X220" s="80">
        <f>VLOOKUP($A220,[0]!Table,MATCH(X$4,[0]!Curves,0))</f>
        <v>6.5925532801869802E-2</v>
      </c>
      <c r="Y220" s="84">
        <f t="shared" ca="1" si="135"/>
        <v>0.27222007289856387</v>
      </c>
      <c r="Z220" s="22">
        <f t="shared" si="136"/>
        <v>0</v>
      </c>
      <c r="AA220" s="22">
        <f t="shared" si="137"/>
        <v>0</v>
      </c>
      <c r="AC220" s="72">
        <f t="shared" ca="1" si="138"/>
        <v>0</v>
      </c>
      <c r="AD220" s="72">
        <f t="shared" ca="1" si="139"/>
        <v>0</v>
      </c>
      <c r="AE220" s="72">
        <f t="shared" ca="1" si="140"/>
        <v>0</v>
      </c>
      <c r="AF220" s="72">
        <f t="shared" ca="1" si="141"/>
        <v>0</v>
      </c>
      <c r="AG220" s="72">
        <f t="shared" ca="1" si="142"/>
        <v>0</v>
      </c>
      <c r="AH220" s="72">
        <f t="shared" ca="1" si="143"/>
        <v>0</v>
      </c>
      <c r="AI220" s="72">
        <f t="shared" ca="1" si="144"/>
        <v>0</v>
      </c>
      <c r="AJ220" s="72">
        <f t="shared" ca="1" si="145"/>
        <v>0</v>
      </c>
      <c r="AK220" s="72">
        <f t="shared" ca="1" si="146"/>
        <v>0</v>
      </c>
      <c r="AL220" s="76"/>
      <c r="AM220" s="72">
        <f t="shared" ca="1" si="147"/>
        <v>0</v>
      </c>
      <c r="AN220" s="72">
        <f t="shared" ca="1" si="148"/>
        <v>0</v>
      </c>
      <c r="AO220" s="72">
        <f t="shared" ca="1" si="149"/>
        <v>0</v>
      </c>
      <c r="AP220" s="85">
        <f t="shared" ca="1" si="150"/>
        <v>0</v>
      </c>
      <c r="AR220" s="72">
        <f t="shared" ca="1" si="151"/>
        <v>0</v>
      </c>
      <c r="AS220" s="72">
        <f t="shared" ca="1" si="152"/>
        <v>0</v>
      </c>
      <c r="AT220" s="72">
        <f t="shared" ca="1" si="153"/>
        <v>0</v>
      </c>
      <c r="AU220" s="85">
        <f t="shared" ca="1" si="154"/>
        <v>0</v>
      </c>
      <c r="AV220" s="85"/>
      <c r="AW220" s="73">
        <f t="shared" ca="1" si="155"/>
        <v>0</v>
      </c>
      <c r="AY220" s="73">
        <f t="shared" ca="1" si="156"/>
        <v>0</v>
      </c>
      <c r="AZ220" s="86"/>
    </row>
    <row r="221" spans="1:52" ht="12" customHeight="1">
      <c r="A221" s="77">
        <f t="shared" si="157"/>
        <v>44348</v>
      </c>
      <c r="B221" s="78">
        <f t="shared" si="158"/>
        <v>50000</v>
      </c>
      <c r="C221" s="87"/>
      <c r="D221" s="79">
        <f t="shared" si="120"/>
        <v>50000</v>
      </c>
      <c r="E221" s="67">
        <f t="shared" si="121"/>
        <v>0</v>
      </c>
      <c r="F221" s="67">
        <f t="shared" ca="1" si="122"/>
        <v>0</v>
      </c>
      <c r="G221" s="80">
        <f>VLOOKUP($A221,[0]!Table,MATCH(G$4,[0]!Curves,0))</f>
        <v>4.9960000000000004</v>
      </c>
      <c r="H221" s="81">
        <f t="shared" si="123"/>
        <v>4.9960000000000004</v>
      </c>
      <c r="I221" s="80">
        <f t="shared" si="124"/>
        <v>4.9960000000000004</v>
      </c>
      <c r="J221" s="80">
        <f>VLOOKUP($A221,[0]!Table,MATCH(J$4,[0]!Curves,0))</f>
        <v>0</v>
      </c>
      <c r="K221" s="81">
        <f t="shared" si="125"/>
        <v>0</v>
      </c>
      <c r="L221" s="99">
        <f t="shared" si="126"/>
        <v>0</v>
      </c>
      <c r="M221" s="80">
        <f>VLOOKUP($A221,[0]!Table,MATCH(M$4,[0]!Curves,0))</f>
        <v>0</v>
      </c>
      <c r="N221" s="81">
        <f t="shared" si="127"/>
        <v>0</v>
      </c>
      <c r="O221" s="99">
        <f t="shared" si="128"/>
        <v>0</v>
      </c>
      <c r="P221" s="71"/>
      <c r="Q221" s="99">
        <f t="shared" si="129"/>
        <v>4.9960000000000004</v>
      </c>
      <c r="R221" s="99">
        <f t="shared" si="130"/>
        <v>4.9960000000000004</v>
      </c>
      <c r="S221" s="99">
        <f t="shared" si="131"/>
        <v>4.9960000000000004</v>
      </c>
      <c r="T221" s="82"/>
      <c r="U221" s="22">
        <f t="shared" si="132"/>
        <v>30</v>
      </c>
      <c r="V221" s="83">
        <f t="shared" si="133"/>
        <v>44402</v>
      </c>
      <c r="W221" s="22">
        <f t="shared" ca="1" si="134"/>
        <v>7353</v>
      </c>
      <c r="X221" s="80">
        <f>VLOOKUP($A221,[0]!Table,MATCH(X$4,[0]!Curves,0))</f>
        <v>6.5961707974803802E-2</v>
      </c>
      <c r="Y221" s="84">
        <f t="shared" ca="1" si="135"/>
        <v>0.27074571865481428</v>
      </c>
      <c r="Z221" s="22">
        <f t="shared" si="136"/>
        <v>0</v>
      </c>
      <c r="AA221" s="22">
        <f t="shared" si="137"/>
        <v>0</v>
      </c>
      <c r="AC221" s="72">
        <f t="shared" ca="1" si="138"/>
        <v>0</v>
      </c>
      <c r="AD221" s="72">
        <f t="shared" ca="1" si="139"/>
        <v>0</v>
      </c>
      <c r="AE221" s="72">
        <f t="shared" ca="1" si="140"/>
        <v>0</v>
      </c>
      <c r="AF221" s="72">
        <f t="shared" ca="1" si="141"/>
        <v>0</v>
      </c>
      <c r="AG221" s="72">
        <f t="shared" ca="1" si="142"/>
        <v>0</v>
      </c>
      <c r="AH221" s="72">
        <f t="shared" ca="1" si="143"/>
        <v>0</v>
      </c>
      <c r="AI221" s="72">
        <f t="shared" ca="1" si="144"/>
        <v>0</v>
      </c>
      <c r="AJ221" s="72">
        <f t="shared" ca="1" si="145"/>
        <v>0</v>
      </c>
      <c r="AK221" s="72">
        <f t="shared" ca="1" si="146"/>
        <v>0</v>
      </c>
      <c r="AL221" s="76"/>
      <c r="AM221" s="72">
        <f t="shared" ca="1" si="147"/>
        <v>0</v>
      </c>
      <c r="AN221" s="72">
        <f t="shared" ca="1" si="148"/>
        <v>0</v>
      </c>
      <c r="AO221" s="72">
        <f t="shared" ca="1" si="149"/>
        <v>0</v>
      </c>
      <c r="AP221" s="85">
        <f t="shared" ca="1" si="150"/>
        <v>0</v>
      </c>
      <c r="AR221" s="72">
        <f t="shared" ca="1" si="151"/>
        <v>0</v>
      </c>
      <c r="AS221" s="72">
        <f t="shared" ca="1" si="152"/>
        <v>0</v>
      </c>
      <c r="AT221" s="72">
        <f t="shared" ca="1" si="153"/>
        <v>0</v>
      </c>
      <c r="AU221" s="85">
        <f t="shared" ca="1" si="154"/>
        <v>0</v>
      </c>
      <c r="AV221" s="85"/>
      <c r="AW221" s="73">
        <f t="shared" ca="1" si="155"/>
        <v>0</v>
      </c>
      <c r="AY221" s="73">
        <f t="shared" ca="1" si="156"/>
        <v>0</v>
      </c>
      <c r="AZ221" s="86"/>
    </row>
    <row r="222" spans="1:52" ht="12" customHeight="1">
      <c r="A222" s="77">
        <f t="shared" si="157"/>
        <v>44378</v>
      </c>
      <c r="B222" s="78">
        <f t="shared" si="158"/>
        <v>50000</v>
      </c>
      <c r="C222" s="87"/>
      <c r="D222" s="79">
        <f t="shared" si="120"/>
        <v>50000</v>
      </c>
      <c r="E222" s="67">
        <f t="shared" si="121"/>
        <v>0</v>
      </c>
      <c r="F222" s="67">
        <f t="shared" ca="1" si="122"/>
        <v>0</v>
      </c>
      <c r="G222" s="80">
        <f>VLOOKUP($A222,[0]!Table,MATCH(G$4,[0]!Curves,0))</f>
        <v>5.0449999999999999</v>
      </c>
      <c r="H222" s="81">
        <f t="shared" si="123"/>
        <v>5.0449999999999999</v>
      </c>
      <c r="I222" s="80">
        <f t="shared" si="124"/>
        <v>5.0449999999999999</v>
      </c>
      <c r="J222" s="80">
        <f>VLOOKUP($A222,[0]!Table,MATCH(J$4,[0]!Curves,0))</f>
        <v>0</v>
      </c>
      <c r="K222" s="81">
        <f t="shared" si="125"/>
        <v>0</v>
      </c>
      <c r="L222" s="99">
        <f t="shared" si="126"/>
        <v>0</v>
      </c>
      <c r="M222" s="80">
        <f>VLOOKUP($A222,[0]!Table,MATCH(M$4,[0]!Curves,0))</f>
        <v>0</v>
      </c>
      <c r="N222" s="81">
        <f t="shared" si="127"/>
        <v>0</v>
      </c>
      <c r="O222" s="99">
        <f t="shared" si="128"/>
        <v>0</v>
      </c>
      <c r="P222" s="71"/>
      <c r="Q222" s="99">
        <f t="shared" si="129"/>
        <v>5.0449999999999999</v>
      </c>
      <c r="R222" s="99">
        <f t="shared" si="130"/>
        <v>5.0449999999999999</v>
      </c>
      <c r="S222" s="99">
        <f t="shared" si="131"/>
        <v>5.0449999999999999</v>
      </c>
      <c r="T222" s="82"/>
      <c r="U222" s="22">
        <f t="shared" si="132"/>
        <v>31</v>
      </c>
      <c r="V222" s="83">
        <f t="shared" si="133"/>
        <v>44433</v>
      </c>
      <c r="W222" s="22">
        <f t="shared" ca="1" si="134"/>
        <v>7384</v>
      </c>
      <c r="X222" s="80">
        <f>VLOOKUP($A222,[0]!Table,MATCH(X$4,[0]!Curves,0))</f>
        <v>6.5966858832772396E-2</v>
      </c>
      <c r="Y222" s="84">
        <f t="shared" ca="1" si="135"/>
        <v>0.26927102003018671</v>
      </c>
      <c r="Z222" s="22">
        <f t="shared" si="136"/>
        <v>0</v>
      </c>
      <c r="AA222" s="22">
        <f t="shared" si="137"/>
        <v>0</v>
      </c>
      <c r="AC222" s="72">
        <f t="shared" ca="1" si="138"/>
        <v>0</v>
      </c>
      <c r="AD222" s="72">
        <f t="shared" ca="1" si="139"/>
        <v>0</v>
      </c>
      <c r="AE222" s="72">
        <f t="shared" ca="1" si="140"/>
        <v>0</v>
      </c>
      <c r="AF222" s="72">
        <f t="shared" ca="1" si="141"/>
        <v>0</v>
      </c>
      <c r="AG222" s="72">
        <f t="shared" ca="1" si="142"/>
        <v>0</v>
      </c>
      <c r="AH222" s="72">
        <f t="shared" ca="1" si="143"/>
        <v>0</v>
      </c>
      <c r="AI222" s="72">
        <f t="shared" ca="1" si="144"/>
        <v>0</v>
      </c>
      <c r="AJ222" s="72">
        <f t="shared" ca="1" si="145"/>
        <v>0</v>
      </c>
      <c r="AK222" s="72">
        <f t="shared" ca="1" si="146"/>
        <v>0</v>
      </c>
      <c r="AL222" s="76"/>
      <c r="AM222" s="72">
        <f t="shared" ca="1" si="147"/>
        <v>0</v>
      </c>
      <c r="AN222" s="72">
        <f t="shared" ca="1" si="148"/>
        <v>0</v>
      </c>
      <c r="AO222" s="72">
        <f t="shared" ca="1" si="149"/>
        <v>0</v>
      </c>
      <c r="AP222" s="85">
        <f t="shared" ca="1" si="150"/>
        <v>0</v>
      </c>
      <c r="AR222" s="72">
        <f t="shared" ca="1" si="151"/>
        <v>0</v>
      </c>
      <c r="AS222" s="72">
        <f t="shared" ca="1" si="152"/>
        <v>0</v>
      </c>
      <c r="AT222" s="72">
        <f t="shared" ca="1" si="153"/>
        <v>0</v>
      </c>
      <c r="AU222" s="85">
        <f t="shared" ca="1" si="154"/>
        <v>0</v>
      </c>
      <c r="AV222" s="85"/>
      <c r="AW222" s="73">
        <f t="shared" ca="1" si="155"/>
        <v>0</v>
      </c>
      <c r="AY222" s="73">
        <f t="shared" ca="1" si="156"/>
        <v>0</v>
      </c>
      <c r="AZ222" s="86"/>
    </row>
    <row r="223" spans="1:52" ht="12" customHeight="1">
      <c r="A223" s="77">
        <f t="shared" si="157"/>
        <v>44409</v>
      </c>
      <c r="B223" s="78">
        <f t="shared" si="158"/>
        <v>50000</v>
      </c>
      <c r="C223" s="87"/>
      <c r="D223" s="79">
        <f t="shared" si="120"/>
        <v>50000</v>
      </c>
      <c r="E223" s="67">
        <f t="shared" si="121"/>
        <v>0</v>
      </c>
      <c r="F223" s="67">
        <f t="shared" ca="1" si="122"/>
        <v>0</v>
      </c>
      <c r="G223" s="80">
        <f>VLOOKUP($A223,[0]!Table,MATCH(G$4,[0]!Curves,0))</f>
        <v>5.09</v>
      </c>
      <c r="H223" s="81">
        <f t="shared" si="123"/>
        <v>5.09</v>
      </c>
      <c r="I223" s="80">
        <f t="shared" si="124"/>
        <v>5.09</v>
      </c>
      <c r="J223" s="80">
        <f>VLOOKUP($A223,[0]!Table,MATCH(J$4,[0]!Curves,0))</f>
        <v>0</v>
      </c>
      <c r="K223" s="81">
        <f t="shared" si="125"/>
        <v>0</v>
      </c>
      <c r="L223" s="99">
        <f t="shared" si="126"/>
        <v>0</v>
      </c>
      <c r="M223" s="80">
        <f>VLOOKUP($A223,[0]!Table,MATCH(M$4,[0]!Curves,0))</f>
        <v>0</v>
      </c>
      <c r="N223" s="81">
        <f t="shared" si="127"/>
        <v>0</v>
      </c>
      <c r="O223" s="99">
        <f t="shared" si="128"/>
        <v>0</v>
      </c>
      <c r="P223" s="71"/>
      <c r="Q223" s="99">
        <f t="shared" si="129"/>
        <v>5.09</v>
      </c>
      <c r="R223" s="99">
        <f t="shared" si="130"/>
        <v>5.09</v>
      </c>
      <c r="S223" s="99">
        <f t="shared" si="131"/>
        <v>5.09</v>
      </c>
      <c r="T223" s="82"/>
      <c r="U223" s="22">
        <f t="shared" si="132"/>
        <v>31</v>
      </c>
      <c r="V223" s="83">
        <f t="shared" si="133"/>
        <v>44464</v>
      </c>
      <c r="W223" s="22">
        <f t="shared" ca="1" si="134"/>
        <v>7415</v>
      </c>
      <c r="X223" s="80">
        <f>VLOOKUP($A223,[0]!Table,MATCH(X$4,[0]!Curves,0))</f>
        <v>6.5964468231018106E-2</v>
      </c>
      <c r="Y223" s="84">
        <f t="shared" ca="1" si="135"/>
        <v>0.26780445901743316</v>
      </c>
      <c r="Z223" s="22">
        <f t="shared" si="136"/>
        <v>0</v>
      </c>
      <c r="AA223" s="22">
        <f t="shared" si="137"/>
        <v>0</v>
      </c>
      <c r="AC223" s="72">
        <f t="shared" ca="1" si="138"/>
        <v>0</v>
      </c>
      <c r="AD223" s="72">
        <f t="shared" ca="1" si="139"/>
        <v>0</v>
      </c>
      <c r="AE223" s="72">
        <f t="shared" ca="1" si="140"/>
        <v>0</v>
      </c>
      <c r="AF223" s="72">
        <f t="shared" ca="1" si="141"/>
        <v>0</v>
      </c>
      <c r="AG223" s="72">
        <f t="shared" ca="1" si="142"/>
        <v>0</v>
      </c>
      <c r="AH223" s="72">
        <f t="shared" ca="1" si="143"/>
        <v>0</v>
      </c>
      <c r="AI223" s="72">
        <f t="shared" ca="1" si="144"/>
        <v>0</v>
      </c>
      <c r="AJ223" s="72">
        <f t="shared" ca="1" si="145"/>
        <v>0</v>
      </c>
      <c r="AK223" s="72">
        <f t="shared" ca="1" si="146"/>
        <v>0</v>
      </c>
      <c r="AL223" s="76"/>
      <c r="AM223" s="72">
        <f t="shared" ca="1" si="147"/>
        <v>0</v>
      </c>
      <c r="AN223" s="72">
        <f t="shared" ca="1" si="148"/>
        <v>0</v>
      </c>
      <c r="AO223" s="72">
        <f t="shared" ca="1" si="149"/>
        <v>0</v>
      </c>
      <c r="AP223" s="85">
        <f t="shared" ca="1" si="150"/>
        <v>0</v>
      </c>
      <c r="AR223" s="72">
        <f t="shared" ca="1" si="151"/>
        <v>0</v>
      </c>
      <c r="AS223" s="72">
        <f t="shared" ca="1" si="152"/>
        <v>0</v>
      </c>
      <c r="AT223" s="72">
        <f t="shared" ca="1" si="153"/>
        <v>0</v>
      </c>
      <c r="AU223" s="85">
        <f t="shared" ca="1" si="154"/>
        <v>0</v>
      </c>
      <c r="AV223" s="85"/>
      <c r="AW223" s="73">
        <f t="shared" ca="1" si="155"/>
        <v>0</v>
      </c>
      <c r="AY223" s="73">
        <f t="shared" ca="1" si="156"/>
        <v>0</v>
      </c>
      <c r="AZ223" s="86"/>
    </row>
    <row r="224" spans="1:52" ht="12" customHeight="1">
      <c r="A224" s="77">
        <f t="shared" si="157"/>
        <v>44440</v>
      </c>
      <c r="B224" s="78">
        <f t="shared" si="158"/>
        <v>50000</v>
      </c>
      <c r="C224" s="87"/>
      <c r="D224" s="79">
        <f t="shared" si="120"/>
        <v>50000</v>
      </c>
      <c r="E224" s="67">
        <f t="shared" si="121"/>
        <v>0</v>
      </c>
      <c r="F224" s="67">
        <f t="shared" ca="1" si="122"/>
        <v>0</v>
      </c>
      <c r="G224" s="80">
        <f>VLOOKUP($A224,[0]!Table,MATCH(G$4,[0]!Curves,0))</f>
        <v>5.0970000000000004</v>
      </c>
      <c r="H224" s="81">
        <f t="shared" si="123"/>
        <v>5.0970000000000004</v>
      </c>
      <c r="I224" s="80">
        <f t="shared" si="124"/>
        <v>5.0970000000000004</v>
      </c>
      <c r="J224" s="80">
        <f>VLOOKUP($A224,[0]!Table,MATCH(J$4,[0]!Curves,0))</f>
        <v>0</v>
      </c>
      <c r="K224" s="81">
        <f t="shared" si="125"/>
        <v>0</v>
      </c>
      <c r="L224" s="99">
        <f t="shared" si="126"/>
        <v>0</v>
      </c>
      <c r="M224" s="80">
        <f>VLOOKUP($A224,[0]!Table,MATCH(M$4,[0]!Curves,0))</f>
        <v>0</v>
      </c>
      <c r="N224" s="81">
        <f t="shared" si="127"/>
        <v>0</v>
      </c>
      <c r="O224" s="99">
        <f t="shared" si="128"/>
        <v>0</v>
      </c>
      <c r="P224" s="71"/>
      <c r="Q224" s="99">
        <f t="shared" si="129"/>
        <v>5.0970000000000004</v>
      </c>
      <c r="R224" s="99">
        <f t="shared" si="130"/>
        <v>5.0970000000000004</v>
      </c>
      <c r="S224" s="99">
        <f t="shared" si="131"/>
        <v>5.0970000000000004</v>
      </c>
      <c r="T224" s="82"/>
      <c r="U224" s="22">
        <f t="shared" si="132"/>
        <v>30</v>
      </c>
      <c r="V224" s="83">
        <f t="shared" si="133"/>
        <v>44494</v>
      </c>
      <c r="W224" s="22">
        <f t="shared" ca="1" si="134"/>
        <v>7445</v>
      </c>
      <c r="X224" s="80">
        <f>VLOOKUP($A224,[0]!Table,MATCH(X$4,[0]!Curves,0))</f>
        <v>6.5962077629265495E-2</v>
      </c>
      <c r="Y224" s="84">
        <f t="shared" ca="1" si="135"/>
        <v>0.26639291168501666</v>
      </c>
      <c r="Z224" s="22">
        <f t="shared" si="136"/>
        <v>0</v>
      </c>
      <c r="AA224" s="22">
        <f t="shared" si="137"/>
        <v>0</v>
      </c>
      <c r="AC224" s="72">
        <f t="shared" ca="1" si="138"/>
        <v>0</v>
      </c>
      <c r="AD224" s="72">
        <f t="shared" ca="1" si="139"/>
        <v>0</v>
      </c>
      <c r="AE224" s="72">
        <f t="shared" ca="1" si="140"/>
        <v>0</v>
      </c>
      <c r="AF224" s="72">
        <f t="shared" ca="1" si="141"/>
        <v>0</v>
      </c>
      <c r="AG224" s="72">
        <f t="shared" ca="1" si="142"/>
        <v>0</v>
      </c>
      <c r="AH224" s="72">
        <f t="shared" ca="1" si="143"/>
        <v>0</v>
      </c>
      <c r="AI224" s="72">
        <f t="shared" ca="1" si="144"/>
        <v>0</v>
      </c>
      <c r="AJ224" s="72">
        <f t="shared" ca="1" si="145"/>
        <v>0</v>
      </c>
      <c r="AK224" s="72">
        <f t="shared" ca="1" si="146"/>
        <v>0</v>
      </c>
      <c r="AL224" s="76"/>
      <c r="AM224" s="72">
        <f t="shared" ca="1" si="147"/>
        <v>0</v>
      </c>
      <c r="AN224" s="72">
        <f t="shared" ca="1" si="148"/>
        <v>0</v>
      </c>
      <c r="AO224" s="72">
        <f t="shared" ca="1" si="149"/>
        <v>0</v>
      </c>
      <c r="AP224" s="85">
        <f t="shared" ca="1" si="150"/>
        <v>0</v>
      </c>
      <c r="AR224" s="72">
        <f t="shared" ca="1" si="151"/>
        <v>0</v>
      </c>
      <c r="AS224" s="72">
        <f t="shared" ca="1" si="152"/>
        <v>0</v>
      </c>
      <c r="AT224" s="72">
        <f t="shared" ca="1" si="153"/>
        <v>0</v>
      </c>
      <c r="AU224" s="85">
        <f t="shared" ca="1" si="154"/>
        <v>0</v>
      </c>
      <c r="AV224" s="85"/>
      <c r="AW224" s="73">
        <f t="shared" ca="1" si="155"/>
        <v>0</v>
      </c>
      <c r="AY224" s="73">
        <f t="shared" ca="1" si="156"/>
        <v>0</v>
      </c>
      <c r="AZ224" s="86"/>
    </row>
    <row r="225" spans="1:52" ht="12" customHeight="1">
      <c r="A225" s="77">
        <f t="shared" si="157"/>
        <v>44470</v>
      </c>
      <c r="B225" s="78">
        <f t="shared" si="158"/>
        <v>50000</v>
      </c>
      <c r="C225" s="87"/>
      <c r="D225" s="79">
        <f t="shared" si="120"/>
        <v>50000</v>
      </c>
      <c r="E225" s="67">
        <f t="shared" si="121"/>
        <v>0</v>
      </c>
      <c r="F225" s="67">
        <f t="shared" ca="1" si="122"/>
        <v>0</v>
      </c>
      <c r="G225" s="80">
        <f>VLOOKUP($A225,[0]!Table,MATCH(G$4,[0]!Curves,0))</f>
        <v>5.125</v>
      </c>
      <c r="H225" s="81">
        <f t="shared" si="123"/>
        <v>5.125</v>
      </c>
      <c r="I225" s="80">
        <f t="shared" si="124"/>
        <v>5.125</v>
      </c>
      <c r="J225" s="80">
        <f>VLOOKUP($A225,[0]!Table,MATCH(J$4,[0]!Curves,0))</f>
        <v>0</v>
      </c>
      <c r="K225" s="81">
        <f t="shared" si="125"/>
        <v>0</v>
      </c>
      <c r="L225" s="99">
        <f t="shared" si="126"/>
        <v>0</v>
      </c>
      <c r="M225" s="80">
        <f>VLOOKUP($A225,[0]!Table,MATCH(M$4,[0]!Curves,0))</f>
        <v>0</v>
      </c>
      <c r="N225" s="81">
        <f t="shared" si="127"/>
        <v>0</v>
      </c>
      <c r="O225" s="99">
        <f t="shared" si="128"/>
        <v>0</v>
      </c>
      <c r="P225" s="71"/>
      <c r="Q225" s="99">
        <f t="shared" si="129"/>
        <v>5.125</v>
      </c>
      <c r="R225" s="99">
        <f t="shared" si="130"/>
        <v>5.125</v>
      </c>
      <c r="S225" s="99">
        <f t="shared" si="131"/>
        <v>5.125</v>
      </c>
      <c r="T225" s="82"/>
      <c r="U225" s="22">
        <f t="shared" si="132"/>
        <v>31</v>
      </c>
      <c r="V225" s="83">
        <f t="shared" si="133"/>
        <v>44525</v>
      </c>
      <c r="W225" s="22">
        <f t="shared" ca="1" si="134"/>
        <v>7476</v>
      </c>
      <c r="X225" s="80">
        <f>VLOOKUP($A225,[0]!Table,MATCH(X$4,[0]!Curves,0))</f>
        <v>6.5959764143701097E-2</v>
      </c>
      <c r="Y225" s="84">
        <f t="shared" ca="1" si="135"/>
        <v>0.2649422308682563</v>
      </c>
      <c r="Z225" s="22">
        <f t="shared" si="136"/>
        <v>0</v>
      </c>
      <c r="AA225" s="22">
        <f t="shared" si="137"/>
        <v>0</v>
      </c>
      <c r="AC225" s="72">
        <f t="shared" ca="1" si="138"/>
        <v>0</v>
      </c>
      <c r="AD225" s="72">
        <f t="shared" ca="1" si="139"/>
        <v>0</v>
      </c>
      <c r="AE225" s="72">
        <f t="shared" ca="1" si="140"/>
        <v>0</v>
      </c>
      <c r="AF225" s="72">
        <f t="shared" ca="1" si="141"/>
        <v>0</v>
      </c>
      <c r="AG225" s="72">
        <f t="shared" ca="1" si="142"/>
        <v>0</v>
      </c>
      <c r="AH225" s="72">
        <f t="shared" ca="1" si="143"/>
        <v>0</v>
      </c>
      <c r="AI225" s="72">
        <f t="shared" ca="1" si="144"/>
        <v>0</v>
      </c>
      <c r="AJ225" s="72">
        <f t="shared" ca="1" si="145"/>
        <v>0</v>
      </c>
      <c r="AK225" s="72">
        <f t="shared" ca="1" si="146"/>
        <v>0</v>
      </c>
      <c r="AL225" s="76"/>
      <c r="AM225" s="72">
        <f t="shared" ca="1" si="147"/>
        <v>0</v>
      </c>
      <c r="AN225" s="72">
        <f t="shared" ca="1" si="148"/>
        <v>0</v>
      </c>
      <c r="AO225" s="72">
        <f t="shared" ca="1" si="149"/>
        <v>0</v>
      </c>
      <c r="AP225" s="85">
        <f t="shared" ca="1" si="150"/>
        <v>0</v>
      </c>
      <c r="AR225" s="72">
        <f t="shared" ca="1" si="151"/>
        <v>0</v>
      </c>
      <c r="AS225" s="72">
        <f t="shared" ca="1" si="152"/>
        <v>0</v>
      </c>
      <c r="AT225" s="72">
        <f t="shared" ca="1" si="153"/>
        <v>0</v>
      </c>
      <c r="AU225" s="85">
        <f t="shared" ca="1" si="154"/>
        <v>0</v>
      </c>
      <c r="AV225" s="85"/>
      <c r="AW225" s="73">
        <f t="shared" ca="1" si="155"/>
        <v>0</v>
      </c>
      <c r="AY225" s="73">
        <f t="shared" ca="1" si="156"/>
        <v>0</v>
      </c>
      <c r="AZ225" s="86"/>
    </row>
    <row r="226" spans="1:52" ht="12" customHeight="1">
      <c r="A226" s="77">
        <f t="shared" si="157"/>
        <v>44501</v>
      </c>
      <c r="B226" s="78">
        <f t="shared" si="158"/>
        <v>50000</v>
      </c>
      <c r="C226" s="87"/>
      <c r="D226" s="79">
        <f t="shared" si="120"/>
        <v>50000</v>
      </c>
      <c r="E226" s="67">
        <f t="shared" si="121"/>
        <v>0</v>
      </c>
      <c r="F226" s="67">
        <f t="shared" ca="1" si="122"/>
        <v>0</v>
      </c>
      <c r="G226" s="80">
        <f>VLOOKUP($A226,[0]!Table,MATCH(G$4,[0]!Curves,0))</f>
        <v>5.26</v>
      </c>
      <c r="H226" s="81">
        <f t="shared" si="123"/>
        <v>5.26</v>
      </c>
      <c r="I226" s="80">
        <f t="shared" si="124"/>
        <v>5.26</v>
      </c>
      <c r="J226" s="80">
        <f>VLOOKUP($A226,[0]!Table,MATCH(J$4,[0]!Curves,0))</f>
        <v>0</v>
      </c>
      <c r="K226" s="81">
        <f t="shared" si="125"/>
        <v>0</v>
      </c>
      <c r="L226" s="99">
        <f t="shared" si="126"/>
        <v>0</v>
      </c>
      <c r="M226" s="80">
        <f>VLOOKUP($A226,[0]!Table,MATCH(M$4,[0]!Curves,0))</f>
        <v>0</v>
      </c>
      <c r="N226" s="81">
        <f t="shared" si="127"/>
        <v>0</v>
      </c>
      <c r="O226" s="99">
        <f t="shared" si="128"/>
        <v>0</v>
      </c>
      <c r="P226" s="71"/>
      <c r="Q226" s="99">
        <f t="shared" si="129"/>
        <v>5.26</v>
      </c>
      <c r="R226" s="99">
        <f t="shared" si="130"/>
        <v>5.26</v>
      </c>
      <c r="S226" s="99">
        <f t="shared" si="131"/>
        <v>5.26</v>
      </c>
      <c r="T226" s="82"/>
      <c r="U226" s="22">
        <f t="shared" si="132"/>
        <v>30</v>
      </c>
      <c r="V226" s="83">
        <f t="shared" si="133"/>
        <v>44555</v>
      </c>
      <c r="W226" s="22">
        <f t="shared" ca="1" si="134"/>
        <v>7506</v>
      </c>
      <c r="X226" s="80">
        <f>VLOOKUP($A226,[0]!Table,MATCH(X$4,[0]!Curves,0))</f>
        <v>6.5957373541952108E-2</v>
      </c>
      <c r="Y226" s="84">
        <f t="shared" ca="1" si="135"/>
        <v>0.26354596698568344</v>
      </c>
      <c r="Z226" s="22">
        <f t="shared" si="136"/>
        <v>0</v>
      </c>
      <c r="AA226" s="22">
        <f t="shared" si="137"/>
        <v>0</v>
      </c>
      <c r="AC226" s="72">
        <f t="shared" ca="1" si="138"/>
        <v>0</v>
      </c>
      <c r="AD226" s="72">
        <f t="shared" ca="1" si="139"/>
        <v>0</v>
      </c>
      <c r="AE226" s="72">
        <f t="shared" ca="1" si="140"/>
        <v>0</v>
      </c>
      <c r="AF226" s="72">
        <f t="shared" ca="1" si="141"/>
        <v>0</v>
      </c>
      <c r="AG226" s="72">
        <f t="shared" ca="1" si="142"/>
        <v>0</v>
      </c>
      <c r="AH226" s="72">
        <f t="shared" ca="1" si="143"/>
        <v>0</v>
      </c>
      <c r="AI226" s="72">
        <f t="shared" ca="1" si="144"/>
        <v>0</v>
      </c>
      <c r="AJ226" s="72">
        <f t="shared" ca="1" si="145"/>
        <v>0</v>
      </c>
      <c r="AK226" s="72">
        <f t="shared" ca="1" si="146"/>
        <v>0</v>
      </c>
      <c r="AL226" s="76"/>
      <c r="AM226" s="72">
        <f t="shared" ca="1" si="147"/>
        <v>0</v>
      </c>
      <c r="AN226" s="72">
        <f t="shared" ca="1" si="148"/>
        <v>0</v>
      </c>
      <c r="AO226" s="72">
        <f t="shared" ca="1" si="149"/>
        <v>0</v>
      </c>
      <c r="AP226" s="85">
        <f t="shared" ca="1" si="150"/>
        <v>0</v>
      </c>
      <c r="AR226" s="72">
        <f t="shared" ca="1" si="151"/>
        <v>0</v>
      </c>
      <c r="AS226" s="72">
        <f t="shared" ca="1" si="152"/>
        <v>0</v>
      </c>
      <c r="AT226" s="72">
        <f t="shared" ca="1" si="153"/>
        <v>0</v>
      </c>
      <c r="AU226" s="85">
        <f t="shared" ca="1" si="154"/>
        <v>0</v>
      </c>
      <c r="AV226" s="85"/>
      <c r="AW226" s="73">
        <f t="shared" ca="1" si="155"/>
        <v>0</v>
      </c>
      <c r="AY226" s="73">
        <f t="shared" ca="1" si="156"/>
        <v>0</v>
      </c>
      <c r="AZ226" s="86"/>
    </row>
    <row r="227" spans="1:52" ht="12" customHeight="1">
      <c r="A227" s="77">
        <f t="shared" si="157"/>
        <v>44531</v>
      </c>
      <c r="B227" s="78">
        <f t="shared" si="158"/>
        <v>50000</v>
      </c>
      <c r="C227" s="87"/>
      <c r="D227" s="79">
        <f t="shared" si="120"/>
        <v>50000</v>
      </c>
      <c r="E227" s="67">
        <f t="shared" si="121"/>
        <v>0</v>
      </c>
      <c r="F227" s="67">
        <f t="shared" ca="1" si="122"/>
        <v>0</v>
      </c>
      <c r="G227" s="80">
        <f>VLOOKUP($A227,[0]!Table,MATCH(G$4,[0]!Curves,0))</f>
        <v>5.3949999999999996</v>
      </c>
      <c r="H227" s="81">
        <f t="shared" si="123"/>
        <v>5.3949999999999996</v>
      </c>
      <c r="I227" s="80">
        <f t="shared" si="124"/>
        <v>5.3949999999999996</v>
      </c>
      <c r="J227" s="80">
        <f>VLOOKUP($A227,[0]!Table,MATCH(J$4,[0]!Curves,0))</f>
        <v>0</v>
      </c>
      <c r="K227" s="81">
        <f t="shared" si="125"/>
        <v>0</v>
      </c>
      <c r="L227" s="99">
        <f t="shared" si="126"/>
        <v>0</v>
      </c>
      <c r="M227" s="80">
        <f>VLOOKUP($A227,[0]!Table,MATCH(M$4,[0]!Curves,0))</f>
        <v>0</v>
      </c>
      <c r="N227" s="81">
        <f t="shared" si="127"/>
        <v>0</v>
      </c>
      <c r="O227" s="99">
        <f t="shared" si="128"/>
        <v>0</v>
      </c>
      <c r="P227" s="71"/>
      <c r="Q227" s="99">
        <f t="shared" si="129"/>
        <v>5.3949999999999996</v>
      </c>
      <c r="R227" s="99">
        <f t="shared" si="130"/>
        <v>5.3949999999999996</v>
      </c>
      <c r="S227" s="99">
        <f t="shared" si="131"/>
        <v>5.3949999999999996</v>
      </c>
      <c r="T227" s="82"/>
      <c r="U227" s="22">
        <f t="shared" si="132"/>
        <v>31</v>
      </c>
      <c r="V227" s="83">
        <f t="shared" si="133"/>
        <v>44586</v>
      </c>
      <c r="W227" s="22">
        <f t="shared" ca="1" si="134"/>
        <v>7537</v>
      </c>
      <c r="X227" s="80">
        <f>VLOOKUP($A227,[0]!Table,MATCH(X$4,[0]!Curves,0))</f>
        <v>6.5955060056391207E-2</v>
      </c>
      <c r="Y227" s="84">
        <f t="shared" ca="1" si="135"/>
        <v>0.26211099225763035</v>
      </c>
      <c r="Z227" s="22">
        <f t="shared" si="136"/>
        <v>0</v>
      </c>
      <c r="AA227" s="22">
        <f t="shared" si="137"/>
        <v>0</v>
      </c>
      <c r="AC227" s="72">
        <f t="shared" ca="1" si="138"/>
        <v>0</v>
      </c>
      <c r="AD227" s="72">
        <f t="shared" ca="1" si="139"/>
        <v>0</v>
      </c>
      <c r="AE227" s="72">
        <f t="shared" ca="1" si="140"/>
        <v>0</v>
      </c>
      <c r="AF227" s="72">
        <f t="shared" ca="1" si="141"/>
        <v>0</v>
      </c>
      <c r="AG227" s="72">
        <f t="shared" ca="1" si="142"/>
        <v>0</v>
      </c>
      <c r="AH227" s="72">
        <f t="shared" ca="1" si="143"/>
        <v>0</v>
      </c>
      <c r="AI227" s="72">
        <f t="shared" ca="1" si="144"/>
        <v>0</v>
      </c>
      <c r="AJ227" s="72">
        <f t="shared" ca="1" si="145"/>
        <v>0</v>
      </c>
      <c r="AK227" s="72">
        <f t="shared" ca="1" si="146"/>
        <v>0</v>
      </c>
      <c r="AL227" s="76"/>
      <c r="AM227" s="72">
        <f t="shared" ca="1" si="147"/>
        <v>0</v>
      </c>
      <c r="AN227" s="72">
        <f t="shared" ca="1" si="148"/>
        <v>0</v>
      </c>
      <c r="AO227" s="72">
        <f t="shared" ca="1" si="149"/>
        <v>0</v>
      </c>
      <c r="AP227" s="85">
        <f t="shared" ca="1" si="150"/>
        <v>0</v>
      </c>
      <c r="AR227" s="72">
        <f t="shared" ca="1" si="151"/>
        <v>0</v>
      </c>
      <c r="AS227" s="72">
        <f t="shared" ca="1" si="152"/>
        <v>0</v>
      </c>
      <c r="AT227" s="72">
        <f t="shared" ca="1" si="153"/>
        <v>0</v>
      </c>
      <c r="AU227" s="85">
        <f t="shared" ca="1" si="154"/>
        <v>0</v>
      </c>
      <c r="AV227" s="85"/>
      <c r="AW227" s="73">
        <f t="shared" ca="1" si="155"/>
        <v>0</v>
      </c>
      <c r="AY227" s="73">
        <f t="shared" ca="1" si="156"/>
        <v>0</v>
      </c>
      <c r="AZ227" s="86"/>
    </row>
    <row r="228" spans="1:52" ht="12" customHeight="1">
      <c r="A228" s="77">
        <f t="shared" si="157"/>
        <v>44562</v>
      </c>
      <c r="B228" s="78">
        <f t="shared" si="158"/>
        <v>50000</v>
      </c>
      <c r="C228" s="87"/>
      <c r="D228" s="79">
        <f t="shared" si="120"/>
        <v>50000</v>
      </c>
      <c r="E228" s="67">
        <f t="shared" si="121"/>
        <v>0</v>
      </c>
      <c r="F228" s="67">
        <f t="shared" ca="1" si="122"/>
        <v>0</v>
      </c>
      <c r="G228" s="80">
        <f>VLOOKUP($A228,[0]!Table,MATCH(G$4,[0]!Curves,0))</f>
        <v>5.4910000000000005</v>
      </c>
      <c r="H228" s="81">
        <f t="shared" si="123"/>
        <v>5.4910000000000005</v>
      </c>
      <c r="I228" s="80">
        <f t="shared" si="124"/>
        <v>5.4910000000000005</v>
      </c>
      <c r="J228" s="80">
        <f>VLOOKUP($A228,[0]!Table,MATCH(J$4,[0]!Curves,0))</f>
        <v>0</v>
      </c>
      <c r="K228" s="81">
        <f t="shared" si="125"/>
        <v>0</v>
      </c>
      <c r="L228" s="99">
        <f t="shared" si="126"/>
        <v>0</v>
      </c>
      <c r="M228" s="80">
        <f>VLOOKUP($A228,[0]!Table,MATCH(M$4,[0]!Curves,0))</f>
        <v>0</v>
      </c>
      <c r="N228" s="81">
        <f t="shared" si="127"/>
        <v>0</v>
      </c>
      <c r="O228" s="99">
        <f t="shared" si="128"/>
        <v>0</v>
      </c>
      <c r="P228" s="71"/>
      <c r="Q228" s="99">
        <f t="shared" si="129"/>
        <v>5.4910000000000005</v>
      </c>
      <c r="R228" s="99">
        <f t="shared" si="130"/>
        <v>5.4910000000000005</v>
      </c>
      <c r="S228" s="99">
        <f t="shared" si="131"/>
        <v>5.4910000000000005</v>
      </c>
      <c r="T228" s="82"/>
      <c r="U228" s="22">
        <f t="shared" si="132"/>
        <v>31</v>
      </c>
      <c r="V228" s="83">
        <f t="shared" si="133"/>
        <v>44617</v>
      </c>
      <c r="W228" s="22">
        <f t="shared" ca="1" si="134"/>
        <v>7568</v>
      </c>
      <c r="X228" s="80">
        <f>VLOOKUP($A228,[0]!Table,MATCH(X$4,[0]!Curves,0))</f>
        <v>6.5952669454646201E-2</v>
      </c>
      <c r="Y228" s="84">
        <f t="shared" ca="1" si="135"/>
        <v>0.26068393320902283</v>
      </c>
      <c r="Z228" s="22">
        <f t="shared" si="136"/>
        <v>0</v>
      </c>
      <c r="AA228" s="22">
        <f t="shared" si="137"/>
        <v>0</v>
      </c>
      <c r="AC228" s="72">
        <f t="shared" ca="1" si="138"/>
        <v>0</v>
      </c>
      <c r="AD228" s="72">
        <f t="shared" ca="1" si="139"/>
        <v>0</v>
      </c>
      <c r="AE228" s="72">
        <f t="shared" ca="1" si="140"/>
        <v>0</v>
      </c>
      <c r="AF228" s="72">
        <f t="shared" ca="1" si="141"/>
        <v>0</v>
      </c>
      <c r="AG228" s="72">
        <f t="shared" ca="1" si="142"/>
        <v>0</v>
      </c>
      <c r="AH228" s="72">
        <f t="shared" ca="1" si="143"/>
        <v>0</v>
      </c>
      <c r="AI228" s="72">
        <f t="shared" ca="1" si="144"/>
        <v>0</v>
      </c>
      <c r="AJ228" s="72">
        <f t="shared" ca="1" si="145"/>
        <v>0</v>
      </c>
      <c r="AK228" s="72">
        <f t="shared" ca="1" si="146"/>
        <v>0</v>
      </c>
      <c r="AL228" s="76"/>
      <c r="AM228" s="72">
        <f t="shared" ca="1" si="147"/>
        <v>0</v>
      </c>
      <c r="AN228" s="72">
        <f t="shared" ca="1" si="148"/>
        <v>0</v>
      </c>
      <c r="AO228" s="72">
        <f t="shared" ca="1" si="149"/>
        <v>0</v>
      </c>
      <c r="AP228" s="85">
        <f t="shared" ca="1" si="150"/>
        <v>0</v>
      </c>
      <c r="AR228" s="72">
        <f t="shared" ca="1" si="151"/>
        <v>0</v>
      </c>
      <c r="AS228" s="72">
        <f t="shared" ca="1" si="152"/>
        <v>0</v>
      </c>
      <c r="AT228" s="72">
        <f t="shared" ca="1" si="153"/>
        <v>0</v>
      </c>
      <c r="AU228" s="85">
        <f t="shared" ca="1" si="154"/>
        <v>0</v>
      </c>
      <c r="AV228" s="85"/>
      <c r="AW228" s="73">
        <f t="shared" ca="1" si="155"/>
        <v>0</v>
      </c>
      <c r="AY228" s="73">
        <f t="shared" ca="1" si="156"/>
        <v>0</v>
      </c>
      <c r="AZ228" s="86"/>
    </row>
    <row r="229" spans="1:52" ht="12" customHeight="1">
      <c r="A229" s="77">
        <f t="shared" si="157"/>
        <v>44593</v>
      </c>
      <c r="B229" s="78">
        <f t="shared" si="158"/>
        <v>50000</v>
      </c>
      <c r="C229" s="87"/>
      <c r="D229" s="79">
        <f t="shared" si="120"/>
        <v>50000</v>
      </c>
      <c r="E229" s="67">
        <f t="shared" si="121"/>
        <v>0</v>
      </c>
      <c r="F229" s="67">
        <f t="shared" ca="1" si="122"/>
        <v>0</v>
      </c>
      <c r="G229" s="80">
        <f>VLOOKUP($A229,[0]!Table,MATCH(G$4,[0]!Curves,0))</f>
        <v>5.3730000000000002</v>
      </c>
      <c r="H229" s="81">
        <f t="shared" si="123"/>
        <v>5.3730000000000002</v>
      </c>
      <c r="I229" s="80">
        <f t="shared" si="124"/>
        <v>5.3730000000000002</v>
      </c>
      <c r="J229" s="80">
        <f>VLOOKUP($A229,[0]!Table,MATCH(J$4,[0]!Curves,0))</f>
        <v>0</v>
      </c>
      <c r="K229" s="81">
        <f t="shared" si="125"/>
        <v>0</v>
      </c>
      <c r="L229" s="99">
        <f t="shared" si="126"/>
        <v>0</v>
      </c>
      <c r="M229" s="80">
        <f>VLOOKUP($A229,[0]!Table,MATCH(M$4,[0]!Curves,0))</f>
        <v>0</v>
      </c>
      <c r="N229" s="81">
        <f t="shared" si="127"/>
        <v>0</v>
      </c>
      <c r="O229" s="99">
        <f t="shared" si="128"/>
        <v>0</v>
      </c>
      <c r="P229" s="71"/>
      <c r="Q229" s="99">
        <f t="shared" si="129"/>
        <v>5.3730000000000002</v>
      </c>
      <c r="R229" s="99">
        <f t="shared" si="130"/>
        <v>5.3730000000000002</v>
      </c>
      <c r="S229" s="99">
        <f t="shared" si="131"/>
        <v>5.3730000000000002</v>
      </c>
      <c r="T229" s="82"/>
      <c r="U229" s="22">
        <f t="shared" si="132"/>
        <v>28</v>
      </c>
      <c r="V229" s="83">
        <f t="shared" si="133"/>
        <v>44645</v>
      </c>
      <c r="W229" s="22">
        <f t="shared" ca="1" si="134"/>
        <v>7596</v>
      </c>
      <c r="X229" s="80">
        <f>VLOOKUP($A229,[0]!Table,MATCH(X$4,[0]!Curves,0))</f>
        <v>6.5950278852902902E-2</v>
      </c>
      <c r="Y229" s="84">
        <f t="shared" ca="1" si="135"/>
        <v>0.25940174356153495</v>
      </c>
      <c r="Z229" s="22">
        <f t="shared" si="136"/>
        <v>0</v>
      </c>
      <c r="AA229" s="22">
        <f t="shared" si="137"/>
        <v>0</v>
      </c>
      <c r="AC229" s="72">
        <f t="shared" ca="1" si="138"/>
        <v>0</v>
      </c>
      <c r="AD229" s="72">
        <f t="shared" ca="1" si="139"/>
        <v>0</v>
      </c>
      <c r="AE229" s="72">
        <f t="shared" ca="1" si="140"/>
        <v>0</v>
      </c>
      <c r="AF229" s="72">
        <f t="shared" ca="1" si="141"/>
        <v>0</v>
      </c>
      <c r="AG229" s="72">
        <f t="shared" ca="1" si="142"/>
        <v>0</v>
      </c>
      <c r="AH229" s="72">
        <f t="shared" ca="1" si="143"/>
        <v>0</v>
      </c>
      <c r="AI229" s="72">
        <f t="shared" ca="1" si="144"/>
        <v>0</v>
      </c>
      <c r="AJ229" s="72">
        <f t="shared" ca="1" si="145"/>
        <v>0</v>
      </c>
      <c r="AK229" s="72">
        <f t="shared" ca="1" si="146"/>
        <v>0</v>
      </c>
      <c r="AL229" s="76"/>
      <c r="AM229" s="72">
        <f t="shared" ca="1" si="147"/>
        <v>0</v>
      </c>
      <c r="AN229" s="72">
        <f t="shared" ca="1" si="148"/>
        <v>0</v>
      </c>
      <c r="AO229" s="72">
        <f t="shared" ca="1" si="149"/>
        <v>0</v>
      </c>
      <c r="AP229" s="85">
        <f t="shared" ca="1" si="150"/>
        <v>0</v>
      </c>
      <c r="AR229" s="72">
        <f t="shared" ca="1" si="151"/>
        <v>0</v>
      </c>
      <c r="AS229" s="72">
        <f t="shared" ca="1" si="152"/>
        <v>0</v>
      </c>
      <c r="AT229" s="72">
        <f t="shared" ca="1" si="153"/>
        <v>0</v>
      </c>
      <c r="AU229" s="85">
        <f t="shared" ca="1" si="154"/>
        <v>0</v>
      </c>
      <c r="AV229" s="85"/>
      <c r="AW229" s="73">
        <f t="shared" ca="1" si="155"/>
        <v>0</v>
      </c>
      <c r="AY229" s="73">
        <f t="shared" ca="1" si="156"/>
        <v>0</v>
      </c>
      <c r="AZ229" s="86"/>
    </row>
    <row r="230" spans="1:52" ht="12" customHeight="1">
      <c r="A230" s="77">
        <f t="shared" si="157"/>
        <v>44621</v>
      </c>
      <c r="B230" s="78">
        <f t="shared" si="158"/>
        <v>50000</v>
      </c>
      <c r="C230" s="87"/>
      <c r="D230" s="79">
        <f t="shared" si="120"/>
        <v>50000</v>
      </c>
      <c r="E230" s="67">
        <f t="shared" si="121"/>
        <v>0</v>
      </c>
      <c r="F230" s="67">
        <f t="shared" ca="1" si="122"/>
        <v>0</v>
      </c>
      <c r="G230" s="80">
        <f>VLOOKUP($A230,[0]!Table,MATCH(G$4,[0]!Curves,0))</f>
        <v>5.24</v>
      </c>
      <c r="H230" s="81">
        <f t="shared" si="123"/>
        <v>5.24</v>
      </c>
      <c r="I230" s="80">
        <f t="shared" si="124"/>
        <v>5.24</v>
      </c>
      <c r="J230" s="80">
        <f>VLOOKUP($A230,[0]!Table,MATCH(J$4,[0]!Curves,0))</f>
        <v>0</v>
      </c>
      <c r="K230" s="81">
        <f t="shared" si="125"/>
        <v>0</v>
      </c>
      <c r="L230" s="99">
        <f t="shared" si="126"/>
        <v>0</v>
      </c>
      <c r="M230" s="80">
        <f>VLOOKUP($A230,[0]!Table,MATCH(M$4,[0]!Curves,0))</f>
        <v>0</v>
      </c>
      <c r="N230" s="81">
        <f t="shared" si="127"/>
        <v>0</v>
      </c>
      <c r="O230" s="99">
        <f t="shared" si="128"/>
        <v>0</v>
      </c>
      <c r="P230" s="71"/>
      <c r="Q230" s="99">
        <f t="shared" si="129"/>
        <v>5.24</v>
      </c>
      <c r="R230" s="99">
        <f t="shared" si="130"/>
        <v>5.24</v>
      </c>
      <c r="S230" s="99">
        <f t="shared" si="131"/>
        <v>5.24</v>
      </c>
      <c r="T230" s="82"/>
      <c r="U230" s="22">
        <f t="shared" si="132"/>
        <v>31</v>
      </c>
      <c r="V230" s="83">
        <f t="shared" si="133"/>
        <v>44676</v>
      </c>
      <c r="W230" s="22">
        <f t="shared" ca="1" si="134"/>
        <v>7627</v>
      </c>
      <c r="X230" s="80">
        <f>VLOOKUP($A230,[0]!Table,MATCH(X$4,[0]!Curves,0))</f>
        <v>6.5948119599717803E-2</v>
      </c>
      <c r="Y230" s="84">
        <f t="shared" ca="1" si="135"/>
        <v>0.25798962789158814</v>
      </c>
      <c r="Z230" s="22">
        <f t="shared" si="136"/>
        <v>0</v>
      </c>
      <c r="AA230" s="22">
        <f t="shared" si="137"/>
        <v>0</v>
      </c>
      <c r="AC230" s="72">
        <f t="shared" ca="1" si="138"/>
        <v>0</v>
      </c>
      <c r="AD230" s="72">
        <f t="shared" ca="1" si="139"/>
        <v>0</v>
      </c>
      <c r="AE230" s="72">
        <f t="shared" ca="1" si="140"/>
        <v>0</v>
      </c>
      <c r="AF230" s="72">
        <f t="shared" ca="1" si="141"/>
        <v>0</v>
      </c>
      <c r="AG230" s="72">
        <f t="shared" ca="1" si="142"/>
        <v>0</v>
      </c>
      <c r="AH230" s="72">
        <f t="shared" ca="1" si="143"/>
        <v>0</v>
      </c>
      <c r="AI230" s="72">
        <f t="shared" ca="1" si="144"/>
        <v>0</v>
      </c>
      <c r="AJ230" s="72">
        <f t="shared" ca="1" si="145"/>
        <v>0</v>
      </c>
      <c r="AK230" s="72">
        <f t="shared" ca="1" si="146"/>
        <v>0</v>
      </c>
      <c r="AL230" s="76"/>
      <c r="AM230" s="72">
        <f t="shared" ca="1" si="147"/>
        <v>0</v>
      </c>
      <c r="AN230" s="72">
        <f t="shared" ca="1" si="148"/>
        <v>0</v>
      </c>
      <c r="AO230" s="72">
        <f t="shared" ca="1" si="149"/>
        <v>0</v>
      </c>
      <c r="AP230" s="85">
        <f t="shared" ca="1" si="150"/>
        <v>0</v>
      </c>
      <c r="AR230" s="72">
        <f t="shared" ca="1" si="151"/>
        <v>0</v>
      </c>
      <c r="AS230" s="72">
        <f t="shared" ca="1" si="152"/>
        <v>0</v>
      </c>
      <c r="AT230" s="72">
        <f t="shared" ca="1" si="153"/>
        <v>0</v>
      </c>
      <c r="AU230" s="85">
        <f t="shared" ca="1" si="154"/>
        <v>0</v>
      </c>
      <c r="AV230" s="85"/>
      <c r="AW230" s="73">
        <f t="shared" ca="1" si="155"/>
        <v>0</v>
      </c>
      <c r="AY230" s="73">
        <f t="shared" ca="1" si="156"/>
        <v>0</v>
      </c>
      <c r="AZ230" s="86"/>
    </row>
    <row r="231" spans="1:52" ht="12" customHeight="1">
      <c r="A231" s="77">
        <f t="shared" si="157"/>
        <v>44652</v>
      </c>
      <c r="B231" s="78">
        <f t="shared" si="158"/>
        <v>50000</v>
      </c>
      <c r="C231" s="87"/>
      <c r="D231" s="79">
        <f t="shared" si="120"/>
        <v>50000</v>
      </c>
      <c r="E231" s="67">
        <f t="shared" si="121"/>
        <v>0</v>
      </c>
      <c r="F231" s="67">
        <f t="shared" ca="1" si="122"/>
        <v>0</v>
      </c>
      <c r="G231" s="80">
        <f>VLOOKUP($A231,[0]!Table,MATCH(G$4,[0]!Curves,0))</f>
        <v>5.0549999999999997</v>
      </c>
      <c r="H231" s="81">
        <f t="shared" si="123"/>
        <v>5.0549999999999997</v>
      </c>
      <c r="I231" s="80">
        <f t="shared" si="124"/>
        <v>5.0549999999999997</v>
      </c>
      <c r="J231" s="80">
        <f>VLOOKUP($A231,[0]!Table,MATCH(J$4,[0]!Curves,0))</f>
        <v>0</v>
      </c>
      <c r="K231" s="81">
        <f t="shared" si="125"/>
        <v>0</v>
      </c>
      <c r="L231" s="99">
        <f t="shared" si="126"/>
        <v>0</v>
      </c>
      <c r="M231" s="80">
        <f>VLOOKUP($A231,[0]!Table,MATCH(M$4,[0]!Curves,0))</f>
        <v>0</v>
      </c>
      <c r="N231" s="81">
        <f t="shared" si="127"/>
        <v>0</v>
      </c>
      <c r="O231" s="99">
        <f t="shared" si="128"/>
        <v>0</v>
      </c>
      <c r="P231" s="71"/>
      <c r="Q231" s="99">
        <f t="shared" si="129"/>
        <v>5.0549999999999997</v>
      </c>
      <c r="R231" s="99">
        <f t="shared" si="130"/>
        <v>5.0549999999999997</v>
      </c>
      <c r="S231" s="99">
        <f t="shared" si="131"/>
        <v>5.0549999999999997</v>
      </c>
      <c r="T231" s="82"/>
      <c r="U231" s="22">
        <f t="shared" si="132"/>
        <v>30</v>
      </c>
      <c r="V231" s="83">
        <f t="shared" si="133"/>
        <v>44706</v>
      </c>
      <c r="W231" s="22">
        <f t="shared" ca="1" si="134"/>
        <v>7657</v>
      </c>
      <c r="X231" s="80">
        <f>VLOOKUP($A231,[0]!Table,MATCH(X$4,[0]!Curves,0))</f>
        <v>6.5945728997978098E-2</v>
      </c>
      <c r="Y231" s="84">
        <f t="shared" ca="1" si="135"/>
        <v>0.25663048000205124</v>
      </c>
      <c r="Z231" s="22">
        <f t="shared" si="136"/>
        <v>0</v>
      </c>
      <c r="AA231" s="22">
        <f t="shared" si="137"/>
        <v>0</v>
      </c>
      <c r="AC231" s="72">
        <f t="shared" ca="1" si="138"/>
        <v>0</v>
      </c>
      <c r="AD231" s="72">
        <f t="shared" ca="1" si="139"/>
        <v>0</v>
      </c>
      <c r="AE231" s="72">
        <f t="shared" ca="1" si="140"/>
        <v>0</v>
      </c>
      <c r="AF231" s="72">
        <f t="shared" ca="1" si="141"/>
        <v>0</v>
      </c>
      <c r="AG231" s="72">
        <f t="shared" ca="1" si="142"/>
        <v>0</v>
      </c>
      <c r="AH231" s="72">
        <f t="shared" ca="1" si="143"/>
        <v>0</v>
      </c>
      <c r="AI231" s="72">
        <f t="shared" ca="1" si="144"/>
        <v>0</v>
      </c>
      <c r="AJ231" s="72">
        <f t="shared" ca="1" si="145"/>
        <v>0</v>
      </c>
      <c r="AK231" s="72">
        <f t="shared" ca="1" si="146"/>
        <v>0</v>
      </c>
      <c r="AL231" s="76"/>
      <c r="AM231" s="72">
        <f t="shared" ca="1" si="147"/>
        <v>0</v>
      </c>
      <c r="AN231" s="72">
        <f t="shared" ca="1" si="148"/>
        <v>0</v>
      </c>
      <c r="AO231" s="72">
        <f t="shared" ca="1" si="149"/>
        <v>0</v>
      </c>
      <c r="AP231" s="85">
        <f t="shared" ca="1" si="150"/>
        <v>0</v>
      </c>
      <c r="AR231" s="72">
        <f t="shared" ca="1" si="151"/>
        <v>0</v>
      </c>
      <c r="AS231" s="72">
        <f t="shared" ca="1" si="152"/>
        <v>0</v>
      </c>
      <c r="AT231" s="72">
        <f t="shared" ca="1" si="153"/>
        <v>0</v>
      </c>
      <c r="AU231" s="85">
        <f t="shared" ca="1" si="154"/>
        <v>0</v>
      </c>
      <c r="AV231" s="85"/>
      <c r="AW231" s="73">
        <f t="shared" ca="1" si="155"/>
        <v>0</v>
      </c>
      <c r="AY231" s="73">
        <f t="shared" ca="1" si="156"/>
        <v>0</v>
      </c>
      <c r="AZ231" s="86"/>
    </row>
    <row r="232" spans="1:52" ht="12" customHeight="1">
      <c r="A232" s="77">
        <f t="shared" si="157"/>
        <v>44682</v>
      </c>
      <c r="B232" s="78">
        <f t="shared" si="158"/>
        <v>50000</v>
      </c>
      <c r="C232" s="87"/>
      <c r="D232" s="79">
        <f t="shared" si="120"/>
        <v>50000</v>
      </c>
      <c r="E232" s="67">
        <f t="shared" si="121"/>
        <v>0</v>
      </c>
      <c r="F232" s="67">
        <f t="shared" ca="1" si="122"/>
        <v>0</v>
      </c>
      <c r="G232" s="80">
        <f>VLOOKUP($A232,[0]!Table,MATCH(G$4,[0]!Curves,0))</f>
        <v>5.0449999999999999</v>
      </c>
      <c r="H232" s="81">
        <f t="shared" si="123"/>
        <v>5.0449999999999999</v>
      </c>
      <c r="I232" s="80">
        <f t="shared" si="124"/>
        <v>5.0449999999999999</v>
      </c>
      <c r="J232" s="80">
        <f>VLOOKUP($A232,[0]!Table,MATCH(J$4,[0]!Curves,0))</f>
        <v>0</v>
      </c>
      <c r="K232" s="81">
        <f t="shared" si="125"/>
        <v>0</v>
      </c>
      <c r="L232" s="99">
        <f t="shared" si="126"/>
        <v>0</v>
      </c>
      <c r="M232" s="80">
        <f>VLOOKUP($A232,[0]!Table,MATCH(M$4,[0]!Curves,0))</f>
        <v>0</v>
      </c>
      <c r="N232" s="81">
        <f t="shared" si="127"/>
        <v>0</v>
      </c>
      <c r="O232" s="99">
        <f t="shared" si="128"/>
        <v>0</v>
      </c>
      <c r="P232" s="71"/>
      <c r="Q232" s="99">
        <f t="shared" si="129"/>
        <v>5.0449999999999999</v>
      </c>
      <c r="R232" s="99">
        <f t="shared" si="130"/>
        <v>5.0449999999999999</v>
      </c>
      <c r="S232" s="99">
        <f t="shared" si="131"/>
        <v>5.0449999999999999</v>
      </c>
      <c r="T232" s="82"/>
      <c r="U232" s="22">
        <f t="shared" si="132"/>
        <v>31</v>
      </c>
      <c r="V232" s="83">
        <f t="shared" si="133"/>
        <v>44737</v>
      </c>
      <c r="W232" s="22">
        <f t="shared" ca="1" si="134"/>
        <v>7688</v>
      </c>
      <c r="X232" s="80">
        <f>VLOOKUP($A232,[0]!Table,MATCH(X$4,[0]!Curves,0))</f>
        <v>6.5943415512426107E-2</v>
      </c>
      <c r="Y232" s="84">
        <f t="shared" ca="1" si="135"/>
        <v>0.2552336476982292</v>
      </c>
      <c r="Z232" s="22">
        <f t="shared" si="136"/>
        <v>0</v>
      </c>
      <c r="AA232" s="22">
        <f t="shared" si="137"/>
        <v>0</v>
      </c>
      <c r="AC232" s="72">
        <f t="shared" ca="1" si="138"/>
        <v>0</v>
      </c>
      <c r="AD232" s="72">
        <f t="shared" ca="1" si="139"/>
        <v>0</v>
      </c>
      <c r="AE232" s="72">
        <f t="shared" ca="1" si="140"/>
        <v>0</v>
      </c>
      <c r="AF232" s="72">
        <f t="shared" ca="1" si="141"/>
        <v>0</v>
      </c>
      <c r="AG232" s="72">
        <f t="shared" ca="1" si="142"/>
        <v>0</v>
      </c>
      <c r="AH232" s="72">
        <f t="shared" ca="1" si="143"/>
        <v>0</v>
      </c>
      <c r="AI232" s="72">
        <f t="shared" ca="1" si="144"/>
        <v>0</v>
      </c>
      <c r="AJ232" s="72">
        <f t="shared" ca="1" si="145"/>
        <v>0</v>
      </c>
      <c r="AK232" s="72">
        <f t="shared" ca="1" si="146"/>
        <v>0</v>
      </c>
      <c r="AL232" s="76"/>
      <c r="AM232" s="72">
        <f t="shared" ca="1" si="147"/>
        <v>0</v>
      </c>
      <c r="AN232" s="72">
        <f t="shared" ca="1" si="148"/>
        <v>0</v>
      </c>
      <c r="AO232" s="72">
        <f t="shared" ca="1" si="149"/>
        <v>0</v>
      </c>
      <c r="AP232" s="85">
        <f t="shared" ca="1" si="150"/>
        <v>0</v>
      </c>
      <c r="AR232" s="72">
        <f t="shared" ca="1" si="151"/>
        <v>0</v>
      </c>
      <c r="AS232" s="72">
        <f t="shared" ca="1" si="152"/>
        <v>0</v>
      </c>
      <c r="AT232" s="72">
        <f t="shared" ca="1" si="153"/>
        <v>0</v>
      </c>
      <c r="AU232" s="85">
        <f t="shared" ca="1" si="154"/>
        <v>0</v>
      </c>
      <c r="AV232" s="85"/>
      <c r="AW232" s="73">
        <f t="shared" ca="1" si="155"/>
        <v>0</v>
      </c>
      <c r="AY232" s="73">
        <f t="shared" ca="1" si="156"/>
        <v>0</v>
      </c>
      <c r="AZ232" s="86"/>
    </row>
    <row r="233" spans="1:52" ht="12" customHeight="1">
      <c r="A233" s="77">
        <f t="shared" si="157"/>
        <v>44713</v>
      </c>
      <c r="B233" s="78">
        <f t="shared" si="158"/>
        <v>50000</v>
      </c>
      <c r="C233" s="87"/>
      <c r="D233" s="79">
        <f t="shared" si="120"/>
        <v>50000</v>
      </c>
      <c r="E233" s="67">
        <f t="shared" si="121"/>
        <v>0</v>
      </c>
      <c r="F233" s="67">
        <f t="shared" ca="1" si="122"/>
        <v>0</v>
      </c>
      <c r="G233" s="80">
        <f>VLOOKUP($A233,[0]!Table,MATCH(G$4,[0]!Curves,0))</f>
        <v>5.0810000000000004</v>
      </c>
      <c r="H233" s="81">
        <f t="shared" si="123"/>
        <v>5.0810000000000004</v>
      </c>
      <c r="I233" s="80">
        <f t="shared" si="124"/>
        <v>5.0810000000000004</v>
      </c>
      <c r="J233" s="80">
        <f>VLOOKUP($A233,[0]!Table,MATCH(J$4,[0]!Curves,0))</f>
        <v>0</v>
      </c>
      <c r="K233" s="81">
        <f t="shared" si="125"/>
        <v>0</v>
      </c>
      <c r="L233" s="99">
        <f t="shared" si="126"/>
        <v>0</v>
      </c>
      <c r="M233" s="80">
        <f>VLOOKUP($A233,[0]!Table,MATCH(M$4,[0]!Curves,0))</f>
        <v>0</v>
      </c>
      <c r="N233" s="81">
        <f t="shared" si="127"/>
        <v>0</v>
      </c>
      <c r="O233" s="99">
        <f t="shared" si="128"/>
        <v>0</v>
      </c>
      <c r="P233" s="71"/>
      <c r="Q233" s="99">
        <f t="shared" si="129"/>
        <v>5.0810000000000004</v>
      </c>
      <c r="R233" s="99">
        <f t="shared" si="130"/>
        <v>5.0810000000000004</v>
      </c>
      <c r="S233" s="99">
        <f t="shared" si="131"/>
        <v>5.0810000000000004</v>
      </c>
      <c r="T233" s="82"/>
      <c r="U233" s="22">
        <f t="shared" si="132"/>
        <v>30</v>
      </c>
      <c r="V233" s="83">
        <f t="shared" si="133"/>
        <v>44767</v>
      </c>
      <c r="W233" s="22">
        <f t="shared" ca="1" si="134"/>
        <v>7718</v>
      </c>
      <c r="X233" s="80">
        <f>VLOOKUP($A233,[0]!Table,MATCH(X$4,[0]!Curves,0))</f>
        <v>6.5941024910689996E-2</v>
      </c>
      <c r="Y233" s="84">
        <f t="shared" ca="1" si="135"/>
        <v>0.25388920889422201</v>
      </c>
      <c r="Z233" s="22">
        <f t="shared" si="136"/>
        <v>0</v>
      </c>
      <c r="AA233" s="22">
        <f t="shared" si="137"/>
        <v>0</v>
      </c>
      <c r="AC233" s="72">
        <f t="shared" ca="1" si="138"/>
        <v>0</v>
      </c>
      <c r="AD233" s="72">
        <f t="shared" ca="1" si="139"/>
        <v>0</v>
      </c>
      <c r="AE233" s="72">
        <f t="shared" ca="1" si="140"/>
        <v>0</v>
      </c>
      <c r="AF233" s="72">
        <f t="shared" ca="1" si="141"/>
        <v>0</v>
      </c>
      <c r="AG233" s="72">
        <f t="shared" ca="1" si="142"/>
        <v>0</v>
      </c>
      <c r="AH233" s="72">
        <f t="shared" ca="1" si="143"/>
        <v>0</v>
      </c>
      <c r="AI233" s="72">
        <f t="shared" ca="1" si="144"/>
        <v>0</v>
      </c>
      <c r="AJ233" s="72">
        <f t="shared" ca="1" si="145"/>
        <v>0</v>
      </c>
      <c r="AK233" s="72">
        <f t="shared" ca="1" si="146"/>
        <v>0</v>
      </c>
      <c r="AL233" s="76"/>
      <c r="AM233" s="72">
        <f t="shared" ca="1" si="147"/>
        <v>0</v>
      </c>
      <c r="AN233" s="72">
        <f t="shared" ca="1" si="148"/>
        <v>0</v>
      </c>
      <c r="AO233" s="72">
        <f t="shared" ca="1" si="149"/>
        <v>0</v>
      </c>
      <c r="AP233" s="85">
        <f t="shared" ca="1" si="150"/>
        <v>0</v>
      </c>
      <c r="AR233" s="72">
        <f t="shared" ca="1" si="151"/>
        <v>0</v>
      </c>
      <c r="AS233" s="72">
        <f t="shared" ca="1" si="152"/>
        <v>0</v>
      </c>
      <c r="AT233" s="72">
        <f t="shared" ca="1" si="153"/>
        <v>0</v>
      </c>
      <c r="AU233" s="85">
        <f t="shared" ca="1" si="154"/>
        <v>0</v>
      </c>
      <c r="AV233" s="85"/>
      <c r="AW233" s="73">
        <f t="shared" ca="1" si="155"/>
        <v>0</v>
      </c>
      <c r="AY233" s="73">
        <f t="shared" ca="1" si="156"/>
        <v>0</v>
      </c>
      <c r="AZ233" s="86"/>
    </row>
    <row r="234" spans="1:52" ht="12" customHeight="1">
      <c r="A234" s="77">
        <f t="shared" si="157"/>
        <v>44743</v>
      </c>
      <c r="B234" s="78">
        <f t="shared" si="158"/>
        <v>50000</v>
      </c>
      <c r="C234" s="87"/>
      <c r="D234" s="79">
        <f t="shared" si="120"/>
        <v>50000</v>
      </c>
      <c r="E234" s="67">
        <f t="shared" si="121"/>
        <v>0</v>
      </c>
      <c r="F234" s="67">
        <f t="shared" ca="1" si="122"/>
        <v>0</v>
      </c>
      <c r="G234" s="80">
        <f>VLOOKUP($A234,[0]!Table,MATCH(G$4,[0]!Curves,0))</f>
        <v>5.13</v>
      </c>
      <c r="H234" s="81">
        <f t="shared" si="123"/>
        <v>5.13</v>
      </c>
      <c r="I234" s="80">
        <f t="shared" si="124"/>
        <v>5.13</v>
      </c>
      <c r="J234" s="80">
        <f>VLOOKUP($A234,[0]!Table,MATCH(J$4,[0]!Curves,0))</f>
        <v>0</v>
      </c>
      <c r="K234" s="81">
        <f t="shared" si="125"/>
        <v>0</v>
      </c>
      <c r="L234" s="99">
        <f t="shared" si="126"/>
        <v>0</v>
      </c>
      <c r="M234" s="80">
        <f>VLOOKUP($A234,[0]!Table,MATCH(M$4,[0]!Curves,0))</f>
        <v>0</v>
      </c>
      <c r="N234" s="81">
        <f t="shared" si="127"/>
        <v>0</v>
      </c>
      <c r="O234" s="99">
        <f t="shared" si="128"/>
        <v>0</v>
      </c>
      <c r="P234" s="71"/>
      <c r="Q234" s="99">
        <f t="shared" si="129"/>
        <v>5.13</v>
      </c>
      <c r="R234" s="99">
        <f t="shared" si="130"/>
        <v>5.13</v>
      </c>
      <c r="S234" s="99">
        <f t="shared" si="131"/>
        <v>5.13</v>
      </c>
      <c r="T234" s="82"/>
      <c r="U234" s="22">
        <f t="shared" si="132"/>
        <v>31</v>
      </c>
      <c r="V234" s="83">
        <f t="shared" si="133"/>
        <v>44798</v>
      </c>
      <c r="W234" s="22">
        <f t="shared" ca="1" si="134"/>
        <v>7749</v>
      </c>
      <c r="X234" s="80">
        <f>VLOOKUP($A234,[0]!Table,MATCH(X$4,[0]!Curves,0))</f>
        <v>6.5938711425141502E-2</v>
      </c>
      <c r="Y234" s="84">
        <f t="shared" ca="1" si="135"/>
        <v>0.25250749247060722</v>
      </c>
      <c r="Z234" s="22">
        <f t="shared" si="136"/>
        <v>0</v>
      </c>
      <c r="AA234" s="22">
        <f t="shared" si="137"/>
        <v>0</v>
      </c>
      <c r="AC234" s="72">
        <f t="shared" ca="1" si="138"/>
        <v>0</v>
      </c>
      <c r="AD234" s="72">
        <f t="shared" ca="1" si="139"/>
        <v>0</v>
      </c>
      <c r="AE234" s="72">
        <f t="shared" ca="1" si="140"/>
        <v>0</v>
      </c>
      <c r="AF234" s="72">
        <f t="shared" ca="1" si="141"/>
        <v>0</v>
      </c>
      <c r="AG234" s="72">
        <f t="shared" ca="1" si="142"/>
        <v>0</v>
      </c>
      <c r="AH234" s="72">
        <f t="shared" ca="1" si="143"/>
        <v>0</v>
      </c>
      <c r="AI234" s="72">
        <f t="shared" ca="1" si="144"/>
        <v>0</v>
      </c>
      <c r="AJ234" s="72">
        <f t="shared" ca="1" si="145"/>
        <v>0</v>
      </c>
      <c r="AK234" s="72">
        <f t="shared" ca="1" si="146"/>
        <v>0</v>
      </c>
      <c r="AL234" s="76"/>
      <c r="AM234" s="72">
        <f t="shared" ca="1" si="147"/>
        <v>0</v>
      </c>
      <c r="AN234" s="72">
        <f t="shared" ca="1" si="148"/>
        <v>0</v>
      </c>
      <c r="AO234" s="72">
        <f t="shared" ca="1" si="149"/>
        <v>0</v>
      </c>
      <c r="AP234" s="85">
        <f t="shared" ca="1" si="150"/>
        <v>0</v>
      </c>
      <c r="AR234" s="72">
        <f t="shared" ca="1" si="151"/>
        <v>0</v>
      </c>
      <c r="AS234" s="72">
        <f t="shared" ca="1" si="152"/>
        <v>0</v>
      </c>
      <c r="AT234" s="72">
        <f t="shared" ca="1" si="153"/>
        <v>0</v>
      </c>
      <c r="AU234" s="85">
        <f t="shared" ca="1" si="154"/>
        <v>0</v>
      </c>
      <c r="AV234" s="85"/>
      <c r="AW234" s="73">
        <f t="shared" ca="1" si="155"/>
        <v>0</v>
      </c>
      <c r="AY234" s="73">
        <f t="shared" ca="1" si="156"/>
        <v>0</v>
      </c>
      <c r="AZ234" s="86"/>
    </row>
    <row r="235" spans="1:52" ht="12" customHeight="1">
      <c r="A235" s="77">
        <f t="shared" si="157"/>
        <v>44774</v>
      </c>
      <c r="B235" s="78">
        <f t="shared" si="158"/>
        <v>50000</v>
      </c>
      <c r="C235" s="87"/>
      <c r="D235" s="79">
        <f t="shared" si="120"/>
        <v>50000</v>
      </c>
      <c r="E235" s="67">
        <f t="shared" si="121"/>
        <v>0</v>
      </c>
      <c r="F235" s="67">
        <f t="shared" ca="1" si="122"/>
        <v>0</v>
      </c>
      <c r="G235" s="80">
        <f>VLOOKUP($A235,[0]!Table,MATCH(G$4,[0]!Curves,0))</f>
        <v>5.1749999999999998</v>
      </c>
      <c r="H235" s="81">
        <f t="shared" si="123"/>
        <v>5.1749999999999998</v>
      </c>
      <c r="I235" s="80">
        <f t="shared" si="124"/>
        <v>5.1749999999999998</v>
      </c>
      <c r="J235" s="80">
        <f>VLOOKUP($A235,[0]!Table,MATCH(J$4,[0]!Curves,0))</f>
        <v>0</v>
      </c>
      <c r="K235" s="81">
        <f t="shared" si="125"/>
        <v>0</v>
      </c>
      <c r="L235" s="99">
        <f t="shared" si="126"/>
        <v>0</v>
      </c>
      <c r="M235" s="80">
        <f>VLOOKUP($A235,[0]!Table,MATCH(M$4,[0]!Curves,0))</f>
        <v>0</v>
      </c>
      <c r="N235" s="81">
        <f t="shared" si="127"/>
        <v>0</v>
      </c>
      <c r="O235" s="99">
        <f t="shared" si="128"/>
        <v>0</v>
      </c>
      <c r="P235" s="71"/>
      <c r="Q235" s="99">
        <f t="shared" si="129"/>
        <v>5.1749999999999998</v>
      </c>
      <c r="R235" s="99">
        <f t="shared" si="130"/>
        <v>5.1749999999999998</v>
      </c>
      <c r="S235" s="99">
        <f t="shared" si="131"/>
        <v>5.1749999999999998</v>
      </c>
      <c r="T235" s="82"/>
      <c r="U235" s="22">
        <f t="shared" si="132"/>
        <v>31</v>
      </c>
      <c r="V235" s="83">
        <f t="shared" si="133"/>
        <v>44829</v>
      </c>
      <c r="W235" s="22">
        <f t="shared" ca="1" si="134"/>
        <v>7780</v>
      </c>
      <c r="X235" s="80">
        <f>VLOOKUP($A235,[0]!Table,MATCH(X$4,[0]!Curves,0))</f>
        <v>6.5936320823409403E-2</v>
      </c>
      <c r="Y235" s="84">
        <f t="shared" ca="1" si="135"/>
        <v>0.25113339429807624</v>
      </c>
      <c r="Z235" s="22">
        <f t="shared" si="136"/>
        <v>0</v>
      </c>
      <c r="AA235" s="22">
        <f t="shared" si="137"/>
        <v>0</v>
      </c>
      <c r="AC235" s="72">
        <f t="shared" ca="1" si="138"/>
        <v>0</v>
      </c>
      <c r="AD235" s="72">
        <f t="shared" ca="1" si="139"/>
        <v>0</v>
      </c>
      <c r="AE235" s="72">
        <f t="shared" ca="1" si="140"/>
        <v>0</v>
      </c>
      <c r="AF235" s="72">
        <f t="shared" ca="1" si="141"/>
        <v>0</v>
      </c>
      <c r="AG235" s="72">
        <f t="shared" ca="1" si="142"/>
        <v>0</v>
      </c>
      <c r="AH235" s="72">
        <f t="shared" ca="1" si="143"/>
        <v>0</v>
      </c>
      <c r="AI235" s="72">
        <f t="shared" ca="1" si="144"/>
        <v>0</v>
      </c>
      <c r="AJ235" s="72">
        <f t="shared" ca="1" si="145"/>
        <v>0</v>
      </c>
      <c r="AK235" s="72">
        <f t="shared" ca="1" si="146"/>
        <v>0</v>
      </c>
      <c r="AL235" s="76"/>
      <c r="AM235" s="72">
        <f t="shared" ca="1" si="147"/>
        <v>0</v>
      </c>
      <c r="AN235" s="72">
        <f t="shared" ca="1" si="148"/>
        <v>0</v>
      </c>
      <c r="AO235" s="72">
        <f t="shared" ca="1" si="149"/>
        <v>0</v>
      </c>
      <c r="AP235" s="85">
        <f t="shared" ca="1" si="150"/>
        <v>0</v>
      </c>
      <c r="AR235" s="72">
        <f t="shared" ca="1" si="151"/>
        <v>0</v>
      </c>
      <c r="AS235" s="72">
        <f t="shared" ca="1" si="152"/>
        <v>0</v>
      </c>
      <c r="AT235" s="72">
        <f t="shared" ca="1" si="153"/>
        <v>0</v>
      </c>
      <c r="AU235" s="85">
        <f t="shared" ca="1" si="154"/>
        <v>0</v>
      </c>
      <c r="AV235" s="85"/>
      <c r="AW235" s="73">
        <f t="shared" ca="1" si="155"/>
        <v>0</v>
      </c>
      <c r="AY235" s="73">
        <f t="shared" ca="1" si="156"/>
        <v>0</v>
      </c>
      <c r="AZ235" s="86"/>
    </row>
    <row r="236" spans="1:52" ht="12" customHeight="1">
      <c r="A236" s="77">
        <f t="shared" si="157"/>
        <v>44805</v>
      </c>
      <c r="B236" s="78">
        <f t="shared" si="158"/>
        <v>50000</v>
      </c>
      <c r="C236" s="87"/>
      <c r="D236" s="79">
        <f t="shared" si="120"/>
        <v>50000</v>
      </c>
      <c r="E236" s="67">
        <f t="shared" si="121"/>
        <v>0</v>
      </c>
      <c r="F236" s="67">
        <f t="shared" ca="1" si="122"/>
        <v>0</v>
      </c>
      <c r="G236" s="80">
        <f>VLOOKUP($A236,[0]!Table,MATCH(G$4,[0]!Curves,0))</f>
        <v>5.1820000000000004</v>
      </c>
      <c r="H236" s="81">
        <f t="shared" si="123"/>
        <v>5.1820000000000004</v>
      </c>
      <c r="I236" s="80">
        <f t="shared" si="124"/>
        <v>5.1820000000000004</v>
      </c>
      <c r="J236" s="80">
        <f>VLOOKUP($A236,[0]!Table,MATCH(J$4,[0]!Curves,0))</f>
        <v>0</v>
      </c>
      <c r="K236" s="81">
        <f t="shared" si="125"/>
        <v>0</v>
      </c>
      <c r="L236" s="99">
        <f t="shared" si="126"/>
        <v>0</v>
      </c>
      <c r="M236" s="80">
        <f>VLOOKUP($A236,[0]!Table,MATCH(M$4,[0]!Curves,0))</f>
        <v>0</v>
      </c>
      <c r="N236" s="81">
        <f t="shared" si="127"/>
        <v>0</v>
      </c>
      <c r="O236" s="99">
        <f t="shared" si="128"/>
        <v>0</v>
      </c>
      <c r="P236" s="71"/>
      <c r="Q236" s="99">
        <f t="shared" si="129"/>
        <v>5.1820000000000004</v>
      </c>
      <c r="R236" s="99">
        <f t="shared" si="130"/>
        <v>5.1820000000000004</v>
      </c>
      <c r="S236" s="99">
        <f t="shared" si="131"/>
        <v>5.1820000000000004</v>
      </c>
      <c r="T236" s="82"/>
      <c r="U236" s="22">
        <f t="shared" si="132"/>
        <v>30</v>
      </c>
      <c r="V236" s="83">
        <f t="shared" si="133"/>
        <v>44859</v>
      </c>
      <c r="W236" s="22">
        <f t="shared" ca="1" si="134"/>
        <v>7810</v>
      </c>
      <c r="X236" s="80">
        <f>VLOOKUP($A236,[0]!Table,MATCH(X$4,[0]!Curves,0))</f>
        <v>6.5933930221679496E-2</v>
      </c>
      <c r="Y236" s="84">
        <f t="shared" ca="1" si="135"/>
        <v>0.24981083539862514</v>
      </c>
      <c r="Z236" s="22">
        <f t="shared" si="136"/>
        <v>0</v>
      </c>
      <c r="AA236" s="22">
        <f t="shared" si="137"/>
        <v>0</v>
      </c>
      <c r="AC236" s="72">
        <f t="shared" ca="1" si="138"/>
        <v>0</v>
      </c>
      <c r="AD236" s="72">
        <f t="shared" ca="1" si="139"/>
        <v>0</v>
      </c>
      <c r="AE236" s="72">
        <f t="shared" ca="1" si="140"/>
        <v>0</v>
      </c>
      <c r="AF236" s="72">
        <f t="shared" ca="1" si="141"/>
        <v>0</v>
      </c>
      <c r="AG236" s="72">
        <f t="shared" ca="1" si="142"/>
        <v>0</v>
      </c>
      <c r="AH236" s="72">
        <f t="shared" ca="1" si="143"/>
        <v>0</v>
      </c>
      <c r="AI236" s="72">
        <f t="shared" ca="1" si="144"/>
        <v>0</v>
      </c>
      <c r="AJ236" s="72">
        <f t="shared" ca="1" si="145"/>
        <v>0</v>
      </c>
      <c r="AK236" s="72">
        <f t="shared" ca="1" si="146"/>
        <v>0</v>
      </c>
      <c r="AL236" s="76"/>
      <c r="AM236" s="72">
        <f t="shared" ca="1" si="147"/>
        <v>0</v>
      </c>
      <c r="AN236" s="72">
        <f t="shared" ca="1" si="148"/>
        <v>0</v>
      </c>
      <c r="AO236" s="72">
        <f t="shared" ca="1" si="149"/>
        <v>0</v>
      </c>
      <c r="AP236" s="85">
        <f t="shared" ca="1" si="150"/>
        <v>0</v>
      </c>
      <c r="AR236" s="72">
        <f t="shared" ca="1" si="151"/>
        <v>0</v>
      </c>
      <c r="AS236" s="72">
        <f t="shared" ca="1" si="152"/>
        <v>0</v>
      </c>
      <c r="AT236" s="72">
        <f t="shared" ca="1" si="153"/>
        <v>0</v>
      </c>
      <c r="AU236" s="85">
        <f t="shared" ca="1" si="154"/>
        <v>0</v>
      </c>
      <c r="AV236" s="85"/>
      <c r="AW236" s="73">
        <f t="shared" ca="1" si="155"/>
        <v>0</v>
      </c>
      <c r="AY236" s="73">
        <f t="shared" ca="1" si="156"/>
        <v>0</v>
      </c>
      <c r="AZ236" s="86"/>
    </row>
    <row r="237" spans="1:52" ht="12" customHeight="1">
      <c r="A237" s="77">
        <f t="shared" si="157"/>
        <v>44835</v>
      </c>
      <c r="B237" s="78">
        <f t="shared" si="158"/>
        <v>50000</v>
      </c>
      <c r="C237" s="87"/>
      <c r="D237" s="79">
        <f t="shared" si="120"/>
        <v>50000</v>
      </c>
      <c r="E237" s="67">
        <f t="shared" si="121"/>
        <v>0</v>
      </c>
      <c r="F237" s="67">
        <f t="shared" ca="1" si="122"/>
        <v>0</v>
      </c>
      <c r="G237" s="80">
        <f>VLOOKUP($A237,[0]!Table,MATCH(G$4,[0]!Curves,0))</f>
        <v>5.21</v>
      </c>
      <c r="H237" s="81">
        <f t="shared" si="123"/>
        <v>5.21</v>
      </c>
      <c r="I237" s="80">
        <f t="shared" si="124"/>
        <v>5.21</v>
      </c>
      <c r="J237" s="80">
        <f>VLOOKUP($A237,[0]!Table,MATCH(J$4,[0]!Curves,0))</f>
        <v>0</v>
      </c>
      <c r="K237" s="81">
        <f t="shared" si="125"/>
        <v>0</v>
      </c>
      <c r="L237" s="99">
        <f t="shared" si="126"/>
        <v>0</v>
      </c>
      <c r="M237" s="80">
        <f>VLOOKUP($A237,[0]!Table,MATCH(M$4,[0]!Curves,0))</f>
        <v>0</v>
      </c>
      <c r="N237" s="81">
        <f t="shared" si="127"/>
        <v>0</v>
      </c>
      <c r="O237" s="99">
        <f t="shared" si="128"/>
        <v>0</v>
      </c>
      <c r="P237" s="71"/>
      <c r="Q237" s="99">
        <f t="shared" si="129"/>
        <v>5.21</v>
      </c>
      <c r="R237" s="99">
        <f t="shared" si="130"/>
        <v>5.21</v>
      </c>
      <c r="S237" s="99">
        <f t="shared" si="131"/>
        <v>5.21</v>
      </c>
      <c r="T237" s="82"/>
      <c r="U237" s="22">
        <f t="shared" si="132"/>
        <v>31</v>
      </c>
      <c r="V237" s="83">
        <f t="shared" si="133"/>
        <v>44890</v>
      </c>
      <c r="W237" s="22">
        <f t="shared" ca="1" si="134"/>
        <v>7841</v>
      </c>
      <c r="X237" s="80">
        <f>VLOOKUP($A237,[0]!Table,MATCH(X$4,[0]!Curves,0))</f>
        <v>6.5931616736136303E-2</v>
      </c>
      <c r="Y237" s="84">
        <f t="shared" ca="1" si="135"/>
        <v>0.24845160401139177</v>
      </c>
      <c r="Z237" s="22">
        <f t="shared" si="136"/>
        <v>0</v>
      </c>
      <c r="AA237" s="22">
        <f t="shared" si="137"/>
        <v>0</v>
      </c>
      <c r="AC237" s="72">
        <f t="shared" ca="1" si="138"/>
        <v>0</v>
      </c>
      <c r="AD237" s="72">
        <f t="shared" ca="1" si="139"/>
        <v>0</v>
      </c>
      <c r="AE237" s="72">
        <f t="shared" ca="1" si="140"/>
        <v>0</v>
      </c>
      <c r="AF237" s="72">
        <f t="shared" ca="1" si="141"/>
        <v>0</v>
      </c>
      <c r="AG237" s="72">
        <f t="shared" ca="1" si="142"/>
        <v>0</v>
      </c>
      <c r="AH237" s="72">
        <f t="shared" ca="1" si="143"/>
        <v>0</v>
      </c>
      <c r="AI237" s="72">
        <f t="shared" ca="1" si="144"/>
        <v>0</v>
      </c>
      <c r="AJ237" s="72">
        <f t="shared" ca="1" si="145"/>
        <v>0</v>
      </c>
      <c r="AK237" s="72">
        <f t="shared" ca="1" si="146"/>
        <v>0</v>
      </c>
      <c r="AL237" s="76"/>
      <c r="AM237" s="72">
        <f t="shared" ca="1" si="147"/>
        <v>0</v>
      </c>
      <c r="AN237" s="72">
        <f t="shared" ca="1" si="148"/>
        <v>0</v>
      </c>
      <c r="AO237" s="72">
        <f t="shared" ca="1" si="149"/>
        <v>0</v>
      </c>
      <c r="AP237" s="85">
        <f t="shared" ca="1" si="150"/>
        <v>0</v>
      </c>
      <c r="AR237" s="72">
        <f t="shared" ca="1" si="151"/>
        <v>0</v>
      </c>
      <c r="AS237" s="72">
        <f t="shared" ca="1" si="152"/>
        <v>0</v>
      </c>
      <c r="AT237" s="72">
        <f t="shared" ca="1" si="153"/>
        <v>0</v>
      </c>
      <c r="AU237" s="85">
        <f t="shared" ca="1" si="154"/>
        <v>0</v>
      </c>
      <c r="AV237" s="85"/>
      <c r="AW237" s="73">
        <f t="shared" ca="1" si="155"/>
        <v>0</v>
      </c>
      <c r="AY237" s="73">
        <f t="shared" ca="1" si="156"/>
        <v>0</v>
      </c>
      <c r="AZ237" s="86"/>
    </row>
    <row r="238" spans="1:52" ht="12" customHeight="1">
      <c r="A238" s="77">
        <f t="shared" si="157"/>
        <v>44866</v>
      </c>
      <c r="B238" s="78">
        <f t="shared" si="158"/>
        <v>50000</v>
      </c>
      <c r="C238" s="87"/>
      <c r="D238" s="79">
        <f t="shared" si="120"/>
        <v>50000</v>
      </c>
      <c r="E238" s="67">
        <f t="shared" si="121"/>
        <v>0</v>
      </c>
      <c r="F238" s="67">
        <f t="shared" ca="1" si="122"/>
        <v>0</v>
      </c>
      <c r="G238" s="80">
        <f>VLOOKUP($A238,[0]!Table,MATCH(G$4,[0]!Curves,0))</f>
        <v>5.3449999999999998</v>
      </c>
      <c r="H238" s="81">
        <f t="shared" si="123"/>
        <v>5.3449999999999998</v>
      </c>
      <c r="I238" s="80">
        <f t="shared" si="124"/>
        <v>5.3449999999999998</v>
      </c>
      <c r="J238" s="80">
        <f>VLOOKUP($A238,[0]!Table,MATCH(J$4,[0]!Curves,0))</f>
        <v>0</v>
      </c>
      <c r="K238" s="81">
        <f t="shared" si="125"/>
        <v>0</v>
      </c>
      <c r="L238" s="99">
        <f t="shared" si="126"/>
        <v>0</v>
      </c>
      <c r="M238" s="80">
        <f>VLOOKUP($A238,[0]!Table,MATCH(M$4,[0]!Curves,0))</f>
        <v>0</v>
      </c>
      <c r="N238" s="81">
        <f t="shared" si="127"/>
        <v>0</v>
      </c>
      <c r="O238" s="99">
        <f t="shared" si="128"/>
        <v>0</v>
      </c>
      <c r="P238" s="71"/>
      <c r="Q238" s="99">
        <f t="shared" si="129"/>
        <v>5.3449999999999998</v>
      </c>
      <c r="R238" s="99">
        <f t="shared" si="130"/>
        <v>5.3449999999999998</v>
      </c>
      <c r="S238" s="99">
        <f t="shared" si="131"/>
        <v>5.3449999999999998</v>
      </c>
      <c r="T238" s="82"/>
      <c r="U238" s="22">
        <f t="shared" si="132"/>
        <v>30</v>
      </c>
      <c r="V238" s="83">
        <f t="shared" si="133"/>
        <v>44920</v>
      </c>
      <c r="W238" s="22">
        <f t="shared" ca="1" si="134"/>
        <v>7871</v>
      </c>
      <c r="X238" s="80">
        <f>VLOOKUP($A238,[0]!Table,MATCH(X$4,[0]!Curves,0))</f>
        <v>6.5929226134409602E-2</v>
      </c>
      <c r="Y238" s="84">
        <f t="shared" ca="1" si="135"/>
        <v>0.24714335329647444</v>
      </c>
      <c r="Z238" s="22">
        <f t="shared" si="136"/>
        <v>0</v>
      </c>
      <c r="AA238" s="22">
        <f t="shared" si="137"/>
        <v>0</v>
      </c>
      <c r="AC238" s="72">
        <f t="shared" ca="1" si="138"/>
        <v>0</v>
      </c>
      <c r="AD238" s="72">
        <f t="shared" ca="1" si="139"/>
        <v>0</v>
      </c>
      <c r="AE238" s="72">
        <f t="shared" ca="1" si="140"/>
        <v>0</v>
      </c>
      <c r="AF238" s="72">
        <f t="shared" ca="1" si="141"/>
        <v>0</v>
      </c>
      <c r="AG238" s="72">
        <f t="shared" ca="1" si="142"/>
        <v>0</v>
      </c>
      <c r="AH238" s="72">
        <f t="shared" ca="1" si="143"/>
        <v>0</v>
      </c>
      <c r="AI238" s="72">
        <f t="shared" ca="1" si="144"/>
        <v>0</v>
      </c>
      <c r="AJ238" s="72">
        <f t="shared" ca="1" si="145"/>
        <v>0</v>
      </c>
      <c r="AK238" s="72">
        <f t="shared" ca="1" si="146"/>
        <v>0</v>
      </c>
      <c r="AL238" s="76"/>
      <c r="AM238" s="72">
        <f t="shared" ca="1" si="147"/>
        <v>0</v>
      </c>
      <c r="AN238" s="72">
        <f t="shared" ca="1" si="148"/>
        <v>0</v>
      </c>
      <c r="AO238" s="72">
        <f t="shared" ca="1" si="149"/>
        <v>0</v>
      </c>
      <c r="AP238" s="85">
        <f t="shared" ca="1" si="150"/>
        <v>0</v>
      </c>
      <c r="AR238" s="72">
        <f t="shared" ca="1" si="151"/>
        <v>0</v>
      </c>
      <c r="AS238" s="72">
        <f t="shared" ca="1" si="152"/>
        <v>0</v>
      </c>
      <c r="AT238" s="72">
        <f t="shared" ca="1" si="153"/>
        <v>0</v>
      </c>
      <c r="AU238" s="85">
        <f t="shared" ca="1" si="154"/>
        <v>0</v>
      </c>
      <c r="AV238" s="85"/>
      <c r="AW238" s="73">
        <f t="shared" ca="1" si="155"/>
        <v>0</v>
      </c>
      <c r="AY238" s="73">
        <f t="shared" ca="1" si="156"/>
        <v>0</v>
      </c>
      <c r="AZ238" s="86"/>
    </row>
    <row r="239" spans="1:52" ht="12" customHeight="1">
      <c r="A239" s="77">
        <f t="shared" si="157"/>
        <v>44896</v>
      </c>
      <c r="B239" s="78">
        <f t="shared" si="158"/>
        <v>50000</v>
      </c>
      <c r="C239" s="87"/>
      <c r="D239" s="79">
        <f t="shared" si="120"/>
        <v>50000</v>
      </c>
      <c r="E239" s="67">
        <f t="shared" si="121"/>
        <v>0</v>
      </c>
      <c r="F239" s="67">
        <f t="shared" ca="1" si="122"/>
        <v>0</v>
      </c>
      <c r="G239" s="80">
        <f>VLOOKUP($A239,[0]!Table,MATCH(G$4,[0]!Curves,0))</f>
        <v>5.48</v>
      </c>
      <c r="H239" s="81">
        <f t="shared" si="123"/>
        <v>5.48</v>
      </c>
      <c r="I239" s="80">
        <f t="shared" si="124"/>
        <v>5.48</v>
      </c>
      <c r="J239" s="80">
        <f>VLOOKUP($A239,[0]!Table,MATCH(J$4,[0]!Curves,0))</f>
        <v>0</v>
      </c>
      <c r="K239" s="81">
        <f t="shared" si="125"/>
        <v>0</v>
      </c>
      <c r="L239" s="99">
        <f t="shared" si="126"/>
        <v>0</v>
      </c>
      <c r="M239" s="80">
        <f>VLOOKUP($A239,[0]!Table,MATCH(M$4,[0]!Curves,0))</f>
        <v>0</v>
      </c>
      <c r="N239" s="81">
        <f t="shared" si="127"/>
        <v>0</v>
      </c>
      <c r="O239" s="99">
        <f t="shared" si="128"/>
        <v>0</v>
      </c>
      <c r="P239" s="71"/>
      <c r="Q239" s="99">
        <f t="shared" si="129"/>
        <v>5.48</v>
      </c>
      <c r="R239" s="99">
        <f t="shared" si="130"/>
        <v>5.48</v>
      </c>
      <c r="S239" s="99">
        <f t="shared" si="131"/>
        <v>5.48</v>
      </c>
      <c r="T239" s="82"/>
      <c r="U239" s="22">
        <f t="shared" si="132"/>
        <v>31</v>
      </c>
      <c r="V239" s="83">
        <f t="shared" si="133"/>
        <v>44951</v>
      </c>
      <c r="W239" s="22">
        <f t="shared" ca="1" si="134"/>
        <v>7902</v>
      </c>
      <c r="X239" s="80">
        <f>VLOOKUP($A239,[0]!Table,MATCH(X$4,[0]!Curves,0))</f>
        <v>6.5926912648870406E-2</v>
      </c>
      <c r="Y239" s="84">
        <f t="shared" ca="1" si="135"/>
        <v>0.24579882582845491</v>
      </c>
      <c r="Z239" s="22">
        <f t="shared" si="136"/>
        <v>0</v>
      </c>
      <c r="AA239" s="22">
        <f t="shared" si="137"/>
        <v>0</v>
      </c>
      <c r="AC239" s="72">
        <f t="shared" ca="1" si="138"/>
        <v>0</v>
      </c>
      <c r="AD239" s="72">
        <f t="shared" ca="1" si="139"/>
        <v>0</v>
      </c>
      <c r="AE239" s="72">
        <f t="shared" ca="1" si="140"/>
        <v>0</v>
      </c>
      <c r="AF239" s="72">
        <f t="shared" ca="1" si="141"/>
        <v>0</v>
      </c>
      <c r="AG239" s="72">
        <f t="shared" ca="1" si="142"/>
        <v>0</v>
      </c>
      <c r="AH239" s="72">
        <f t="shared" ca="1" si="143"/>
        <v>0</v>
      </c>
      <c r="AI239" s="72">
        <f t="shared" ca="1" si="144"/>
        <v>0</v>
      </c>
      <c r="AJ239" s="72">
        <f t="shared" ca="1" si="145"/>
        <v>0</v>
      </c>
      <c r="AK239" s="72">
        <f t="shared" ca="1" si="146"/>
        <v>0</v>
      </c>
      <c r="AL239" s="76"/>
      <c r="AM239" s="72">
        <f t="shared" ca="1" si="147"/>
        <v>0</v>
      </c>
      <c r="AN239" s="72">
        <f t="shared" ca="1" si="148"/>
        <v>0</v>
      </c>
      <c r="AO239" s="72">
        <f t="shared" ca="1" si="149"/>
        <v>0</v>
      </c>
      <c r="AP239" s="85">
        <f t="shared" ca="1" si="150"/>
        <v>0</v>
      </c>
      <c r="AR239" s="72">
        <f t="shared" ca="1" si="151"/>
        <v>0</v>
      </c>
      <c r="AS239" s="72">
        <f t="shared" ca="1" si="152"/>
        <v>0</v>
      </c>
      <c r="AT239" s="72">
        <f t="shared" ca="1" si="153"/>
        <v>0</v>
      </c>
      <c r="AU239" s="85">
        <f t="shared" ca="1" si="154"/>
        <v>0</v>
      </c>
      <c r="AV239" s="85"/>
      <c r="AW239" s="73">
        <f t="shared" ca="1" si="155"/>
        <v>0</v>
      </c>
      <c r="AY239" s="73">
        <f t="shared" ca="1" si="156"/>
        <v>0</v>
      </c>
      <c r="AZ239" s="86"/>
    </row>
    <row r="240" spans="1:52" ht="12" customHeight="1">
      <c r="A240" s="77">
        <f t="shared" si="157"/>
        <v>44927</v>
      </c>
      <c r="B240" s="78">
        <f t="shared" si="158"/>
        <v>50000</v>
      </c>
      <c r="C240" s="87"/>
      <c r="D240" s="79">
        <f t="shared" si="120"/>
        <v>50000</v>
      </c>
      <c r="E240" s="67">
        <f t="shared" si="121"/>
        <v>0</v>
      </c>
      <c r="F240" s="67">
        <f t="shared" ca="1" si="122"/>
        <v>0</v>
      </c>
      <c r="G240" s="80">
        <f>VLOOKUP($A240,[0]!Table,MATCH(G$4,[0]!Curves,0))</f>
        <v>5.5760000000000005</v>
      </c>
      <c r="H240" s="81">
        <f t="shared" si="123"/>
        <v>5.5760000000000005</v>
      </c>
      <c r="I240" s="80">
        <f t="shared" si="124"/>
        <v>5.5760000000000005</v>
      </c>
      <c r="J240" s="80">
        <f>VLOOKUP($A240,[0]!Table,MATCH(J$4,[0]!Curves,0))</f>
        <v>0</v>
      </c>
      <c r="K240" s="81">
        <f t="shared" si="125"/>
        <v>0</v>
      </c>
      <c r="L240" s="99">
        <f t="shared" si="126"/>
        <v>0</v>
      </c>
      <c r="M240" s="80">
        <f>VLOOKUP($A240,[0]!Table,MATCH(M$4,[0]!Curves,0))</f>
        <v>0</v>
      </c>
      <c r="N240" s="81">
        <f t="shared" si="127"/>
        <v>0</v>
      </c>
      <c r="O240" s="99">
        <f t="shared" si="128"/>
        <v>0</v>
      </c>
      <c r="P240" s="71"/>
      <c r="Q240" s="99">
        <f t="shared" si="129"/>
        <v>5.5760000000000005</v>
      </c>
      <c r="R240" s="99">
        <f t="shared" si="130"/>
        <v>5.5760000000000005</v>
      </c>
      <c r="S240" s="99">
        <f t="shared" si="131"/>
        <v>5.5760000000000005</v>
      </c>
      <c r="T240" s="82"/>
      <c r="U240" s="22">
        <f t="shared" si="132"/>
        <v>31</v>
      </c>
      <c r="V240" s="83">
        <f t="shared" si="133"/>
        <v>44982</v>
      </c>
      <c r="W240" s="22">
        <f t="shared" ca="1" si="134"/>
        <v>7933</v>
      </c>
      <c r="X240" s="80">
        <f>VLOOKUP($A240,[0]!Table,MATCH(X$4,[0]!Curves,0))</f>
        <v>6.5924522047147605E-2</v>
      </c>
      <c r="Y240" s="84">
        <f t="shared" ca="1" si="135"/>
        <v>0.24446170900812653</v>
      </c>
      <c r="Z240" s="22">
        <f t="shared" si="136"/>
        <v>0</v>
      </c>
      <c r="AA240" s="22">
        <f t="shared" si="137"/>
        <v>0</v>
      </c>
      <c r="AC240" s="72">
        <f t="shared" ca="1" si="138"/>
        <v>0</v>
      </c>
      <c r="AD240" s="72">
        <f t="shared" ca="1" si="139"/>
        <v>0</v>
      </c>
      <c r="AE240" s="72">
        <f t="shared" ca="1" si="140"/>
        <v>0</v>
      </c>
      <c r="AF240" s="72">
        <f t="shared" ca="1" si="141"/>
        <v>0</v>
      </c>
      <c r="AG240" s="72">
        <f t="shared" ca="1" si="142"/>
        <v>0</v>
      </c>
      <c r="AH240" s="72">
        <f t="shared" ca="1" si="143"/>
        <v>0</v>
      </c>
      <c r="AI240" s="72">
        <f t="shared" ca="1" si="144"/>
        <v>0</v>
      </c>
      <c r="AJ240" s="72">
        <f t="shared" ca="1" si="145"/>
        <v>0</v>
      </c>
      <c r="AK240" s="72">
        <f t="shared" ca="1" si="146"/>
        <v>0</v>
      </c>
      <c r="AL240" s="76"/>
      <c r="AM240" s="72">
        <f t="shared" ca="1" si="147"/>
        <v>0</v>
      </c>
      <c r="AN240" s="72">
        <f t="shared" ca="1" si="148"/>
        <v>0</v>
      </c>
      <c r="AO240" s="72">
        <f t="shared" ca="1" si="149"/>
        <v>0</v>
      </c>
      <c r="AP240" s="85">
        <f t="shared" ca="1" si="150"/>
        <v>0</v>
      </c>
      <c r="AR240" s="72">
        <f t="shared" ca="1" si="151"/>
        <v>0</v>
      </c>
      <c r="AS240" s="72">
        <f t="shared" ca="1" si="152"/>
        <v>0</v>
      </c>
      <c r="AT240" s="72">
        <f t="shared" ca="1" si="153"/>
        <v>0</v>
      </c>
      <c r="AU240" s="85">
        <f t="shared" ca="1" si="154"/>
        <v>0</v>
      </c>
      <c r="AV240" s="85"/>
      <c r="AW240" s="73">
        <f t="shared" ca="1" si="155"/>
        <v>0</v>
      </c>
      <c r="AY240" s="73">
        <f t="shared" ca="1" si="156"/>
        <v>0</v>
      </c>
      <c r="AZ240" s="86"/>
    </row>
    <row r="241" spans="1:52" ht="12" customHeight="1">
      <c r="A241" s="77">
        <f t="shared" si="157"/>
        <v>44958</v>
      </c>
      <c r="B241" s="78">
        <f t="shared" si="158"/>
        <v>50000</v>
      </c>
      <c r="C241" s="87"/>
      <c r="D241" s="79">
        <f t="shared" si="120"/>
        <v>50000</v>
      </c>
      <c r="E241" s="67">
        <f t="shared" si="121"/>
        <v>0</v>
      </c>
      <c r="F241" s="67">
        <f t="shared" ca="1" si="122"/>
        <v>0</v>
      </c>
      <c r="G241" s="80">
        <f>VLOOKUP($A241,[0]!Table,MATCH(G$4,[0]!Curves,0))</f>
        <v>5.4580000000000002</v>
      </c>
      <c r="H241" s="81">
        <f t="shared" si="123"/>
        <v>5.4580000000000002</v>
      </c>
      <c r="I241" s="80">
        <f t="shared" si="124"/>
        <v>5.4580000000000002</v>
      </c>
      <c r="J241" s="80">
        <f>VLOOKUP($A241,[0]!Table,MATCH(J$4,[0]!Curves,0))</f>
        <v>0</v>
      </c>
      <c r="K241" s="81">
        <f t="shared" si="125"/>
        <v>0</v>
      </c>
      <c r="L241" s="99">
        <f t="shared" si="126"/>
        <v>0</v>
      </c>
      <c r="M241" s="80">
        <f>VLOOKUP($A241,[0]!Table,MATCH(M$4,[0]!Curves,0))</f>
        <v>0</v>
      </c>
      <c r="N241" s="81">
        <f t="shared" si="127"/>
        <v>0</v>
      </c>
      <c r="O241" s="99">
        <f t="shared" si="128"/>
        <v>0</v>
      </c>
      <c r="P241" s="71"/>
      <c r="Q241" s="99">
        <f t="shared" si="129"/>
        <v>5.4580000000000002</v>
      </c>
      <c r="R241" s="99">
        <f t="shared" si="130"/>
        <v>5.4580000000000002</v>
      </c>
      <c r="S241" s="99">
        <f t="shared" si="131"/>
        <v>5.4580000000000002</v>
      </c>
      <c r="T241" s="82"/>
      <c r="U241" s="22">
        <f t="shared" si="132"/>
        <v>28</v>
      </c>
      <c r="V241" s="83">
        <f t="shared" si="133"/>
        <v>45010</v>
      </c>
      <c r="W241" s="22">
        <f t="shared" ca="1" si="134"/>
        <v>7961</v>
      </c>
      <c r="X241" s="80">
        <f>VLOOKUP($A241,[0]!Table,MATCH(X$4,[0]!Curves,0))</f>
        <v>6.5922131445426607E-2</v>
      </c>
      <c r="Y241" s="84">
        <f t="shared" ca="1" si="135"/>
        <v>0.24326032579116702</v>
      </c>
      <c r="Z241" s="22">
        <f t="shared" si="136"/>
        <v>0</v>
      </c>
      <c r="AA241" s="22">
        <f t="shared" si="137"/>
        <v>0</v>
      </c>
      <c r="AC241" s="72">
        <f t="shared" ca="1" si="138"/>
        <v>0</v>
      </c>
      <c r="AD241" s="72">
        <f t="shared" ca="1" si="139"/>
        <v>0</v>
      </c>
      <c r="AE241" s="72">
        <f t="shared" ca="1" si="140"/>
        <v>0</v>
      </c>
      <c r="AF241" s="72">
        <f t="shared" ca="1" si="141"/>
        <v>0</v>
      </c>
      <c r="AG241" s="72">
        <f t="shared" ca="1" si="142"/>
        <v>0</v>
      </c>
      <c r="AH241" s="72">
        <f t="shared" ca="1" si="143"/>
        <v>0</v>
      </c>
      <c r="AI241" s="72">
        <f t="shared" ca="1" si="144"/>
        <v>0</v>
      </c>
      <c r="AJ241" s="72">
        <f t="shared" ca="1" si="145"/>
        <v>0</v>
      </c>
      <c r="AK241" s="72">
        <f t="shared" ca="1" si="146"/>
        <v>0</v>
      </c>
      <c r="AL241" s="76"/>
      <c r="AM241" s="72">
        <f t="shared" ca="1" si="147"/>
        <v>0</v>
      </c>
      <c r="AN241" s="72">
        <f t="shared" ca="1" si="148"/>
        <v>0</v>
      </c>
      <c r="AO241" s="72">
        <f t="shared" ca="1" si="149"/>
        <v>0</v>
      </c>
      <c r="AP241" s="85">
        <f t="shared" ca="1" si="150"/>
        <v>0</v>
      </c>
      <c r="AR241" s="72">
        <f t="shared" ca="1" si="151"/>
        <v>0</v>
      </c>
      <c r="AS241" s="72">
        <f t="shared" ca="1" si="152"/>
        <v>0</v>
      </c>
      <c r="AT241" s="72">
        <f t="shared" ca="1" si="153"/>
        <v>0</v>
      </c>
      <c r="AU241" s="85">
        <f t="shared" ca="1" si="154"/>
        <v>0</v>
      </c>
      <c r="AV241" s="85"/>
      <c r="AW241" s="73">
        <f t="shared" ca="1" si="155"/>
        <v>0</v>
      </c>
      <c r="AY241" s="73">
        <f t="shared" ca="1" si="156"/>
        <v>0</v>
      </c>
      <c r="AZ241" s="86"/>
    </row>
    <row r="242" spans="1:52" ht="12" customHeight="1">
      <c r="A242" s="77">
        <f t="shared" si="157"/>
        <v>44986</v>
      </c>
      <c r="B242" s="78">
        <f t="shared" si="158"/>
        <v>50000</v>
      </c>
      <c r="C242" s="87"/>
      <c r="D242" s="79">
        <f t="shared" si="120"/>
        <v>50000</v>
      </c>
      <c r="E242" s="67">
        <f t="shared" si="121"/>
        <v>0</v>
      </c>
      <c r="F242" s="67">
        <f t="shared" ca="1" si="122"/>
        <v>0</v>
      </c>
      <c r="G242" s="80">
        <f>VLOOKUP($A242,[0]!Table,MATCH(G$4,[0]!Curves,0))</f>
        <v>5.3250000000000002</v>
      </c>
      <c r="H242" s="81">
        <f t="shared" si="123"/>
        <v>5.3250000000000002</v>
      </c>
      <c r="I242" s="80">
        <f t="shared" si="124"/>
        <v>5.3250000000000002</v>
      </c>
      <c r="J242" s="80">
        <f>VLOOKUP($A242,[0]!Table,MATCH(J$4,[0]!Curves,0))</f>
        <v>0</v>
      </c>
      <c r="K242" s="81">
        <f t="shared" si="125"/>
        <v>0</v>
      </c>
      <c r="L242" s="99">
        <f t="shared" si="126"/>
        <v>0</v>
      </c>
      <c r="M242" s="80">
        <f>VLOOKUP($A242,[0]!Table,MATCH(M$4,[0]!Curves,0))</f>
        <v>0</v>
      </c>
      <c r="N242" s="81">
        <f t="shared" si="127"/>
        <v>0</v>
      </c>
      <c r="O242" s="99">
        <f t="shared" si="128"/>
        <v>0</v>
      </c>
      <c r="P242" s="71"/>
      <c r="Q242" s="99">
        <f t="shared" si="129"/>
        <v>5.3250000000000002</v>
      </c>
      <c r="R242" s="99">
        <f t="shared" si="130"/>
        <v>5.3250000000000002</v>
      </c>
      <c r="S242" s="99">
        <f t="shared" si="131"/>
        <v>5.3250000000000002</v>
      </c>
      <c r="T242" s="82"/>
      <c r="U242" s="22">
        <f t="shared" si="132"/>
        <v>31</v>
      </c>
      <c r="V242" s="83">
        <f t="shared" si="133"/>
        <v>45041</v>
      </c>
      <c r="W242" s="22">
        <f t="shared" ca="1" si="134"/>
        <v>7992</v>
      </c>
      <c r="X242" s="80">
        <f>VLOOKUP($A242,[0]!Table,MATCH(X$4,[0]!Curves,0))</f>
        <v>6.5919972192261395E-2</v>
      </c>
      <c r="Y242" s="84">
        <f t="shared" ca="1" si="135"/>
        <v>0.24193719903183869</v>
      </c>
      <c r="Z242" s="22">
        <f t="shared" si="136"/>
        <v>0</v>
      </c>
      <c r="AA242" s="22">
        <f t="shared" si="137"/>
        <v>0</v>
      </c>
      <c r="AC242" s="72">
        <f t="shared" ca="1" si="138"/>
        <v>0</v>
      </c>
      <c r="AD242" s="72">
        <f t="shared" ca="1" si="139"/>
        <v>0</v>
      </c>
      <c r="AE242" s="72">
        <f t="shared" ca="1" si="140"/>
        <v>0</v>
      </c>
      <c r="AF242" s="72">
        <f t="shared" ca="1" si="141"/>
        <v>0</v>
      </c>
      <c r="AG242" s="72">
        <f t="shared" ca="1" si="142"/>
        <v>0</v>
      </c>
      <c r="AH242" s="72">
        <f t="shared" ca="1" si="143"/>
        <v>0</v>
      </c>
      <c r="AI242" s="72">
        <f t="shared" ca="1" si="144"/>
        <v>0</v>
      </c>
      <c r="AJ242" s="72">
        <f t="shared" ca="1" si="145"/>
        <v>0</v>
      </c>
      <c r="AK242" s="72">
        <f t="shared" ca="1" si="146"/>
        <v>0</v>
      </c>
      <c r="AL242" s="76"/>
      <c r="AM242" s="72">
        <f t="shared" ca="1" si="147"/>
        <v>0</v>
      </c>
      <c r="AN242" s="72">
        <f t="shared" ca="1" si="148"/>
        <v>0</v>
      </c>
      <c r="AO242" s="72">
        <f t="shared" ca="1" si="149"/>
        <v>0</v>
      </c>
      <c r="AP242" s="85">
        <f t="shared" ca="1" si="150"/>
        <v>0</v>
      </c>
      <c r="AR242" s="72">
        <f t="shared" ca="1" si="151"/>
        <v>0</v>
      </c>
      <c r="AS242" s="72">
        <f t="shared" ca="1" si="152"/>
        <v>0</v>
      </c>
      <c r="AT242" s="72">
        <f t="shared" ca="1" si="153"/>
        <v>0</v>
      </c>
      <c r="AU242" s="85">
        <f t="shared" ca="1" si="154"/>
        <v>0</v>
      </c>
      <c r="AV242" s="85"/>
      <c r="AW242" s="73">
        <f t="shared" ca="1" si="155"/>
        <v>0</v>
      </c>
      <c r="AY242" s="73">
        <f t="shared" ca="1" si="156"/>
        <v>0</v>
      </c>
      <c r="AZ242" s="86"/>
    </row>
    <row r="243" spans="1:52" ht="12" customHeight="1">
      <c r="A243" s="77">
        <f t="shared" si="157"/>
        <v>45017</v>
      </c>
      <c r="B243" s="78">
        <f t="shared" si="158"/>
        <v>50000</v>
      </c>
      <c r="C243" s="87"/>
      <c r="D243" s="79">
        <f t="shared" si="120"/>
        <v>50000</v>
      </c>
      <c r="E243" s="67">
        <f t="shared" si="121"/>
        <v>0</v>
      </c>
      <c r="F243" s="67">
        <f t="shared" ca="1" si="122"/>
        <v>0</v>
      </c>
      <c r="G243" s="80">
        <f>VLOOKUP($A243,[0]!Table,MATCH(G$4,[0]!Curves,0))</f>
        <v>5.14</v>
      </c>
      <c r="H243" s="81">
        <f t="shared" si="123"/>
        <v>5.14</v>
      </c>
      <c r="I243" s="80">
        <f t="shared" si="124"/>
        <v>5.14</v>
      </c>
      <c r="J243" s="80">
        <f>VLOOKUP($A243,[0]!Table,MATCH(J$4,[0]!Curves,0))</f>
        <v>0</v>
      </c>
      <c r="K243" s="81">
        <f t="shared" si="125"/>
        <v>0</v>
      </c>
      <c r="L243" s="99">
        <f t="shared" si="126"/>
        <v>0</v>
      </c>
      <c r="M243" s="80">
        <f>VLOOKUP($A243,[0]!Table,MATCH(M$4,[0]!Curves,0))</f>
        <v>0</v>
      </c>
      <c r="N243" s="81">
        <f t="shared" si="127"/>
        <v>0</v>
      </c>
      <c r="O243" s="99">
        <f t="shared" si="128"/>
        <v>0</v>
      </c>
      <c r="P243" s="71"/>
      <c r="Q243" s="99">
        <f t="shared" si="129"/>
        <v>5.14</v>
      </c>
      <c r="R243" s="99">
        <f t="shared" si="130"/>
        <v>5.14</v>
      </c>
      <c r="S243" s="99">
        <f t="shared" si="131"/>
        <v>5.14</v>
      </c>
      <c r="T243" s="82"/>
      <c r="U243" s="22">
        <f t="shared" si="132"/>
        <v>30</v>
      </c>
      <c r="V243" s="83">
        <f t="shared" si="133"/>
        <v>45071</v>
      </c>
      <c r="W243" s="22">
        <f t="shared" ca="1" si="134"/>
        <v>8022</v>
      </c>
      <c r="X243" s="80">
        <f>VLOOKUP($A243,[0]!Table,MATCH(X$4,[0]!Curves,0))</f>
        <v>6.5917581590544005E-2</v>
      </c>
      <c r="Y243" s="84">
        <f t="shared" ca="1" si="135"/>
        <v>0.24066369640346158</v>
      </c>
      <c r="Z243" s="22">
        <f t="shared" si="136"/>
        <v>0</v>
      </c>
      <c r="AA243" s="22">
        <f t="shared" si="137"/>
        <v>0</v>
      </c>
      <c r="AC243" s="72">
        <f t="shared" ca="1" si="138"/>
        <v>0</v>
      </c>
      <c r="AD243" s="72">
        <f t="shared" ca="1" si="139"/>
        <v>0</v>
      </c>
      <c r="AE243" s="72">
        <f t="shared" ca="1" si="140"/>
        <v>0</v>
      </c>
      <c r="AF243" s="72">
        <f t="shared" ca="1" si="141"/>
        <v>0</v>
      </c>
      <c r="AG243" s="72">
        <f t="shared" ca="1" si="142"/>
        <v>0</v>
      </c>
      <c r="AH243" s="72">
        <f t="shared" ca="1" si="143"/>
        <v>0</v>
      </c>
      <c r="AI243" s="72">
        <f t="shared" ca="1" si="144"/>
        <v>0</v>
      </c>
      <c r="AJ243" s="72">
        <f t="shared" ca="1" si="145"/>
        <v>0</v>
      </c>
      <c r="AK243" s="72">
        <f t="shared" ca="1" si="146"/>
        <v>0</v>
      </c>
      <c r="AL243" s="76"/>
      <c r="AM243" s="72">
        <f t="shared" ca="1" si="147"/>
        <v>0</v>
      </c>
      <c r="AN243" s="72">
        <f t="shared" ca="1" si="148"/>
        <v>0</v>
      </c>
      <c r="AO243" s="72">
        <f t="shared" ca="1" si="149"/>
        <v>0</v>
      </c>
      <c r="AP243" s="85">
        <f t="shared" ca="1" si="150"/>
        <v>0</v>
      </c>
      <c r="AR243" s="72">
        <f t="shared" ca="1" si="151"/>
        <v>0</v>
      </c>
      <c r="AS243" s="72">
        <f t="shared" ca="1" si="152"/>
        <v>0</v>
      </c>
      <c r="AT243" s="72">
        <f t="shared" ca="1" si="153"/>
        <v>0</v>
      </c>
      <c r="AU243" s="85">
        <f t="shared" ca="1" si="154"/>
        <v>0</v>
      </c>
      <c r="AV243" s="85"/>
      <c r="AW243" s="73">
        <f t="shared" ca="1" si="155"/>
        <v>0</v>
      </c>
      <c r="AY243" s="73">
        <f t="shared" ca="1" si="156"/>
        <v>0</v>
      </c>
      <c r="AZ243" s="86"/>
    </row>
    <row r="244" spans="1:52" ht="12" customHeight="1">
      <c r="A244" s="77">
        <f t="shared" si="157"/>
        <v>45047</v>
      </c>
      <c r="B244" s="78">
        <f t="shared" si="158"/>
        <v>50000</v>
      </c>
      <c r="C244" s="87"/>
      <c r="D244" s="79">
        <f t="shared" si="120"/>
        <v>50000</v>
      </c>
      <c r="E244" s="67">
        <f t="shared" si="121"/>
        <v>0</v>
      </c>
      <c r="F244" s="67">
        <f t="shared" ca="1" si="122"/>
        <v>0</v>
      </c>
      <c r="G244" s="80">
        <f>VLOOKUP($A244,[0]!Table,MATCH(G$4,[0]!Curves,0))</f>
        <v>5.13</v>
      </c>
      <c r="H244" s="81">
        <f t="shared" si="123"/>
        <v>5.13</v>
      </c>
      <c r="I244" s="80">
        <f t="shared" si="124"/>
        <v>5.13</v>
      </c>
      <c r="J244" s="80">
        <f>VLOOKUP($A244,[0]!Table,MATCH(J$4,[0]!Curves,0))</f>
        <v>0</v>
      </c>
      <c r="K244" s="81">
        <f t="shared" si="125"/>
        <v>0</v>
      </c>
      <c r="L244" s="99">
        <f t="shared" si="126"/>
        <v>0</v>
      </c>
      <c r="M244" s="80">
        <f>VLOOKUP($A244,[0]!Table,MATCH(M$4,[0]!Curves,0))</f>
        <v>0</v>
      </c>
      <c r="N244" s="81">
        <f t="shared" si="127"/>
        <v>0</v>
      </c>
      <c r="O244" s="99">
        <f t="shared" si="128"/>
        <v>0</v>
      </c>
      <c r="P244" s="71"/>
      <c r="Q244" s="99">
        <f t="shared" si="129"/>
        <v>5.13</v>
      </c>
      <c r="R244" s="99">
        <f t="shared" si="130"/>
        <v>5.13</v>
      </c>
      <c r="S244" s="99">
        <f t="shared" si="131"/>
        <v>5.13</v>
      </c>
      <c r="T244" s="82"/>
      <c r="U244" s="22">
        <f t="shared" si="132"/>
        <v>31</v>
      </c>
      <c r="V244" s="83">
        <f t="shared" si="133"/>
        <v>45102</v>
      </c>
      <c r="W244" s="22">
        <f t="shared" ca="1" si="134"/>
        <v>8053</v>
      </c>
      <c r="X244" s="80">
        <f>VLOOKUP($A244,[0]!Table,MATCH(X$4,[0]!Curves,0))</f>
        <v>6.5915268105013705E-2</v>
      </c>
      <c r="Y244" s="84">
        <f t="shared" ca="1" si="135"/>
        <v>0.23935487812776324</v>
      </c>
      <c r="Z244" s="22">
        <f t="shared" si="136"/>
        <v>0</v>
      </c>
      <c r="AA244" s="22">
        <f t="shared" si="137"/>
        <v>0</v>
      </c>
      <c r="AC244" s="72">
        <f t="shared" ca="1" si="138"/>
        <v>0</v>
      </c>
      <c r="AD244" s="72">
        <f t="shared" ca="1" si="139"/>
        <v>0</v>
      </c>
      <c r="AE244" s="72">
        <f t="shared" ca="1" si="140"/>
        <v>0</v>
      </c>
      <c r="AF244" s="72">
        <f t="shared" ca="1" si="141"/>
        <v>0</v>
      </c>
      <c r="AG244" s="72">
        <f t="shared" ca="1" si="142"/>
        <v>0</v>
      </c>
      <c r="AH244" s="72">
        <f t="shared" ca="1" si="143"/>
        <v>0</v>
      </c>
      <c r="AI244" s="72">
        <f t="shared" ca="1" si="144"/>
        <v>0</v>
      </c>
      <c r="AJ244" s="72">
        <f t="shared" ca="1" si="145"/>
        <v>0</v>
      </c>
      <c r="AK244" s="72">
        <f t="shared" ca="1" si="146"/>
        <v>0</v>
      </c>
      <c r="AL244" s="76"/>
      <c r="AM244" s="72">
        <f t="shared" ca="1" si="147"/>
        <v>0</v>
      </c>
      <c r="AN244" s="72">
        <f t="shared" ca="1" si="148"/>
        <v>0</v>
      </c>
      <c r="AO244" s="72">
        <f t="shared" ca="1" si="149"/>
        <v>0</v>
      </c>
      <c r="AP244" s="85">
        <f t="shared" ca="1" si="150"/>
        <v>0</v>
      </c>
      <c r="AR244" s="72">
        <f t="shared" ca="1" si="151"/>
        <v>0</v>
      </c>
      <c r="AS244" s="72">
        <f t="shared" ca="1" si="152"/>
        <v>0</v>
      </c>
      <c r="AT244" s="72">
        <f t="shared" ca="1" si="153"/>
        <v>0</v>
      </c>
      <c r="AU244" s="85">
        <f t="shared" ca="1" si="154"/>
        <v>0</v>
      </c>
      <c r="AV244" s="85"/>
      <c r="AW244" s="73">
        <f t="shared" ca="1" si="155"/>
        <v>0</v>
      </c>
      <c r="AY244" s="73">
        <f t="shared" ca="1" si="156"/>
        <v>0</v>
      </c>
      <c r="AZ244" s="86"/>
    </row>
    <row r="245" spans="1:52" ht="12" customHeight="1">
      <c r="A245" s="77">
        <f t="shared" si="157"/>
        <v>45078</v>
      </c>
      <c r="B245" s="78">
        <f t="shared" si="158"/>
        <v>50000</v>
      </c>
      <c r="C245" s="87"/>
      <c r="D245" s="79">
        <f t="shared" si="120"/>
        <v>50000</v>
      </c>
      <c r="E245" s="67">
        <f t="shared" si="121"/>
        <v>0</v>
      </c>
      <c r="F245" s="67">
        <f t="shared" ca="1" si="122"/>
        <v>0</v>
      </c>
      <c r="G245" s="80">
        <f>VLOOKUP($A245,[0]!Table,MATCH(G$4,[0]!Curves,0))</f>
        <v>5.1660000000000004</v>
      </c>
      <c r="H245" s="81">
        <f t="shared" si="123"/>
        <v>5.1660000000000004</v>
      </c>
      <c r="I245" s="80">
        <f t="shared" si="124"/>
        <v>5.1660000000000004</v>
      </c>
      <c r="J245" s="80">
        <f>VLOOKUP($A245,[0]!Table,MATCH(J$4,[0]!Curves,0))</f>
        <v>0</v>
      </c>
      <c r="K245" s="81">
        <f t="shared" si="125"/>
        <v>0</v>
      </c>
      <c r="L245" s="99">
        <f t="shared" si="126"/>
        <v>0</v>
      </c>
      <c r="M245" s="80">
        <f>VLOOKUP($A245,[0]!Table,MATCH(M$4,[0]!Curves,0))</f>
        <v>0</v>
      </c>
      <c r="N245" s="81">
        <f t="shared" si="127"/>
        <v>0</v>
      </c>
      <c r="O245" s="99">
        <f t="shared" si="128"/>
        <v>0</v>
      </c>
      <c r="P245" s="71"/>
      <c r="Q245" s="99">
        <f t="shared" si="129"/>
        <v>5.1660000000000004</v>
      </c>
      <c r="R245" s="99">
        <f t="shared" si="130"/>
        <v>5.1660000000000004</v>
      </c>
      <c r="S245" s="99">
        <f t="shared" si="131"/>
        <v>5.1660000000000004</v>
      </c>
      <c r="T245" s="82"/>
      <c r="U245" s="22">
        <f t="shared" si="132"/>
        <v>30</v>
      </c>
      <c r="V245" s="83">
        <f t="shared" si="133"/>
        <v>45132</v>
      </c>
      <c r="W245" s="22">
        <f t="shared" ca="1" si="134"/>
        <v>8083</v>
      </c>
      <c r="X245" s="80">
        <f>VLOOKUP($A245,[0]!Table,MATCH(X$4,[0]!Curves,0))</f>
        <v>6.5912877503300202E-2</v>
      </c>
      <c r="Y245" s="84">
        <f t="shared" ca="1" si="135"/>
        <v>0.23809514639520404</v>
      </c>
      <c r="Z245" s="22">
        <f t="shared" si="136"/>
        <v>0</v>
      </c>
      <c r="AA245" s="22">
        <f t="shared" si="137"/>
        <v>0</v>
      </c>
      <c r="AC245" s="72">
        <f t="shared" ca="1" si="138"/>
        <v>0</v>
      </c>
      <c r="AD245" s="72">
        <f t="shared" ca="1" si="139"/>
        <v>0</v>
      </c>
      <c r="AE245" s="72">
        <f t="shared" ca="1" si="140"/>
        <v>0</v>
      </c>
      <c r="AF245" s="72">
        <f t="shared" ca="1" si="141"/>
        <v>0</v>
      </c>
      <c r="AG245" s="72">
        <f t="shared" ca="1" si="142"/>
        <v>0</v>
      </c>
      <c r="AH245" s="72">
        <f t="shared" ca="1" si="143"/>
        <v>0</v>
      </c>
      <c r="AI245" s="72">
        <f t="shared" ca="1" si="144"/>
        <v>0</v>
      </c>
      <c r="AJ245" s="72">
        <f t="shared" ca="1" si="145"/>
        <v>0</v>
      </c>
      <c r="AK245" s="72">
        <f t="shared" ca="1" si="146"/>
        <v>0</v>
      </c>
      <c r="AL245" s="76"/>
      <c r="AM245" s="72">
        <f t="shared" ca="1" si="147"/>
        <v>0</v>
      </c>
      <c r="AN245" s="72">
        <f t="shared" ca="1" si="148"/>
        <v>0</v>
      </c>
      <c r="AO245" s="72">
        <f t="shared" ca="1" si="149"/>
        <v>0</v>
      </c>
      <c r="AP245" s="85">
        <f t="shared" ca="1" si="150"/>
        <v>0</v>
      </c>
      <c r="AR245" s="72">
        <f t="shared" ca="1" si="151"/>
        <v>0</v>
      </c>
      <c r="AS245" s="72">
        <f t="shared" ca="1" si="152"/>
        <v>0</v>
      </c>
      <c r="AT245" s="72">
        <f t="shared" ca="1" si="153"/>
        <v>0</v>
      </c>
      <c r="AU245" s="85">
        <f t="shared" ca="1" si="154"/>
        <v>0</v>
      </c>
      <c r="AV245" s="85"/>
      <c r="AW245" s="73">
        <f t="shared" ca="1" si="155"/>
        <v>0</v>
      </c>
      <c r="AY245" s="73">
        <f t="shared" ca="1" si="156"/>
        <v>0</v>
      </c>
      <c r="AZ245" s="86"/>
    </row>
    <row r="246" spans="1:52" ht="12" customHeight="1">
      <c r="A246" s="77">
        <f t="shared" si="157"/>
        <v>45108</v>
      </c>
      <c r="B246" s="78">
        <f t="shared" si="158"/>
        <v>50000</v>
      </c>
      <c r="C246" s="87"/>
      <c r="D246" s="79">
        <f t="shared" si="120"/>
        <v>50000</v>
      </c>
      <c r="E246" s="67">
        <f t="shared" si="121"/>
        <v>0</v>
      </c>
      <c r="F246" s="67">
        <f t="shared" ca="1" si="122"/>
        <v>0</v>
      </c>
      <c r="G246" s="80">
        <f>VLOOKUP($A246,[0]!Table,MATCH(G$4,[0]!Curves,0))</f>
        <v>5.2149999999999999</v>
      </c>
      <c r="H246" s="81">
        <f t="shared" si="123"/>
        <v>5.2149999999999999</v>
      </c>
      <c r="I246" s="80">
        <f t="shared" si="124"/>
        <v>5.2149999999999999</v>
      </c>
      <c r="J246" s="80">
        <f>VLOOKUP($A246,[0]!Table,MATCH(J$4,[0]!Curves,0))</f>
        <v>0</v>
      </c>
      <c r="K246" s="81">
        <f t="shared" si="125"/>
        <v>0</v>
      </c>
      <c r="L246" s="99">
        <f t="shared" si="126"/>
        <v>0</v>
      </c>
      <c r="M246" s="80">
        <f>VLOOKUP($A246,[0]!Table,MATCH(M$4,[0]!Curves,0))</f>
        <v>0</v>
      </c>
      <c r="N246" s="81">
        <f t="shared" si="127"/>
        <v>0</v>
      </c>
      <c r="O246" s="99">
        <f t="shared" si="128"/>
        <v>0</v>
      </c>
      <c r="P246" s="71"/>
      <c r="Q246" s="99">
        <f t="shared" si="129"/>
        <v>5.2149999999999999</v>
      </c>
      <c r="R246" s="99">
        <f t="shared" si="130"/>
        <v>5.2149999999999999</v>
      </c>
      <c r="S246" s="99">
        <f t="shared" si="131"/>
        <v>5.2149999999999999</v>
      </c>
      <c r="T246" s="82"/>
      <c r="U246" s="22">
        <f t="shared" si="132"/>
        <v>31</v>
      </c>
      <c r="V246" s="83">
        <f t="shared" si="133"/>
        <v>45163</v>
      </c>
      <c r="W246" s="22">
        <f t="shared" ca="1" si="134"/>
        <v>8114</v>
      </c>
      <c r="X246" s="80">
        <f>VLOOKUP($A246,[0]!Table,MATCH(X$4,[0]!Curves,0))</f>
        <v>6.5910564017773107E-2</v>
      </c>
      <c r="Y246" s="84">
        <f t="shared" ca="1" si="135"/>
        <v>0.23680047992614889</v>
      </c>
      <c r="Z246" s="22">
        <f t="shared" si="136"/>
        <v>0</v>
      </c>
      <c r="AA246" s="22">
        <f t="shared" si="137"/>
        <v>0</v>
      </c>
      <c r="AC246" s="72">
        <f t="shared" ca="1" si="138"/>
        <v>0</v>
      </c>
      <c r="AD246" s="72">
        <f t="shared" ca="1" si="139"/>
        <v>0</v>
      </c>
      <c r="AE246" s="72">
        <f t="shared" ca="1" si="140"/>
        <v>0</v>
      </c>
      <c r="AF246" s="72">
        <f t="shared" ca="1" si="141"/>
        <v>0</v>
      </c>
      <c r="AG246" s="72">
        <f t="shared" ca="1" si="142"/>
        <v>0</v>
      </c>
      <c r="AH246" s="72">
        <f t="shared" ca="1" si="143"/>
        <v>0</v>
      </c>
      <c r="AI246" s="72">
        <f t="shared" ca="1" si="144"/>
        <v>0</v>
      </c>
      <c r="AJ246" s="72">
        <f t="shared" ca="1" si="145"/>
        <v>0</v>
      </c>
      <c r="AK246" s="72">
        <f t="shared" ca="1" si="146"/>
        <v>0</v>
      </c>
      <c r="AL246" s="76"/>
      <c r="AM246" s="72">
        <f t="shared" ca="1" si="147"/>
        <v>0</v>
      </c>
      <c r="AN246" s="72">
        <f t="shared" ca="1" si="148"/>
        <v>0</v>
      </c>
      <c r="AO246" s="72">
        <f t="shared" ca="1" si="149"/>
        <v>0</v>
      </c>
      <c r="AP246" s="85">
        <f t="shared" ca="1" si="150"/>
        <v>0</v>
      </c>
      <c r="AR246" s="72">
        <f t="shared" ca="1" si="151"/>
        <v>0</v>
      </c>
      <c r="AS246" s="72">
        <f t="shared" ca="1" si="152"/>
        <v>0</v>
      </c>
      <c r="AT246" s="72">
        <f t="shared" ca="1" si="153"/>
        <v>0</v>
      </c>
      <c r="AU246" s="85">
        <f t="shared" ca="1" si="154"/>
        <v>0</v>
      </c>
      <c r="AV246" s="85"/>
      <c r="AW246" s="73">
        <f t="shared" ca="1" si="155"/>
        <v>0</v>
      </c>
      <c r="AY246" s="73">
        <f t="shared" ca="1" si="156"/>
        <v>0</v>
      </c>
      <c r="AZ246" s="86"/>
    </row>
    <row r="247" spans="1:52" ht="12" customHeight="1">
      <c r="A247" s="77">
        <f t="shared" si="157"/>
        <v>45139</v>
      </c>
      <c r="B247" s="78">
        <f t="shared" si="158"/>
        <v>50000</v>
      </c>
      <c r="C247" s="87"/>
      <c r="D247" s="79">
        <f t="shared" si="120"/>
        <v>50000</v>
      </c>
      <c r="E247" s="67">
        <f t="shared" si="121"/>
        <v>0</v>
      </c>
      <c r="F247" s="67">
        <f t="shared" ca="1" si="122"/>
        <v>0</v>
      </c>
      <c r="G247" s="80">
        <f>VLOOKUP($A247,[0]!Table,MATCH(G$4,[0]!Curves,0))</f>
        <v>5.26</v>
      </c>
      <c r="H247" s="81">
        <f t="shared" si="123"/>
        <v>5.26</v>
      </c>
      <c r="I247" s="80">
        <f t="shared" si="124"/>
        <v>5.26</v>
      </c>
      <c r="J247" s="80">
        <f>VLOOKUP($A247,[0]!Table,MATCH(J$4,[0]!Curves,0))</f>
        <v>0</v>
      </c>
      <c r="K247" s="81">
        <f t="shared" si="125"/>
        <v>0</v>
      </c>
      <c r="L247" s="99">
        <f t="shared" si="126"/>
        <v>0</v>
      </c>
      <c r="M247" s="80">
        <f>VLOOKUP($A247,[0]!Table,MATCH(M$4,[0]!Curves,0))</f>
        <v>0</v>
      </c>
      <c r="N247" s="81">
        <f t="shared" si="127"/>
        <v>0</v>
      </c>
      <c r="O247" s="99">
        <f t="shared" si="128"/>
        <v>0</v>
      </c>
      <c r="P247" s="71"/>
      <c r="Q247" s="99">
        <f t="shared" si="129"/>
        <v>5.26</v>
      </c>
      <c r="R247" s="99">
        <f t="shared" si="130"/>
        <v>5.26</v>
      </c>
      <c r="S247" s="99">
        <f t="shared" si="131"/>
        <v>5.26</v>
      </c>
      <c r="T247" s="82"/>
      <c r="U247" s="22">
        <f t="shared" si="132"/>
        <v>31</v>
      </c>
      <c r="V247" s="83">
        <f t="shared" si="133"/>
        <v>45194</v>
      </c>
      <c r="W247" s="22">
        <f t="shared" ca="1" si="134"/>
        <v>8145</v>
      </c>
      <c r="X247" s="80">
        <f>VLOOKUP($A247,[0]!Table,MATCH(X$4,[0]!Curves,0))</f>
        <v>6.5908173416063101E-2</v>
      </c>
      <c r="Y247" s="84">
        <f t="shared" ca="1" si="135"/>
        <v>0.23551294587256033</v>
      </c>
      <c r="Z247" s="22">
        <f t="shared" si="136"/>
        <v>0</v>
      </c>
      <c r="AA247" s="22">
        <f t="shared" si="137"/>
        <v>0</v>
      </c>
      <c r="AC247" s="72">
        <f t="shared" ca="1" si="138"/>
        <v>0</v>
      </c>
      <c r="AD247" s="72">
        <f t="shared" ca="1" si="139"/>
        <v>0</v>
      </c>
      <c r="AE247" s="72">
        <f t="shared" ca="1" si="140"/>
        <v>0</v>
      </c>
      <c r="AF247" s="72">
        <f t="shared" ca="1" si="141"/>
        <v>0</v>
      </c>
      <c r="AG247" s="72">
        <f t="shared" ca="1" si="142"/>
        <v>0</v>
      </c>
      <c r="AH247" s="72">
        <f t="shared" ca="1" si="143"/>
        <v>0</v>
      </c>
      <c r="AI247" s="72">
        <f t="shared" ca="1" si="144"/>
        <v>0</v>
      </c>
      <c r="AJ247" s="72">
        <f t="shared" ca="1" si="145"/>
        <v>0</v>
      </c>
      <c r="AK247" s="72">
        <f t="shared" ca="1" si="146"/>
        <v>0</v>
      </c>
      <c r="AL247" s="76"/>
      <c r="AM247" s="72">
        <f t="shared" ca="1" si="147"/>
        <v>0</v>
      </c>
      <c r="AN247" s="72">
        <f t="shared" ca="1" si="148"/>
        <v>0</v>
      </c>
      <c r="AO247" s="72">
        <f t="shared" ca="1" si="149"/>
        <v>0</v>
      </c>
      <c r="AP247" s="85">
        <f t="shared" ca="1" si="150"/>
        <v>0</v>
      </c>
      <c r="AR247" s="72">
        <f t="shared" ca="1" si="151"/>
        <v>0</v>
      </c>
      <c r="AS247" s="72">
        <f t="shared" ca="1" si="152"/>
        <v>0</v>
      </c>
      <c r="AT247" s="72">
        <f t="shared" ca="1" si="153"/>
        <v>0</v>
      </c>
      <c r="AU247" s="85">
        <f t="shared" ca="1" si="154"/>
        <v>0</v>
      </c>
      <c r="AV247" s="85"/>
      <c r="AW247" s="73">
        <f t="shared" ca="1" si="155"/>
        <v>0</v>
      </c>
      <c r="AY247" s="73">
        <f t="shared" ca="1" si="156"/>
        <v>0</v>
      </c>
      <c r="AZ247" s="86"/>
    </row>
    <row r="248" spans="1:52" ht="12" customHeight="1">
      <c r="A248" s="77">
        <f t="shared" si="157"/>
        <v>45170</v>
      </c>
      <c r="B248" s="78">
        <f t="shared" si="158"/>
        <v>50000</v>
      </c>
      <c r="C248" s="87"/>
      <c r="D248" s="79">
        <f t="shared" si="120"/>
        <v>50000</v>
      </c>
      <c r="E248" s="67">
        <f t="shared" si="121"/>
        <v>0</v>
      </c>
      <c r="F248" s="67">
        <f t="shared" ca="1" si="122"/>
        <v>0</v>
      </c>
      <c r="G248" s="80">
        <f>VLOOKUP($A248,[0]!Table,MATCH(G$4,[0]!Curves,0))</f>
        <v>5.2670000000000003</v>
      </c>
      <c r="H248" s="81">
        <f t="shared" si="123"/>
        <v>5.2670000000000003</v>
      </c>
      <c r="I248" s="80">
        <f t="shared" si="124"/>
        <v>5.2670000000000003</v>
      </c>
      <c r="J248" s="80">
        <f>VLOOKUP($A248,[0]!Table,MATCH(J$4,[0]!Curves,0))</f>
        <v>0</v>
      </c>
      <c r="K248" s="81">
        <f t="shared" si="125"/>
        <v>0</v>
      </c>
      <c r="L248" s="99">
        <f t="shared" si="126"/>
        <v>0</v>
      </c>
      <c r="M248" s="80">
        <f>VLOOKUP($A248,[0]!Table,MATCH(M$4,[0]!Curves,0))</f>
        <v>0</v>
      </c>
      <c r="N248" s="81">
        <f t="shared" si="127"/>
        <v>0</v>
      </c>
      <c r="O248" s="99">
        <f t="shared" si="128"/>
        <v>0</v>
      </c>
      <c r="P248" s="71"/>
      <c r="Q248" s="99">
        <f t="shared" si="129"/>
        <v>5.2670000000000003</v>
      </c>
      <c r="R248" s="99">
        <f t="shared" si="130"/>
        <v>5.2670000000000003</v>
      </c>
      <c r="S248" s="99">
        <f t="shared" si="131"/>
        <v>5.2670000000000003</v>
      </c>
      <c r="T248" s="82"/>
      <c r="U248" s="22">
        <f t="shared" si="132"/>
        <v>30</v>
      </c>
      <c r="V248" s="83">
        <f t="shared" si="133"/>
        <v>45224</v>
      </c>
      <c r="W248" s="22">
        <f t="shared" ca="1" si="134"/>
        <v>8175</v>
      </c>
      <c r="X248" s="80">
        <f>VLOOKUP($A248,[0]!Table,MATCH(X$4,[0]!Curves,0))</f>
        <v>6.5905782814355399E-2</v>
      </c>
      <c r="Y248" s="84">
        <f t="shared" ca="1" si="135"/>
        <v>0.23427369870599801</v>
      </c>
      <c r="Z248" s="22">
        <f t="shared" si="136"/>
        <v>0</v>
      </c>
      <c r="AA248" s="22">
        <f t="shared" si="137"/>
        <v>0</v>
      </c>
      <c r="AC248" s="72">
        <f t="shared" ca="1" si="138"/>
        <v>0</v>
      </c>
      <c r="AD248" s="72">
        <f t="shared" ca="1" si="139"/>
        <v>0</v>
      </c>
      <c r="AE248" s="72">
        <f t="shared" ca="1" si="140"/>
        <v>0</v>
      </c>
      <c r="AF248" s="72">
        <f t="shared" ca="1" si="141"/>
        <v>0</v>
      </c>
      <c r="AG248" s="72">
        <f t="shared" ca="1" si="142"/>
        <v>0</v>
      </c>
      <c r="AH248" s="72">
        <f t="shared" ca="1" si="143"/>
        <v>0</v>
      </c>
      <c r="AI248" s="72">
        <f t="shared" ca="1" si="144"/>
        <v>0</v>
      </c>
      <c r="AJ248" s="72">
        <f t="shared" ca="1" si="145"/>
        <v>0</v>
      </c>
      <c r="AK248" s="72">
        <f t="shared" ca="1" si="146"/>
        <v>0</v>
      </c>
      <c r="AL248" s="76"/>
      <c r="AM248" s="72">
        <f t="shared" ca="1" si="147"/>
        <v>0</v>
      </c>
      <c r="AN248" s="72">
        <f t="shared" ca="1" si="148"/>
        <v>0</v>
      </c>
      <c r="AO248" s="72">
        <f t="shared" ca="1" si="149"/>
        <v>0</v>
      </c>
      <c r="AP248" s="85">
        <f t="shared" ca="1" si="150"/>
        <v>0</v>
      </c>
      <c r="AR248" s="72">
        <f t="shared" ca="1" si="151"/>
        <v>0</v>
      </c>
      <c r="AS248" s="72">
        <f t="shared" ca="1" si="152"/>
        <v>0</v>
      </c>
      <c r="AT248" s="72">
        <f t="shared" ca="1" si="153"/>
        <v>0</v>
      </c>
      <c r="AU248" s="85">
        <f t="shared" ca="1" si="154"/>
        <v>0</v>
      </c>
      <c r="AV248" s="85"/>
      <c r="AW248" s="73">
        <f t="shared" ca="1" si="155"/>
        <v>0</v>
      </c>
      <c r="AY248" s="73">
        <f t="shared" ca="1" si="156"/>
        <v>0</v>
      </c>
      <c r="AZ248" s="86"/>
    </row>
    <row r="249" spans="1:52" ht="12" customHeight="1">
      <c r="A249" s="77">
        <f t="shared" si="157"/>
        <v>45200</v>
      </c>
      <c r="B249" s="78">
        <f t="shared" si="158"/>
        <v>50000</v>
      </c>
      <c r="C249" s="87"/>
      <c r="D249" s="79">
        <f t="shared" si="120"/>
        <v>50000</v>
      </c>
      <c r="E249" s="67">
        <f t="shared" si="121"/>
        <v>0</v>
      </c>
      <c r="F249" s="67">
        <f t="shared" ca="1" si="122"/>
        <v>0</v>
      </c>
      <c r="G249" s="80">
        <f>VLOOKUP($A249,[0]!Table,MATCH(G$4,[0]!Curves,0))</f>
        <v>5.2949999999999999</v>
      </c>
      <c r="H249" s="81">
        <f t="shared" si="123"/>
        <v>5.2949999999999999</v>
      </c>
      <c r="I249" s="80">
        <f t="shared" si="124"/>
        <v>5.2949999999999999</v>
      </c>
      <c r="J249" s="80">
        <f>VLOOKUP($A249,[0]!Table,MATCH(J$4,[0]!Curves,0))</f>
        <v>0</v>
      </c>
      <c r="K249" s="81">
        <f t="shared" si="125"/>
        <v>0</v>
      </c>
      <c r="L249" s="99">
        <f t="shared" si="126"/>
        <v>0</v>
      </c>
      <c r="M249" s="80">
        <f>VLOOKUP($A249,[0]!Table,MATCH(M$4,[0]!Curves,0))</f>
        <v>0</v>
      </c>
      <c r="N249" s="81">
        <f t="shared" si="127"/>
        <v>0</v>
      </c>
      <c r="O249" s="99">
        <f t="shared" si="128"/>
        <v>0</v>
      </c>
      <c r="P249" s="71"/>
      <c r="Q249" s="99">
        <f t="shared" si="129"/>
        <v>5.2949999999999999</v>
      </c>
      <c r="R249" s="99">
        <f t="shared" si="130"/>
        <v>5.2949999999999999</v>
      </c>
      <c r="S249" s="99">
        <f t="shared" si="131"/>
        <v>5.2949999999999999</v>
      </c>
      <c r="T249" s="82"/>
      <c r="U249" s="22">
        <f t="shared" si="132"/>
        <v>31</v>
      </c>
      <c r="V249" s="83">
        <f t="shared" si="133"/>
        <v>45255</v>
      </c>
      <c r="W249" s="22">
        <f t="shared" ca="1" si="134"/>
        <v>8206</v>
      </c>
      <c r="X249" s="80">
        <f>VLOOKUP($A249,[0]!Table,MATCH(X$4,[0]!Curves,0))</f>
        <v>6.5903469328834105E-2</v>
      </c>
      <c r="Y249" s="84">
        <f t="shared" ca="1" si="135"/>
        <v>0.23300008343725218</v>
      </c>
      <c r="Z249" s="22">
        <f t="shared" si="136"/>
        <v>0</v>
      </c>
      <c r="AA249" s="22">
        <f t="shared" si="137"/>
        <v>0</v>
      </c>
      <c r="AC249" s="72">
        <f t="shared" ca="1" si="138"/>
        <v>0</v>
      </c>
      <c r="AD249" s="72">
        <f t="shared" ca="1" si="139"/>
        <v>0</v>
      </c>
      <c r="AE249" s="72">
        <f t="shared" ca="1" si="140"/>
        <v>0</v>
      </c>
      <c r="AF249" s="72">
        <f t="shared" ca="1" si="141"/>
        <v>0</v>
      </c>
      <c r="AG249" s="72">
        <f t="shared" ca="1" si="142"/>
        <v>0</v>
      </c>
      <c r="AH249" s="72">
        <f t="shared" ca="1" si="143"/>
        <v>0</v>
      </c>
      <c r="AI249" s="72">
        <f t="shared" ca="1" si="144"/>
        <v>0</v>
      </c>
      <c r="AJ249" s="72">
        <f t="shared" ca="1" si="145"/>
        <v>0</v>
      </c>
      <c r="AK249" s="72">
        <f t="shared" ca="1" si="146"/>
        <v>0</v>
      </c>
      <c r="AL249" s="76"/>
      <c r="AM249" s="72">
        <f t="shared" ca="1" si="147"/>
        <v>0</v>
      </c>
      <c r="AN249" s="72">
        <f t="shared" ca="1" si="148"/>
        <v>0</v>
      </c>
      <c r="AO249" s="72">
        <f t="shared" ca="1" si="149"/>
        <v>0</v>
      </c>
      <c r="AP249" s="85">
        <f t="shared" ca="1" si="150"/>
        <v>0</v>
      </c>
      <c r="AR249" s="72">
        <f t="shared" ca="1" si="151"/>
        <v>0</v>
      </c>
      <c r="AS249" s="72">
        <f t="shared" ca="1" si="152"/>
        <v>0</v>
      </c>
      <c r="AT249" s="72">
        <f t="shared" ca="1" si="153"/>
        <v>0</v>
      </c>
      <c r="AU249" s="85">
        <f t="shared" ca="1" si="154"/>
        <v>0</v>
      </c>
      <c r="AV249" s="85"/>
      <c r="AW249" s="73">
        <f t="shared" ca="1" si="155"/>
        <v>0</v>
      </c>
      <c r="AY249" s="73">
        <f t="shared" ca="1" si="156"/>
        <v>0</v>
      </c>
      <c r="AZ249" s="86"/>
    </row>
    <row r="250" spans="1:52" ht="12" customHeight="1">
      <c r="A250" s="77">
        <f t="shared" si="157"/>
        <v>45231</v>
      </c>
      <c r="B250" s="78">
        <f t="shared" si="158"/>
        <v>50000</v>
      </c>
      <c r="C250" s="87"/>
      <c r="D250" s="79">
        <f t="shared" si="120"/>
        <v>50000</v>
      </c>
      <c r="E250" s="67">
        <f t="shared" si="121"/>
        <v>0</v>
      </c>
      <c r="F250" s="67">
        <f t="shared" ca="1" si="122"/>
        <v>0</v>
      </c>
      <c r="G250" s="80">
        <f>VLOOKUP($A250,[0]!Table,MATCH(G$4,[0]!Curves,0))</f>
        <v>5.43</v>
      </c>
      <c r="H250" s="81">
        <f t="shared" si="123"/>
        <v>5.43</v>
      </c>
      <c r="I250" s="80">
        <f t="shared" si="124"/>
        <v>5.43</v>
      </c>
      <c r="J250" s="80">
        <f>VLOOKUP($A250,[0]!Table,MATCH(J$4,[0]!Curves,0))</f>
        <v>0</v>
      </c>
      <c r="K250" s="81">
        <f t="shared" si="125"/>
        <v>0</v>
      </c>
      <c r="L250" s="99">
        <f t="shared" si="126"/>
        <v>0</v>
      </c>
      <c r="M250" s="80">
        <f>VLOOKUP($A250,[0]!Table,MATCH(M$4,[0]!Curves,0))</f>
        <v>0</v>
      </c>
      <c r="N250" s="81">
        <f t="shared" si="127"/>
        <v>0</v>
      </c>
      <c r="O250" s="99">
        <f t="shared" si="128"/>
        <v>0</v>
      </c>
      <c r="P250" s="71"/>
      <c r="Q250" s="99">
        <f t="shared" si="129"/>
        <v>5.43</v>
      </c>
      <c r="R250" s="99">
        <f t="shared" si="130"/>
        <v>5.43</v>
      </c>
      <c r="S250" s="99">
        <f t="shared" si="131"/>
        <v>5.43</v>
      </c>
      <c r="T250" s="82"/>
      <c r="U250" s="22">
        <f t="shared" si="132"/>
        <v>30</v>
      </c>
      <c r="V250" s="83">
        <f t="shared" si="133"/>
        <v>45285</v>
      </c>
      <c r="W250" s="22">
        <f t="shared" ca="1" si="134"/>
        <v>8236</v>
      </c>
      <c r="X250" s="80">
        <f>VLOOKUP($A250,[0]!Table,MATCH(X$4,[0]!Curves,0))</f>
        <v>6.59010787271299E-2</v>
      </c>
      <c r="Y250" s="84">
        <f t="shared" ca="1" si="135"/>
        <v>0.23177423213408835</v>
      </c>
      <c r="Z250" s="22">
        <f t="shared" si="136"/>
        <v>0</v>
      </c>
      <c r="AA250" s="22">
        <f t="shared" si="137"/>
        <v>0</v>
      </c>
      <c r="AC250" s="72">
        <f t="shared" ca="1" si="138"/>
        <v>0</v>
      </c>
      <c r="AD250" s="72">
        <f t="shared" ca="1" si="139"/>
        <v>0</v>
      </c>
      <c r="AE250" s="72">
        <f t="shared" ca="1" si="140"/>
        <v>0</v>
      </c>
      <c r="AF250" s="72">
        <f t="shared" ca="1" si="141"/>
        <v>0</v>
      </c>
      <c r="AG250" s="72">
        <f t="shared" ca="1" si="142"/>
        <v>0</v>
      </c>
      <c r="AH250" s="72">
        <f t="shared" ca="1" si="143"/>
        <v>0</v>
      </c>
      <c r="AI250" s="72">
        <f t="shared" ca="1" si="144"/>
        <v>0</v>
      </c>
      <c r="AJ250" s="72">
        <f t="shared" ca="1" si="145"/>
        <v>0</v>
      </c>
      <c r="AK250" s="72">
        <f t="shared" ca="1" si="146"/>
        <v>0</v>
      </c>
      <c r="AL250" s="76"/>
      <c r="AM250" s="72">
        <f t="shared" ca="1" si="147"/>
        <v>0</v>
      </c>
      <c r="AN250" s="72">
        <f t="shared" ca="1" si="148"/>
        <v>0</v>
      </c>
      <c r="AO250" s="72">
        <f t="shared" ca="1" si="149"/>
        <v>0</v>
      </c>
      <c r="AP250" s="85">
        <f t="shared" ca="1" si="150"/>
        <v>0</v>
      </c>
      <c r="AR250" s="72">
        <f t="shared" ca="1" si="151"/>
        <v>0</v>
      </c>
      <c r="AS250" s="72">
        <f t="shared" ca="1" si="152"/>
        <v>0</v>
      </c>
      <c r="AT250" s="72">
        <f t="shared" ca="1" si="153"/>
        <v>0</v>
      </c>
      <c r="AU250" s="85">
        <f t="shared" ca="1" si="154"/>
        <v>0</v>
      </c>
      <c r="AV250" s="85"/>
      <c r="AW250" s="73">
        <f t="shared" ca="1" si="155"/>
        <v>0</v>
      </c>
      <c r="AY250" s="73">
        <f t="shared" ca="1" si="156"/>
        <v>0</v>
      </c>
      <c r="AZ250" s="86"/>
    </row>
    <row r="251" spans="1:52" ht="12" customHeight="1">
      <c r="A251" s="77">
        <f t="shared" si="157"/>
        <v>45261</v>
      </c>
      <c r="B251" s="78">
        <f t="shared" si="158"/>
        <v>50000</v>
      </c>
      <c r="C251" s="87"/>
      <c r="D251" s="79">
        <f t="shared" si="120"/>
        <v>50000</v>
      </c>
      <c r="E251" s="67">
        <f t="shared" si="121"/>
        <v>0</v>
      </c>
      <c r="F251" s="67">
        <f t="shared" ca="1" si="122"/>
        <v>0</v>
      </c>
      <c r="G251" s="80">
        <f>VLOOKUP($A251,[0]!Table,MATCH(G$4,[0]!Curves,0))</f>
        <v>5.5650000000000004</v>
      </c>
      <c r="H251" s="81">
        <f t="shared" si="123"/>
        <v>5.5650000000000004</v>
      </c>
      <c r="I251" s="80">
        <f t="shared" si="124"/>
        <v>5.5650000000000004</v>
      </c>
      <c r="J251" s="80">
        <f>VLOOKUP($A251,[0]!Table,MATCH(J$4,[0]!Curves,0))</f>
        <v>0</v>
      </c>
      <c r="K251" s="81">
        <f t="shared" si="125"/>
        <v>0</v>
      </c>
      <c r="L251" s="99">
        <f t="shared" si="126"/>
        <v>0</v>
      </c>
      <c r="M251" s="80">
        <f>VLOOKUP($A251,[0]!Table,MATCH(M$4,[0]!Curves,0))</f>
        <v>0</v>
      </c>
      <c r="N251" s="81">
        <f t="shared" si="127"/>
        <v>0</v>
      </c>
      <c r="O251" s="99">
        <f t="shared" si="128"/>
        <v>0</v>
      </c>
      <c r="P251" s="71"/>
      <c r="Q251" s="99">
        <f t="shared" si="129"/>
        <v>5.5650000000000004</v>
      </c>
      <c r="R251" s="99">
        <f t="shared" si="130"/>
        <v>5.5650000000000004</v>
      </c>
      <c r="S251" s="99">
        <f t="shared" si="131"/>
        <v>5.5650000000000004</v>
      </c>
      <c r="T251" s="82"/>
      <c r="U251" s="22">
        <f t="shared" si="132"/>
        <v>31</v>
      </c>
      <c r="V251" s="83">
        <f t="shared" si="133"/>
        <v>45316</v>
      </c>
      <c r="W251" s="22">
        <f t="shared" ca="1" si="134"/>
        <v>8267</v>
      </c>
      <c r="X251" s="80">
        <f>VLOOKUP($A251,[0]!Table,MATCH(X$4,[0]!Curves,0))</f>
        <v>6.5898765241611604E-2</v>
      </c>
      <c r="Y251" s="84">
        <f t="shared" ca="1" si="135"/>
        <v>0.23051438329153467</v>
      </c>
      <c r="Z251" s="22">
        <f t="shared" si="136"/>
        <v>0</v>
      </c>
      <c r="AA251" s="22">
        <f t="shared" si="137"/>
        <v>0</v>
      </c>
      <c r="AC251" s="72">
        <f t="shared" ca="1" si="138"/>
        <v>0</v>
      </c>
      <c r="AD251" s="72">
        <f t="shared" ca="1" si="139"/>
        <v>0</v>
      </c>
      <c r="AE251" s="72">
        <f t="shared" ca="1" si="140"/>
        <v>0</v>
      </c>
      <c r="AF251" s="72">
        <f t="shared" ca="1" si="141"/>
        <v>0</v>
      </c>
      <c r="AG251" s="72">
        <f t="shared" ca="1" si="142"/>
        <v>0</v>
      </c>
      <c r="AH251" s="72">
        <f t="shared" ca="1" si="143"/>
        <v>0</v>
      </c>
      <c r="AI251" s="72">
        <f t="shared" ca="1" si="144"/>
        <v>0</v>
      </c>
      <c r="AJ251" s="72">
        <f t="shared" ca="1" si="145"/>
        <v>0</v>
      </c>
      <c r="AK251" s="72">
        <f t="shared" ca="1" si="146"/>
        <v>0</v>
      </c>
      <c r="AL251" s="76"/>
      <c r="AM251" s="72">
        <f t="shared" ca="1" si="147"/>
        <v>0</v>
      </c>
      <c r="AN251" s="72">
        <f t="shared" ca="1" si="148"/>
        <v>0</v>
      </c>
      <c r="AO251" s="72">
        <f t="shared" ca="1" si="149"/>
        <v>0</v>
      </c>
      <c r="AP251" s="85">
        <f t="shared" ca="1" si="150"/>
        <v>0</v>
      </c>
      <c r="AR251" s="72">
        <f t="shared" ca="1" si="151"/>
        <v>0</v>
      </c>
      <c r="AS251" s="72">
        <f t="shared" ca="1" si="152"/>
        <v>0</v>
      </c>
      <c r="AT251" s="72">
        <f t="shared" ca="1" si="153"/>
        <v>0</v>
      </c>
      <c r="AU251" s="85">
        <f t="shared" ca="1" si="154"/>
        <v>0</v>
      </c>
      <c r="AV251" s="85"/>
      <c r="AW251" s="73">
        <f t="shared" ca="1" si="155"/>
        <v>0</v>
      </c>
      <c r="AY251" s="73">
        <f t="shared" ca="1" si="156"/>
        <v>0</v>
      </c>
      <c r="AZ251" s="86"/>
    </row>
    <row r="252" spans="1:52" ht="12" customHeight="1">
      <c r="A252" s="77">
        <f t="shared" si="157"/>
        <v>45292</v>
      </c>
      <c r="B252" s="78">
        <f t="shared" si="158"/>
        <v>50000</v>
      </c>
      <c r="C252" s="87"/>
      <c r="D252" s="79">
        <f t="shared" si="120"/>
        <v>50000</v>
      </c>
      <c r="E252" s="67">
        <f t="shared" si="121"/>
        <v>0</v>
      </c>
      <c r="F252" s="67">
        <f t="shared" ca="1" si="122"/>
        <v>0</v>
      </c>
      <c r="G252" s="80">
        <f>VLOOKUP($A252,[0]!Table,MATCH(G$4,[0]!Curves,0))</f>
        <v>5.6610000000000005</v>
      </c>
      <c r="H252" s="81">
        <f t="shared" si="123"/>
        <v>5.6610000000000005</v>
      </c>
      <c r="I252" s="80">
        <f t="shared" si="124"/>
        <v>5.6610000000000005</v>
      </c>
      <c r="J252" s="80">
        <f>VLOOKUP($A252,[0]!Table,MATCH(J$4,[0]!Curves,0))</f>
        <v>0</v>
      </c>
      <c r="K252" s="81">
        <f t="shared" si="125"/>
        <v>0</v>
      </c>
      <c r="L252" s="99">
        <f t="shared" si="126"/>
        <v>0</v>
      </c>
      <c r="M252" s="80">
        <f>VLOOKUP($A252,[0]!Table,MATCH(M$4,[0]!Curves,0))</f>
        <v>0</v>
      </c>
      <c r="N252" s="81">
        <f t="shared" si="127"/>
        <v>0</v>
      </c>
      <c r="O252" s="99">
        <f t="shared" si="128"/>
        <v>0</v>
      </c>
      <c r="P252" s="71"/>
      <c r="Q252" s="99">
        <f t="shared" si="129"/>
        <v>5.6610000000000005</v>
      </c>
      <c r="R252" s="99">
        <f t="shared" si="130"/>
        <v>5.6610000000000005</v>
      </c>
      <c r="S252" s="99">
        <f t="shared" si="131"/>
        <v>5.6610000000000005</v>
      </c>
      <c r="T252" s="82"/>
      <c r="U252" s="22">
        <f t="shared" si="132"/>
        <v>31</v>
      </c>
      <c r="V252" s="83">
        <f t="shared" si="133"/>
        <v>45347</v>
      </c>
      <c r="W252" s="22">
        <f t="shared" ca="1" si="134"/>
        <v>8298</v>
      </c>
      <c r="X252" s="80">
        <f>VLOOKUP($A252,[0]!Table,MATCH(X$4,[0]!Curves,0))</f>
        <v>6.5896374639911506E-2</v>
      </c>
      <c r="Y252" s="84">
        <f t="shared" ca="1" si="135"/>
        <v>0.22926147265475805</v>
      </c>
      <c r="Z252" s="22">
        <f t="shared" si="136"/>
        <v>0</v>
      </c>
      <c r="AA252" s="22">
        <f t="shared" si="137"/>
        <v>0</v>
      </c>
      <c r="AC252" s="72">
        <f t="shared" ca="1" si="138"/>
        <v>0</v>
      </c>
      <c r="AD252" s="72">
        <f t="shared" ca="1" si="139"/>
        <v>0</v>
      </c>
      <c r="AE252" s="72">
        <f t="shared" ca="1" si="140"/>
        <v>0</v>
      </c>
      <c r="AF252" s="72">
        <f t="shared" ca="1" si="141"/>
        <v>0</v>
      </c>
      <c r="AG252" s="72">
        <f t="shared" ca="1" si="142"/>
        <v>0</v>
      </c>
      <c r="AH252" s="72">
        <f t="shared" ca="1" si="143"/>
        <v>0</v>
      </c>
      <c r="AI252" s="72">
        <f t="shared" ca="1" si="144"/>
        <v>0</v>
      </c>
      <c r="AJ252" s="72">
        <f t="shared" ca="1" si="145"/>
        <v>0</v>
      </c>
      <c r="AK252" s="72">
        <f t="shared" ca="1" si="146"/>
        <v>0</v>
      </c>
      <c r="AL252" s="76"/>
      <c r="AM252" s="72">
        <f t="shared" ca="1" si="147"/>
        <v>0</v>
      </c>
      <c r="AN252" s="72">
        <f t="shared" ca="1" si="148"/>
        <v>0</v>
      </c>
      <c r="AO252" s="72">
        <f t="shared" ca="1" si="149"/>
        <v>0</v>
      </c>
      <c r="AP252" s="85">
        <f t="shared" ca="1" si="150"/>
        <v>0</v>
      </c>
      <c r="AR252" s="72">
        <f t="shared" ca="1" si="151"/>
        <v>0</v>
      </c>
      <c r="AS252" s="72">
        <f t="shared" ca="1" si="152"/>
        <v>0</v>
      </c>
      <c r="AT252" s="72">
        <f t="shared" ca="1" si="153"/>
        <v>0</v>
      </c>
      <c r="AU252" s="85">
        <f t="shared" ca="1" si="154"/>
        <v>0</v>
      </c>
      <c r="AV252" s="85"/>
      <c r="AW252" s="73">
        <f t="shared" ca="1" si="155"/>
        <v>0</v>
      </c>
      <c r="AY252" s="73">
        <f t="shared" ca="1" si="156"/>
        <v>0</v>
      </c>
      <c r="AZ252" s="86"/>
    </row>
    <row r="253" spans="1:52" ht="12" customHeight="1">
      <c r="A253" s="77">
        <f t="shared" si="157"/>
        <v>45323</v>
      </c>
      <c r="B253" s="78">
        <f t="shared" si="158"/>
        <v>50000</v>
      </c>
      <c r="C253" s="87"/>
      <c r="D253" s="79">
        <f t="shared" si="120"/>
        <v>50000</v>
      </c>
      <c r="E253" s="67">
        <f t="shared" si="121"/>
        <v>0</v>
      </c>
      <c r="F253" s="67">
        <f t="shared" ca="1" si="122"/>
        <v>0</v>
      </c>
      <c r="G253" s="80">
        <f>VLOOKUP($A253,[0]!Table,MATCH(G$4,[0]!Curves,0))</f>
        <v>5.5430000000000001</v>
      </c>
      <c r="H253" s="81">
        <f t="shared" si="123"/>
        <v>5.5430000000000001</v>
      </c>
      <c r="I253" s="80">
        <f t="shared" si="124"/>
        <v>5.5430000000000001</v>
      </c>
      <c r="J253" s="80">
        <f>VLOOKUP($A253,[0]!Table,MATCH(J$4,[0]!Curves,0))</f>
        <v>0</v>
      </c>
      <c r="K253" s="81">
        <f t="shared" si="125"/>
        <v>0</v>
      </c>
      <c r="L253" s="99">
        <f t="shared" si="126"/>
        <v>0</v>
      </c>
      <c r="M253" s="80">
        <f>VLOOKUP($A253,[0]!Table,MATCH(M$4,[0]!Curves,0))</f>
        <v>0</v>
      </c>
      <c r="N253" s="81">
        <f t="shared" si="127"/>
        <v>0</v>
      </c>
      <c r="O253" s="99">
        <f t="shared" si="128"/>
        <v>0</v>
      </c>
      <c r="P253" s="71"/>
      <c r="Q253" s="99">
        <f t="shared" si="129"/>
        <v>5.5430000000000001</v>
      </c>
      <c r="R253" s="99">
        <f t="shared" si="130"/>
        <v>5.5430000000000001</v>
      </c>
      <c r="S253" s="99">
        <f t="shared" si="131"/>
        <v>5.5430000000000001</v>
      </c>
      <c r="T253" s="82"/>
      <c r="U253" s="22">
        <f t="shared" si="132"/>
        <v>29</v>
      </c>
      <c r="V253" s="83">
        <f t="shared" si="133"/>
        <v>45376</v>
      </c>
      <c r="W253" s="22">
        <f t="shared" ca="1" si="134"/>
        <v>8327</v>
      </c>
      <c r="X253" s="80">
        <f>VLOOKUP($A253,[0]!Table,MATCH(X$4,[0]!Curves,0))</f>
        <v>6.58939840382127E-2</v>
      </c>
      <c r="Y253" s="84">
        <f t="shared" ca="1" si="135"/>
        <v>0.22809564188963005</v>
      </c>
      <c r="Z253" s="22">
        <f t="shared" si="136"/>
        <v>0</v>
      </c>
      <c r="AA253" s="22">
        <f t="shared" si="137"/>
        <v>0</v>
      </c>
      <c r="AC253" s="72">
        <f t="shared" ca="1" si="138"/>
        <v>0</v>
      </c>
      <c r="AD253" s="72">
        <f t="shared" ca="1" si="139"/>
        <v>0</v>
      </c>
      <c r="AE253" s="72">
        <f t="shared" ca="1" si="140"/>
        <v>0</v>
      </c>
      <c r="AF253" s="72">
        <f t="shared" ca="1" si="141"/>
        <v>0</v>
      </c>
      <c r="AG253" s="72">
        <f t="shared" ca="1" si="142"/>
        <v>0</v>
      </c>
      <c r="AH253" s="72">
        <f t="shared" ca="1" si="143"/>
        <v>0</v>
      </c>
      <c r="AI253" s="72">
        <f t="shared" ca="1" si="144"/>
        <v>0</v>
      </c>
      <c r="AJ253" s="72">
        <f t="shared" ca="1" si="145"/>
        <v>0</v>
      </c>
      <c r="AK253" s="72">
        <f t="shared" ca="1" si="146"/>
        <v>0</v>
      </c>
      <c r="AL253" s="76"/>
      <c r="AM253" s="72">
        <f t="shared" ca="1" si="147"/>
        <v>0</v>
      </c>
      <c r="AN253" s="72">
        <f t="shared" ca="1" si="148"/>
        <v>0</v>
      </c>
      <c r="AO253" s="72">
        <f t="shared" ca="1" si="149"/>
        <v>0</v>
      </c>
      <c r="AP253" s="85">
        <f t="shared" ca="1" si="150"/>
        <v>0</v>
      </c>
      <c r="AR253" s="72">
        <f t="shared" ca="1" si="151"/>
        <v>0</v>
      </c>
      <c r="AS253" s="72">
        <f t="shared" ca="1" si="152"/>
        <v>0</v>
      </c>
      <c r="AT253" s="72">
        <f t="shared" ca="1" si="153"/>
        <v>0</v>
      </c>
      <c r="AU253" s="85">
        <f t="shared" ca="1" si="154"/>
        <v>0</v>
      </c>
      <c r="AV253" s="85"/>
      <c r="AW253" s="73">
        <f t="shared" ca="1" si="155"/>
        <v>0</v>
      </c>
      <c r="AY253" s="73">
        <f t="shared" ca="1" si="156"/>
        <v>0</v>
      </c>
      <c r="AZ253" s="86"/>
    </row>
    <row r="254" spans="1:52" ht="12" customHeight="1">
      <c r="A254" s="77">
        <f t="shared" si="157"/>
        <v>45352</v>
      </c>
      <c r="B254" s="78">
        <f t="shared" si="158"/>
        <v>50000</v>
      </c>
      <c r="C254" s="87"/>
      <c r="D254" s="79">
        <f t="shared" si="120"/>
        <v>50000</v>
      </c>
      <c r="E254" s="67">
        <f t="shared" si="121"/>
        <v>0</v>
      </c>
      <c r="F254" s="67">
        <f t="shared" ca="1" si="122"/>
        <v>0</v>
      </c>
      <c r="G254" s="80">
        <f>VLOOKUP($A254,[0]!Table,MATCH(G$4,[0]!Curves,0))</f>
        <v>5.41</v>
      </c>
      <c r="H254" s="81">
        <f t="shared" si="123"/>
        <v>5.41</v>
      </c>
      <c r="I254" s="80">
        <f t="shared" si="124"/>
        <v>5.41</v>
      </c>
      <c r="J254" s="80">
        <f>VLOOKUP($A254,[0]!Table,MATCH(J$4,[0]!Curves,0))</f>
        <v>0</v>
      </c>
      <c r="K254" s="81">
        <f t="shared" si="125"/>
        <v>0</v>
      </c>
      <c r="L254" s="99">
        <f t="shared" si="126"/>
        <v>0</v>
      </c>
      <c r="M254" s="80">
        <f>VLOOKUP($A254,[0]!Table,MATCH(M$4,[0]!Curves,0))</f>
        <v>0</v>
      </c>
      <c r="N254" s="81">
        <f t="shared" si="127"/>
        <v>0</v>
      </c>
      <c r="O254" s="99">
        <f t="shared" si="128"/>
        <v>0</v>
      </c>
      <c r="P254" s="71"/>
      <c r="Q254" s="99">
        <f t="shared" si="129"/>
        <v>5.41</v>
      </c>
      <c r="R254" s="99">
        <f t="shared" si="130"/>
        <v>5.41</v>
      </c>
      <c r="S254" s="99">
        <f t="shared" si="131"/>
        <v>5.41</v>
      </c>
      <c r="T254" s="82"/>
      <c r="U254" s="22">
        <f t="shared" si="132"/>
        <v>31</v>
      </c>
      <c r="V254" s="83">
        <f t="shared" si="133"/>
        <v>45407</v>
      </c>
      <c r="W254" s="22">
        <f t="shared" ca="1" si="134"/>
        <v>8358</v>
      </c>
      <c r="X254" s="80">
        <f>VLOOKUP($A254,[0]!Table,MATCH(X$4,[0]!Curves,0))</f>
        <v>6.5891747668883796E-2</v>
      </c>
      <c r="Y254" s="84">
        <f t="shared" ca="1" si="135"/>
        <v>0.2268560503134347</v>
      </c>
      <c r="Z254" s="22">
        <f t="shared" si="136"/>
        <v>0</v>
      </c>
      <c r="AA254" s="22">
        <f t="shared" si="137"/>
        <v>0</v>
      </c>
      <c r="AC254" s="72">
        <f t="shared" ca="1" si="138"/>
        <v>0</v>
      </c>
      <c r="AD254" s="72">
        <f t="shared" ca="1" si="139"/>
        <v>0</v>
      </c>
      <c r="AE254" s="72">
        <f t="shared" ca="1" si="140"/>
        <v>0</v>
      </c>
      <c r="AF254" s="72">
        <f t="shared" ca="1" si="141"/>
        <v>0</v>
      </c>
      <c r="AG254" s="72">
        <f t="shared" ca="1" si="142"/>
        <v>0</v>
      </c>
      <c r="AH254" s="72">
        <f t="shared" ca="1" si="143"/>
        <v>0</v>
      </c>
      <c r="AI254" s="72">
        <f t="shared" ca="1" si="144"/>
        <v>0</v>
      </c>
      <c r="AJ254" s="72">
        <f t="shared" ca="1" si="145"/>
        <v>0</v>
      </c>
      <c r="AK254" s="72">
        <f t="shared" ca="1" si="146"/>
        <v>0</v>
      </c>
      <c r="AL254" s="76"/>
      <c r="AM254" s="72">
        <f t="shared" ca="1" si="147"/>
        <v>0</v>
      </c>
      <c r="AN254" s="72">
        <f t="shared" ca="1" si="148"/>
        <v>0</v>
      </c>
      <c r="AO254" s="72">
        <f t="shared" ca="1" si="149"/>
        <v>0</v>
      </c>
      <c r="AP254" s="85">
        <f t="shared" ca="1" si="150"/>
        <v>0</v>
      </c>
      <c r="AR254" s="72">
        <f t="shared" ca="1" si="151"/>
        <v>0</v>
      </c>
      <c r="AS254" s="72">
        <f t="shared" ca="1" si="152"/>
        <v>0</v>
      </c>
      <c r="AT254" s="72">
        <f t="shared" ca="1" si="153"/>
        <v>0</v>
      </c>
      <c r="AU254" s="85">
        <f t="shared" ca="1" si="154"/>
        <v>0</v>
      </c>
      <c r="AV254" s="85"/>
      <c r="AW254" s="73">
        <f t="shared" ca="1" si="155"/>
        <v>0</v>
      </c>
      <c r="AY254" s="73">
        <f t="shared" ca="1" si="156"/>
        <v>0</v>
      </c>
      <c r="AZ254" s="86"/>
    </row>
    <row r="255" spans="1:52" ht="12" customHeight="1">
      <c r="A255" s="77">
        <f t="shared" si="157"/>
        <v>45383</v>
      </c>
      <c r="B255" s="78">
        <f t="shared" si="158"/>
        <v>50000</v>
      </c>
      <c r="C255" s="87"/>
      <c r="D255" s="79">
        <f t="shared" si="120"/>
        <v>50000</v>
      </c>
      <c r="E255" s="67">
        <f t="shared" si="121"/>
        <v>0</v>
      </c>
      <c r="F255" s="67">
        <f t="shared" ca="1" si="122"/>
        <v>0</v>
      </c>
      <c r="G255" s="80">
        <f>VLOOKUP($A255,[0]!Table,MATCH(G$4,[0]!Curves,0))</f>
        <v>5.2249999999999996</v>
      </c>
      <c r="H255" s="81">
        <f t="shared" si="123"/>
        <v>5.2249999999999996</v>
      </c>
      <c r="I255" s="80">
        <f t="shared" si="124"/>
        <v>5.2249999999999996</v>
      </c>
      <c r="J255" s="80">
        <f>VLOOKUP($A255,[0]!Table,MATCH(J$4,[0]!Curves,0))</f>
        <v>0</v>
      </c>
      <c r="K255" s="81">
        <f t="shared" si="125"/>
        <v>0</v>
      </c>
      <c r="L255" s="99">
        <f t="shared" si="126"/>
        <v>0</v>
      </c>
      <c r="M255" s="80">
        <f>VLOOKUP($A255,[0]!Table,MATCH(M$4,[0]!Curves,0))</f>
        <v>0</v>
      </c>
      <c r="N255" s="81">
        <f t="shared" si="127"/>
        <v>0</v>
      </c>
      <c r="O255" s="99">
        <f t="shared" si="128"/>
        <v>0</v>
      </c>
      <c r="P255" s="71"/>
      <c r="Q255" s="99">
        <f t="shared" si="129"/>
        <v>5.2249999999999996</v>
      </c>
      <c r="R255" s="99">
        <f t="shared" si="130"/>
        <v>5.2249999999999996</v>
      </c>
      <c r="S255" s="99">
        <f t="shared" si="131"/>
        <v>5.2249999999999996</v>
      </c>
      <c r="T255" s="82"/>
      <c r="U255" s="22">
        <f t="shared" si="132"/>
        <v>30</v>
      </c>
      <c r="V255" s="83">
        <f t="shared" si="133"/>
        <v>45437</v>
      </c>
      <c r="W255" s="22">
        <f t="shared" ca="1" si="134"/>
        <v>8388</v>
      </c>
      <c r="X255" s="80">
        <f>VLOOKUP($A255,[0]!Table,MATCH(X$4,[0]!Curves,0))</f>
        <v>6.5889357067189E-2</v>
      </c>
      <c r="Y255" s="84">
        <f t="shared" ca="1" si="135"/>
        <v>0.22566294449277838</v>
      </c>
      <c r="Z255" s="22">
        <f t="shared" si="136"/>
        <v>0</v>
      </c>
      <c r="AA255" s="22">
        <f t="shared" si="137"/>
        <v>0</v>
      </c>
      <c r="AC255" s="72">
        <f t="shared" ca="1" si="138"/>
        <v>0</v>
      </c>
      <c r="AD255" s="72">
        <f t="shared" ca="1" si="139"/>
        <v>0</v>
      </c>
      <c r="AE255" s="72">
        <f t="shared" ca="1" si="140"/>
        <v>0</v>
      </c>
      <c r="AF255" s="72">
        <f t="shared" ca="1" si="141"/>
        <v>0</v>
      </c>
      <c r="AG255" s="72">
        <f t="shared" ca="1" si="142"/>
        <v>0</v>
      </c>
      <c r="AH255" s="72">
        <f t="shared" ca="1" si="143"/>
        <v>0</v>
      </c>
      <c r="AI255" s="72">
        <f t="shared" ca="1" si="144"/>
        <v>0</v>
      </c>
      <c r="AJ255" s="72">
        <f t="shared" ca="1" si="145"/>
        <v>0</v>
      </c>
      <c r="AK255" s="72">
        <f t="shared" ca="1" si="146"/>
        <v>0</v>
      </c>
      <c r="AL255" s="76"/>
      <c r="AM255" s="72">
        <f t="shared" ca="1" si="147"/>
        <v>0</v>
      </c>
      <c r="AN255" s="72">
        <f t="shared" ca="1" si="148"/>
        <v>0</v>
      </c>
      <c r="AO255" s="72">
        <f t="shared" ca="1" si="149"/>
        <v>0</v>
      </c>
      <c r="AP255" s="85">
        <f t="shared" ca="1" si="150"/>
        <v>0</v>
      </c>
      <c r="AR255" s="72">
        <f t="shared" ca="1" si="151"/>
        <v>0</v>
      </c>
      <c r="AS255" s="72">
        <f t="shared" ca="1" si="152"/>
        <v>0</v>
      </c>
      <c r="AT255" s="72">
        <f t="shared" ca="1" si="153"/>
        <v>0</v>
      </c>
      <c r="AU255" s="85">
        <f t="shared" ca="1" si="154"/>
        <v>0</v>
      </c>
      <c r="AV255" s="85"/>
      <c r="AW255" s="73">
        <f t="shared" ca="1" si="155"/>
        <v>0</v>
      </c>
      <c r="AY255" s="73">
        <f t="shared" ca="1" si="156"/>
        <v>0</v>
      </c>
      <c r="AZ255" s="86"/>
    </row>
    <row r="256" spans="1:52" ht="12" customHeight="1">
      <c r="A256" s="77">
        <f t="shared" si="157"/>
        <v>45413</v>
      </c>
      <c r="B256" s="78">
        <f t="shared" si="158"/>
        <v>50000</v>
      </c>
      <c r="C256" s="87"/>
      <c r="D256" s="79">
        <f t="shared" si="120"/>
        <v>50000</v>
      </c>
      <c r="E256" s="67">
        <f t="shared" si="121"/>
        <v>0</v>
      </c>
      <c r="F256" s="67">
        <f t="shared" ca="1" si="122"/>
        <v>0</v>
      </c>
      <c r="G256" s="80">
        <f>VLOOKUP($A256,[0]!Table,MATCH(G$4,[0]!Curves,0))</f>
        <v>5.2149999999999999</v>
      </c>
      <c r="H256" s="81">
        <f t="shared" si="123"/>
        <v>5.2149999999999999</v>
      </c>
      <c r="I256" s="80">
        <f t="shared" si="124"/>
        <v>5.2149999999999999</v>
      </c>
      <c r="J256" s="80">
        <f>VLOOKUP($A256,[0]!Table,MATCH(J$4,[0]!Curves,0))</f>
        <v>0</v>
      </c>
      <c r="K256" s="81">
        <f t="shared" si="125"/>
        <v>0</v>
      </c>
      <c r="L256" s="99">
        <f t="shared" si="126"/>
        <v>0</v>
      </c>
      <c r="M256" s="80">
        <f>VLOOKUP($A256,[0]!Table,MATCH(M$4,[0]!Curves,0))</f>
        <v>0</v>
      </c>
      <c r="N256" s="81">
        <f t="shared" si="127"/>
        <v>0</v>
      </c>
      <c r="O256" s="99">
        <f t="shared" si="128"/>
        <v>0</v>
      </c>
      <c r="P256" s="71"/>
      <c r="Q256" s="99">
        <f t="shared" si="129"/>
        <v>5.2149999999999999</v>
      </c>
      <c r="R256" s="99">
        <f t="shared" si="130"/>
        <v>5.2149999999999999</v>
      </c>
      <c r="S256" s="99">
        <f t="shared" si="131"/>
        <v>5.2149999999999999</v>
      </c>
      <c r="T256" s="82"/>
      <c r="U256" s="22">
        <f t="shared" si="132"/>
        <v>31</v>
      </c>
      <c r="V256" s="83">
        <f t="shared" si="133"/>
        <v>45468</v>
      </c>
      <c r="W256" s="22">
        <f t="shared" ca="1" si="134"/>
        <v>8419</v>
      </c>
      <c r="X256" s="80">
        <f>VLOOKUP($A256,[0]!Table,MATCH(X$4,[0]!Curves,0))</f>
        <v>6.5887043581680099E-2</v>
      </c>
      <c r="Y256" s="84">
        <f t="shared" ca="1" si="135"/>
        <v>0.22443674699738458</v>
      </c>
      <c r="Z256" s="22">
        <f t="shared" si="136"/>
        <v>0</v>
      </c>
      <c r="AA256" s="22">
        <f t="shared" si="137"/>
        <v>0</v>
      </c>
      <c r="AC256" s="72">
        <f t="shared" ca="1" si="138"/>
        <v>0</v>
      </c>
      <c r="AD256" s="72">
        <f t="shared" ca="1" si="139"/>
        <v>0</v>
      </c>
      <c r="AE256" s="72">
        <f t="shared" ca="1" si="140"/>
        <v>0</v>
      </c>
      <c r="AF256" s="72">
        <f t="shared" ca="1" si="141"/>
        <v>0</v>
      </c>
      <c r="AG256" s="72">
        <f t="shared" ca="1" si="142"/>
        <v>0</v>
      </c>
      <c r="AH256" s="72">
        <f t="shared" ca="1" si="143"/>
        <v>0</v>
      </c>
      <c r="AI256" s="72">
        <f t="shared" ca="1" si="144"/>
        <v>0</v>
      </c>
      <c r="AJ256" s="72">
        <f t="shared" ca="1" si="145"/>
        <v>0</v>
      </c>
      <c r="AK256" s="72">
        <f t="shared" ca="1" si="146"/>
        <v>0</v>
      </c>
      <c r="AL256" s="76"/>
      <c r="AM256" s="72">
        <f t="shared" ca="1" si="147"/>
        <v>0</v>
      </c>
      <c r="AN256" s="72">
        <f t="shared" ca="1" si="148"/>
        <v>0</v>
      </c>
      <c r="AO256" s="72">
        <f t="shared" ca="1" si="149"/>
        <v>0</v>
      </c>
      <c r="AP256" s="85">
        <f t="shared" ca="1" si="150"/>
        <v>0</v>
      </c>
      <c r="AR256" s="72">
        <f t="shared" ca="1" si="151"/>
        <v>0</v>
      </c>
      <c r="AS256" s="72">
        <f t="shared" ca="1" si="152"/>
        <v>0</v>
      </c>
      <c r="AT256" s="72">
        <f t="shared" ca="1" si="153"/>
        <v>0</v>
      </c>
      <c r="AU256" s="85">
        <f t="shared" ca="1" si="154"/>
        <v>0</v>
      </c>
      <c r="AV256" s="85"/>
      <c r="AW256" s="73">
        <f t="shared" ca="1" si="155"/>
        <v>0</v>
      </c>
      <c r="AY256" s="73">
        <f t="shared" ca="1" si="156"/>
        <v>0</v>
      </c>
      <c r="AZ256" s="86"/>
    </row>
    <row r="257" spans="1:52" ht="12" customHeight="1">
      <c r="A257" s="77">
        <f t="shared" si="157"/>
        <v>45444</v>
      </c>
      <c r="B257" s="78">
        <f t="shared" si="158"/>
        <v>50000</v>
      </c>
      <c r="C257" s="87"/>
      <c r="D257" s="79">
        <f t="shared" si="120"/>
        <v>50000</v>
      </c>
      <c r="E257" s="67">
        <f t="shared" si="121"/>
        <v>0</v>
      </c>
      <c r="F257" s="67">
        <f t="shared" ca="1" si="122"/>
        <v>0</v>
      </c>
      <c r="G257" s="80">
        <f>VLOOKUP($A257,[0]!Table,MATCH(G$4,[0]!Curves,0))</f>
        <v>5.2510000000000003</v>
      </c>
      <c r="H257" s="81">
        <f t="shared" si="123"/>
        <v>5.2510000000000003</v>
      </c>
      <c r="I257" s="80">
        <f t="shared" si="124"/>
        <v>5.2510000000000003</v>
      </c>
      <c r="J257" s="80">
        <f>VLOOKUP($A257,[0]!Table,MATCH(J$4,[0]!Curves,0))</f>
        <v>0</v>
      </c>
      <c r="K257" s="81">
        <f t="shared" si="125"/>
        <v>0</v>
      </c>
      <c r="L257" s="99">
        <f t="shared" si="126"/>
        <v>0</v>
      </c>
      <c r="M257" s="80">
        <f>VLOOKUP($A257,[0]!Table,MATCH(M$4,[0]!Curves,0))</f>
        <v>0</v>
      </c>
      <c r="N257" s="81">
        <f t="shared" si="127"/>
        <v>0</v>
      </c>
      <c r="O257" s="99">
        <f t="shared" si="128"/>
        <v>0</v>
      </c>
      <c r="P257" s="71"/>
      <c r="Q257" s="99">
        <f t="shared" si="129"/>
        <v>5.2510000000000003</v>
      </c>
      <c r="R257" s="99">
        <f t="shared" si="130"/>
        <v>5.2510000000000003</v>
      </c>
      <c r="S257" s="99">
        <f t="shared" si="131"/>
        <v>5.2510000000000003</v>
      </c>
      <c r="T257" s="82"/>
      <c r="U257" s="22">
        <f t="shared" si="132"/>
        <v>30</v>
      </c>
      <c r="V257" s="83">
        <f t="shared" si="133"/>
        <v>45498</v>
      </c>
      <c r="W257" s="22">
        <f t="shared" ca="1" si="134"/>
        <v>8449</v>
      </c>
      <c r="X257" s="80">
        <f>VLOOKUP($A257,[0]!Table,MATCH(X$4,[0]!Curves,0))</f>
        <v>6.58846529799888E-2</v>
      </c>
      <c r="Y257" s="84">
        <f t="shared" ca="1" si="135"/>
        <v>0.22325653208228644</v>
      </c>
      <c r="Z257" s="22">
        <f t="shared" si="136"/>
        <v>0</v>
      </c>
      <c r="AA257" s="22">
        <f t="shared" si="137"/>
        <v>0</v>
      </c>
      <c r="AC257" s="72">
        <f t="shared" ca="1" si="138"/>
        <v>0</v>
      </c>
      <c r="AD257" s="72">
        <f t="shared" ca="1" si="139"/>
        <v>0</v>
      </c>
      <c r="AE257" s="72">
        <f t="shared" ca="1" si="140"/>
        <v>0</v>
      </c>
      <c r="AF257" s="72">
        <f t="shared" ca="1" si="141"/>
        <v>0</v>
      </c>
      <c r="AG257" s="72">
        <f t="shared" ca="1" si="142"/>
        <v>0</v>
      </c>
      <c r="AH257" s="72">
        <f t="shared" ca="1" si="143"/>
        <v>0</v>
      </c>
      <c r="AI257" s="72">
        <f t="shared" ca="1" si="144"/>
        <v>0</v>
      </c>
      <c r="AJ257" s="72">
        <f t="shared" ca="1" si="145"/>
        <v>0</v>
      </c>
      <c r="AK257" s="72">
        <f t="shared" ca="1" si="146"/>
        <v>0</v>
      </c>
      <c r="AL257" s="76"/>
      <c r="AM257" s="72">
        <f t="shared" ca="1" si="147"/>
        <v>0</v>
      </c>
      <c r="AN257" s="72">
        <f t="shared" ca="1" si="148"/>
        <v>0</v>
      </c>
      <c r="AO257" s="72">
        <f t="shared" ca="1" si="149"/>
        <v>0</v>
      </c>
      <c r="AP257" s="85">
        <f t="shared" ca="1" si="150"/>
        <v>0</v>
      </c>
      <c r="AR257" s="72">
        <f t="shared" ca="1" si="151"/>
        <v>0</v>
      </c>
      <c r="AS257" s="72">
        <f t="shared" ca="1" si="152"/>
        <v>0</v>
      </c>
      <c r="AT257" s="72">
        <f t="shared" ca="1" si="153"/>
        <v>0</v>
      </c>
      <c r="AU257" s="85">
        <f t="shared" ca="1" si="154"/>
        <v>0</v>
      </c>
      <c r="AV257" s="85"/>
      <c r="AW257" s="73">
        <f t="shared" ca="1" si="155"/>
        <v>0</v>
      </c>
      <c r="AY257" s="73">
        <f t="shared" ca="1" si="156"/>
        <v>0</v>
      </c>
      <c r="AZ257" s="86"/>
    </row>
    <row r="258" spans="1:52" ht="12" customHeight="1">
      <c r="A258" s="77">
        <f t="shared" si="157"/>
        <v>45474</v>
      </c>
      <c r="B258" s="78">
        <f t="shared" si="158"/>
        <v>50000</v>
      </c>
      <c r="C258" s="87"/>
      <c r="D258" s="79">
        <f t="shared" si="120"/>
        <v>50000</v>
      </c>
      <c r="E258" s="67">
        <f t="shared" si="121"/>
        <v>0</v>
      </c>
      <c r="F258" s="67">
        <f t="shared" ca="1" si="122"/>
        <v>0</v>
      </c>
      <c r="G258" s="80">
        <f>VLOOKUP($A258,[0]!Table,MATCH(G$4,[0]!Curves,0))</f>
        <v>5.3</v>
      </c>
      <c r="H258" s="81">
        <f t="shared" si="123"/>
        <v>5.3</v>
      </c>
      <c r="I258" s="80">
        <f t="shared" si="124"/>
        <v>5.3</v>
      </c>
      <c r="J258" s="80">
        <f>VLOOKUP($A258,[0]!Table,MATCH(J$4,[0]!Curves,0))</f>
        <v>0</v>
      </c>
      <c r="K258" s="81">
        <f t="shared" si="125"/>
        <v>0</v>
      </c>
      <c r="L258" s="99">
        <f t="shared" si="126"/>
        <v>0</v>
      </c>
      <c r="M258" s="80">
        <f>VLOOKUP($A258,[0]!Table,MATCH(M$4,[0]!Curves,0))</f>
        <v>0</v>
      </c>
      <c r="N258" s="81">
        <f t="shared" si="127"/>
        <v>0</v>
      </c>
      <c r="O258" s="99">
        <f t="shared" si="128"/>
        <v>0</v>
      </c>
      <c r="P258" s="71"/>
      <c r="Q258" s="99">
        <f t="shared" si="129"/>
        <v>5.3</v>
      </c>
      <c r="R258" s="99">
        <f t="shared" si="130"/>
        <v>5.3</v>
      </c>
      <c r="S258" s="99">
        <f t="shared" si="131"/>
        <v>5.3</v>
      </c>
      <c r="T258" s="82"/>
      <c r="U258" s="22">
        <f t="shared" si="132"/>
        <v>31</v>
      </c>
      <c r="V258" s="83">
        <f t="shared" si="133"/>
        <v>45529</v>
      </c>
      <c r="W258" s="22">
        <f t="shared" ca="1" si="134"/>
        <v>8480</v>
      </c>
      <c r="X258" s="80">
        <f>VLOOKUP($A258,[0]!Table,MATCH(X$4,[0]!Curves,0))</f>
        <v>6.5882339494483799E-2</v>
      </c>
      <c r="Y258" s="84">
        <f t="shared" ca="1" si="135"/>
        <v>0.22204358212113556</v>
      </c>
      <c r="Z258" s="22">
        <f t="shared" si="136"/>
        <v>0</v>
      </c>
      <c r="AA258" s="22">
        <f t="shared" si="137"/>
        <v>0</v>
      </c>
      <c r="AC258" s="72">
        <f t="shared" ca="1" si="138"/>
        <v>0</v>
      </c>
      <c r="AD258" s="72">
        <f t="shared" ca="1" si="139"/>
        <v>0</v>
      </c>
      <c r="AE258" s="72">
        <f t="shared" ca="1" si="140"/>
        <v>0</v>
      </c>
      <c r="AF258" s="72">
        <f t="shared" ca="1" si="141"/>
        <v>0</v>
      </c>
      <c r="AG258" s="72">
        <f t="shared" ca="1" si="142"/>
        <v>0</v>
      </c>
      <c r="AH258" s="72">
        <f t="shared" ca="1" si="143"/>
        <v>0</v>
      </c>
      <c r="AI258" s="72">
        <f t="shared" ca="1" si="144"/>
        <v>0</v>
      </c>
      <c r="AJ258" s="72">
        <f t="shared" ca="1" si="145"/>
        <v>0</v>
      </c>
      <c r="AK258" s="72">
        <f t="shared" ca="1" si="146"/>
        <v>0</v>
      </c>
      <c r="AL258" s="76"/>
      <c r="AM258" s="72">
        <f t="shared" ca="1" si="147"/>
        <v>0</v>
      </c>
      <c r="AN258" s="72">
        <f t="shared" ca="1" si="148"/>
        <v>0</v>
      </c>
      <c r="AO258" s="72">
        <f t="shared" ca="1" si="149"/>
        <v>0</v>
      </c>
      <c r="AP258" s="85">
        <f t="shared" ca="1" si="150"/>
        <v>0</v>
      </c>
      <c r="AR258" s="72">
        <f t="shared" ca="1" si="151"/>
        <v>0</v>
      </c>
      <c r="AS258" s="72">
        <f t="shared" ca="1" si="152"/>
        <v>0</v>
      </c>
      <c r="AT258" s="72">
        <f t="shared" ca="1" si="153"/>
        <v>0</v>
      </c>
      <c r="AU258" s="85">
        <f t="shared" ca="1" si="154"/>
        <v>0</v>
      </c>
      <c r="AV258" s="85"/>
      <c r="AW258" s="73">
        <f t="shared" ca="1" si="155"/>
        <v>0</v>
      </c>
      <c r="AY258" s="73">
        <f t="shared" ca="1" si="156"/>
        <v>0</v>
      </c>
      <c r="AZ258" s="86"/>
    </row>
    <row r="259" spans="1:52" ht="12" customHeight="1">
      <c r="A259" s="77">
        <f t="shared" si="157"/>
        <v>45505</v>
      </c>
      <c r="B259" s="78">
        <f t="shared" si="158"/>
        <v>50000</v>
      </c>
      <c r="C259" s="87"/>
      <c r="D259" s="79">
        <f t="shared" si="120"/>
        <v>50000</v>
      </c>
      <c r="E259" s="67">
        <f t="shared" si="121"/>
        <v>0</v>
      </c>
      <c r="F259" s="67">
        <f t="shared" ca="1" si="122"/>
        <v>0</v>
      </c>
      <c r="G259" s="80">
        <f>VLOOKUP($A259,[0]!Table,MATCH(G$4,[0]!Curves,0))</f>
        <v>5.3449999999999998</v>
      </c>
      <c r="H259" s="81">
        <f t="shared" si="123"/>
        <v>5.3449999999999998</v>
      </c>
      <c r="I259" s="80">
        <f t="shared" si="124"/>
        <v>5.3449999999999998</v>
      </c>
      <c r="J259" s="80">
        <f>VLOOKUP($A259,[0]!Table,MATCH(J$4,[0]!Curves,0))</f>
        <v>0</v>
      </c>
      <c r="K259" s="81">
        <f t="shared" si="125"/>
        <v>0</v>
      </c>
      <c r="L259" s="99">
        <f t="shared" si="126"/>
        <v>0</v>
      </c>
      <c r="M259" s="80">
        <f>VLOOKUP($A259,[0]!Table,MATCH(M$4,[0]!Curves,0))</f>
        <v>0</v>
      </c>
      <c r="N259" s="81">
        <f t="shared" si="127"/>
        <v>0</v>
      </c>
      <c r="O259" s="99">
        <f t="shared" si="128"/>
        <v>0</v>
      </c>
      <c r="P259" s="71"/>
      <c r="Q259" s="99">
        <f t="shared" si="129"/>
        <v>5.3449999999999998</v>
      </c>
      <c r="R259" s="99">
        <f t="shared" si="130"/>
        <v>5.3449999999999998</v>
      </c>
      <c r="S259" s="99">
        <f t="shared" si="131"/>
        <v>5.3449999999999998</v>
      </c>
      <c r="T259" s="82"/>
      <c r="U259" s="22">
        <f t="shared" si="132"/>
        <v>31</v>
      </c>
      <c r="V259" s="83">
        <f t="shared" si="133"/>
        <v>45560</v>
      </c>
      <c r="W259" s="22">
        <f t="shared" ca="1" si="134"/>
        <v>8511</v>
      </c>
      <c r="X259" s="80">
        <f>VLOOKUP($A259,[0]!Table,MATCH(X$4,[0]!Curves,0))</f>
        <v>6.5879948892796095E-2</v>
      </c>
      <c r="Y259" s="84">
        <f t="shared" ca="1" si="135"/>
        <v>0.2208373088730399</v>
      </c>
      <c r="Z259" s="22">
        <f t="shared" si="136"/>
        <v>0</v>
      </c>
      <c r="AA259" s="22">
        <f t="shared" si="137"/>
        <v>0</v>
      </c>
      <c r="AC259" s="72">
        <f t="shared" ca="1" si="138"/>
        <v>0</v>
      </c>
      <c r="AD259" s="72">
        <f t="shared" ca="1" si="139"/>
        <v>0</v>
      </c>
      <c r="AE259" s="72">
        <f t="shared" ca="1" si="140"/>
        <v>0</v>
      </c>
      <c r="AF259" s="72">
        <f t="shared" ca="1" si="141"/>
        <v>0</v>
      </c>
      <c r="AG259" s="72">
        <f t="shared" ca="1" si="142"/>
        <v>0</v>
      </c>
      <c r="AH259" s="72">
        <f t="shared" ca="1" si="143"/>
        <v>0</v>
      </c>
      <c r="AI259" s="72">
        <f t="shared" ca="1" si="144"/>
        <v>0</v>
      </c>
      <c r="AJ259" s="72">
        <f t="shared" ca="1" si="145"/>
        <v>0</v>
      </c>
      <c r="AK259" s="72">
        <f t="shared" ca="1" si="146"/>
        <v>0</v>
      </c>
      <c r="AL259" s="76"/>
      <c r="AM259" s="72">
        <f t="shared" ca="1" si="147"/>
        <v>0</v>
      </c>
      <c r="AN259" s="72">
        <f t="shared" ca="1" si="148"/>
        <v>0</v>
      </c>
      <c r="AO259" s="72">
        <f t="shared" ca="1" si="149"/>
        <v>0</v>
      </c>
      <c r="AP259" s="85">
        <f t="shared" ca="1" si="150"/>
        <v>0</v>
      </c>
      <c r="AR259" s="72">
        <f t="shared" ca="1" si="151"/>
        <v>0</v>
      </c>
      <c r="AS259" s="72">
        <f t="shared" ca="1" si="152"/>
        <v>0</v>
      </c>
      <c r="AT259" s="72">
        <f t="shared" ca="1" si="153"/>
        <v>0</v>
      </c>
      <c r="AU259" s="85">
        <f t="shared" ca="1" si="154"/>
        <v>0</v>
      </c>
      <c r="AV259" s="85"/>
      <c r="AW259" s="73">
        <f t="shared" ca="1" si="155"/>
        <v>0</v>
      </c>
      <c r="AY259" s="73">
        <f t="shared" ca="1" si="156"/>
        <v>0</v>
      </c>
      <c r="AZ259" s="86"/>
    </row>
    <row r="260" spans="1:52" ht="12" customHeight="1">
      <c r="A260" s="77">
        <f t="shared" si="157"/>
        <v>45536</v>
      </c>
      <c r="B260" s="78">
        <f t="shared" si="158"/>
        <v>50000</v>
      </c>
      <c r="C260" s="87"/>
      <c r="D260" s="79">
        <f t="shared" si="120"/>
        <v>50000</v>
      </c>
      <c r="E260" s="67">
        <f t="shared" si="121"/>
        <v>0</v>
      </c>
      <c r="F260" s="67">
        <f t="shared" ca="1" si="122"/>
        <v>0</v>
      </c>
      <c r="G260" s="80">
        <f>VLOOKUP($A260,[0]!Table,MATCH(G$4,[0]!Curves,0))</f>
        <v>5.3520000000000003</v>
      </c>
      <c r="H260" s="81">
        <f t="shared" si="123"/>
        <v>5.3520000000000003</v>
      </c>
      <c r="I260" s="80">
        <f t="shared" si="124"/>
        <v>5.3520000000000003</v>
      </c>
      <c r="J260" s="80">
        <f>VLOOKUP($A260,[0]!Table,MATCH(J$4,[0]!Curves,0))</f>
        <v>0</v>
      </c>
      <c r="K260" s="81">
        <f t="shared" si="125"/>
        <v>0</v>
      </c>
      <c r="L260" s="99">
        <f t="shared" si="126"/>
        <v>0</v>
      </c>
      <c r="M260" s="80">
        <f>VLOOKUP($A260,[0]!Table,MATCH(M$4,[0]!Curves,0))</f>
        <v>0</v>
      </c>
      <c r="N260" s="81">
        <f t="shared" si="127"/>
        <v>0</v>
      </c>
      <c r="O260" s="99">
        <f t="shared" si="128"/>
        <v>0</v>
      </c>
      <c r="P260" s="71"/>
      <c r="Q260" s="99">
        <f t="shared" si="129"/>
        <v>5.3520000000000003</v>
      </c>
      <c r="R260" s="99">
        <f t="shared" si="130"/>
        <v>5.3520000000000003</v>
      </c>
      <c r="S260" s="99">
        <f t="shared" si="131"/>
        <v>5.3520000000000003</v>
      </c>
      <c r="T260" s="82"/>
      <c r="U260" s="22">
        <f t="shared" si="132"/>
        <v>30</v>
      </c>
      <c r="V260" s="83">
        <f t="shared" si="133"/>
        <v>45590</v>
      </c>
      <c r="W260" s="22">
        <f t="shared" ca="1" si="134"/>
        <v>8541</v>
      </c>
      <c r="X260" s="80">
        <f>VLOOKUP($A260,[0]!Table,MATCH(X$4,[0]!Curves,0))</f>
        <v>6.5877558291110597E-2</v>
      </c>
      <c r="Y260" s="84">
        <f t="shared" ca="1" si="135"/>
        <v>0.21967626972913243</v>
      </c>
      <c r="Z260" s="22">
        <f t="shared" si="136"/>
        <v>0</v>
      </c>
      <c r="AA260" s="22">
        <f t="shared" si="137"/>
        <v>0</v>
      </c>
      <c r="AC260" s="72">
        <f t="shared" ca="1" si="138"/>
        <v>0</v>
      </c>
      <c r="AD260" s="72">
        <f t="shared" ca="1" si="139"/>
        <v>0</v>
      </c>
      <c r="AE260" s="72">
        <f t="shared" ca="1" si="140"/>
        <v>0</v>
      </c>
      <c r="AF260" s="72">
        <f t="shared" ca="1" si="141"/>
        <v>0</v>
      </c>
      <c r="AG260" s="72">
        <f t="shared" ca="1" si="142"/>
        <v>0</v>
      </c>
      <c r="AH260" s="72">
        <f t="shared" ca="1" si="143"/>
        <v>0</v>
      </c>
      <c r="AI260" s="72">
        <f t="shared" ca="1" si="144"/>
        <v>0</v>
      </c>
      <c r="AJ260" s="72">
        <f t="shared" ca="1" si="145"/>
        <v>0</v>
      </c>
      <c r="AK260" s="72">
        <f t="shared" ca="1" si="146"/>
        <v>0</v>
      </c>
      <c r="AL260" s="76"/>
      <c r="AM260" s="72">
        <f t="shared" ca="1" si="147"/>
        <v>0</v>
      </c>
      <c r="AN260" s="72">
        <f t="shared" ca="1" si="148"/>
        <v>0</v>
      </c>
      <c r="AO260" s="72">
        <f t="shared" ca="1" si="149"/>
        <v>0</v>
      </c>
      <c r="AP260" s="85">
        <f t="shared" ca="1" si="150"/>
        <v>0</v>
      </c>
      <c r="AR260" s="72">
        <f t="shared" ca="1" si="151"/>
        <v>0</v>
      </c>
      <c r="AS260" s="72">
        <f t="shared" ca="1" si="152"/>
        <v>0</v>
      </c>
      <c r="AT260" s="72">
        <f t="shared" ca="1" si="153"/>
        <v>0</v>
      </c>
      <c r="AU260" s="85">
        <f t="shared" ca="1" si="154"/>
        <v>0</v>
      </c>
      <c r="AV260" s="85"/>
      <c r="AW260" s="73">
        <f t="shared" ca="1" si="155"/>
        <v>0</v>
      </c>
      <c r="AY260" s="73">
        <f t="shared" ca="1" si="156"/>
        <v>0</v>
      </c>
      <c r="AZ260" s="86"/>
    </row>
    <row r="261" spans="1:52" ht="12" customHeight="1">
      <c r="A261" s="77">
        <f t="shared" si="157"/>
        <v>45566</v>
      </c>
      <c r="B261" s="78">
        <f t="shared" si="158"/>
        <v>50000</v>
      </c>
      <c r="C261" s="87"/>
      <c r="D261" s="79">
        <f t="shared" si="120"/>
        <v>50000</v>
      </c>
      <c r="E261" s="67">
        <f t="shared" si="121"/>
        <v>0</v>
      </c>
      <c r="F261" s="67">
        <f t="shared" ca="1" si="122"/>
        <v>0</v>
      </c>
      <c r="G261" s="80">
        <f>VLOOKUP($A261,[0]!Table,MATCH(G$4,[0]!Curves,0))</f>
        <v>5.38</v>
      </c>
      <c r="H261" s="81">
        <f t="shared" si="123"/>
        <v>5.38</v>
      </c>
      <c r="I261" s="80">
        <f t="shared" si="124"/>
        <v>5.38</v>
      </c>
      <c r="J261" s="80">
        <f>VLOOKUP($A261,[0]!Table,MATCH(J$4,[0]!Curves,0))</f>
        <v>0</v>
      </c>
      <c r="K261" s="81">
        <f t="shared" si="125"/>
        <v>0</v>
      </c>
      <c r="L261" s="99">
        <f t="shared" si="126"/>
        <v>0</v>
      </c>
      <c r="M261" s="80">
        <f>VLOOKUP($A261,[0]!Table,MATCH(M$4,[0]!Curves,0))</f>
        <v>0</v>
      </c>
      <c r="N261" s="81">
        <f t="shared" si="127"/>
        <v>0</v>
      </c>
      <c r="O261" s="99">
        <f t="shared" si="128"/>
        <v>0</v>
      </c>
      <c r="P261" s="71"/>
      <c r="Q261" s="99">
        <f t="shared" si="129"/>
        <v>5.38</v>
      </c>
      <c r="R261" s="99">
        <f t="shared" si="130"/>
        <v>5.38</v>
      </c>
      <c r="S261" s="99">
        <f t="shared" si="131"/>
        <v>5.38</v>
      </c>
      <c r="T261" s="82"/>
      <c r="U261" s="22">
        <f t="shared" si="132"/>
        <v>31</v>
      </c>
      <c r="V261" s="83">
        <f t="shared" si="133"/>
        <v>45621</v>
      </c>
      <c r="W261" s="22">
        <f t="shared" ca="1" si="134"/>
        <v>8572</v>
      </c>
      <c r="X261" s="80">
        <f>VLOOKUP($A261,[0]!Table,MATCH(X$4,[0]!Curves,0))</f>
        <v>6.5875244805610605E-2</v>
      </c>
      <c r="Y261" s="84">
        <f t="shared" ca="1" si="135"/>
        <v>0.21848302605781544</v>
      </c>
      <c r="Z261" s="22">
        <f t="shared" si="136"/>
        <v>0</v>
      </c>
      <c r="AA261" s="22">
        <f t="shared" si="137"/>
        <v>0</v>
      </c>
      <c r="AC261" s="72">
        <f t="shared" ca="1" si="138"/>
        <v>0</v>
      </c>
      <c r="AD261" s="72">
        <f t="shared" ca="1" si="139"/>
        <v>0</v>
      </c>
      <c r="AE261" s="72">
        <f t="shared" ca="1" si="140"/>
        <v>0</v>
      </c>
      <c r="AF261" s="72">
        <f t="shared" ca="1" si="141"/>
        <v>0</v>
      </c>
      <c r="AG261" s="72">
        <f t="shared" ca="1" si="142"/>
        <v>0</v>
      </c>
      <c r="AH261" s="72">
        <f t="shared" ca="1" si="143"/>
        <v>0</v>
      </c>
      <c r="AI261" s="72">
        <f t="shared" ca="1" si="144"/>
        <v>0</v>
      </c>
      <c r="AJ261" s="72">
        <f t="shared" ca="1" si="145"/>
        <v>0</v>
      </c>
      <c r="AK261" s="72">
        <f t="shared" ca="1" si="146"/>
        <v>0</v>
      </c>
      <c r="AL261" s="76"/>
      <c r="AM261" s="72">
        <f t="shared" ca="1" si="147"/>
        <v>0</v>
      </c>
      <c r="AN261" s="72">
        <f t="shared" ca="1" si="148"/>
        <v>0</v>
      </c>
      <c r="AO261" s="72">
        <f t="shared" ca="1" si="149"/>
        <v>0</v>
      </c>
      <c r="AP261" s="85">
        <f t="shared" ca="1" si="150"/>
        <v>0</v>
      </c>
      <c r="AR261" s="72">
        <f t="shared" ca="1" si="151"/>
        <v>0</v>
      </c>
      <c r="AS261" s="72">
        <f t="shared" ca="1" si="152"/>
        <v>0</v>
      </c>
      <c r="AT261" s="72">
        <f t="shared" ca="1" si="153"/>
        <v>0</v>
      </c>
      <c r="AU261" s="85">
        <f t="shared" ca="1" si="154"/>
        <v>0</v>
      </c>
      <c r="AV261" s="85"/>
      <c r="AW261" s="73">
        <f t="shared" ca="1" si="155"/>
        <v>0</v>
      </c>
      <c r="AY261" s="73">
        <f t="shared" ca="1" si="156"/>
        <v>0</v>
      </c>
      <c r="AZ261" s="86"/>
    </row>
    <row r="262" spans="1:52" ht="12" customHeight="1">
      <c r="A262" s="77">
        <f t="shared" si="157"/>
        <v>45597</v>
      </c>
      <c r="B262" s="78">
        <f t="shared" si="158"/>
        <v>50000</v>
      </c>
      <c r="C262" s="87"/>
      <c r="D262" s="79">
        <f t="shared" si="120"/>
        <v>50000</v>
      </c>
      <c r="E262" s="67">
        <f t="shared" si="121"/>
        <v>0</v>
      </c>
      <c r="F262" s="67">
        <f t="shared" ca="1" si="122"/>
        <v>0</v>
      </c>
      <c r="G262" s="80">
        <f>VLOOKUP($A262,[0]!Table,MATCH(G$4,[0]!Curves,0))</f>
        <v>5.5149999999999997</v>
      </c>
      <c r="H262" s="81">
        <f t="shared" si="123"/>
        <v>5.5149999999999997</v>
      </c>
      <c r="I262" s="80">
        <f t="shared" si="124"/>
        <v>5.5149999999999997</v>
      </c>
      <c r="J262" s="80">
        <f>VLOOKUP($A262,[0]!Table,MATCH(J$4,[0]!Curves,0))</f>
        <v>0</v>
      </c>
      <c r="K262" s="81">
        <f t="shared" si="125"/>
        <v>0</v>
      </c>
      <c r="L262" s="99">
        <f t="shared" si="126"/>
        <v>0</v>
      </c>
      <c r="M262" s="80">
        <f>VLOOKUP($A262,[0]!Table,MATCH(M$4,[0]!Curves,0))</f>
        <v>0</v>
      </c>
      <c r="N262" s="81">
        <f t="shared" si="127"/>
        <v>0</v>
      </c>
      <c r="O262" s="99">
        <f t="shared" si="128"/>
        <v>0</v>
      </c>
      <c r="P262" s="71"/>
      <c r="Q262" s="99">
        <f t="shared" si="129"/>
        <v>5.5149999999999997</v>
      </c>
      <c r="R262" s="99">
        <f t="shared" si="130"/>
        <v>5.5149999999999997</v>
      </c>
      <c r="S262" s="99">
        <f t="shared" si="131"/>
        <v>5.5149999999999997</v>
      </c>
      <c r="T262" s="82"/>
      <c r="U262" s="22">
        <f t="shared" si="132"/>
        <v>30</v>
      </c>
      <c r="V262" s="83">
        <f t="shared" si="133"/>
        <v>45651</v>
      </c>
      <c r="W262" s="22">
        <f t="shared" ca="1" si="134"/>
        <v>8602</v>
      </c>
      <c r="X262" s="80">
        <f>VLOOKUP($A262,[0]!Table,MATCH(X$4,[0]!Curves,0))</f>
        <v>6.5872854203929104E-2</v>
      </c>
      <c r="Y262" s="84">
        <f t="shared" ca="1" si="135"/>
        <v>0.21733452703206821</v>
      </c>
      <c r="Z262" s="22">
        <f t="shared" si="136"/>
        <v>0</v>
      </c>
      <c r="AA262" s="22">
        <f t="shared" si="137"/>
        <v>0</v>
      </c>
      <c r="AC262" s="72">
        <f t="shared" ca="1" si="138"/>
        <v>0</v>
      </c>
      <c r="AD262" s="72">
        <f t="shared" ca="1" si="139"/>
        <v>0</v>
      </c>
      <c r="AE262" s="72">
        <f t="shared" ca="1" si="140"/>
        <v>0</v>
      </c>
      <c r="AF262" s="72">
        <f t="shared" ca="1" si="141"/>
        <v>0</v>
      </c>
      <c r="AG262" s="72">
        <f t="shared" ca="1" si="142"/>
        <v>0</v>
      </c>
      <c r="AH262" s="72">
        <f t="shared" ca="1" si="143"/>
        <v>0</v>
      </c>
      <c r="AI262" s="72">
        <f t="shared" ca="1" si="144"/>
        <v>0</v>
      </c>
      <c r="AJ262" s="72">
        <f t="shared" ca="1" si="145"/>
        <v>0</v>
      </c>
      <c r="AK262" s="72">
        <f t="shared" ca="1" si="146"/>
        <v>0</v>
      </c>
      <c r="AL262" s="76"/>
      <c r="AM262" s="72">
        <f t="shared" ca="1" si="147"/>
        <v>0</v>
      </c>
      <c r="AN262" s="72">
        <f t="shared" ca="1" si="148"/>
        <v>0</v>
      </c>
      <c r="AO262" s="72">
        <f t="shared" ca="1" si="149"/>
        <v>0</v>
      </c>
      <c r="AP262" s="85">
        <f t="shared" ca="1" si="150"/>
        <v>0</v>
      </c>
      <c r="AR262" s="72">
        <f t="shared" ca="1" si="151"/>
        <v>0</v>
      </c>
      <c r="AS262" s="72">
        <f t="shared" ca="1" si="152"/>
        <v>0</v>
      </c>
      <c r="AT262" s="72">
        <f t="shared" ca="1" si="153"/>
        <v>0</v>
      </c>
      <c r="AU262" s="85">
        <f t="shared" ca="1" si="154"/>
        <v>0</v>
      </c>
      <c r="AV262" s="85"/>
      <c r="AW262" s="73">
        <f t="shared" ca="1" si="155"/>
        <v>0</v>
      </c>
      <c r="AY262" s="73">
        <f t="shared" ca="1" si="156"/>
        <v>0</v>
      </c>
      <c r="AZ262" s="86"/>
    </row>
    <row r="263" spans="1:52" ht="12" customHeight="1">
      <c r="A263" s="77">
        <f t="shared" si="157"/>
        <v>45627</v>
      </c>
      <c r="B263" s="78">
        <f t="shared" si="158"/>
        <v>50000</v>
      </c>
      <c r="C263" s="87"/>
      <c r="D263" s="79">
        <f t="shared" si="120"/>
        <v>50000</v>
      </c>
      <c r="E263" s="67">
        <f t="shared" si="121"/>
        <v>0</v>
      </c>
      <c r="F263" s="67">
        <f t="shared" ca="1" si="122"/>
        <v>0</v>
      </c>
      <c r="G263" s="80">
        <f>VLOOKUP($A263,[0]!Table,MATCH(G$4,[0]!Curves,0))</f>
        <v>5.65</v>
      </c>
      <c r="H263" s="81">
        <f t="shared" si="123"/>
        <v>5.65</v>
      </c>
      <c r="I263" s="80">
        <f t="shared" si="124"/>
        <v>5.65</v>
      </c>
      <c r="J263" s="80">
        <f>VLOOKUP($A263,[0]!Table,MATCH(J$4,[0]!Curves,0))</f>
        <v>0</v>
      </c>
      <c r="K263" s="81">
        <f t="shared" si="125"/>
        <v>0</v>
      </c>
      <c r="L263" s="99">
        <f t="shared" si="126"/>
        <v>0</v>
      </c>
      <c r="M263" s="80">
        <f>VLOOKUP($A263,[0]!Table,MATCH(M$4,[0]!Curves,0))</f>
        <v>0</v>
      </c>
      <c r="N263" s="81">
        <f t="shared" si="127"/>
        <v>0</v>
      </c>
      <c r="O263" s="99">
        <f t="shared" si="128"/>
        <v>0</v>
      </c>
      <c r="P263" s="71"/>
      <c r="Q263" s="99">
        <f t="shared" si="129"/>
        <v>5.65</v>
      </c>
      <c r="R263" s="99">
        <f t="shared" si="130"/>
        <v>5.65</v>
      </c>
      <c r="S263" s="99">
        <f t="shared" si="131"/>
        <v>5.65</v>
      </c>
      <c r="T263" s="82"/>
      <c r="U263" s="22">
        <f t="shared" si="132"/>
        <v>31</v>
      </c>
      <c r="V263" s="83">
        <f t="shared" si="133"/>
        <v>45682</v>
      </c>
      <c r="W263" s="22">
        <f t="shared" ca="1" si="134"/>
        <v>8633</v>
      </c>
      <c r="X263" s="80">
        <f>VLOOKUP($A263,[0]!Table,MATCH(X$4,[0]!Curves,0))</f>
        <v>6.5870540718432596E-2</v>
      </c>
      <c r="Y263" s="84">
        <f t="shared" ca="1" si="135"/>
        <v>0.21615417042695853</v>
      </c>
      <c r="Z263" s="22">
        <f t="shared" si="136"/>
        <v>0</v>
      </c>
      <c r="AA263" s="22">
        <f t="shared" si="137"/>
        <v>0</v>
      </c>
      <c r="AC263" s="72">
        <f t="shared" ca="1" si="138"/>
        <v>0</v>
      </c>
      <c r="AD263" s="72">
        <f t="shared" ca="1" si="139"/>
        <v>0</v>
      </c>
      <c r="AE263" s="72">
        <f t="shared" ca="1" si="140"/>
        <v>0</v>
      </c>
      <c r="AF263" s="72">
        <f t="shared" ca="1" si="141"/>
        <v>0</v>
      </c>
      <c r="AG263" s="72">
        <f t="shared" ca="1" si="142"/>
        <v>0</v>
      </c>
      <c r="AH263" s="72">
        <f t="shared" ca="1" si="143"/>
        <v>0</v>
      </c>
      <c r="AI263" s="72">
        <f t="shared" ca="1" si="144"/>
        <v>0</v>
      </c>
      <c r="AJ263" s="72">
        <f t="shared" ca="1" si="145"/>
        <v>0</v>
      </c>
      <c r="AK263" s="72">
        <f t="shared" ca="1" si="146"/>
        <v>0</v>
      </c>
      <c r="AL263" s="76"/>
      <c r="AM263" s="72">
        <f t="shared" ca="1" si="147"/>
        <v>0</v>
      </c>
      <c r="AN263" s="72">
        <f t="shared" ca="1" si="148"/>
        <v>0</v>
      </c>
      <c r="AO263" s="72">
        <f t="shared" ca="1" si="149"/>
        <v>0</v>
      </c>
      <c r="AP263" s="85">
        <f t="shared" ca="1" si="150"/>
        <v>0</v>
      </c>
      <c r="AR263" s="72">
        <f t="shared" ca="1" si="151"/>
        <v>0</v>
      </c>
      <c r="AS263" s="72">
        <f t="shared" ca="1" si="152"/>
        <v>0</v>
      </c>
      <c r="AT263" s="72">
        <f t="shared" ca="1" si="153"/>
        <v>0</v>
      </c>
      <c r="AU263" s="85">
        <f t="shared" ca="1" si="154"/>
        <v>0</v>
      </c>
      <c r="AV263" s="85"/>
      <c r="AW263" s="73">
        <f t="shared" ca="1" si="155"/>
        <v>0</v>
      </c>
      <c r="AY263" s="73">
        <f t="shared" ca="1" si="156"/>
        <v>0</v>
      </c>
      <c r="AZ263" s="86"/>
    </row>
    <row r="264" spans="1:52" ht="12" customHeight="1">
      <c r="A264" s="77">
        <f t="shared" si="157"/>
        <v>45658</v>
      </c>
      <c r="B264" s="78">
        <f t="shared" si="158"/>
        <v>50000</v>
      </c>
      <c r="C264" s="87"/>
      <c r="D264" s="79">
        <f t="shared" si="120"/>
        <v>50000</v>
      </c>
      <c r="E264" s="67">
        <f t="shared" si="121"/>
        <v>0</v>
      </c>
      <c r="F264" s="67">
        <f t="shared" ca="1" si="122"/>
        <v>0</v>
      </c>
      <c r="G264" s="80">
        <f>VLOOKUP($A264,[0]!Table,MATCH(G$4,[0]!Curves,0))</f>
        <v>0</v>
      </c>
      <c r="H264" s="81">
        <f t="shared" si="123"/>
        <v>0</v>
      </c>
      <c r="I264" s="80">
        <f t="shared" si="124"/>
        <v>0</v>
      </c>
      <c r="J264" s="80">
        <f>VLOOKUP($A264,[0]!Table,MATCH(J$4,[0]!Curves,0))</f>
        <v>0</v>
      </c>
      <c r="K264" s="81">
        <f t="shared" si="125"/>
        <v>0</v>
      </c>
      <c r="L264" s="99">
        <f t="shared" si="126"/>
        <v>0</v>
      </c>
      <c r="M264" s="80">
        <f>VLOOKUP($A264,[0]!Table,MATCH(M$4,[0]!Curves,0))</f>
        <v>0</v>
      </c>
      <c r="N264" s="81">
        <f t="shared" si="127"/>
        <v>0</v>
      </c>
      <c r="O264" s="99">
        <f t="shared" si="128"/>
        <v>0</v>
      </c>
      <c r="P264" s="71"/>
      <c r="Q264" s="99">
        <f t="shared" si="129"/>
        <v>0</v>
      </c>
      <c r="R264" s="99">
        <f t="shared" si="130"/>
        <v>0</v>
      </c>
      <c r="S264" s="99">
        <f t="shared" si="131"/>
        <v>0</v>
      </c>
      <c r="T264" s="82"/>
      <c r="U264" s="22">
        <f t="shared" si="132"/>
        <v>31</v>
      </c>
      <c r="V264" s="83">
        <f t="shared" si="133"/>
        <v>45713</v>
      </c>
      <c r="W264" s="22">
        <f t="shared" ca="1" si="134"/>
        <v>8664</v>
      </c>
      <c r="X264" s="80">
        <f>VLOOKUP($A264,[0]!Table,MATCH(X$4,[0]!Curves,0))</f>
        <v>6.5868150116754606E-2</v>
      </c>
      <c r="Y264" s="84">
        <f t="shared" ca="1" si="135"/>
        <v>0.21498030887843839</v>
      </c>
      <c r="Z264" s="22">
        <f t="shared" si="136"/>
        <v>0</v>
      </c>
      <c r="AA264" s="22">
        <f t="shared" si="137"/>
        <v>0</v>
      </c>
      <c r="AC264" s="72">
        <f t="shared" ca="1" si="138"/>
        <v>0</v>
      </c>
      <c r="AD264" s="72">
        <f t="shared" ca="1" si="139"/>
        <v>0</v>
      </c>
      <c r="AE264" s="72">
        <f t="shared" ca="1" si="140"/>
        <v>0</v>
      </c>
      <c r="AF264" s="72">
        <f t="shared" ca="1" si="141"/>
        <v>0</v>
      </c>
      <c r="AG264" s="72">
        <f t="shared" ca="1" si="142"/>
        <v>0</v>
      </c>
      <c r="AH264" s="72">
        <f t="shared" ca="1" si="143"/>
        <v>0</v>
      </c>
      <c r="AI264" s="72">
        <f t="shared" ca="1" si="144"/>
        <v>0</v>
      </c>
      <c r="AJ264" s="72">
        <f t="shared" ca="1" si="145"/>
        <v>0</v>
      </c>
      <c r="AK264" s="72">
        <f t="shared" ca="1" si="146"/>
        <v>0</v>
      </c>
      <c r="AL264" s="76"/>
      <c r="AM264" s="72">
        <f t="shared" ca="1" si="147"/>
        <v>0</v>
      </c>
      <c r="AN264" s="72">
        <f t="shared" ca="1" si="148"/>
        <v>0</v>
      </c>
      <c r="AO264" s="72">
        <f t="shared" ca="1" si="149"/>
        <v>0</v>
      </c>
      <c r="AP264" s="85">
        <f t="shared" ca="1" si="150"/>
        <v>0</v>
      </c>
      <c r="AR264" s="72">
        <f t="shared" ca="1" si="151"/>
        <v>0</v>
      </c>
      <c r="AS264" s="72">
        <f t="shared" ca="1" si="152"/>
        <v>0</v>
      </c>
      <c r="AT264" s="72">
        <f t="shared" ca="1" si="153"/>
        <v>0</v>
      </c>
      <c r="AU264" s="85">
        <f t="shared" ca="1" si="154"/>
        <v>0</v>
      </c>
      <c r="AV264" s="85"/>
      <c r="AW264" s="73">
        <f t="shared" ca="1" si="155"/>
        <v>0</v>
      </c>
      <c r="AY264" s="73">
        <f t="shared" ca="1" si="156"/>
        <v>0</v>
      </c>
      <c r="AZ264" s="86"/>
    </row>
    <row r="265" spans="1:52" ht="12" customHeight="1">
      <c r="A265" s="77">
        <f t="shared" si="157"/>
        <v>45689</v>
      </c>
      <c r="B265" s="78">
        <f t="shared" si="158"/>
        <v>50000</v>
      </c>
      <c r="C265" s="87"/>
      <c r="D265" s="79">
        <f t="shared" si="120"/>
        <v>50000</v>
      </c>
      <c r="E265" s="67">
        <f t="shared" si="121"/>
        <v>0</v>
      </c>
      <c r="F265" s="67">
        <f t="shared" ca="1" si="122"/>
        <v>0</v>
      </c>
      <c r="G265" s="80">
        <f>VLOOKUP($A265,[0]!Table,MATCH(G$4,[0]!Curves,0))</f>
        <v>0</v>
      </c>
      <c r="H265" s="81">
        <f t="shared" si="123"/>
        <v>0</v>
      </c>
      <c r="I265" s="80">
        <f t="shared" si="124"/>
        <v>0</v>
      </c>
      <c r="J265" s="80">
        <f>VLOOKUP($A265,[0]!Table,MATCH(J$4,[0]!Curves,0))</f>
        <v>0</v>
      </c>
      <c r="K265" s="81">
        <f t="shared" si="125"/>
        <v>0</v>
      </c>
      <c r="L265" s="99">
        <f t="shared" si="126"/>
        <v>0</v>
      </c>
      <c r="M265" s="80">
        <f>VLOOKUP($A265,[0]!Table,MATCH(M$4,[0]!Curves,0))</f>
        <v>0</v>
      </c>
      <c r="N265" s="81">
        <f t="shared" si="127"/>
        <v>0</v>
      </c>
      <c r="O265" s="99">
        <f t="shared" si="128"/>
        <v>0</v>
      </c>
      <c r="P265" s="71"/>
      <c r="Q265" s="99">
        <f t="shared" si="129"/>
        <v>0</v>
      </c>
      <c r="R265" s="99">
        <f t="shared" si="130"/>
        <v>0</v>
      </c>
      <c r="S265" s="99">
        <f t="shared" si="131"/>
        <v>0</v>
      </c>
      <c r="T265" s="82"/>
      <c r="U265" s="22">
        <f t="shared" si="132"/>
        <v>28</v>
      </c>
      <c r="V265" s="83">
        <f t="shared" si="133"/>
        <v>45741</v>
      </c>
      <c r="W265" s="22">
        <f t="shared" ca="1" si="134"/>
        <v>8692</v>
      </c>
      <c r="X265" s="80">
        <f>VLOOKUP($A265,[0]!Table,MATCH(X$4,[0]!Curves,0))</f>
        <v>6.5865759515078406E-2</v>
      </c>
      <c r="Y265" s="84">
        <f t="shared" ca="1" si="135"/>
        <v>0.2139255993656059</v>
      </c>
      <c r="Z265" s="22">
        <f t="shared" si="136"/>
        <v>0</v>
      </c>
      <c r="AA265" s="22">
        <f t="shared" si="137"/>
        <v>0</v>
      </c>
      <c r="AC265" s="72">
        <f t="shared" ca="1" si="138"/>
        <v>0</v>
      </c>
      <c r="AD265" s="72">
        <f t="shared" ca="1" si="139"/>
        <v>0</v>
      </c>
      <c r="AE265" s="72">
        <f t="shared" ca="1" si="140"/>
        <v>0</v>
      </c>
      <c r="AF265" s="72">
        <f t="shared" ca="1" si="141"/>
        <v>0</v>
      </c>
      <c r="AG265" s="72">
        <f t="shared" ca="1" si="142"/>
        <v>0</v>
      </c>
      <c r="AH265" s="72">
        <f t="shared" ca="1" si="143"/>
        <v>0</v>
      </c>
      <c r="AI265" s="72">
        <f t="shared" ca="1" si="144"/>
        <v>0</v>
      </c>
      <c r="AJ265" s="72">
        <f t="shared" ca="1" si="145"/>
        <v>0</v>
      </c>
      <c r="AK265" s="72">
        <f t="shared" ca="1" si="146"/>
        <v>0</v>
      </c>
      <c r="AL265" s="76"/>
      <c r="AM265" s="72">
        <f t="shared" ca="1" si="147"/>
        <v>0</v>
      </c>
      <c r="AN265" s="72">
        <f t="shared" ca="1" si="148"/>
        <v>0</v>
      </c>
      <c r="AO265" s="72">
        <f t="shared" ca="1" si="149"/>
        <v>0</v>
      </c>
      <c r="AP265" s="85">
        <f t="shared" ca="1" si="150"/>
        <v>0</v>
      </c>
      <c r="AR265" s="72">
        <f t="shared" ca="1" si="151"/>
        <v>0</v>
      </c>
      <c r="AS265" s="72">
        <f t="shared" ca="1" si="152"/>
        <v>0</v>
      </c>
      <c r="AT265" s="72">
        <f t="shared" ca="1" si="153"/>
        <v>0</v>
      </c>
      <c r="AU265" s="85">
        <f t="shared" ca="1" si="154"/>
        <v>0</v>
      </c>
      <c r="AV265" s="85"/>
      <c r="AW265" s="73">
        <f t="shared" ca="1" si="155"/>
        <v>0</v>
      </c>
      <c r="AY265" s="73">
        <f t="shared" ca="1" si="156"/>
        <v>0</v>
      </c>
      <c r="AZ265" s="86"/>
    </row>
    <row r="266" spans="1:52" ht="12" customHeight="1">
      <c r="A266" s="77">
        <f t="shared" si="157"/>
        <v>45717</v>
      </c>
      <c r="B266" s="78">
        <f t="shared" si="158"/>
        <v>50000</v>
      </c>
      <c r="C266" s="87"/>
      <c r="D266" s="79">
        <f t="shared" ref="D266:D329" si="159">B266+C266</f>
        <v>50000</v>
      </c>
      <c r="E266" s="67">
        <f t="shared" ref="E266:E329" si="160">IF(Z266=0,0,IF(AND(Z266=1,$H$3=1),D266*U266,IF($H$3=2,D266,"N/A")))</f>
        <v>0</v>
      </c>
      <c r="F266" s="67">
        <f t="shared" ref="F266:F329" ca="1" si="161">E266*Y266</f>
        <v>0</v>
      </c>
      <c r="G266" s="80">
        <f>VLOOKUP($A266,[0]!Table,MATCH(G$4,[0]!Curves,0))</f>
        <v>0</v>
      </c>
      <c r="H266" s="81">
        <f t="shared" ref="H266:H329" si="162">G266+$H$7</f>
        <v>0</v>
      </c>
      <c r="I266" s="80">
        <f t="shared" ref="I266:I329" si="163">H266</f>
        <v>0</v>
      </c>
      <c r="J266" s="80">
        <f>VLOOKUP($A266,[0]!Table,MATCH(J$4,[0]!Curves,0))</f>
        <v>0</v>
      </c>
      <c r="K266" s="81">
        <f t="shared" ref="K266:K329" si="164">J266+$K$7</f>
        <v>0</v>
      </c>
      <c r="L266" s="99">
        <f t="shared" ref="L266:L329" si="165">K266</f>
        <v>0</v>
      </c>
      <c r="M266" s="80">
        <f>VLOOKUP($A266,[0]!Table,MATCH(M$4,[0]!Curves,0))</f>
        <v>0</v>
      </c>
      <c r="N266" s="81">
        <f t="shared" ref="N266:N329" si="166">M266+$N$7</f>
        <v>0</v>
      </c>
      <c r="O266" s="99">
        <f t="shared" ref="O266:O329" si="167">N266</f>
        <v>0</v>
      </c>
      <c r="P266" s="71"/>
      <c r="Q266" s="99">
        <f t="shared" ref="Q266:Q329" si="168">IF($F$3=1,M266+J266+G266,J266+G266)</f>
        <v>0</v>
      </c>
      <c r="R266" s="99">
        <f t="shared" ref="R266:R329" si="169">IF($F$3=1,N266+K266+H266,K266+H266)</f>
        <v>0</v>
      </c>
      <c r="S266" s="99">
        <f t="shared" ref="S266:S329" si="170">IF($F$3=1,O266+L266+I266,L266+I266)</f>
        <v>0</v>
      </c>
      <c r="T266" s="82"/>
      <c r="U266" s="22">
        <f t="shared" ref="U266:U329" si="171">A267-A266</f>
        <v>31</v>
      </c>
      <c r="V266" s="83">
        <f t="shared" ref="V266:V329" si="172">CHOOSE(F$3,A267+24,A266)</f>
        <v>45772</v>
      </c>
      <c r="W266" s="22">
        <f t="shared" ref="W266:W329" ca="1" si="173">V266-C$3</f>
        <v>8723</v>
      </c>
      <c r="X266" s="80">
        <f>VLOOKUP($A266,[0]!Table,MATCH(X$4,[0]!Curves,0))</f>
        <v>6.5863600261953703E-2</v>
      </c>
      <c r="Y266" s="84">
        <f t="shared" ref="Y266:Y329" ca="1" si="174">1/(1+CHOOSE(F$3,(X267+($K$3/10000))/2,(X266+($K$3/10000))/2))^(2*W266/365.25)</f>
        <v>0.21276399955599876</v>
      </c>
      <c r="Z266" s="22">
        <f t="shared" ref="Z266:Z329" si="175">IF(AND(mthbeg&lt;=A266,mthend&gt;=A266),1,0)</f>
        <v>0</v>
      </c>
      <c r="AA266" s="22">
        <f t="shared" ref="AA266:AA329" si="176">U266*Z266</f>
        <v>0</v>
      </c>
      <c r="AC266" s="72">
        <f t="shared" ref="AC266:AC329" ca="1" si="177">F266*G266</f>
        <v>0</v>
      </c>
      <c r="AD266" s="72">
        <f t="shared" ref="AD266:AD329" ca="1" si="178">$F266*H266</f>
        <v>0</v>
      </c>
      <c r="AE266" s="72">
        <f t="shared" ref="AE266:AE329" ca="1" si="179">$F266*I266</f>
        <v>0</v>
      </c>
      <c r="AF266" s="72">
        <f t="shared" ref="AF266:AF329" ca="1" si="180">$F266*J266</f>
        <v>0</v>
      </c>
      <c r="AG266" s="72">
        <f t="shared" ref="AG266:AG329" ca="1" si="181">$F266*K266</f>
        <v>0</v>
      </c>
      <c r="AH266" s="72">
        <f t="shared" ref="AH266:AH329" ca="1" si="182">$F266*L266</f>
        <v>0</v>
      </c>
      <c r="AI266" s="72">
        <f t="shared" ref="AI266:AI329" ca="1" si="183">$F266*M266</f>
        <v>0</v>
      </c>
      <c r="AJ266" s="72">
        <f t="shared" ref="AJ266:AJ329" ca="1" si="184">$F266*N266</f>
        <v>0</v>
      </c>
      <c r="AK266" s="72">
        <f t="shared" ref="AK266:AK329" ca="1" si="185">F266*O266</f>
        <v>0</v>
      </c>
      <c r="AL266" s="76"/>
      <c r="AM266" s="72">
        <f t="shared" ref="AM266:AM329" ca="1" si="186">CHOOSE($G$3,AD266-AE266,AE266-AD266)</f>
        <v>0</v>
      </c>
      <c r="AN266" s="72">
        <f t="shared" ref="AN266:AN329" ca="1" si="187">CHOOSE($G$3,AG266-AH266,AH266-AG266)</f>
        <v>0</v>
      </c>
      <c r="AO266" s="72">
        <f t="shared" ref="AO266:AO329" ca="1" si="188">CHOOSE($G$3,AJ266-AK266,AK266-AJ266)</f>
        <v>0</v>
      </c>
      <c r="AP266" s="85">
        <f t="shared" ref="AP266:AP329" ca="1" si="189">SUM(AM266:AO266)</f>
        <v>0</v>
      </c>
      <c r="AR266" s="72">
        <f t="shared" ref="AR266:AR329" ca="1" si="190">CHOOSE($G$3,AC266-AD266,AD266-AC266)</f>
        <v>0</v>
      </c>
      <c r="AS266" s="72">
        <f t="shared" ref="AS266:AS329" ca="1" si="191">CHOOSE($G$3,AF266-AG266,AG266-AF266)</f>
        <v>0</v>
      </c>
      <c r="AT266" s="72">
        <f t="shared" ref="AT266:AT329" ca="1" si="192">CHOOSE($G$3,AI266-AJ266,AJ266-AI266)</f>
        <v>0</v>
      </c>
      <c r="AU266" s="85">
        <f t="shared" ref="AU266:AU329" ca="1" si="193">AR266+AS266+AT266</f>
        <v>0</v>
      </c>
      <c r="AV266" s="85"/>
      <c r="AW266" s="73">
        <f t="shared" ref="AW266:AW329" ca="1" si="194">AU266+AP266</f>
        <v>0</v>
      </c>
      <c r="AY266" s="73">
        <f t="shared" ref="AY266:AY329" ca="1" si="195">AK266+AH266+AE266</f>
        <v>0</v>
      </c>
      <c r="AZ266" s="86"/>
    </row>
    <row r="267" spans="1:52" ht="12" customHeight="1">
      <c r="A267" s="77">
        <f t="shared" ref="A267:A330" si="196">EDATE(A266,1)</f>
        <v>45748</v>
      </c>
      <c r="B267" s="78">
        <f t="shared" ref="B267:B330" si="197">B266</f>
        <v>50000</v>
      </c>
      <c r="C267" s="87"/>
      <c r="D267" s="79">
        <f t="shared" si="159"/>
        <v>50000</v>
      </c>
      <c r="E267" s="67">
        <f t="shared" si="160"/>
        <v>0</v>
      </c>
      <c r="F267" s="67">
        <f t="shared" ca="1" si="161"/>
        <v>0</v>
      </c>
      <c r="G267" s="80">
        <f>VLOOKUP($A267,[0]!Table,MATCH(G$4,[0]!Curves,0))</f>
        <v>0</v>
      </c>
      <c r="H267" s="81">
        <f t="shared" si="162"/>
        <v>0</v>
      </c>
      <c r="I267" s="80">
        <f t="shared" si="163"/>
        <v>0</v>
      </c>
      <c r="J267" s="80">
        <f>VLOOKUP($A267,[0]!Table,MATCH(J$4,[0]!Curves,0))</f>
        <v>0</v>
      </c>
      <c r="K267" s="81">
        <f t="shared" si="164"/>
        <v>0</v>
      </c>
      <c r="L267" s="99">
        <f t="shared" si="165"/>
        <v>0</v>
      </c>
      <c r="M267" s="80">
        <f>VLOOKUP($A267,[0]!Table,MATCH(M$4,[0]!Curves,0))</f>
        <v>0</v>
      </c>
      <c r="N267" s="81">
        <f t="shared" si="166"/>
        <v>0</v>
      </c>
      <c r="O267" s="99">
        <f t="shared" si="167"/>
        <v>0</v>
      </c>
      <c r="P267" s="71"/>
      <c r="Q267" s="99">
        <f t="shared" si="168"/>
        <v>0</v>
      </c>
      <c r="R267" s="99">
        <f t="shared" si="169"/>
        <v>0</v>
      </c>
      <c r="S267" s="99">
        <f t="shared" si="170"/>
        <v>0</v>
      </c>
      <c r="T267" s="82"/>
      <c r="U267" s="22">
        <f t="shared" si="171"/>
        <v>30</v>
      </c>
      <c r="V267" s="83">
        <f t="shared" si="172"/>
        <v>45802</v>
      </c>
      <c r="W267" s="22">
        <f t="shared" ca="1" si="173"/>
        <v>8753</v>
      </c>
      <c r="X267" s="80">
        <f>VLOOKUP($A267,[0]!Table,MATCH(X$4,[0]!Curves,0))</f>
        <v>6.5861209660281098E-2</v>
      </c>
      <c r="Y267" s="84">
        <f t="shared" ca="1" si="174"/>
        <v>0.21164595572315997</v>
      </c>
      <c r="Z267" s="22">
        <f t="shared" si="175"/>
        <v>0</v>
      </c>
      <c r="AA267" s="22">
        <f t="shared" si="176"/>
        <v>0</v>
      </c>
      <c r="AC267" s="72">
        <f t="shared" ca="1" si="177"/>
        <v>0</v>
      </c>
      <c r="AD267" s="72">
        <f t="shared" ca="1" si="178"/>
        <v>0</v>
      </c>
      <c r="AE267" s="72">
        <f t="shared" ca="1" si="179"/>
        <v>0</v>
      </c>
      <c r="AF267" s="72">
        <f t="shared" ca="1" si="180"/>
        <v>0</v>
      </c>
      <c r="AG267" s="72">
        <f t="shared" ca="1" si="181"/>
        <v>0</v>
      </c>
      <c r="AH267" s="72">
        <f t="shared" ca="1" si="182"/>
        <v>0</v>
      </c>
      <c r="AI267" s="72">
        <f t="shared" ca="1" si="183"/>
        <v>0</v>
      </c>
      <c r="AJ267" s="72">
        <f t="shared" ca="1" si="184"/>
        <v>0</v>
      </c>
      <c r="AK267" s="72">
        <f t="shared" ca="1" si="185"/>
        <v>0</v>
      </c>
      <c r="AL267" s="76"/>
      <c r="AM267" s="72">
        <f t="shared" ca="1" si="186"/>
        <v>0</v>
      </c>
      <c r="AN267" s="72">
        <f t="shared" ca="1" si="187"/>
        <v>0</v>
      </c>
      <c r="AO267" s="72">
        <f t="shared" ca="1" si="188"/>
        <v>0</v>
      </c>
      <c r="AP267" s="85">
        <f t="shared" ca="1" si="189"/>
        <v>0</v>
      </c>
      <c r="AR267" s="72">
        <f t="shared" ca="1" si="190"/>
        <v>0</v>
      </c>
      <c r="AS267" s="72">
        <f t="shared" ca="1" si="191"/>
        <v>0</v>
      </c>
      <c r="AT267" s="72">
        <f t="shared" ca="1" si="192"/>
        <v>0</v>
      </c>
      <c r="AU267" s="85">
        <f t="shared" ca="1" si="193"/>
        <v>0</v>
      </c>
      <c r="AV267" s="85"/>
      <c r="AW267" s="73">
        <f t="shared" ca="1" si="194"/>
        <v>0</v>
      </c>
      <c r="AY267" s="73">
        <f t="shared" ca="1" si="195"/>
        <v>0</v>
      </c>
      <c r="AZ267" s="86"/>
    </row>
    <row r="268" spans="1:52" ht="12" customHeight="1">
      <c r="A268" s="77">
        <f t="shared" si="196"/>
        <v>45778</v>
      </c>
      <c r="B268" s="78">
        <f t="shared" si="197"/>
        <v>50000</v>
      </c>
      <c r="C268" s="87"/>
      <c r="D268" s="79">
        <f t="shared" si="159"/>
        <v>50000</v>
      </c>
      <c r="E268" s="67">
        <f t="shared" si="160"/>
        <v>0</v>
      </c>
      <c r="F268" s="67">
        <f t="shared" ca="1" si="161"/>
        <v>0</v>
      </c>
      <c r="G268" s="80">
        <f>VLOOKUP($A268,[0]!Table,MATCH(G$4,[0]!Curves,0))</f>
        <v>0</v>
      </c>
      <c r="H268" s="81">
        <f t="shared" si="162"/>
        <v>0</v>
      </c>
      <c r="I268" s="80">
        <f t="shared" si="163"/>
        <v>0</v>
      </c>
      <c r="J268" s="80">
        <f>VLOOKUP($A268,[0]!Table,MATCH(J$4,[0]!Curves,0))</f>
        <v>0</v>
      </c>
      <c r="K268" s="81">
        <f t="shared" si="164"/>
        <v>0</v>
      </c>
      <c r="L268" s="99">
        <f t="shared" si="165"/>
        <v>0</v>
      </c>
      <c r="M268" s="80">
        <f>VLOOKUP($A268,[0]!Table,MATCH(M$4,[0]!Curves,0))</f>
        <v>0</v>
      </c>
      <c r="N268" s="81">
        <f t="shared" si="166"/>
        <v>0</v>
      </c>
      <c r="O268" s="99">
        <f t="shared" si="167"/>
        <v>0</v>
      </c>
      <c r="P268" s="71"/>
      <c r="Q268" s="99">
        <f t="shared" si="168"/>
        <v>0</v>
      </c>
      <c r="R268" s="99">
        <f t="shared" si="169"/>
        <v>0</v>
      </c>
      <c r="S268" s="99">
        <f t="shared" si="170"/>
        <v>0</v>
      </c>
      <c r="T268" s="82"/>
      <c r="U268" s="22">
        <f t="shared" si="171"/>
        <v>31</v>
      </c>
      <c r="V268" s="83">
        <f t="shared" si="172"/>
        <v>45833</v>
      </c>
      <c r="W268" s="22">
        <f t="shared" ca="1" si="173"/>
        <v>8784</v>
      </c>
      <c r="X268" s="80">
        <f>VLOOKUP($A268,[0]!Table,MATCH(X$4,[0]!Curves,0))</f>
        <v>6.5858896174793499E-2</v>
      </c>
      <c r="Y268" s="84">
        <f t="shared" ca="1" si="174"/>
        <v>0.21049689695641358</v>
      </c>
      <c r="Z268" s="22">
        <f t="shared" si="175"/>
        <v>0</v>
      </c>
      <c r="AA268" s="22">
        <f t="shared" si="176"/>
        <v>0</v>
      </c>
      <c r="AC268" s="72">
        <f t="shared" ca="1" si="177"/>
        <v>0</v>
      </c>
      <c r="AD268" s="72">
        <f t="shared" ca="1" si="178"/>
        <v>0</v>
      </c>
      <c r="AE268" s="72">
        <f t="shared" ca="1" si="179"/>
        <v>0</v>
      </c>
      <c r="AF268" s="72">
        <f t="shared" ca="1" si="180"/>
        <v>0</v>
      </c>
      <c r="AG268" s="72">
        <f t="shared" ca="1" si="181"/>
        <v>0</v>
      </c>
      <c r="AH268" s="72">
        <f t="shared" ca="1" si="182"/>
        <v>0</v>
      </c>
      <c r="AI268" s="72">
        <f t="shared" ca="1" si="183"/>
        <v>0</v>
      </c>
      <c r="AJ268" s="72">
        <f t="shared" ca="1" si="184"/>
        <v>0</v>
      </c>
      <c r="AK268" s="72">
        <f t="shared" ca="1" si="185"/>
        <v>0</v>
      </c>
      <c r="AL268" s="76"/>
      <c r="AM268" s="72">
        <f t="shared" ca="1" si="186"/>
        <v>0</v>
      </c>
      <c r="AN268" s="72">
        <f t="shared" ca="1" si="187"/>
        <v>0</v>
      </c>
      <c r="AO268" s="72">
        <f t="shared" ca="1" si="188"/>
        <v>0</v>
      </c>
      <c r="AP268" s="85">
        <f t="shared" ca="1" si="189"/>
        <v>0</v>
      </c>
      <c r="AR268" s="72">
        <f t="shared" ca="1" si="190"/>
        <v>0</v>
      </c>
      <c r="AS268" s="72">
        <f t="shared" ca="1" si="191"/>
        <v>0</v>
      </c>
      <c r="AT268" s="72">
        <f t="shared" ca="1" si="192"/>
        <v>0</v>
      </c>
      <c r="AU268" s="85">
        <f t="shared" ca="1" si="193"/>
        <v>0</v>
      </c>
      <c r="AV268" s="85"/>
      <c r="AW268" s="73">
        <f t="shared" ca="1" si="194"/>
        <v>0</v>
      </c>
      <c r="AY268" s="73">
        <f t="shared" ca="1" si="195"/>
        <v>0</v>
      </c>
      <c r="AZ268" s="86"/>
    </row>
    <row r="269" spans="1:52" ht="12" customHeight="1">
      <c r="A269" s="77">
        <f t="shared" si="196"/>
        <v>45809</v>
      </c>
      <c r="B269" s="78">
        <f t="shared" si="197"/>
        <v>50000</v>
      </c>
      <c r="C269" s="87"/>
      <c r="D269" s="79">
        <f t="shared" si="159"/>
        <v>50000</v>
      </c>
      <c r="E269" s="67">
        <f t="shared" si="160"/>
        <v>0</v>
      </c>
      <c r="F269" s="67">
        <f t="shared" ca="1" si="161"/>
        <v>0</v>
      </c>
      <c r="G269" s="80">
        <f>VLOOKUP($A269,[0]!Table,MATCH(G$4,[0]!Curves,0))</f>
        <v>0</v>
      </c>
      <c r="H269" s="81">
        <f t="shared" si="162"/>
        <v>0</v>
      </c>
      <c r="I269" s="80">
        <f t="shared" si="163"/>
        <v>0</v>
      </c>
      <c r="J269" s="80">
        <f>VLOOKUP($A269,[0]!Table,MATCH(J$4,[0]!Curves,0))</f>
        <v>0</v>
      </c>
      <c r="K269" s="81">
        <f t="shared" si="164"/>
        <v>0</v>
      </c>
      <c r="L269" s="99">
        <f t="shared" si="165"/>
        <v>0</v>
      </c>
      <c r="M269" s="80">
        <f>VLOOKUP($A269,[0]!Table,MATCH(M$4,[0]!Curves,0))</f>
        <v>0</v>
      </c>
      <c r="N269" s="81">
        <f t="shared" si="166"/>
        <v>0</v>
      </c>
      <c r="O269" s="99">
        <f t="shared" si="167"/>
        <v>0</v>
      </c>
      <c r="P269" s="71"/>
      <c r="Q269" s="99">
        <f t="shared" si="168"/>
        <v>0</v>
      </c>
      <c r="R269" s="99">
        <f t="shared" si="169"/>
        <v>0</v>
      </c>
      <c r="S269" s="99">
        <f t="shared" si="170"/>
        <v>0</v>
      </c>
      <c r="T269" s="82"/>
      <c r="U269" s="22">
        <f t="shared" si="171"/>
        <v>30</v>
      </c>
      <c r="V269" s="83">
        <f t="shared" si="172"/>
        <v>45863</v>
      </c>
      <c r="W269" s="22">
        <f t="shared" ca="1" si="173"/>
        <v>8814</v>
      </c>
      <c r="X269" s="80">
        <f>VLOOKUP($A269,[0]!Table,MATCH(X$4,[0]!Curves,0))</f>
        <v>6.5856505573124807E-2</v>
      </c>
      <c r="Y269" s="84">
        <f t="shared" ca="1" si="174"/>
        <v>0.20939092309076857</v>
      </c>
      <c r="Z269" s="22">
        <f t="shared" si="175"/>
        <v>0</v>
      </c>
      <c r="AA269" s="22">
        <f t="shared" si="176"/>
        <v>0</v>
      </c>
      <c r="AC269" s="72">
        <f t="shared" ca="1" si="177"/>
        <v>0</v>
      </c>
      <c r="AD269" s="72">
        <f t="shared" ca="1" si="178"/>
        <v>0</v>
      </c>
      <c r="AE269" s="72">
        <f t="shared" ca="1" si="179"/>
        <v>0</v>
      </c>
      <c r="AF269" s="72">
        <f t="shared" ca="1" si="180"/>
        <v>0</v>
      </c>
      <c r="AG269" s="72">
        <f t="shared" ca="1" si="181"/>
        <v>0</v>
      </c>
      <c r="AH269" s="72">
        <f t="shared" ca="1" si="182"/>
        <v>0</v>
      </c>
      <c r="AI269" s="72">
        <f t="shared" ca="1" si="183"/>
        <v>0</v>
      </c>
      <c r="AJ269" s="72">
        <f t="shared" ca="1" si="184"/>
        <v>0</v>
      </c>
      <c r="AK269" s="72">
        <f t="shared" ca="1" si="185"/>
        <v>0</v>
      </c>
      <c r="AL269" s="76"/>
      <c r="AM269" s="72">
        <f t="shared" ca="1" si="186"/>
        <v>0</v>
      </c>
      <c r="AN269" s="72">
        <f t="shared" ca="1" si="187"/>
        <v>0</v>
      </c>
      <c r="AO269" s="72">
        <f t="shared" ca="1" si="188"/>
        <v>0</v>
      </c>
      <c r="AP269" s="85">
        <f t="shared" ca="1" si="189"/>
        <v>0</v>
      </c>
      <c r="AR269" s="72">
        <f t="shared" ca="1" si="190"/>
        <v>0</v>
      </c>
      <c r="AS269" s="72">
        <f t="shared" ca="1" si="191"/>
        <v>0</v>
      </c>
      <c r="AT269" s="72">
        <f t="shared" ca="1" si="192"/>
        <v>0</v>
      </c>
      <c r="AU269" s="85">
        <f t="shared" ca="1" si="193"/>
        <v>0</v>
      </c>
      <c r="AV269" s="85"/>
      <c r="AW269" s="73">
        <f t="shared" ca="1" si="194"/>
        <v>0</v>
      </c>
      <c r="AY269" s="73">
        <f t="shared" ca="1" si="195"/>
        <v>0</v>
      </c>
      <c r="AZ269" s="86"/>
    </row>
    <row r="270" spans="1:52" ht="12" customHeight="1">
      <c r="A270" s="77">
        <f t="shared" si="196"/>
        <v>45839</v>
      </c>
      <c r="B270" s="78">
        <f t="shared" si="197"/>
        <v>50000</v>
      </c>
      <c r="C270" s="87"/>
      <c r="D270" s="79">
        <f t="shared" si="159"/>
        <v>50000</v>
      </c>
      <c r="E270" s="67">
        <f t="shared" si="160"/>
        <v>0</v>
      </c>
      <c r="F270" s="67">
        <f t="shared" ca="1" si="161"/>
        <v>0</v>
      </c>
      <c r="G270" s="80">
        <f>VLOOKUP($A270,[0]!Table,MATCH(G$4,[0]!Curves,0))</f>
        <v>0</v>
      </c>
      <c r="H270" s="81">
        <f t="shared" si="162"/>
        <v>0</v>
      </c>
      <c r="I270" s="80">
        <f t="shared" si="163"/>
        <v>0</v>
      </c>
      <c r="J270" s="80">
        <f>VLOOKUP($A270,[0]!Table,MATCH(J$4,[0]!Curves,0))</f>
        <v>0</v>
      </c>
      <c r="K270" s="81">
        <f t="shared" si="164"/>
        <v>0</v>
      </c>
      <c r="L270" s="99">
        <f t="shared" si="165"/>
        <v>0</v>
      </c>
      <c r="M270" s="80">
        <f>VLOOKUP($A270,[0]!Table,MATCH(M$4,[0]!Curves,0))</f>
        <v>0</v>
      </c>
      <c r="N270" s="81">
        <f t="shared" si="166"/>
        <v>0</v>
      </c>
      <c r="O270" s="99">
        <f t="shared" si="167"/>
        <v>0</v>
      </c>
      <c r="P270" s="71"/>
      <c r="Q270" s="99">
        <f t="shared" si="168"/>
        <v>0</v>
      </c>
      <c r="R270" s="99">
        <f t="shared" si="169"/>
        <v>0</v>
      </c>
      <c r="S270" s="99">
        <f t="shared" si="170"/>
        <v>0</v>
      </c>
      <c r="T270" s="82"/>
      <c r="U270" s="22">
        <f t="shared" si="171"/>
        <v>31</v>
      </c>
      <c r="V270" s="83">
        <f t="shared" si="172"/>
        <v>45894</v>
      </c>
      <c r="W270" s="22">
        <f t="shared" ca="1" si="173"/>
        <v>8845</v>
      </c>
      <c r="X270" s="80">
        <f>VLOOKUP($A270,[0]!Table,MATCH(X$4,[0]!Curves,0))</f>
        <v>6.5854192087640803E-2</v>
      </c>
      <c r="Y270" s="84">
        <f t="shared" ca="1" si="174"/>
        <v>0.20825426826351018</v>
      </c>
      <c r="Z270" s="22">
        <f t="shared" si="175"/>
        <v>0</v>
      </c>
      <c r="AA270" s="22">
        <f t="shared" si="176"/>
        <v>0</v>
      </c>
      <c r="AC270" s="72">
        <f t="shared" ca="1" si="177"/>
        <v>0</v>
      </c>
      <c r="AD270" s="72">
        <f t="shared" ca="1" si="178"/>
        <v>0</v>
      </c>
      <c r="AE270" s="72">
        <f t="shared" ca="1" si="179"/>
        <v>0</v>
      </c>
      <c r="AF270" s="72">
        <f t="shared" ca="1" si="180"/>
        <v>0</v>
      </c>
      <c r="AG270" s="72">
        <f t="shared" ca="1" si="181"/>
        <v>0</v>
      </c>
      <c r="AH270" s="72">
        <f t="shared" ca="1" si="182"/>
        <v>0</v>
      </c>
      <c r="AI270" s="72">
        <f t="shared" ca="1" si="183"/>
        <v>0</v>
      </c>
      <c r="AJ270" s="72">
        <f t="shared" ca="1" si="184"/>
        <v>0</v>
      </c>
      <c r="AK270" s="72">
        <f t="shared" ca="1" si="185"/>
        <v>0</v>
      </c>
      <c r="AL270" s="76"/>
      <c r="AM270" s="72">
        <f t="shared" ca="1" si="186"/>
        <v>0</v>
      </c>
      <c r="AN270" s="72">
        <f t="shared" ca="1" si="187"/>
        <v>0</v>
      </c>
      <c r="AO270" s="72">
        <f t="shared" ca="1" si="188"/>
        <v>0</v>
      </c>
      <c r="AP270" s="85">
        <f t="shared" ca="1" si="189"/>
        <v>0</v>
      </c>
      <c r="AR270" s="72">
        <f t="shared" ca="1" si="190"/>
        <v>0</v>
      </c>
      <c r="AS270" s="72">
        <f t="shared" ca="1" si="191"/>
        <v>0</v>
      </c>
      <c r="AT270" s="72">
        <f t="shared" ca="1" si="192"/>
        <v>0</v>
      </c>
      <c r="AU270" s="85">
        <f t="shared" ca="1" si="193"/>
        <v>0</v>
      </c>
      <c r="AV270" s="85"/>
      <c r="AW270" s="73">
        <f t="shared" ca="1" si="194"/>
        <v>0</v>
      </c>
      <c r="AY270" s="73">
        <f t="shared" ca="1" si="195"/>
        <v>0</v>
      </c>
      <c r="AZ270" s="86"/>
    </row>
    <row r="271" spans="1:52" ht="12" customHeight="1">
      <c r="A271" s="77">
        <f t="shared" si="196"/>
        <v>45870</v>
      </c>
      <c r="B271" s="78">
        <f t="shared" si="197"/>
        <v>50000</v>
      </c>
      <c r="C271" s="87"/>
      <c r="D271" s="79">
        <f t="shared" si="159"/>
        <v>50000</v>
      </c>
      <c r="E271" s="67">
        <f t="shared" si="160"/>
        <v>0</v>
      </c>
      <c r="F271" s="67">
        <f t="shared" ca="1" si="161"/>
        <v>0</v>
      </c>
      <c r="G271" s="80">
        <f>VLOOKUP($A271,[0]!Table,MATCH(G$4,[0]!Curves,0))</f>
        <v>0</v>
      </c>
      <c r="H271" s="81">
        <f t="shared" si="162"/>
        <v>0</v>
      </c>
      <c r="I271" s="80">
        <f t="shared" si="163"/>
        <v>0</v>
      </c>
      <c r="J271" s="80">
        <f>VLOOKUP($A271,[0]!Table,MATCH(J$4,[0]!Curves,0))</f>
        <v>0</v>
      </c>
      <c r="K271" s="81">
        <f t="shared" si="164"/>
        <v>0</v>
      </c>
      <c r="L271" s="99">
        <f t="shared" si="165"/>
        <v>0</v>
      </c>
      <c r="M271" s="80">
        <f>VLOOKUP($A271,[0]!Table,MATCH(M$4,[0]!Curves,0))</f>
        <v>0</v>
      </c>
      <c r="N271" s="81">
        <f t="shared" si="166"/>
        <v>0</v>
      </c>
      <c r="O271" s="99">
        <f t="shared" si="167"/>
        <v>0</v>
      </c>
      <c r="P271" s="71"/>
      <c r="Q271" s="99">
        <f t="shared" si="168"/>
        <v>0</v>
      </c>
      <c r="R271" s="99">
        <f t="shared" si="169"/>
        <v>0</v>
      </c>
      <c r="S271" s="99">
        <f t="shared" si="170"/>
        <v>0</v>
      </c>
      <c r="T271" s="82"/>
      <c r="U271" s="22">
        <f t="shared" si="171"/>
        <v>31</v>
      </c>
      <c r="V271" s="83">
        <f t="shared" si="172"/>
        <v>45925</v>
      </c>
      <c r="W271" s="22">
        <f t="shared" ca="1" si="173"/>
        <v>8876</v>
      </c>
      <c r="X271" s="80">
        <f>VLOOKUP($A271,[0]!Table,MATCH(X$4,[0]!Curves,0))</f>
        <v>6.5851801485975706E-2</v>
      </c>
      <c r="Y271" s="84">
        <f t="shared" ca="1" si="174"/>
        <v>0.20712386502220209</v>
      </c>
      <c r="Z271" s="22">
        <f t="shared" si="175"/>
        <v>0</v>
      </c>
      <c r="AA271" s="22">
        <f t="shared" si="176"/>
        <v>0</v>
      </c>
      <c r="AC271" s="72">
        <f t="shared" ca="1" si="177"/>
        <v>0</v>
      </c>
      <c r="AD271" s="72">
        <f t="shared" ca="1" si="178"/>
        <v>0</v>
      </c>
      <c r="AE271" s="72">
        <f t="shared" ca="1" si="179"/>
        <v>0</v>
      </c>
      <c r="AF271" s="72">
        <f t="shared" ca="1" si="180"/>
        <v>0</v>
      </c>
      <c r="AG271" s="72">
        <f t="shared" ca="1" si="181"/>
        <v>0</v>
      </c>
      <c r="AH271" s="72">
        <f t="shared" ca="1" si="182"/>
        <v>0</v>
      </c>
      <c r="AI271" s="72">
        <f t="shared" ca="1" si="183"/>
        <v>0</v>
      </c>
      <c r="AJ271" s="72">
        <f t="shared" ca="1" si="184"/>
        <v>0</v>
      </c>
      <c r="AK271" s="72">
        <f t="shared" ca="1" si="185"/>
        <v>0</v>
      </c>
      <c r="AL271" s="76"/>
      <c r="AM271" s="72">
        <f t="shared" ca="1" si="186"/>
        <v>0</v>
      </c>
      <c r="AN271" s="72">
        <f t="shared" ca="1" si="187"/>
        <v>0</v>
      </c>
      <c r="AO271" s="72">
        <f t="shared" ca="1" si="188"/>
        <v>0</v>
      </c>
      <c r="AP271" s="85">
        <f t="shared" ca="1" si="189"/>
        <v>0</v>
      </c>
      <c r="AR271" s="72">
        <f t="shared" ca="1" si="190"/>
        <v>0</v>
      </c>
      <c r="AS271" s="72">
        <f t="shared" ca="1" si="191"/>
        <v>0</v>
      </c>
      <c r="AT271" s="72">
        <f t="shared" ca="1" si="192"/>
        <v>0</v>
      </c>
      <c r="AU271" s="85">
        <f t="shared" ca="1" si="193"/>
        <v>0</v>
      </c>
      <c r="AV271" s="85"/>
      <c r="AW271" s="73">
        <f t="shared" ca="1" si="194"/>
        <v>0</v>
      </c>
      <c r="AY271" s="73">
        <f t="shared" ca="1" si="195"/>
        <v>0</v>
      </c>
      <c r="AZ271" s="86"/>
    </row>
    <row r="272" spans="1:52" ht="12" customHeight="1">
      <c r="A272" s="77">
        <f t="shared" si="196"/>
        <v>45901</v>
      </c>
      <c r="B272" s="78">
        <f t="shared" si="197"/>
        <v>50000</v>
      </c>
      <c r="C272" s="87"/>
      <c r="D272" s="79">
        <f t="shared" si="159"/>
        <v>50000</v>
      </c>
      <c r="E272" s="67">
        <f t="shared" si="160"/>
        <v>0</v>
      </c>
      <c r="F272" s="67">
        <f t="shared" ca="1" si="161"/>
        <v>0</v>
      </c>
      <c r="G272" s="80">
        <f>VLOOKUP($A272,[0]!Table,MATCH(G$4,[0]!Curves,0))</f>
        <v>0</v>
      </c>
      <c r="H272" s="81">
        <f t="shared" si="162"/>
        <v>0</v>
      </c>
      <c r="I272" s="80">
        <f t="shared" si="163"/>
        <v>0</v>
      </c>
      <c r="J272" s="80">
        <f>VLOOKUP($A272,[0]!Table,MATCH(J$4,[0]!Curves,0))</f>
        <v>0</v>
      </c>
      <c r="K272" s="81">
        <f t="shared" si="164"/>
        <v>0</v>
      </c>
      <c r="L272" s="99">
        <f t="shared" si="165"/>
        <v>0</v>
      </c>
      <c r="M272" s="80">
        <f>VLOOKUP($A272,[0]!Table,MATCH(M$4,[0]!Curves,0))</f>
        <v>0</v>
      </c>
      <c r="N272" s="81">
        <f t="shared" si="166"/>
        <v>0</v>
      </c>
      <c r="O272" s="99">
        <f t="shared" si="167"/>
        <v>0</v>
      </c>
      <c r="P272" s="71"/>
      <c r="Q272" s="99">
        <f t="shared" si="168"/>
        <v>0</v>
      </c>
      <c r="R272" s="99">
        <f t="shared" si="169"/>
        <v>0</v>
      </c>
      <c r="S272" s="99">
        <f t="shared" si="170"/>
        <v>0</v>
      </c>
      <c r="T272" s="82"/>
      <c r="U272" s="22">
        <f t="shared" si="171"/>
        <v>30</v>
      </c>
      <c r="V272" s="83">
        <f t="shared" si="172"/>
        <v>45955</v>
      </c>
      <c r="W272" s="22">
        <f t="shared" ca="1" si="173"/>
        <v>8906</v>
      </c>
      <c r="X272" s="80">
        <f>VLOOKUP($A272,[0]!Table,MATCH(X$4,[0]!Curves,0))</f>
        <v>6.5849410884312398E-2</v>
      </c>
      <c r="Y272" s="84">
        <f t="shared" ca="1" si="174"/>
        <v>0.20603584594639957</v>
      </c>
      <c r="Z272" s="22">
        <f t="shared" si="175"/>
        <v>0</v>
      </c>
      <c r="AA272" s="22">
        <f t="shared" si="176"/>
        <v>0</v>
      </c>
      <c r="AC272" s="72">
        <f t="shared" ca="1" si="177"/>
        <v>0</v>
      </c>
      <c r="AD272" s="72">
        <f t="shared" ca="1" si="178"/>
        <v>0</v>
      </c>
      <c r="AE272" s="72">
        <f t="shared" ca="1" si="179"/>
        <v>0</v>
      </c>
      <c r="AF272" s="72">
        <f t="shared" ca="1" si="180"/>
        <v>0</v>
      </c>
      <c r="AG272" s="72">
        <f t="shared" ca="1" si="181"/>
        <v>0</v>
      </c>
      <c r="AH272" s="72">
        <f t="shared" ca="1" si="182"/>
        <v>0</v>
      </c>
      <c r="AI272" s="72">
        <f t="shared" ca="1" si="183"/>
        <v>0</v>
      </c>
      <c r="AJ272" s="72">
        <f t="shared" ca="1" si="184"/>
        <v>0</v>
      </c>
      <c r="AK272" s="72">
        <f t="shared" ca="1" si="185"/>
        <v>0</v>
      </c>
      <c r="AL272" s="76"/>
      <c r="AM272" s="72">
        <f t="shared" ca="1" si="186"/>
        <v>0</v>
      </c>
      <c r="AN272" s="72">
        <f t="shared" ca="1" si="187"/>
        <v>0</v>
      </c>
      <c r="AO272" s="72">
        <f t="shared" ca="1" si="188"/>
        <v>0</v>
      </c>
      <c r="AP272" s="85">
        <f t="shared" ca="1" si="189"/>
        <v>0</v>
      </c>
      <c r="AR272" s="72">
        <f t="shared" ca="1" si="190"/>
        <v>0</v>
      </c>
      <c r="AS272" s="72">
        <f t="shared" ca="1" si="191"/>
        <v>0</v>
      </c>
      <c r="AT272" s="72">
        <f t="shared" ca="1" si="192"/>
        <v>0</v>
      </c>
      <c r="AU272" s="85">
        <f t="shared" ca="1" si="193"/>
        <v>0</v>
      </c>
      <c r="AV272" s="85"/>
      <c r="AW272" s="73">
        <f t="shared" ca="1" si="194"/>
        <v>0</v>
      </c>
      <c r="AY272" s="73">
        <f t="shared" ca="1" si="195"/>
        <v>0</v>
      </c>
      <c r="AZ272" s="86"/>
    </row>
    <row r="273" spans="1:52" ht="12" customHeight="1">
      <c r="A273" s="77">
        <f t="shared" si="196"/>
        <v>45931</v>
      </c>
      <c r="B273" s="78">
        <f t="shared" si="197"/>
        <v>50000</v>
      </c>
      <c r="C273" s="87"/>
      <c r="D273" s="79">
        <f t="shared" si="159"/>
        <v>50000</v>
      </c>
      <c r="E273" s="67">
        <f t="shared" si="160"/>
        <v>0</v>
      </c>
      <c r="F273" s="67">
        <f t="shared" ca="1" si="161"/>
        <v>0</v>
      </c>
      <c r="G273" s="80">
        <f>VLOOKUP($A273,[0]!Table,MATCH(G$4,[0]!Curves,0))</f>
        <v>0</v>
      </c>
      <c r="H273" s="81">
        <f t="shared" si="162"/>
        <v>0</v>
      </c>
      <c r="I273" s="80">
        <f t="shared" si="163"/>
        <v>0</v>
      </c>
      <c r="J273" s="80">
        <f>VLOOKUP($A273,[0]!Table,MATCH(J$4,[0]!Curves,0))</f>
        <v>0</v>
      </c>
      <c r="K273" s="81">
        <f t="shared" si="164"/>
        <v>0</v>
      </c>
      <c r="L273" s="99">
        <f t="shared" si="165"/>
        <v>0</v>
      </c>
      <c r="M273" s="80">
        <f>VLOOKUP($A273,[0]!Table,MATCH(M$4,[0]!Curves,0))</f>
        <v>0</v>
      </c>
      <c r="N273" s="81">
        <f t="shared" si="166"/>
        <v>0</v>
      </c>
      <c r="O273" s="99">
        <f t="shared" si="167"/>
        <v>0</v>
      </c>
      <c r="P273" s="71"/>
      <c r="Q273" s="99">
        <f t="shared" si="168"/>
        <v>0</v>
      </c>
      <c r="R273" s="99">
        <f t="shared" si="169"/>
        <v>0</v>
      </c>
      <c r="S273" s="99">
        <f t="shared" si="170"/>
        <v>0</v>
      </c>
      <c r="T273" s="82"/>
      <c r="U273" s="22">
        <f t="shared" si="171"/>
        <v>31</v>
      </c>
      <c r="V273" s="83">
        <f t="shared" si="172"/>
        <v>45986</v>
      </c>
      <c r="W273" s="22">
        <f t="shared" ca="1" si="173"/>
        <v>8937</v>
      </c>
      <c r="X273" s="80">
        <f>VLOOKUP($A273,[0]!Table,MATCH(X$4,[0]!Curves,0))</f>
        <v>6.5847097398834098E-2</v>
      </c>
      <c r="Y273" s="84">
        <f t="shared" ca="1" si="174"/>
        <v>0.20491764272964483</v>
      </c>
      <c r="Z273" s="22">
        <f t="shared" si="175"/>
        <v>0</v>
      </c>
      <c r="AA273" s="22">
        <f t="shared" si="176"/>
        <v>0</v>
      </c>
      <c r="AC273" s="72">
        <f t="shared" ca="1" si="177"/>
        <v>0</v>
      </c>
      <c r="AD273" s="72">
        <f t="shared" ca="1" si="178"/>
        <v>0</v>
      </c>
      <c r="AE273" s="72">
        <f t="shared" ca="1" si="179"/>
        <v>0</v>
      </c>
      <c r="AF273" s="72">
        <f t="shared" ca="1" si="180"/>
        <v>0</v>
      </c>
      <c r="AG273" s="72">
        <f t="shared" ca="1" si="181"/>
        <v>0</v>
      </c>
      <c r="AH273" s="72">
        <f t="shared" ca="1" si="182"/>
        <v>0</v>
      </c>
      <c r="AI273" s="72">
        <f t="shared" ca="1" si="183"/>
        <v>0</v>
      </c>
      <c r="AJ273" s="72">
        <f t="shared" ca="1" si="184"/>
        <v>0</v>
      </c>
      <c r="AK273" s="72">
        <f t="shared" ca="1" si="185"/>
        <v>0</v>
      </c>
      <c r="AL273" s="76"/>
      <c r="AM273" s="72">
        <f t="shared" ca="1" si="186"/>
        <v>0</v>
      </c>
      <c r="AN273" s="72">
        <f t="shared" ca="1" si="187"/>
        <v>0</v>
      </c>
      <c r="AO273" s="72">
        <f t="shared" ca="1" si="188"/>
        <v>0</v>
      </c>
      <c r="AP273" s="85">
        <f t="shared" ca="1" si="189"/>
        <v>0</v>
      </c>
      <c r="AR273" s="72">
        <f t="shared" ca="1" si="190"/>
        <v>0</v>
      </c>
      <c r="AS273" s="72">
        <f t="shared" ca="1" si="191"/>
        <v>0</v>
      </c>
      <c r="AT273" s="72">
        <f t="shared" ca="1" si="192"/>
        <v>0</v>
      </c>
      <c r="AU273" s="85">
        <f t="shared" ca="1" si="193"/>
        <v>0</v>
      </c>
      <c r="AV273" s="85"/>
      <c r="AW273" s="73">
        <f t="shared" ca="1" si="194"/>
        <v>0</v>
      </c>
      <c r="AY273" s="73">
        <f t="shared" ca="1" si="195"/>
        <v>0</v>
      </c>
      <c r="AZ273" s="86"/>
    </row>
    <row r="274" spans="1:52" ht="12" customHeight="1">
      <c r="A274" s="77">
        <f t="shared" si="196"/>
        <v>45962</v>
      </c>
      <c r="B274" s="78">
        <f t="shared" si="197"/>
        <v>50000</v>
      </c>
      <c r="C274" s="87"/>
      <c r="D274" s="79">
        <f t="shared" si="159"/>
        <v>50000</v>
      </c>
      <c r="E274" s="67">
        <f t="shared" si="160"/>
        <v>0</v>
      </c>
      <c r="F274" s="67">
        <f t="shared" ca="1" si="161"/>
        <v>0</v>
      </c>
      <c r="G274" s="80">
        <f>VLOOKUP($A274,[0]!Table,MATCH(G$4,[0]!Curves,0))</f>
        <v>0</v>
      </c>
      <c r="H274" s="81">
        <f t="shared" si="162"/>
        <v>0</v>
      </c>
      <c r="I274" s="80">
        <f t="shared" si="163"/>
        <v>0</v>
      </c>
      <c r="J274" s="80">
        <f>VLOOKUP($A274,[0]!Table,MATCH(J$4,[0]!Curves,0))</f>
        <v>0</v>
      </c>
      <c r="K274" s="81">
        <f t="shared" si="164"/>
        <v>0</v>
      </c>
      <c r="L274" s="99">
        <f t="shared" si="165"/>
        <v>0</v>
      </c>
      <c r="M274" s="80">
        <f>VLOOKUP($A274,[0]!Table,MATCH(M$4,[0]!Curves,0))</f>
        <v>0</v>
      </c>
      <c r="N274" s="81">
        <f t="shared" si="166"/>
        <v>0</v>
      </c>
      <c r="O274" s="99">
        <f t="shared" si="167"/>
        <v>0</v>
      </c>
      <c r="P274" s="71"/>
      <c r="Q274" s="99">
        <f t="shared" si="168"/>
        <v>0</v>
      </c>
      <c r="R274" s="99">
        <f t="shared" si="169"/>
        <v>0</v>
      </c>
      <c r="S274" s="99">
        <f t="shared" si="170"/>
        <v>0</v>
      </c>
      <c r="T274" s="82"/>
      <c r="U274" s="22">
        <f t="shared" si="171"/>
        <v>30</v>
      </c>
      <c r="V274" s="83">
        <f t="shared" si="172"/>
        <v>46016</v>
      </c>
      <c r="W274" s="22">
        <f t="shared" ca="1" si="173"/>
        <v>8967</v>
      </c>
      <c r="X274" s="80">
        <f>VLOOKUP($A274,[0]!Table,MATCH(X$4,[0]!Curves,0))</f>
        <v>6.5844706797174801E-2</v>
      </c>
      <c r="Y274" s="84">
        <f t="shared" ca="1" si="174"/>
        <v>0.20384136543412229</v>
      </c>
      <c r="Z274" s="22">
        <f t="shared" si="175"/>
        <v>0</v>
      </c>
      <c r="AA274" s="22">
        <f t="shared" si="176"/>
        <v>0</v>
      </c>
      <c r="AC274" s="72">
        <f t="shared" ca="1" si="177"/>
        <v>0</v>
      </c>
      <c r="AD274" s="72">
        <f t="shared" ca="1" si="178"/>
        <v>0</v>
      </c>
      <c r="AE274" s="72">
        <f t="shared" ca="1" si="179"/>
        <v>0</v>
      </c>
      <c r="AF274" s="72">
        <f t="shared" ca="1" si="180"/>
        <v>0</v>
      </c>
      <c r="AG274" s="72">
        <f t="shared" ca="1" si="181"/>
        <v>0</v>
      </c>
      <c r="AH274" s="72">
        <f t="shared" ca="1" si="182"/>
        <v>0</v>
      </c>
      <c r="AI274" s="72">
        <f t="shared" ca="1" si="183"/>
        <v>0</v>
      </c>
      <c r="AJ274" s="72">
        <f t="shared" ca="1" si="184"/>
        <v>0</v>
      </c>
      <c r="AK274" s="72">
        <f t="shared" ca="1" si="185"/>
        <v>0</v>
      </c>
      <c r="AL274" s="76"/>
      <c r="AM274" s="72">
        <f t="shared" ca="1" si="186"/>
        <v>0</v>
      </c>
      <c r="AN274" s="72">
        <f t="shared" ca="1" si="187"/>
        <v>0</v>
      </c>
      <c r="AO274" s="72">
        <f t="shared" ca="1" si="188"/>
        <v>0</v>
      </c>
      <c r="AP274" s="85">
        <f t="shared" ca="1" si="189"/>
        <v>0</v>
      </c>
      <c r="AR274" s="72">
        <f t="shared" ca="1" si="190"/>
        <v>0</v>
      </c>
      <c r="AS274" s="72">
        <f t="shared" ca="1" si="191"/>
        <v>0</v>
      </c>
      <c r="AT274" s="72">
        <f t="shared" ca="1" si="192"/>
        <v>0</v>
      </c>
      <c r="AU274" s="85">
        <f t="shared" ca="1" si="193"/>
        <v>0</v>
      </c>
      <c r="AV274" s="85"/>
      <c r="AW274" s="73">
        <f t="shared" ca="1" si="194"/>
        <v>0</v>
      </c>
      <c r="AY274" s="73">
        <f t="shared" ca="1" si="195"/>
        <v>0</v>
      </c>
      <c r="AZ274" s="86"/>
    </row>
    <row r="275" spans="1:52" ht="12" customHeight="1">
      <c r="A275" s="77">
        <f t="shared" si="196"/>
        <v>45992</v>
      </c>
      <c r="B275" s="78">
        <f t="shared" si="197"/>
        <v>50000</v>
      </c>
      <c r="C275" s="87"/>
      <c r="D275" s="79">
        <f t="shared" si="159"/>
        <v>50000</v>
      </c>
      <c r="E275" s="67">
        <f t="shared" si="160"/>
        <v>0</v>
      </c>
      <c r="F275" s="67">
        <f t="shared" ca="1" si="161"/>
        <v>0</v>
      </c>
      <c r="G275" s="80">
        <f>VLOOKUP($A275,[0]!Table,MATCH(G$4,[0]!Curves,0))</f>
        <v>0</v>
      </c>
      <c r="H275" s="81">
        <f t="shared" si="162"/>
        <v>0</v>
      </c>
      <c r="I275" s="80">
        <f t="shared" si="163"/>
        <v>0</v>
      </c>
      <c r="J275" s="80">
        <f>VLOOKUP($A275,[0]!Table,MATCH(J$4,[0]!Curves,0))</f>
        <v>0</v>
      </c>
      <c r="K275" s="81">
        <f t="shared" si="164"/>
        <v>0</v>
      </c>
      <c r="L275" s="99">
        <f t="shared" si="165"/>
        <v>0</v>
      </c>
      <c r="M275" s="80">
        <f>VLOOKUP($A275,[0]!Table,MATCH(M$4,[0]!Curves,0))</f>
        <v>0</v>
      </c>
      <c r="N275" s="81">
        <f t="shared" si="166"/>
        <v>0</v>
      </c>
      <c r="O275" s="99">
        <f t="shared" si="167"/>
        <v>0</v>
      </c>
      <c r="P275" s="71"/>
      <c r="Q275" s="99">
        <f t="shared" si="168"/>
        <v>0</v>
      </c>
      <c r="R275" s="99">
        <f t="shared" si="169"/>
        <v>0</v>
      </c>
      <c r="S275" s="99">
        <f t="shared" si="170"/>
        <v>0</v>
      </c>
      <c r="T275" s="82"/>
      <c r="U275" s="22">
        <f t="shared" si="171"/>
        <v>31</v>
      </c>
      <c r="V275" s="83">
        <f t="shared" si="172"/>
        <v>46047</v>
      </c>
      <c r="W275" s="22">
        <f t="shared" ca="1" si="173"/>
        <v>8998</v>
      </c>
      <c r="X275" s="80">
        <f>VLOOKUP($A275,[0]!Table,MATCH(X$4,[0]!Curves,0))</f>
        <v>6.5842393311699998E-2</v>
      </c>
      <c r="Y275" s="84">
        <f t="shared" ca="1" si="174"/>
        <v>0.20273522891153201</v>
      </c>
      <c r="Z275" s="22">
        <f t="shared" si="175"/>
        <v>0</v>
      </c>
      <c r="AA275" s="22">
        <f t="shared" si="176"/>
        <v>0</v>
      </c>
      <c r="AC275" s="72">
        <f t="shared" ca="1" si="177"/>
        <v>0</v>
      </c>
      <c r="AD275" s="72">
        <f t="shared" ca="1" si="178"/>
        <v>0</v>
      </c>
      <c r="AE275" s="72">
        <f t="shared" ca="1" si="179"/>
        <v>0</v>
      </c>
      <c r="AF275" s="72">
        <f t="shared" ca="1" si="180"/>
        <v>0</v>
      </c>
      <c r="AG275" s="72">
        <f t="shared" ca="1" si="181"/>
        <v>0</v>
      </c>
      <c r="AH275" s="72">
        <f t="shared" ca="1" si="182"/>
        <v>0</v>
      </c>
      <c r="AI275" s="72">
        <f t="shared" ca="1" si="183"/>
        <v>0</v>
      </c>
      <c r="AJ275" s="72">
        <f t="shared" ca="1" si="184"/>
        <v>0</v>
      </c>
      <c r="AK275" s="72">
        <f t="shared" ca="1" si="185"/>
        <v>0</v>
      </c>
      <c r="AL275" s="76"/>
      <c r="AM275" s="72">
        <f t="shared" ca="1" si="186"/>
        <v>0</v>
      </c>
      <c r="AN275" s="72">
        <f t="shared" ca="1" si="187"/>
        <v>0</v>
      </c>
      <c r="AO275" s="72">
        <f t="shared" ca="1" si="188"/>
        <v>0</v>
      </c>
      <c r="AP275" s="85">
        <f t="shared" ca="1" si="189"/>
        <v>0</v>
      </c>
      <c r="AR275" s="72">
        <f t="shared" ca="1" si="190"/>
        <v>0</v>
      </c>
      <c r="AS275" s="72">
        <f t="shared" ca="1" si="191"/>
        <v>0</v>
      </c>
      <c r="AT275" s="72">
        <f t="shared" ca="1" si="192"/>
        <v>0</v>
      </c>
      <c r="AU275" s="85">
        <f t="shared" ca="1" si="193"/>
        <v>0</v>
      </c>
      <c r="AV275" s="85"/>
      <c r="AW275" s="73">
        <f t="shared" ca="1" si="194"/>
        <v>0</v>
      </c>
      <c r="AY275" s="73">
        <f t="shared" ca="1" si="195"/>
        <v>0</v>
      </c>
      <c r="AZ275" s="86"/>
    </row>
    <row r="276" spans="1:52" ht="12" customHeight="1">
      <c r="A276" s="77">
        <f t="shared" si="196"/>
        <v>46023</v>
      </c>
      <c r="B276" s="78">
        <f t="shared" si="197"/>
        <v>50000</v>
      </c>
      <c r="C276" s="87"/>
      <c r="D276" s="79">
        <f t="shared" si="159"/>
        <v>50000</v>
      </c>
      <c r="E276" s="67">
        <f t="shared" si="160"/>
        <v>0</v>
      </c>
      <c r="F276" s="67">
        <f t="shared" ca="1" si="161"/>
        <v>0</v>
      </c>
      <c r="G276" s="80">
        <f>VLOOKUP($A276,[0]!Table,MATCH(G$4,[0]!Curves,0))</f>
        <v>0</v>
      </c>
      <c r="H276" s="81">
        <f t="shared" si="162"/>
        <v>0</v>
      </c>
      <c r="I276" s="80">
        <f t="shared" si="163"/>
        <v>0</v>
      </c>
      <c r="J276" s="80">
        <f>VLOOKUP($A276,[0]!Table,MATCH(J$4,[0]!Curves,0))</f>
        <v>0</v>
      </c>
      <c r="K276" s="81">
        <f t="shared" si="164"/>
        <v>0</v>
      </c>
      <c r="L276" s="99">
        <f t="shared" si="165"/>
        <v>0</v>
      </c>
      <c r="M276" s="80">
        <f>VLOOKUP($A276,[0]!Table,MATCH(M$4,[0]!Curves,0))</f>
        <v>0</v>
      </c>
      <c r="N276" s="81">
        <f t="shared" si="166"/>
        <v>0</v>
      </c>
      <c r="O276" s="99">
        <f t="shared" si="167"/>
        <v>0</v>
      </c>
      <c r="P276" s="71"/>
      <c r="Q276" s="99">
        <f t="shared" si="168"/>
        <v>0</v>
      </c>
      <c r="R276" s="99">
        <f t="shared" si="169"/>
        <v>0</v>
      </c>
      <c r="S276" s="99">
        <f t="shared" si="170"/>
        <v>0</v>
      </c>
      <c r="T276" s="82"/>
      <c r="U276" s="22">
        <f t="shared" si="171"/>
        <v>31</v>
      </c>
      <c r="V276" s="83">
        <f t="shared" si="172"/>
        <v>46078</v>
      </c>
      <c r="W276" s="22">
        <f t="shared" ca="1" si="173"/>
        <v>9029</v>
      </c>
      <c r="X276" s="80">
        <f>VLOOKUP($A276,[0]!Table,MATCH(X$4,[0]!Curves,0))</f>
        <v>6.5840002710044296E-2</v>
      </c>
      <c r="Y276" s="84">
        <f t="shared" ca="1" si="174"/>
        <v>0.20163517402029615</v>
      </c>
      <c r="Z276" s="22">
        <f t="shared" si="175"/>
        <v>0</v>
      </c>
      <c r="AA276" s="22">
        <f t="shared" si="176"/>
        <v>0</v>
      </c>
      <c r="AC276" s="72">
        <f t="shared" ca="1" si="177"/>
        <v>0</v>
      </c>
      <c r="AD276" s="72">
        <f t="shared" ca="1" si="178"/>
        <v>0</v>
      </c>
      <c r="AE276" s="72">
        <f t="shared" ca="1" si="179"/>
        <v>0</v>
      </c>
      <c r="AF276" s="72">
        <f t="shared" ca="1" si="180"/>
        <v>0</v>
      </c>
      <c r="AG276" s="72">
        <f t="shared" ca="1" si="181"/>
        <v>0</v>
      </c>
      <c r="AH276" s="72">
        <f t="shared" ca="1" si="182"/>
        <v>0</v>
      </c>
      <c r="AI276" s="72">
        <f t="shared" ca="1" si="183"/>
        <v>0</v>
      </c>
      <c r="AJ276" s="72">
        <f t="shared" ca="1" si="184"/>
        <v>0</v>
      </c>
      <c r="AK276" s="72">
        <f t="shared" ca="1" si="185"/>
        <v>0</v>
      </c>
      <c r="AL276" s="76"/>
      <c r="AM276" s="72">
        <f t="shared" ca="1" si="186"/>
        <v>0</v>
      </c>
      <c r="AN276" s="72">
        <f t="shared" ca="1" si="187"/>
        <v>0</v>
      </c>
      <c r="AO276" s="72">
        <f t="shared" ca="1" si="188"/>
        <v>0</v>
      </c>
      <c r="AP276" s="85">
        <f t="shared" ca="1" si="189"/>
        <v>0</v>
      </c>
      <c r="AR276" s="72">
        <f t="shared" ca="1" si="190"/>
        <v>0</v>
      </c>
      <c r="AS276" s="72">
        <f t="shared" ca="1" si="191"/>
        <v>0</v>
      </c>
      <c r="AT276" s="72">
        <f t="shared" ca="1" si="192"/>
        <v>0</v>
      </c>
      <c r="AU276" s="85">
        <f t="shared" ca="1" si="193"/>
        <v>0</v>
      </c>
      <c r="AV276" s="85"/>
      <c r="AW276" s="73">
        <f t="shared" ca="1" si="194"/>
        <v>0</v>
      </c>
      <c r="AY276" s="73">
        <f t="shared" ca="1" si="195"/>
        <v>0</v>
      </c>
      <c r="AZ276" s="86"/>
    </row>
    <row r="277" spans="1:52" ht="12" customHeight="1">
      <c r="A277" s="77">
        <f t="shared" si="196"/>
        <v>46054</v>
      </c>
      <c r="B277" s="78">
        <f t="shared" si="197"/>
        <v>50000</v>
      </c>
      <c r="C277" s="87"/>
      <c r="D277" s="79">
        <f t="shared" si="159"/>
        <v>50000</v>
      </c>
      <c r="E277" s="67">
        <f t="shared" si="160"/>
        <v>0</v>
      </c>
      <c r="F277" s="67">
        <f t="shared" ca="1" si="161"/>
        <v>0</v>
      </c>
      <c r="G277" s="80">
        <f>VLOOKUP($A277,[0]!Table,MATCH(G$4,[0]!Curves,0))</f>
        <v>0</v>
      </c>
      <c r="H277" s="81">
        <f t="shared" si="162"/>
        <v>0</v>
      </c>
      <c r="I277" s="80">
        <f t="shared" si="163"/>
        <v>0</v>
      </c>
      <c r="J277" s="80">
        <f>VLOOKUP($A277,[0]!Table,MATCH(J$4,[0]!Curves,0))</f>
        <v>0</v>
      </c>
      <c r="K277" s="81">
        <f t="shared" si="164"/>
        <v>0</v>
      </c>
      <c r="L277" s="99">
        <f t="shared" si="165"/>
        <v>0</v>
      </c>
      <c r="M277" s="80">
        <f>VLOOKUP($A277,[0]!Table,MATCH(M$4,[0]!Curves,0))</f>
        <v>0</v>
      </c>
      <c r="N277" s="81">
        <f t="shared" si="166"/>
        <v>0</v>
      </c>
      <c r="O277" s="99">
        <f t="shared" si="167"/>
        <v>0</v>
      </c>
      <c r="P277" s="71"/>
      <c r="Q277" s="99">
        <f t="shared" si="168"/>
        <v>0</v>
      </c>
      <c r="R277" s="99">
        <f t="shared" si="169"/>
        <v>0</v>
      </c>
      <c r="S277" s="99">
        <f t="shared" si="170"/>
        <v>0</v>
      </c>
      <c r="T277" s="82"/>
      <c r="U277" s="22">
        <f t="shared" si="171"/>
        <v>28</v>
      </c>
      <c r="V277" s="83">
        <f t="shared" si="172"/>
        <v>46106</v>
      </c>
      <c r="W277" s="22">
        <f t="shared" ca="1" si="173"/>
        <v>9057</v>
      </c>
      <c r="X277" s="80">
        <f>VLOOKUP($A277,[0]!Table,MATCH(X$4,[0]!Curves,0))</f>
        <v>6.58376121083903E-2</v>
      </c>
      <c r="Y277" s="84">
        <f t="shared" ca="1" si="174"/>
        <v>0.2006467751763614</v>
      </c>
      <c r="Z277" s="22">
        <f t="shared" si="175"/>
        <v>0</v>
      </c>
      <c r="AA277" s="22">
        <f t="shared" si="176"/>
        <v>0</v>
      </c>
      <c r="AC277" s="72">
        <f t="shared" ca="1" si="177"/>
        <v>0</v>
      </c>
      <c r="AD277" s="72">
        <f t="shared" ca="1" si="178"/>
        <v>0</v>
      </c>
      <c r="AE277" s="72">
        <f t="shared" ca="1" si="179"/>
        <v>0</v>
      </c>
      <c r="AF277" s="72">
        <f t="shared" ca="1" si="180"/>
        <v>0</v>
      </c>
      <c r="AG277" s="72">
        <f t="shared" ca="1" si="181"/>
        <v>0</v>
      </c>
      <c r="AH277" s="72">
        <f t="shared" ca="1" si="182"/>
        <v>0</v>
      </c>
      <c r="AI277" s="72">
        <f t="shared" ca="1" si="183"/>
        <v>0</v>
      </c>
      <c r="AJ277" s="72">
        <f t="shared" ca="1" si="184"/>
        <v>0</v>
      </c>
      <c r="AK277" s="72">
        <f t="shared" ca="1" si="185"/>
        <v>0</v>
      </c>
      <c r="AL277" s="76"/>
      <c r="AM277" s="72">
        <f t="shared" ca="1" si="186"/>
        <v>0</v>
      </c>
      <c r="AN277" s="72">
        <f t="shared" ca="1" si="187"/>
        <v>0</v>
      </c>
      <c r="AO277" s="72">
        <f t="shared" ca="1" si="188"/>
        <v>0</v>
      </c>
      <c r="AP277" s="85">
        <f t="shared" ca="1" si="189"/>
        <v>0</v>
      </c>
      <c r="AR277" s="72">
        <f t="shared" ca="1" si="190"/>
        <v>0</v>
      </c>
      <c r="AS277" s="72">
        <f t="shared" ca="1" si="191"/>
        <v>0</v>
      </c>
      <c r="AT277" s="72">
        <f t="shared" ca="1" si="192"/>
        <v>0</v>
      </c>
      <c r="AU277" s="85">
        <f t="shared" ca="1" si="193"/>
        <v>0</v>
      </c>
      <c r="AV277" s="85"/>
      <c r="AW277" s="73">
        <f t="shared" ca="1" si="194"/>
        <v>0</v>
      </c>
      <c r="AY277" s="73">
        <f t="shared" ca="1" si="195"/>
        <v>0</v>
      </c>
      <c r="AZ277" s="86"/>
    </row>
    <row r="278" spans="1:52" ht="12" customHeight="1">
      <c r="A278" s="77">
        <f t="shared" si="196"/>
        <v>46082</v>
      </c>
      <c r="B278" s="78">
        <f t="shared" si="197"/>
        <v>50000</v>
      </c>
      <c r="C278" s="87"/>
      <c r="D278" s="79">
        <f t="shared" si="159"/>
        <v>50000</v>
      </c>
      <c r="E278" s="67">
        <f t="shared" si="160"/>
        <v>0</v>
      </c>
      <c r="F278" s="67">
        <f t="shared" ca="1" si="161"/>
        <v>0</v>
      </c>
      <c r="G278" s="80">
        <f>VLOOKUP($A278,[0]!Table,MATCH(G$4,[0]!Curves,0))</f>
        <v>0</v>
      </c>
      <c r="H278" s="81">
        <f t="shared" si="162"/>
        <v>0</v>
      </c>
      <c r="I278" s="80">
        <f t="shared" si="163"/>
        <v>0</v>
      </c>
      <c r="J278" s="80">
        <f>VLOOKUP($A278,[0]!Table,MATCH(J$4,[0]!Curves,0))</f>
        <v>0</v>
      </c>
      <c r="K278" s="81">
        <f t="shared" si="164"/>
        <v>0</v>
      </c>
      <c r="L278" s="99">
        <f t="shared" si="165"/>
        <v>0</v>
      </c>
      <c r="M278" s="80">
        <f>VLOOKUP($A278,[0]!Table,MATCH(M$4,[0]!Curves,0))</f>
        <v>0</v>
      </c>
      <c r="N278" s="81">
        <f t="shared" si="166"/>
        <v>0</v>
      </c>
      <c r="O278" s="99">
        <f t="shared" si="167"/>
        <v>0</v>
      </c>
      <c r="P278" s="71"/>
      <c r="Q278" s="99">
        <f t="shared" si="168"/>
        <v>0</v>
      </c>
      <c r="R278" s="99">
        <f t="shared" si="169"/>
        <v>0</v>
      </c>
      <c r="S278" s="99">
        <f t="shared" si="170"/>
        <v>0</v>
      </c>
      <c r="T278" s="82"/>
      <c r="U278" s="22">
        <f t="shared" si="171"/>
        <v>31</v>
      </c>
      <c r="V278" s="83">
        <f t="shared" si="172"/>
        <v>46137</v>
      </c>
      <c r="W278" s="22">
        <f t="shared" ca="1" si="173"/>
        <v>9088</v>
      </c>
      <c r="X278" s="80">
        <f>VLOOKUP($A278,[0]!Table,MATCH(X$4,[0]!Curves,0))</f>
        <v>6.5835452855285595E-2</v>
      </c>
      <c r="Y278" s="84">
        <f t="shared" ca="1" si="174"/>
        <v>0.19955820161128823</v>
      </c>
      <c r="Z278" s="22">
        <f t="shared" si="175"/>
        <v>0</v>
      </c>
      <c r="AA278" s="22">
        <f t="shared" si="176"/>
        <v>0</v>
      </c>
      <c r="AC278" s="72">
        <f t="shared" ca="1" si="177"/>
        <v>0</v>
      </c>
      <c r="AD278" s="72">
        <f t="shared" ca="1" si="178"/>
        <v>0</v>
      </c>
      <c r="AE278" s="72">
        <f t="shared" ca="1" si="179"/>
        <v>0</v>
      </c>
      <c r="AF278" s="72">
        <f t="shared" ca="1" si="180"/>
        <v>0</v>
      </c>
      <c r="AG278" s="72">
        <f t="shared" ca="1" si="181"/>
        <v>0</v>
      </c>
      <c r="AH278" s="72">
        <f t="shared" ca="1" si="182"/>
        <v>0</v>
      </c>
      <c r="AI278" s="72">
        <f t="shared" ca="1" si="183"/>
        <v>0</v>
      </c>
      <c r="AJ278" s="72">
        <f t="shared" ca="1" si="184"/>
        <v>0</v>
      </c>
      <c r="AK278" s="72">
        <f t="shared" ca="1" si="185"/>
        <v>0</v>
      </c>
      <c r="AL278" s="76"/>
      <c r="AM278" s="72">
        <f t="shared" ca="1" si="186"/>
        <v>0</v>
      </c>
      <c r="AN278" s="72">
        <f t="shared" ca="1" si="187"/>
        <v>0</v>
      </c>
      <c r="AO278" s="72">
        <f t="shared" ca="1" si="188"/>
        <v>0</v>
      </c>
      <c r="AP278" s="85">
        <f t="shared" ca="1" si="189"/>
        <v>0</v>
      </c>
      <c r="AR278" s="72">
        <f t="shared" ca="1" si="190"/>
        <v>0</v>
      </c>
      <c r="AS278" s="72">
        <f t="shared" ca="1" si="191"/>
        <v>0</v>
      </c>
      <c r="AT278" s="72">
        <f t="shared" ca="1" si="192"/>
        <v>0</v>
      </c>
      <c r="AU278" s="85">
        <f t="shared" ca="1" si="193"/>
        <v>0</v>
      </c>
      <c r="AV278" s="85"/>
      <c r="AW278" s="73">
        <f t="shared" ca="1" si="194"/>
        <v>0</v>
      </c>
      <c r="AY278" s="73">
        <f t="shared" ca="1" si="195"/>
        <v>0</v>
      </c>
      <c r="AZ278" s="86"/>
    </row>
    <row r="279" spans="1:52" ht="12" customHeight="1">
      <c r="A279" s="77">
        <f t="shared" si="196"/>
        <v>46113</v>
      </c>
      <c r="B279" s="78">
        <f t="shared" si="197"/>
        <v>50000</v>
      </c>
      <c r="C279" s="87"/>
      <c r="D279" s="79">
        <f t="shared" si="159"/>
        <v>50000</v>
      </c>
      <c r="E279" s="67">
        <f t="shared" si="160"/>
        <v>0</v>
      </c>
      <c r="F279" s="67">
        <f t="shared" ca="1" si="161"/>
        <v>0</v>
      </c>
      <c r="G279" s="80">
        <f>VLOOKUP($A279,[0]!Table,MATCH(G$4,[0]!Curves,0))</f>
        <v>0</v>
      </c>
      <c r="H279" s="81">
        <f t="shared" si="162"/>
        <v>0</v>
      </c>
      <c r="I279" s="80">
        <f t="shared" si="163"/>
        <v>0</v>
      </c>
      <c r="J279" s="80">
        <f>VLOOKUP($A279,[0]!Table,MATCH(J$4,[0]!Curves,0))</f>
        <v>0</v>
      </c>
      <c r="K279" s="81">
        <f t="shared" si="164"/>
        <v>0</v>
      </c>
      <c r="L279" s="99">
        <f t="shared" si="165"/>
        <v>0</v>
      </c>
      <c r="M279" s="80">
        <f>VLOOKUP($A279,[0]!Table,MATCH(M$4,[0]!Curves,0))</f>
        <v>0</v>
      </c>
      <c r="N279" s="81">
        <f t="shared" si="166"/>
        <v>0</v>
      </c>
      <c r="O279" s="99">
        <f t="shared" si="167"/>
        <v>0</v>
      </c>
      <c r="P279" s="71"/>
      <c r="Q279" s="99">
        <f t="shared" si="168"/>
        <v>0</v>
      </c>
      <c r="R279" s="99">
        <f t="shared" si="169"/>
        <v>0</v>
      </c>
      <c r="S279" s="99">
        <f t="shared" si="170"/>
        <v>0</v>
      </c>
      <c r="T279" s="82"/>
      <c r="U279" s="22">
        <f t="shared" si="171"/>
        <v>30</v>
      </c>
      <c r="V279" s="83">
        <f t="shared" si="172"/>
        <v>46167</v>
      </c>
      <c r="W279" s="22">
        <f t="shared" ca="1" si="173"/>
        <v>9118</v>
      </c>
      <c r="X279" s="80">
        <f>VLOOKUP($A279,[0]!Table,MATCH(X$4,[0]!Curves,0))</f>
        <v>6.5833062253635208E-2</v>
      </c>
      <c r="Y279" s="84">
        <f t="shared" ca="1" si="174"/>
        <v>0.19851044108677104</v>
      </c>
      <c r="Z279" s="22">
        <f t="shared" si="175"/>
        <v>0</v>
      </c>
      <c r="AA279" s="22">
        <f t="shared" si="176"/>
        <v>0</v>
      </c>
      <c r="AC279" s="72">
        <f t="shared" ca="1" si="177"/>
        <v>0</v>
      </c>
      <c r="AD279" s="72">
        <f t="shared" ca="1" si="178"/>
        <v>0</v>
      </c>
      <c r="AE279" s="72">
        <f t="shared" ca="1" si="179"/>
        <v>0</v>
      </c>
      <c r="AF279" s="72">
        <f t="shared" ca="1" si="180"/>
        <v>0</v>
      </c>
      <c r="AG279" s="72">
        <f t="shared" ca="1" si="181"/>
        <v>0</v>
      </c>
      <c r="AH279" s="72">
        <f t="shared" ca="1" si="182"/>
        <v>0</v>
      </c>
      <c r="AI279" s="72">
        <f t="shared" ca="1" si="183"/>
        <v>0</v>
      </c>
      <c r="AJ279" s="72">
        <f t="shared" ca="1" si="184"/>
        <v>0</v>
      </c>
      <c r="AK279" s="72">
        <f t="shared" ca="1" si="185"/>
        <v>0</v>
      </c>
      <c r="AL279" s="76"/>
      <c r="AM279" s="72">
        <f t="shared" ca="1" si="186"/>
        <v>0</v>
      </c>
      <c r="AN279" s="72">
        <f t="shared" ca="1" si="187"/>
        <v>0</v>
      </c>
      <c r="AO279" s="72">
        <f t="shared" ca="1" si="188"/>
        <v>0</v>
      </c>
      <c r="AP279" s="85">
        <f t="shared" ca="1" si="189"/>
        <v>0</v>
      </c>
      <c r="AR279" s="72">
        <f t="shared" ca="1" si="190"/>
        <v>0</v>
      </c>
      <c r="AS279" s="72">
        <f t="shared" ca="1" si="191"/>
        <v>0</v>
      </c>
      <c r="AT279" s="72">
        <f t="shared" ca="1" si="192"/>
        <v>0</v>
      </c>
      <c r="AU279" s="85">
        <f t="shared" ca="1" si="193"/>
        <v>0</v>
      </c>
      <c r="AV279" s="85"/>
      <c r="AW279" s="73">
        <f t="shared" ca="1" si="194"/>
        <v>0</v>
      </c>
      <c r="AY279" s="73">
        <f t="shared" ca="1" si="195"/>
        <v>0</v>
      </c>
      <c r="AZ279" s="86"/>
    </row>
    <row r="280" spans="1:52" ht="12" customHeight="1">
      <c r="A280" s="77">
        <f t="shared" si="196"/>
        <v>46143</v>
      </c>
      <c r="B280" s="78">
        <f t="shared" si="197"/>
        <v>50000</v>
      </c>
      <c r="C280" s="87"/>
      <c r="D280" s="79">
        <f t="shared" si="159"/>
        <v>50000</v>
      </c>
      <c r="E280" s="67">
        <f t="shared" si="160"/>
        <v>0</v>
      </c>
      <c r="F280" s="67">
        <f t="shared" ca="1" si="161"/>
        <v>0</v>
      </c>
      <c r="G280" s="80">
        <f>VLOOKUP($A280,[0]!Table,MATCH(G$4,[0]!Curves,0))</f>
        <v>0</v>
      </c>
      <c r="H280" s="81">
        <f t="shared" si="162"/>
        <v>0</v>
      </c>
      <c r="I280" s="80">
        <f t="shared" si="163"/>
        <v>0</v>
      </c>
      <c r="J280" s="80">
        <f>VLOOKUP($A280,[0]!Table,MATCH(J$4,[0]!Curves,0))</f>
        <v>0</v>
      </c>
      <c r="K280" s="81">
        <f t="shared" si="164"/>
        <v>0</v>
      </c>
      <c r="L280" s="99">
        <f t="shared" si="165"/>
        <v>0</v>
      </c>
      <c r="M280" s="80">
        <f>VLOOKUP($A280,[0]!Table,MATCH(M$4,[0]!Curves,0))</f>
        <v>0</v>
      </c>
      <c r="N280" s="81">
        <f t="shared" si="166"/>
        <v>0</v>
      </c>
      <c r="O280" s="99">
        <f t="shared" si="167"/>
        <v>0</v>
      </c>
      <c r="P280" s="71"/>
      <c r="Q280" s="99">
        <f t="shared" si="168"/>
        <v>0</v>
      </c>
      <c r="R280" s="99">
        <f t="shared" si="169"/>
        <v>0</v>
      </c>
      <c r="S280" s="99">
        <f t="shared" si="170"/>
        <v>0</v>
      </c>
      <c r="T280" s="82"/>
      <c r="U280" s="22">
        <f t="shared" si="171"/>
        <v>31</v>
      </c>
      <c r="V280" s="83">
        <f t="shared" si="172"/>
        <v>46198</v>
      </c>
      <c r="W280" s="22">
        <f t="shared" ca="1" si="173"/>
        <v>9149</v>
      </c>
      <c r="X280" s="80">
        <f>VLOOKUP($A280,[0]!Table,MATCH(X$4,[0]!Curves,0))</f>
        <v>6.58307487681693E-2</v>
      </c>
      <c r="Y280" s="84">
        <f t="shared" ca="1" si="174"/>
        <v>0.19743361047757946</v>
      </c>
      <c r="Z280" s="22">
        <f t="shared" si="175"/>
        <v>0</v>
      </c>
      <c r="AA280" s="22">
        <f t="shared" si="176"/>
        <v>0</v>
      </c>
      <c r="AC280" s="72">
        <f t="shared" ca="1" si="177"/>
        <v>0</v>
      </c>
      <c r="AD280" s="72">
        <f t="shared" ca="1" si="178"/>
        <v>0</v>
      </c>
      <c r="AE280" s="72">
        <f t="shared" ca="1" si="179"/>
        <v>0</v>
      </c>
      <c r="AF280" s="72">
        <f t="shared" ca="1" si="180"/>
        <v>0</v>
      </c>
      <c r="AG280" s="72">
        <f t="shared" ca="1" si="181"/>
        <v>0</v>
      </c>
      <c r="AH280" s="72">
        <f t="shared" ca="1" si="182"/>
        <v>0</v>
      </c>
      <c r="AI280" s="72">
        <f t="shared" ca="1" si="183"/>
        <v>0</v>
      </c>
      <c r="AJ280" s="72">
        <f t="shared" ca="1" si="184"/>
        <v>0</v>
      </c>
      <c r="AK280" s="72">
        <f t="shared" ca="1" si="185"/>
        <v>0</v>
      </c>
      <c r="AL280" s="76"/>
      <c r="AM280" s="72">
        <f t="shared" ca="1" si="186"/>
        <v>0</v>
      </c>
      <c r="AN280" s="72">
        <f t="shared" ca="1" si="187"/>
        <v>0</v>
      </c>
      <c r="AO280" s="72">
        <f t="shared" ca="1" si="188"/>
        <v>0</v>
      </c>
      <c r="AP280" s="85">
        <f t="shared" ca="1" si="189"/>
        <v>0</v>
      </c>
      <c r="AR280" s="72">
        <f t="shared" ca="1" si="190"/>
        <v>0</v>
      </c>
      <c r="AS280" s="72">
        <f t="shared" ca="1" si="191"/>
        <v>0</v>
      </c>
      <c r="AT280" s="72">
        <f t="shared" ca="1" si="192"/>
        <v>0</v>
      </c>
      <c r="AU280" s="85">
        <f t="shared" ca="1" si="193"/>
        <v>0</v>
      </c>
      <c r="AV280" s="85"/>
      <c r="AW280" s="73">
        <f t="shared" ca="1" si="194"/>
        <v>0</v>
      </c>
      <c r="AY280" s="73">
        <f t="shared" ca="1" si="195"/>
        <v>0</v>
      </c>
      <c r="AZ280" s="86"/>
    </row>
    <row r="281" spans="1:52" ht="12" customHeight="1">
      <c r="A281" s="77">
        <f t="shared" si="196"/>
        <v>46174</v>
      </c>
      <c r="B281" s="78">
        <f t="shared" si="197"/>
        <v>50000</v>
      </c>
      <c r="C281" s="87"/>
      <c r="D281" s="79">
        <f t="shared" si="159"/>
        <v>50000</v>
      </c>
      <c r="E281" s="67">
        <f t="shared" si="160"/>
        <v>0</v>
      </c>
      <c r="F281" s="67">
        <f t="shared" ca="1" si="161"/>
        <v>0</v>
      </c>
      <c r="G281" s="80">
        <f>VLOOKUP($A281,[0]!Table,MATCH(G$4,[0]!Curves,0))</f>
        <v>0</v>
      </c>
      <c r="H281" s="81">
        <f t="shared" si="162"/>
        <v>0</v>
      </c>
      <c r="I281" s="80">
        <f t="shared" si="163"/>
        <v>0</v>
      </c>
      <c r="J281" s="80">
        <f>VLOOKUP($A281,[0]!Table,MATCH(J$4,[0]!Curves,0))</f>
        <v>0</v>
      </c>
      <c r="K281" s="81">
        <f t="shared" si="164"/>
        <v>0</v>
      </c>
      <c r="L281" s="99">
        <f t="shared" si="165"/>
        <v>0</v>
      </c>
      <c r="M281" s="80">
        <f>VLOOKUP($A281,[0]!Table,MATCH(M$4,[0]!Curves,0))</f>
        <v>0</v>
      </c>
      <c r="N281" s="81">
        <f t="shared" si="166"/>
        <v>0</v>
      </c>
      <c r="O281" s="99">
        <f t="shared" si="167"/>
        <v>0</v>
      </c>
      <c r="P281" s="71"/>
      <c r="Q281" s="99">
        <f t="shared" si="168"/>
        <v>0</v>
      </c>
      <c r="R281" s="99">
        <f t="shared" si="169"/>
        <v>0</v>
      </c>
      <c r="S281" s="99">
        <f t="shared" si="170"/>
        <v>0</v>
      </c>
      <c r="T281" s="82"/>
      <c r="U281" s="22">
        <f t="shared" si="171"/>
        <v>30</v>
      </c>
      <c r="V281" s="83">
        <f t="shared" si="172"/>
        <v>46228</v>
      </c>
      <c r="W281" s="22">
        <f t="shared" ca="1" si="173"/>
        <v>9179</v>
      </c>
      <c r="X281" s="80">
        <f>VLOOKUP($A281,[0]!Table,MATCH(X$4,[0]!Curves,0))</f>
        <v>6.5828358166522896E-2</v>
      </c>
      <c r="Y281" s="84">
        <f t="shared" ca="1" si="174"/>
        <v>0.1963971518616954</v>
      </c>
      <c r="Z281" s="22">
        <f t="shared" si="175"/>
        <v>0</v>
      </c>
      <c r="AA281" s="22">
        <f t="shared" si="176"/>
        <v>0</v>
      </c>
      <c r="AC281" s="72">
        <f t="shared" ca="1" si="177"/>
        <v>0</v>
      </c>
      <c r="AD281" s="72">
        <f t="shared" ca="1" si="178"/>
        <v>0</v>
      </c>
      <c r="AE281" s="72">
        <f t="shared" ca="1" si="179"/>
        <v>0</v>
      </c>
      <c r="AF281" s="72">
        <f t="shared" ca="1" si="180"/>
        <v>0</v>
      </c>
      <c r="AG281" s="72">
        <f t="shared" ca="1" si="181"/>
        <v>0</v>
      </c>
      <c r="AH281" s="72">
        <f t="shared" ca="1" si="182"/>
        <v>0</v>
      </c>
      <c r="AI281" s="72">
        <f t="shared" ca="1" si="183"/>
        <v>0</v>
      </c>
      <c r="AJ281" s="72">
        <f t="shared" ca="1" si="184"/>
        <v>0</v>
      </c>
      <c r="AK281" s="72">
        <f t="shared" ca="1" si="185"/>
        <v>0</v>
      </c>
      <c r="AL281" s="76"/>
      <c r="AM281" s="72">
        <f t="shared" ca="1" si="186"/>
        <v>0</v>
      </c>
      <c r="AN281" s="72">
        <f t="shared" ca="1" si="187"/>
        <v>0</v>
      </c>
      <c r="AO281" s="72">
        <f t="shared" ca="1" si="188"/>
        <v>0</v>
      </c>
      <c r="AP281" s="85">
        <f t="shared" ca="1" si="189"/>
        <v>0</v>
      </c>
      <c r="AR281" s="72">
        <f t="shared" ca="1" si="190"/>
        <v>0</v>
      </c>
      <c r="AS281" s="72">
        <f t="shared" ca="1" si="191"/>
        <v>0</v>
      </c>
      <c r="AT281" s="72">
        <f t="shared" ca="1" si="192"/>
        <v>0</v>
      </c>
      <c r="AU281" s="85">
        <f t="shared" ca="1" si="193"/>
        <v>0</v>
      </c>
      <c r="AV281" s="85"/>
      <c r="AW281" s="73">
        <f t="shared" ca="1" si="194"/>
        <v>0</v>
      </c>
      <c r="AY281" s="73">
        <f t="shared" ca="1" si="195"/>
        <v>0</v>
      </c>
      <c r="AZ281" s="86"/>
    </row>
    <row r="282" spans="1:52" ht="12" customHeight="1">
      <c r="A282" s="77">
        <f t="shared" si="196"/>
        <v>46204</v>
      </c>
      <c r="B282" s="78">
        <f t="shared" si="197"/>
        <v>50000</v>
      </c>
      <c r="C282" s="87"/>
      <c r="D282" s="79">
        <f t="shared" si="159"/>
        <v>50000</v>
      </c>
      <c r="E282" s="67">
        <f t="shared" si="160"/>
        <v>0</v>
      </c>
      <c r="F282" s="67">
        <f t="shared" ca="1" si="161"/>
        <v>0</v>
      </c>
      <c r="G282" s="80">
        <f>VLOOKUP($A282,[0]!Table,MATCH(G$4,[0]!Curves,0))</f>
        <v>0</v>
      </c>
      <c r="H282" s="81">
        <f t="shared" si="162"/>
        <v>0</v>
      </c>
      <c r="I282" s="80">
        <f t="shared" si="163"/>
        <v>0</v>
      </c>
      <c r="J282" s="80">
        <f>VLOOKUP($A282,[0]!Table,MATCH(J$4,[0]!Curves,0))</f>
        <v>0</v>
      </c>
      <c r="K282" s="81">
        <f t="shared" si="164"/>
        <v>0</v>
      </c>
      <c r="L282" s="99">
        <f t="shared" si="165"/>
        <v>0</v>
      </c>
      <c r="M282" s="80">
        <f>VLOOKUP($A282,[0]!Table,MATCH(M$4,[0]!Curves,0))</f>
        <v>0</v>
      </c>
      <c r="N282" s="81">
        <f t="shared" si="166"/>
        <v>0</v>
      </c>
      <c r="O282" s="99">
        <f t="shared" si="167"/>
        <v>0</v>
      </c>
      <c r="P282" s="71"/>
      <c r="Q282" s="99">
        <f t="shared" si="168"/>
        <v>0</v>
      </c>
      <c r="R282" s="99">
        <f t="shared" si="169"/>
        <v>0</v>
      </c>
      <c r="S282" s="99">
        <f t="shared" si="170"/>
        <v>0</v>
      </c>
      <c r="T282" s="82"/>
      <c r="U282" s="22">
        <f t="shared" si="171"/>
        <v>31</v>
      </c>
      <c r="V282" s="83">
        <f t="shared" si="172"/>
        <v>46259</v>
      </c>
      <c r="W282" s="22">
        <f t="shared" ca="1" si="173"/>
        <v>9210</v>
      </c>
      <c r="X282" s="80">
        <f>VLOOKUP($A282,[0]!Table,MATCH(X$4,[0]!Curves,0))</f>
        <v>6.5826044681060597E-2</v>
      </c>
      <c r="Y282" s="84">
        <f t="shared" ca="1" si="174"/>
        <v>0.1953319359329713</v>
      </c>
      <c r="Z282" s="22">
        <f t="shared" si="175"/>
        <v>0</v>
      </c>
      <c r="AA282" s="22">
        <f t="shared" si="176"/>
        <v>0</v>
      </c>
      <c r="AC282" s="72">
        <f t="shared" ca="1" si="177"/>
        <v>0</v>
      </c>
      <c r="AD282" s="72">
        <f t="shared" ca="1" si="178"/>
        <v>0</v>
      </c>
      <c r="AE282" s="72">
        <f t="shared" ca="1" si="179"/>
        <v>0</v>
      </c>
      <c r="AF282" s="72">
        <f t="shared" ca="1" si="180"/>
        <v>0</v>
      </c>
      <c r="AG282" s="72">
        <f t="shared" ca="1" si="181"/>
        <v>0</v>
      </c>
      <c r="AH282" s="72">
        <f t="shared" ca="1" si="182"/>
        <v>0</v>
      </c>
      <c r="AI282" s="72">
        <f t="shared" ca="1" si="183"/>
        <v>0</v>
      </c>
      <c r="AJ282" s="72">
        <f t="shared" ca="1" si="184"/>
        <v>0</v>
      </c>
      <c r="AK282" s="72">
        <f t="shared" ca="1" si="185"/>
        <v>0</v>
      </c>
      <c r="AL282" s="76"/>
      <c r="AM282" s="72">
        <f t="shared" ca="1" si="186"/>
        <v>0</v>
      </c>
      <c r="AN282" s="72">
        <f t="shared" ca="1" si="187"/>
        <v>0</v>
      </c>
      <c r="AO282" s="72">
        <f t="shared" ca="1" si="188"/>
        <v>0</v>
      </c>
      <c r="AP282" s="85">
        <f t="shared" ca="1" si="189"/>
        <v>0</v>
      </c>
      <c r="AR282" s="72">
        <f t="shared" ca="1" si="190"/>
        <v>0</v>
      </c>
      <c r="AS282" s="72">
        <f t="shared" ca="1" si="191"/>
        <v>0</v>
      </c>
      <c r="AT282" s="72">
        <f t="shared" ca="1" si="192"/>
        <v>0</v>
      </c>
      <c r="AU282" s="85">
        <f t="shared" ca="1" si="193"/>
        <v>0</v>
      </c>
      <c r="AV282" s="85"/>
      <c r="AW282" s="73">
        <f t="shared" ca="1" si="194"/>
        <v>0</v>
      </c>
      <c r="AY282" s="73">
        <f t="shared" ca="1" si="195"/>
        <v>0</v>
      </c>
      <c r="AZ282" s="86"/>
    </row>
    <row r="283" spans="1:52" ht="12" customHeight="1">
      <c r="A283" s="77">
        <f t="shared" si="196"/>
        <v>46235</v>
      </c>
      <c r="B283" s="78">
        <f t="shared" si="197"/>
        <v>50000</v>
      </c>
      <c r="C283" s="87"/>
      <c r="D283" s="79">
        <f t="shared" si="159"/>
        <v>50000</v>
      </c>
      <c r="E283" s="67">
        <f t="shared" si="160"/>
        <v>0</v>
      </c>
      <c r="F283" s="67">
        <f t="shared" ca="1" si="161"/>
        <v>0</v>
      </c>
      <c r="G283" s="80">
        <f>VLOOKUP($A283,[0]!Table,MATCH(G$4,[0]!Curves,0))</f>
        <v>0</v>
      </c>
      <c r="H283" s="81">
        <f t="shared" si="162"/>
        <v>0</v>
      </c>
      <c r="I283" s="80">
        <f t="shared" si="163"/>
        <v>0</v>
      </c>
      <c r="J283" s="80">
        <f>VLOOKUP($A283,[0]!Table,MATCH(J$4,[0]!Curves,0))</f>
        <v>0</v>
      </c>
      <c r="K283" s="81">
        <f t="shared" si="164"/>
        <v>0</v>
      </c>
      <c r="L283" s="99">
        <f t="shared" si="165"/>
        <v>0</v>
      </c>
      <c r="M283" s="80">
        <f>VLOOKUP($A283,[0]!Table,MATCH(M$4,[0]!Curves,0))</f>
        <v>0</v>
      </c>
      <c r="N283" s="81">
        <f t="shared" si="166"/>
        <v>0</v>
      </c>
      <c r="O283" s="99">
        <f t="shared" si="167"/>
        <v>0</v>
      </c>
      <c r="P283" s="71"/>
      <c r="Q283" s="99">
        <f t="shared" si="168"/>
        <v>0</v>
      </c>
      <c r="R283" s="99">
        <f t="shared" si="169"/>
        <v>0</v>
      </c>
      <c r="S283" s="99">
        <f t="shared" si="170"/>
        <v>0</v>
      </c>
      <c r="T283" s="82"/>
      <c r="U283" s="22">
        <f t="shared" si="171"/>
        <v>31</v>
      </c>
      <c r="V283" s="83">
        <f t="shared" si="172"/>
        <v>46290</v>
      </c>
      <c r="W283" s="22">
        <f t="shared" ca="1" si="173"/>
        <v>9241</v>
      </c>
      <c r="X283" s="80">
        <f>VLOOKUP($A283,[0]!Table,MATCH(X$4,[0]!Curves,0))</f>
        <v>6.5823654079417704E-2</v>
      </c>
      <c r="Y283" s="84">
        <f t="shared" ca="1" si="174"/>
        <v>0.19427257384279267</v>
      </c>
      <c r="Z283" s="22">
        <f t="shared" si="175"/>
        <v>0</v>
      </c>
      <c r="AA283" s="22">
        <f t="shared" si="176"/>
        <v>0</v>
      </c>
      <c r="AC283" s="72">
        <f t="shared" ca="1" si="177"/>
        <v>0</v>
      </c>
      <c r="AD283" s="72">
        <f t="shared" ca="1" si="178"/>
        <v>0</v>
      </c>
      <c r="AE283" s="72">
        <f t="shared" ca="1" si="179"/>
        <v>0</v>
      </c>
      <c r="AF283" s="72">
        <f t="shared" ca="1" si="180"/>
        <v>0</v>
      </c>
      <c r="AG283" s="72">
        <f t="shared" ca="1" si="181"/>
        <v>0</v>
      </c>
      <c r="AH283" s="72">
        <f t="shared" ca="1" si="182"/>
        <v>0</v>
      </c>
      <c r="AI283" s="72">
        <f t="shared" ca="1" si="183"/>
        <v>0</v>
      </c>
      <c r="AJ283" s="72">
        <f t="shared" ca="1" si="184"/>
        <v>0</v>
      </c>
      <c r="AK283" s="72">
        <f t="shared" ca="1" si="185"/>
        <v>0</v>
      </c>
      <c r="AL283" s="76"/>
      <c r="AM283" s="72">
        <f t="shared" ca="1" si="186"/>
        <v>0</v>
      </c>
      <c r="AN283" s="72">
        <f t="shared" ca="1" si="187"/>
        <v>0</v>
      </c>
      <c r="AO283" s="72">
        <f t="shared" ca="1" si="188"/>
        <v>0</v>
      </c>
      <c r="AP283" s="85">
        <f t="shared" ca="1" si="189"/>
        <v>0</v>
      </c>
      <c r="AR283" s="72">
        <f t="shared" ca="1" si="190"/>
        <v>0</v>
      </c>
      <c r="AS283" s="72">
        <f t="shared" ca="1" si="191"/>
        <v>0</v>
      </c>
      <c r="AT283" s="72">
        <f t="shared" ca="1" si="192"/>
        <v>0</v>
      </c>
      <c r="AU283" s="85">
        <f t="shared" ca="1" si="193"/>
        <v>0</v>
      </c>
      <c r="AV283" s="85"/>
      <c r="AW283" s="73">
        <f t="shared" ca="1" si="194"/>
        <v>0</v>
      </c>
      <c r="AY283" s="73">
        <f t="shared" ca="1" si="195"/>
        <v>0</v>
      </c>
      <c r="AZ283" s="86"/>
    </row>
    <row r="284" spans="1:52" ht="12" customHeight="1">
      <c r="A284" s="77">
        <f t="shared" si="196"/>
        <v>46266</v>
      </c>
      <c r="B284" s="78">
        <f t="shared" si="197"/>
        <v>50000</v>
      </c>
      <c r="C284" s="87"/>
      <c r="D284" s="79">
        <f t="shared" si="159"/>
        <v>50000</v>
      </c>
      <c r="E284" s="67">
        <f t="shared" si="160"/>
        <v>0</v>
      </c>
      <c r="F284" s="67">
        <f t="shared" ca="1" si="161"/>
        <v>0</v>
      </c>
      <c r="G284" s="80">
        <f>VLOOKUP($A284,[0]!Table,MATCH(G$4,[0]!Curves,0))</f>
        <v>0</v>
      </c>
      <c r="H284" s="81">
        <f t="shared" si="162"/>
        <v>0</v>
      </c>
      <c r="I284" s="80">
        <f t="shared" si="163"/>
        <v>0</v>
      </c>
      <c r="J284" s="80">
        <f>VLOOKUP($A284,[0]!Table,MATCH(J$4,[0]!Curves,0))</f>
        <v>0</v>
      </c>
      <c r="K284" s="81">
        <f t="shared" si="164"/>
        <v>0</v>
      </c>
      <c r="L284" s="99">
        <f t="shared" si="165"/>
        <v>0</v>
      </c>
      <c r="M284" s="80">
        <f>VLOOKUP($A284,[0]!Table,MATCH(M$4,[0]!Curves,0))</f>
        <v>0</v>
      </c>
      <c r="N284" s="81">
        <f t="shared" si="166"/>
        <v>0</v>
      </c>
      <c r="O284" s="99">
        <f t="shared" si="167"/>
        <v>0</v>
      </c>
      <c r="P284" s="71"/>
      <c r="Q284" s="99">
        <f t="shared" si="168"/>
        <v>0</v>
      </c>
      <c r="R284" s="99">
        <f t="shared" si="169"/>
        <v>0</v>
      </c>
      <c r="S284" s="99">
        <f t="shared" si="170"/>
        <v>0</v>
      </c>
      <c r="T284" s="82"/>
      <c r="U284" s="22">
        <f t="shared" si="171"/>
        <v>30</v>
      </c>
      <c r="V284" s="83">
        <f t="shared" si="172"/>
        <v>46320</v>
      </c>
      <c r="W284" s="22">
        <f t="shared" ca="1" si="173"/>
        <v>9271</v>
      </c>
      <c r="X284" s="80">
        <f>VLOOKUP($A284,[0]!Table,MATCH(X$4,[0]!Curves,0))</f>
        <v>6.5821263477777101E-2</v>
      </c>
      <c r="Y284" s="84">
        <f t="shared" ca="1" si="174"/>
        <v>0.19325292767098834</v>
      </c>
      <c r="Z284" s="22">
        <f t="shared" si="175"/>
        <v>0</v>
      </c>
      <c r="AA284" s="22">
        <f t="shared" si="176"/>
        <v>0</v>
      </c>
      <c r="AC284" s="72">
        <f t="shared" ca="1" si="177"/>
        <v>0</v>
      </c>
      <c r="AD284" s="72">
        <f t="shared" ca="1" si="178"/>
        <v>0</v>
      </c>
      <c r="AE284" s="72">
        <f t="shared" ca="1" si="179"/>
        <v>0</v>
      </c>
      <c r="AF284" s="72">
        <f t="shared" ca="1" si="180"/>
        <v>0</v>
      </c>
      <c r="AG284" s="72">
        <f t="shared" ca="1" si="181"/>
        <v>0</v>
      </c>
      <c r="AH284" s="72">
        <f t="shared" ca="1" si="182"/>
        <v>0</v>
      </c>
      <c r="AI284" s="72">
        <f t="shared" ca="1" si="183"/>
        <v>0</v>
      </c>
      <c r="AJ284" s="72">
        <f t="shared" ca="1" si="184"/>
        <v>0</v>
      </c>
      <c r="AK284" s="72">
        <f t="shared" ca="1" si="185"/>
        <v>0</v>
      </c>
      <c r="AL284" s="76"/>
      <c r="AM284" s="72">
        <f t="shared" ca="1" si="186"/>
        <v>0</v>
      </c>
      <c r="AN284" s="72">
        <f t="shared" ca="1" si="187"/>
        <v>0</v>
      </c>
      <c r="AO284" s="72">
        <f t="shared" ca="1" si="188"/>
        <v>0</v>
      </c>
      <c r="AP284" s="85">
        <f t="shared" ca="1" si="189"/>
        <v>0</v>
      </c>
      <c r="AR284" s="72">
        <f t="shared" ca="1" si="190"/>
        <v>0</v>
      </c>
      <c r="AS284" s="72">
        <f t="shared" ca="1" si="191"/>
        <v>0</v>
      </c>
      <c r="AT284" s="72">
        <f t="shared" ca="1" si="192"/>
        <v>0</v>
      </c>
      <c r="AU284" s="85">
        <f t="shared" ca="1" si="193"/>
        <v>0</v>
      </c>
      <c r="AV284" s="85"/>
      <c r="AW284" s="73">
        <f t="shared" ca="1" si="194"/>
        <v>0</v>
      </c>
      <c r="AY284" s="73">
        <f t="shared" ca="1" si="195"/>
        <v>0</v>
      </c>
      <c r="AZ284" s="86"/>
    </row>
    <row r="285" spans="1:52" ht="12" customHeight="1">
      <c r="A285" s="77">
        <f t="shared" si="196"/>
        <v>46296</v>
      </c>
      <c r="B285" s="78">
        <f t="shared" si="197"/>
        <v>50000</v>
      </c>
      <c r="C285" s="87"/>
      <c r="D285" s="79">
        <f t="shared" si="159"/>
        <v>50000</v>
      </c>
      <c r="E285" s="67">
        <f t="shared" si="160"/>
        <v>0</v>
      </c>
      <c r="F285" s="67">
        <f t="shared" ca="1" si="161"/>
        <v>0</v>
      </c>
      <c r="G285" s="80">
        <f>VLOOKUP($A285,[0]!Table,MATCH(G$4,[0]!Curves,0))</f>
        <v>0</v>
      </c>
      <c r="H285" s="81">
        <f t="shared" si="162"/>
        <v>0</v>
      </c>
      <c r="I285" s="80">
        <f t="shared" si="163"/>
        <v>0</v>
      </c>
      <c r="J285" s="80">
        <f>VLOOKUP($A285,[0]!Table,MATCH(J$4,[0]!Curves,0))</f>
        <v>0</v>
      </c>
      <c r="K285" s="81">
        <f t="shared" si="164"/>
        <v>0</v>
      </c>
      <c r="L285" s="99">
        <f t="shared" si="165"/>
        <v>0</v>
      </c>
      <c r="M285" s="80">
        <f>VLOOKUP($A285,[0]!Table,MATCH(M$4,[0]!Curves,0))</f>
        <v>0</v>
      </c>
      <c r="N285" s="81">
        <f t="shared" si="166"/>
        <v>0</v>
      </c>
      <c r="O285" s="99">
        <f t="shared" si="167"/>
        <v>0</v>
      </c>
      <c r="P285" s="71"/>
      <c r="Q285" s="99">
        <f t="shared" si="168"/>
        <v>0</v>
      </c>
      <c r="R285" s="99">
        <f t="shared" si="169"/>
        <v>0</v>
      </c>
      <c r="S285" s="99">
        <f t="shared" si="170"/>
        <v>0</v>
      </c>
      <c r="T285" s="82"/>
      <c r="U285" s="22">
        <f t="shared" si="171"/>
        <v>31</v>
      </c>
      <c r="V285" s="83">
        <f t="shared" si="172"/>
        <v>46351</v>
      </c>
      <c r="W285" s="22">
        <f t="shared" ca="1" si="173"/>
        <v>9302</v>
      </c>
      <c r="X285" s="80">
        <f>VLOOKUP($A285,[0]!Table,MATCH(X$4,[0]!Curves,0))</f>
        <v>6.5818949992320103E-2</v>
      </c>
      <c r="Y285" s="84">
        <f t="shared" ca="1" si="174"/>
        <v>0.19220498947414363</v>
      </c>
      <c r="Z285" s="22">
        <f t="shared" si="175"/>
        <v>0</v>
      </c>
      <c r="AA285" s="22">
        <f t="shared" si="176"/>
        <v>0</v>
      </c>
      <c r="AC285" s="72">
        <f t="shared" ca="1" si="177"/>
        <v>0</v>
      </c>
      <c r="AD285" s="72">
        <f t="shared" ca="1" si="178"/>
        <v>0</v>
      </c>
      <c r="AE285" s="72">
        <f t="shared" ca="1" si="179"/>
        <v>0</v>
      </c>
      <c r="AF285" s="72">
        <f t="shared" ca="1" si="180"/>
        <v>0</v>
      </c>
      <c r="AG285" s="72">
        <f t="shared" ca="1" si="181"/>
        <v>0</v>
      </c>
      <c r="AH285" s="72">
        <f t="shared" ca="1" si="182"/>
        <v>0</v>
      </c>
      <c r="AI285" s="72">
        <f t="shared" ca="1" si="183"/>
        <v>0</v>
      </c>
      <c r="AJ285" s="72">
        <f t="shared" ca="1" si="184"/>
        <v>0</v>
      </c>
      <c r="AK285" s="72">
        <f t="shared" ca="1" si="185"/>
        <v>0</v>
      </c>
      <c r="AL285" s="76"/>
      <c r="AM285" s="72">
        <f t="shared" ca="1" si="186"/>
        <v>0</v>
      </c>
      <c r="AN285" s="72">
        <f t="shared" ca="1" si="187"/>
        <v>0</v>
      </c>
      <c r="AO285" s="72">
        <f t="shared" ca="1" si="188"/>
        <v>0</v>
      </c>
      <c r="AP285" s="85">
        <f t="shared" ca="1" si="189"/>
        <v>0</v>
      </c>
      <c r="AR285" s="72">
        <f t="shared" ca="1" si="190"/>
        <v>0</v>
      </c>
      <c r="AS285" s="72">
        <f t="shared" ca="1" si="191"/>
        <v>0</v>
      </c>
      <c r="AT285" s="72">
        <f t="shared" ca="1" si="192"/>
        <v>0</v>
      </c>
      <c r="AU285" s="85">
        <f t="shared" ca="1" si="193"/>
        <v>0</v>
      </c>
      <c r="AV285" s="85"/>
      <c r="AW285" s="73">
        <f t="shared" ca="1" si="194"/>
        <v>0</v>
      </c>
      <c r="AY285" s="73">
        <f t="shared" ca="1" si="195"/>
        <v>0</v>
      </c>
      <c r="AZ285" s="86"/>
    </row>
    <row r="286" spans="1:52" ht="12" customHeight="1">
      <c r="A286" s="77">
        <f t="shared" si="196"/>
        <v>46327</v>
      </c>
      <c r="B286" s="78">
        <f t="shared" si="197"/>
        <v>50000</v>
      </c>
      <c r="C286" s="87"/>
      <c r="D286" s="79">
        <f t="shared" si="159"/>
        <v>50000</v>
      </c>
      <c r="E286" s="67">
        <f t="shared" si="160"/>
        <v>0</v>
      </c>
      <c r="F286" s="67">
        <f t="shared" ca="1" si="161"/>
        <v>0</v>
      </c>
      <c r="G286" s="80">
        <f>VLOOKUP($A286,[0]!Table,MATCH(G$4,[0]!Curves,0))</f>
        <v>0</v>
      </c>
      <c r="H286" s="81">
        <f t="shared" si="162"/>
        <v>0</v>
      </c>
      <c r="I286" s="80">
        <f t="shared" si="163"/>
        <v>0</v>
      </c>
      <c r="J286" s="80">
        <f>VLOOKUP($A286,[0]!Table,MATCH(J$4,[0]!Curves,0))</f>
        <v>0</v>
      </c>
      <c r="K286" s="81">
        <f t="shared" si="164"/>
        <v>0</v>
      </c>
      <c r="L286" s="99">
        <f t="shared" si="165"/>
        <v>0</v>
      </c>
      <c r="M286" s="80">
        <f>VLOOKUP($A286,[0]!Table,MATCH(M$4,[0]!Curves,0))</f>
        <v>0</v>
      </c>
      <c r="N286" s="81">
        <f t="shared" si="166"/>
        <v>0</v>
      </c>
      <c r="O286" s="99">
        <f t="shared" si="167"/>
        <v>0</v>
      </c>
      <c r="P286" s="71"/>
      <c r="Q286" s="99">
        <f t="shared" si="168"/>
        <v>0</v>
      </c>
      <c r="R286" s="99">
        <f t="shared" si="169"/>
        <v>0</v>
      </c>
      <c r="S286" s="99">
        <f t="shared" si="170"/>
        <v>0</v>
      </c>
      <c r="T286" s="82"/>
      <c r="U286" s="22">
        <f t="shared" si="171"/>
        <v>30</v>
      </c>
      <c r="V286" s="83">
        <f t="shared" si="172"/>
        <v>46381</v>
      </c>
      <c r="W286" s="22">
        <f t="shared" ca="1" si="173"/>
        <v>9332</v>
      </c>
      <c r="X286" s="80">
        <f>VLOOKUP($A286,[0]!Table,MATCH(X$4,[0]!Curves,0))</f>
        <v>6.5816559390682997E-2</v>
      </c>
      <c r="Y286" s="84">
        <f t="shared" ca="1" si="174"/>
        <v>0.19119633815234904</v>
      </c>
      <c r="Z286" s="22">
        <f t="shared" si="175"/>
        <v>0</v>
      </c>
      <c r="AA286" s="22">
        <f t="shared" si="176"/>
        <v>0</v>
      </c>
      <c r="AC286" s="72">
        <f t="shared" ca="1" si="177"/>
        <v>0</v>
      </c>
      <c r="AD286" s="72">
        <f t="shared" ca="1" si="178"/>
        <v>0</v>
      </c>
      <c r="AE286" s="72">
        <f t="shared" ca="1" si="179"/>
        <v>0</v>
      </c>
      <c r="AF286" s="72">
        <f t="shared" ca="1" si="180"/>
        <v>0</v>
      </c>
      <c r="AG286" s="72">
        <f t="shared" ca="1" si="181"/>
        <v>0</v>
      </c>
      <c r="AH286" s="72">
        <f t="shared" ca="1" si="182"/>
        <v>0</v>
      </c>
      <c r="AI286" s="72">
        <f t="shared" ca="1" si="183"/>
        <v>0</v>
      </c>
      <c r="AJ286" s="72">
        <f t="shared" ca="1" si="184"/>
        <v>0</v>
      </c>
      <c r="AK286" s="72">
        <f t="shared" ca="1" si="185"/>
        <v>0</v>
      </c>
      <c r="AL286" s="76"/>
      <c r="AM286" s="72">
        <f t="shared" ca="1" si="186"/>
        <v>0</v>
      </c>
      <c r="AN286" s="72">
        <f t="shared" ca="1" si="187"/>
        <v>0</v>
      </c>
      <c r="AO286" s="72">
        <f t="shared" ca="1" si="188"/>
        <v>0</v>
      </c>
      <c r="AP286" s="85">
        <f t="shared" ca="1" si="189"/>
        <v>0</v>
      </c>
      <c r="AR286" s="72">
        <f t="shared" ca="1" si="190"/>
        <v>0</v>
      </c>
      <c r="AS286" s="72">
        <f t="shared" ca="1" si="191"/>
        <v>0</v>
      </c>
      <c r="AT286" s="72">
        <f t="shared" ca="1" si="192"/>
        <v>0</v>
      </c>
      <c r="AU286" s="85">
        <f t="shared" ca="1" si="193"/>
        <v>0</v>
      </c>
      <c r="AV286" s="85"/>
      <c r="AW286" s="73">
        <f t="shared" ca="1" si="194"/>
        <v>0</v>
      </c>
      <c r="AY286" s="73">
        <f t="shared" ca="1" si="195"/>
        <v>0</v>
      </c>
      <c r="AZ286" s="86"/>
    </row>
    <row r="287" spans="1:52" ht="12" customHeight="1">
      <c r="A287" s="77">
        <f t="shared" si="196"/>
        <v>46357</v>
      </c>
      <c r="B287" s="78">
        <f t="shared" si="197"/>
        <v>50000</v>
      </c>
      <c r="C287" s="87"/>
      <c r="D287" s="79">
        <f t="shared" si="159"/>
        <v>50000</v>
      </c>
      <c r="E287" s="67">
        <f t="shared" si="160"/>
        <v>0</v>
      </c>
      <c r="F287" s="67">
        <f t="shared" ca="1" si="161"/>
        <v>0</v>
      </c>
      <c r="G287" s="80">
        <f>VLOOKUP($A287,[0]!Table,MATCH(G$4,[0]!Curves,0))</f>
        <v>0</v>
      </c>
      <c r="H287" s="81">
        <f t="shared" si="162"/>
        <v>0</v>
      </c>
      <c r="I287" s="80">
        <f t="shared" si="163"/>
        <v>0</v>
      </c>
      <c r="J287" s="80">
        <f>VLOOKUP($A287,[0]!Table,MATCH(J$4,[0]!Curves,0))</f>
        <v>0</v>
      </c>
      <c r="K287" s="81">
        <f t="shared" si="164"/>
        <v>0</v>
      </c>
      <c r="L287" s="99">
        <f t="shared" si="165"/>
        <v>0</v>
      </c>
      <c r="M287" s="80">
        <f>VLOOKUP($A287,[0]!Table,MATCH(M$4,[0]!Curves,0))</f>
        <v>0</v>
      </c>
      <c r="N287" s="81">
        <f t="shared" si="166"/>
        <v>0</v>
      </c>
      <c r="O287" s="99">
        <f t="shared" si="167"/>
        <v>0</v>
      </c>
      <c r="P287" s="71"/>
      <c r="Q287" s="99">
        <f t="shared" si="168"/>
        <v>0</v>
      </c>
      <c r="R287" s="99">
        <f t="shared" si="169"/>
        <v>0</v>
      </c>
      <c r="S287" s="99">
        <f t="shared" si="170"/>
        <v>0</v>
      </c>
      <c r="T287" s="82"/>
      <c r="U287" s="22">
        <f t="shared" si="171"/>
        <v>31</v>
      </c>
      <c r="V287" s="83">
        <f t="shared" si="172"/>
        <v>46412</v>
      </c>
      <c r="W287" s="22">
        <f t="shared" ca="1" si="173"/>
        <v>9363</v>
      </c>
      <c r="X287" s="80">
        <f>VLOOKUP($A287,[0]!Table,MATCH(X$4,[0]!Curves,0))</f>
        <v>6.5814245905229607E-2</v>
      </c>
      <c r="Y287" s="84">
        <f t="shared" ca="1" si="174"/>
        <v>0.1901596991007245</v>
      </c>
      <c r="Z287" s="22">
        <f t="shared" si="175"/>
        <v>0</v>
      </c>
      <c r="AA287" s="22">
        <f t="shared" si="176"/>
        <v>0</v>
      </c>
      <c r="AC287" s="72">
        <f t="shared" ca="1" si="177"/>
        <v>0</v>
      </c>
      <c r="AD287" s="72">
        <f t="shared" ca="1" si="178"/>
        <v>0</v>
      </c>
      <c r="AE287" s="72">
        <f t="shared" ca="1" si="179"/>
        <v>0</v>
      </c>
      <c r="AF287" s="72">
        <f t="shared" ca="1" si="180"/>
        <v>0</v>
      </c>
      <c r="AG287" s="72">
        <f t="shared" ca="1" si="181"/>
        <v>0</v>
      </c>
      <c r="AH287" s="72">
        <f t="shared" ca="1" si="182"/>
        <v>0</v>
      </c>
      <c r="AI287" s="72">
        <f t="shared" ca="1" si="183"/>
        <v>0</v>
      </c>
      <c r="AJ287" s="72">
        <f t="shared" ca="1" si="184"/>
        <v>0</v>
      </c>
      <c r="AK287" s="72">
        <f t="shared" ca="1" si="185"/>
        <v>0</v>
      </c>
      <c r="AL287" s="76"/>
      <c r="AM287" s="72">
        <f t="shared" ca="1" si="186"/>
        <v>0</v>
      </c>
      <c r="AN287" s="72">
        <f t="shared" ca="1" si="187"/>
        <v>0</v>
      </c>
      <c r="AO287" s="72">
        <f t="shared" ca="1" si="188"/>
        <v>0</v>
      </c>
      <c r="AP287" s="85">
        <f t="shared" ca="1" si="189"/>
        <v>0</v>
      </c>
      <c r="AR287" s="72">
        <f t="shared" ca="1" si="190"/>
        <v>0</v>
      </c>
      <c r="AS287" s="72">
        <f t="shared" ca="1" si="191"/>
        <v>0</v>
      </c>
      <c r="AT287" s="72">
        <f t="shared" ca="1" si="192"/>
        <v>0</v>
      </c>
      <c r="AU287" s="85">
        <f t="shared" ca="1" si="193"/>
        <v>0</v>
      </c>
      <c r="AV287" s="85"/>
      <c r="AW287" s="73">
        <f t="shared" ca="1" si="194"/>
        <v>0</v>
      </c>
      <c r="AY287" s="73">
        <f t="shared" ca="1" si="195"/>
        <v>0</v>
      </c>
      <c r="AZ287" s="86"/>
    </row>
    <row r="288" spans="1:52" ht="12" customHeight="1">
      <c r="A288" s="77">
        <f t="shared" si="196"/>
        <v>46388</v>
      </c>
      <c r="B288" s="78">
        <f t="shared" si="197"/>
        <v>50000</v>
      </c>
      <c r="C288" s="87"/>
      <c r="D288" s="79">
        <f t="shared" si="159"/>
        <v>50000</v>
      </c>
      <c r="E288" s="67">
        <f t="shared" si="160"/>
        <v>0</v>
      </c>
      <c r="F288" s="67">
        <f t="shared" ca="1" si="161"/>
        <v>0</v>
      </c>
      <c r="G288" s="80">
        <f>VLOOKUP($A288,[0]!Table,MATCH(G$4,[0]!Curves,0))</f>
        <v>0</v>
      </c>
      <c r="H288" s="81">
        <f t="shared" si="162"/>
        <v>0</v>
      </c>
      <c r="I288" s="80">
        <f t="shared" si="163"/>
        <v>0</v>
      </c>
      <c r="J288" s="80">
        <f>VLOOKUP($A288,[0]!Table,MATCH(J$4,[0]!Curves,0))</f>
        <v>0</v>
      </c>
      <c r="K288" s="81">
        <f t="shared" si="164"/>
        <v>0</v>
      </c>
      <c r="L288" s="99">
        <f t="shared" si="165"/>
        <v>0</v>
      </c>
      <c r="M288" s="80">
        <f>VLOOKUP($A288,[0]!Table,MATCH(M$4,[0]!Curves,0))</f>
        <v>0</v>
      </c>
      <c r="N288" s="81">
        <f t="shared" si="166"/>
        <v>0</v>
      </c>
      <c r="O288" s="99">
        <f t="shared" si="167"/>
        <v>0</v>
      </c>
      <c r="P288" s="71"/>
      <c r="Q288" s="99">
        <f t="shared" si="168"/>
        <v>0</v>
      </c>
      <c r="R288" s="99">
        <f t="shared" si="169"/>
        <v>0</v>
      </c>
      <c r="S288" s="99">
        <f t="shared" si="170"/>
        <v>0</v>
      </c>
      <c r="T288" s="82"/>
      <c r="U288" s="22">
        <f t="shared" si="171"/>
        <v>31</v>
      </c>
      <c r="V288" s="83">
        <f t="shared" si="172"/>
        <v>46443</v>
      </c>
      <c r="W288" s="22">
        <f t="shared" ca="1" si="173"/>
        <v>9394</v>
      </c>
      <c r="X288" s="80">
        <f>VLOOKUP($A288,[0]!Table,MATCH(X$4,[0]!Curves,0))</f>
        <v>6.5811855303596498E-2</v>
      </c>
      <c r="Y288" s="84">
        <f t="shared" ca="1" si="174"/>
        <v>0.18912875487278416</v>
      </c>
      <c r="Z288" s="22">
        <f t="shared" si="175"/>
        <v>0</v>
      </c>
      <c r="AA288" s="22">
        <f t="shared" si="176"/>
        <v>0</v>
      </c>
      <c r="AC288" s="72">
        <f t="shared" ca="1" si="177"/>
        <v>0</v>
      </c>
      <c r="AD288" s="72">
        <f t="shared" ca="1" si="178"/>
        <v>0</v>
      </c>
      <c r="AE288" s="72">
        <f t="shared" ca="1" si="179"/>
        <v>0</v>
      </c>
      <c r="AF288" s="72">
        <f t="shared" ca="1" si="180"/>
        <v>0</v>
      </c>
      <c r="AG288" s="72">
        <f t="shared" ca="1" si="181"/>
        <v>0</v>
      </c>
      <c r="AH288" s="72">
        <f t="shared" ca="1" si="182"/>
        <v>0</v>
      </c>
      <c r="AI288" s="72">
        <f t="shared" ca="1" si="183"/>
        <v>0</v>
      </c>
      <c r="AJ288" s="72">
        <f t="shared" ca="1" si="184"/>
        <v>0</v>
      </c>
      <c r="AK288" s="72">
        <f t="shared" ca="1" si="185"/>
        <v>0</v>
      </c>
      <c r="AL288" s="76"/>
      <c r="AM288" s="72">
        <f t="shared" ca="1" si="186"/>
        <v>0</v>
      </c>
      <c r="AN288" s="72">
        <f t="shared" ca="1" si="187"/>
        <v>0</v>
      </c>
      <c r="AO288" s="72">
        <f t="shared" ca="1" si="188"/>
        <v>0</v>
      </c>
      <c r="AP288" s="85">
        <f t="shared" ca="1" si="189"/>
        <v>0</v>
      </c>
      <c r="AR288" s="72">
        <f t="shared" ca="1" si="190"/>
        <v>0</v>
      </c>
      <c r="AS288" s="72">
        <f t="shared" ca="1" si="191"/>
        <v>0</v>
      </c>
      <c r="AT288" s="72">
        <f t="shared" ca="1" si="192"/>
        <v>0</v>
      </c>
      <c r="AU288" s="85">
        <f t="shared" ca="1" si="193"/>
        <v>0</v>
      </c>
      <c r="AV288" s="85"/>
      <c r="AW288" s="73">
        <f t="shared" ca="1" si="194"/>
        <v>0</v>
      </c>
      <c r="AY288" s="73">
        <f t="shared" ca="1" si="195"/>
        <v>0</v>
      </c>
      <c r="AZ288" s="86"/>
    </row>
    <row r="289" spans="1:52" ht="12" customHeight="1">
      <c r="A289" s="77">
        <f t="shared" si="196"/>
        <v>46419</v>
      </c>
      <c r="B289" s="78">
        <f t="shared" si="197"/>
        <v>50000</v>
      </c>
      <c r="C289" s="87"/>
      <c r="D289" s="79">
        <f t="shared" si="159"/>
        <v>50000</v>
      </c>
      <c r="E289" s="67">
        <f t="shared" si="160"/>
        <v>0</v>
      </c>
      <c r="F289" s="67">
        <f t="shared" ca="1" si="161"/>
        <v>0</v>
      </c>
      <c r="G289" s="80">
        <f>VLOOKUP($A289,[0]!Table,MATCH(G$4,[0]!Curves,0))</f>
        <v>0</v>
      </c>
      <c r="H289" s="81">
        <f t="shared" si="162"/>
        <v>0</v>
      </c>
      <c r="I289" s="80">
        <f t="shared" si="163"/>
        <v>0</v>
      </c>
      <c r="J289" s="80">
        <f>VLOOKUP($A289,[0]!Table,MATCH(J$4,[0]!Curves,0))</f>
        <v>0</v>
      </c>
      <c r="K289" s="81">
        <f t="shared" si="164"/>
        <v>0</v>
      </c>
      <c r="L289" s="99">
        <f t="shared" si="165"/>
        <v>0</v>
      </c>
      <c r="M289" s="80">
        <f>VLOOKUP($A289,[0]!Table,MATCH(M$4,[0]!Curves,0))</f>
        <v>0</v>
      </c>
      <c r="N289" s="81">
        <f t="shared" si="166"/>
        <v>0</v>
      </c>
      <c r="O289" s="99">
        <f t="shared" si="167"/>
        <v>0</v>
      </c>
      <c r="P289" s="71"/>
      <c r="Q289" s="99">
        <f t="shared" si="168"/>
        <v>0</v>
      </c>
      <c r="R289" s="99">
        <f t="shared" si="169"/>
        <v>0</v>
      </c>
      <c r="S289" s="99">
        <f t="shared" si="170"/>
        <v>0</v>
      </c>
      <c r="T289" s="82"/>
      <c r="U289" s="22">
        <f t="shared" si="171"/>
        <v>28</v>
      </c>
      <c r="V289" s="83">
        <f t="shared" si="172"/>
        <v>46471</v>
      </c>
      <c r="W289" s="22">
        <f t="shared" ca="1" si="173"/>
        <v>9422</v>
      </c>
      <c r="X289" s="80">
        <f>VLOOKUP($A289,[0]!Table,MATCH(X$4,[0]!Curves,0))</f>
        <v>6.5809464701964707E-2</v>
      </c>
      <c r="Y289" s="84">
        <f t="shared" ca="1" si="174"/>
        <v>0.18820244790687921</v>
      </c>
      <c r="Z289" s="22">
        <f t="shared" si="175"/>
        <v>0</v>
      </c>
      <c r="AA289" s="22">
        <f t="shared" si="176"/>
        <v>0</v>
      </c>
      <c r="AC289" s="72">
        <f t="shared" ca="1" si="177"/>
        <v>0</v>
      </c>
      <c r="AD289" s="72">
        <f t="shared" ca="1" si="178"/>
        <v>0</v>
      </c>
      <c r="AE289" s="72">
        <f t="shared" ca="1" si="179"/>
        <v>0</v>
      </c>
      <c r="AF289" s="72">
        <f t="shared" ca="1" si="180"/>
        <v>0</v>
      </c>
      <c r="AG289" s="72">
        <f t="shared" ca="1" si="181"/>
        <v>0</v>
      </c>
      <c r="AH289" s="72">
        <f t="shared" ca="1" si="182"/>
        <v>0</v>
      </c>
      <c r="AI289" s="72">
        <f t="shared" ca="1" si="183"/>
        <v>0</v>
      </c>
      <c r="AJ289" s="72">
        <f t="shared" ca="1" si="184"/>
        <v>0</v>
      </c>
      <c r="AK289" s="72">
        <f t="shared" ca="1" si="185"/>
        <v>0</v>
      </c>
      <c r="AL289" s="76"/>
      <c r="AM289" s="72">
        <f t="shared" ca="1" si="186"/>
        <v>0</v>
      </c>
      <c r="AN289" s="72">
        <f t="shared" ca="1" si="187"/>
        <v>0</v>
      </c>
      <c r="AO289" s="72">
        <f t="shared" ca="1" si="188"/>
        <v>0</v>
      </c>
      <c r="AP289" s="85">
        <f t="shared" ca="1" si="189"/>
        <v>0</v>
      </c>
      <c r="AR289" s="72">
        <f t="shared" ca="1" si="190"/>
        <v>0</v>
      </c>
      <c r="AS289" s="72">
        <f t="shared" ca="1" si="191"/>
        <v>0</v>
      </c>
      <c r="AT289" s="72">
        <f t="shared" ca="1" si="192"/>
        <v>0</v>
      </c>
      <c r="AU289" s="85">
        <f t="shared" ca="1" si="193"/>
        <v>0</v>
      </c>
      <c r="AV289" s="85"/>
      <c r="AW289" s="73">
        <f t="shared" ca="1" si="194"/>
        <v>0</v>
      </c>
      <c r="AY289" s="73">
        <f t="shared" ca="1" si="195"/>
        <v>0</v>
      </c>
      <c r="AZ289" s="86"/>
    </row>
    <row r="290" spans="1:52" ht="12" customHeight="1">
      <c r="A290" s="77">
        <f t="shared" si="196"/>
        <v>46447</v>
      </c>
      <c r="B290" s="78">
        <f t="shared" si="197"/>
        <v>50000</v>
      </c>
      <c r="C290" s="87"/>
      <c r="D290" s="79">
        <f t="shared" si="159"/>
        <v>50000</v>
      </c>
      <c r="E290" s="67">
        <f t="shared" si="160"/>
        <v>0</v>
      </c>
      <c r="F290" s="67">
        <f t="shared" ca="1" si="161"/>
        <v>0</v>
      </c>
      <c r="G290" s="80">
        <f>VLOOKUP($A290,[0]!Table,MATCH(G$4,[0]!Curves,0))</f>
        <v>0</v>
      </c>
      <c r="H290" s="81">
        <f t="shared" si="162"/>
        <v>0</v>
      </c>
      <c r="I290" s="80">
        <f t="shared" si="163"/>
        <v>0</v>
      </c>
      <c r="J290" s="80">
        <f>VLOOKUP($A290,[0]!Table,MATCH(J$4,[0]!Curves,0))</f>
        <v>0</v>
      </c>
      <c r="K290" s="81">
        <f t="shared" si="164"/>
        <v>0</v>
      </c>
      <c r="L290" s="99">
        <f t="shared" si="165"/>
        <v>0</v>
      </c>
      <c r="M290" s="80">
        <f>VLOOKUP($A290,[0]!Table,MATCH(M$4,[0]!Curves,0))</f>
        <v>0</v>
      </c>
      <c r="N290" s="81">
        <f t="shared" si="166"/>
        <v>0</v>
      </c>
      <c r="O290" s="99">
        <f t="shared" si="167"/>
        <v>0</v>
      </c>
      <c r="P290" s="71"/>
      <c r="Q290" s="99">
        <f t="shared" si="168"/>
        <v>0</v>
      </c>
      <c r="R290" s="99">
        <f t="shared" si="169"/>
        <v>0</v>
      </c>
      <c r="S290" s="99">
        <f t="shared" si="170"/>
        <v>0</v>
      </c>
      <c r="T290" s="82"/>
      <c r="U290" s="22">
        <f t="shared" si="171"/>
        <v>31</v>
      </c>
      <c r="V290" s="83">
        <f t="shared" si="172"/>
        <v>46502</v>
      </c>
      <c r="W290" s="22">
        <f t="shared" ca="1" si="173"/>
        <v>9453</v>
      </c>
      <c r="X290" s="80">
        <f>VLOOKUP($A290,[0]!Table,MATCH(X$4,[0]!Curves,0))</f>
        <v>6.5807305448879902E-2</v>
      </c>
      <c r="Y290" s="84">
        <f t="shared" ca="1" si="174"/>
        <v>0.18718225483296036</v>
      </c>
      <c r="Z290" s="22">
        <f t="shared" si="175"/>
        <v>0</v>
      </c>
      <c r="AA290" s="22">
        <f t="shared" si="176"/>
        <v>0</v>
      </c>
      <c r="AC290" s="72">
        <f t="shared" ca="1" si="177"/>
        <v>0</v>
      </c>
      <c r="AD290" s="72">
        <f t="shared" ca="1" si="178"/>
        <v>0</v>
      </c>
      <c r="AE290" s="72">
        <f t="shared" ca="1" si="179"/>
        <v>0</v>
      </c>
      <c r="AF290" s="72">
        <f t="shared" ca="1" si="180"/>
        <v>0</v>
      </c>
      <c r="AG290" s="72">
        <f t="shared" ca="1" si="181"/>
        <v>0</v>
      </c>
      <c r="AH290" s="72">
        <f t="shared" ca="1" si="182"/>
        <v>0</v>
      </c>
      <c r="AI290" s="72">
        <f t="shared" ca="1" si="183"/>
        <v>0</v>
      </c>
      <c r="AJ290" s="72">
        <f t="shared" ca="1" si="184"/>
        <v>0</v>
      </c>
      <c r="AK290" s="72">
        <f t="shared" ca="1" si="185"/>
        <v>0</v>
      </c>
      <c r="AL290" s="76"/>
      <c r="AM290" s="72">
        <f t="shared" ca="1" si="186"/>
        <v>0</v>
      </c>
      <c r="AN290" s="72">
        <f t="shared" ca="1" si="187"/>
        <v>0</v>
      </c>
      <c r="AO290" s="72">
        <f t="shared" ca="1" si="188"/>
        <v>0</v>
      </c>
      <c r="AP290" s="85">
        <f t="shared" ca="1" si="189"/>
        <v>0</v>
      </c>
      <c r="AR290" s="72">
        <f t="shared" ca="1" si="190"/>
        <v>0</v>
      </c>
      <c r="AS290" s="72">
        <f t="shared" ca="1" si="191"/>
        <v>0</v>
      </c>
      <c r="AT290" s="72">
        <f t="shared" ca="1" si="192"/>
        <v>0</v>
      </c>
      <c r="AU290" s="85">
        <f t="shared" ca="1" si="193"/>
        <v>0</v>
      </c>
      <c r="AV290" s="85"/>
      <c r="AW290" s="73">
        <f t="shared" ca="1" si="194"/>
        <v>0</v>
      </c>
      <c r="AY290" s="73">
        <f t="shared" ca="1" si="195"/>
        <v>0</v>
      </c>
      <c r="AZ290" s="86"/>
    </row>
    <row r="291" spans="1:52" ht="12" customHeight="1">
      <c r="A291" s="77">
        <f t="shared" si="196"/>
        <v>46478</v>
      </c>
      <c r="B291" s="78">
        <f t="shared" si="197"/>
        <v>50000</v>
      </c>
      <c r="C291" s="87"/>
      <c r="D291" s="79">
        <f t="shared" si="159"/>
        <v>50000</v>
      </c>
      <c r="E291" s="67">
        <f t="shared" si="160"/>
        <v>0</v>
      </c>
      <c r="F291" s="67">
        <f t="shared" ca="1" si="161"/>
        <v>0</v>
      </c>
      <c r="G291" s="80">
        <f>VLOOKUP($A291,[0]!Table,MATCH(G$4,[0]!Curves,0))</f>
        <v>0</v>
      </c>
      <c r="H291" s="81">
        <f t="shared" si="162"/>
        <v>0</v>
      </c>
      <c r="I291" s="80">
        <f t="shared" si="163"/>
        <v>0</v>
      </c>
      <c r="J291" s="80">
        <f>VLOOKUP($A291,[0]!Table,MATCH(J$4,[0]!Curves,0))</f>
        <v>0</v>
      </c>
      <c r="K291" s="81">
        <f t="shared" si="164"/>
        <v>0</v>
      </c>
      <c r="L291" s="99">
        <f t="shared" si="165"/>
        <v>0</v>
      </c>
      <c r="M291" s="80">
        <f>VLOOKUP($A291,[0]!Table,MATCH(M$4,[0]!Curves,0))</f>
        <v>0</v>
      </c>
      <c r="N291" s="81">
        <f t="shared" si="166"/>
        <v>0</v>
      </c>
      <c r="O291" s="99">
        <f t="shared" si="167"/>
        <v>0</v>
      </c>
      <c r="P291" s="71"/>
      <c r="Q291" s="99">
        <f t="shared" si="168"/>
        <v>0</v>
      </c>
      <c r="R291" s="99">
        <f t="shared" si="169"/>
        <v>0</v>
      </c>
      <c r="S291" s="99">
        <f t="shared" si="170"/>
        <v>0</v>
      </c>
      <c r="T291" s="82"/>
      <c r="U291" s="22">
        <f t="shared" si="171"/>
        <v>30</v>
      </c>
      <c r="V291" s="83">
        <f t="shared" si="172"/>
        <v>46532</v>
      </c>
      <c r="W291" s="22">
        <f t="shared" ca="1" si="173"/>
        <v>9483</v>
      </c>
      <c r="X291" s="80">
        <f>VLOOKUP($A291,[0]!Table,MATCH(X$4,[0]!Curves,0))</f>
        <v>6.5804914847252205E-2</v>
      </c>
      <c r="Y291" s="84">
        <f t="shared" ca="1" si="174"/>
        <v>0.18620030665411436</v>
      </c>
      <c r="Z291" s="22">
        <f t="shared" si="175"/>
        <v>0</v>
      </c>
      <c r="AA291" s="22">
        <f t="shared" si="176"/>
        <v>0</v>
      </c>
      <c r="AC291" s="72">
        <f t="shared" ca="1" si="177"/>
        <v>0</v>
      </c>
      <c r="AD291" s="72">
        <f t="shared" ca="1" si="178"/>
        <v>0</v>
      </c>
      <c r="AE291" s="72">
        <f t="shared" ca="1" si="179"/>
        <v>0</v>
      </c>
      <c r="AF291" s="72">
        <f t="shared" ca="1" si="180"/>
        <v>0</v>
      </c>
      <c r="AG291" s="72">
        <f t="shared" ca="1" si="181"/>
        <v>0</v>
      </c>
      <c r="AH291" s="72">
        <f t="shared" ca="1" si="182"/>
        <v>0</v>
      </c>
      <c r="AI291" s="72">
        <f t="shared" ca="1" si="183"/>
        <v>0</v>
      </c>
      <c r="AJ291" s="72">
        <f t="shared" ca="1" si="184"/>
        <v>0</v>
      </c>
      <c r="AK291" s="72">
        <f t="shared" ca="1" si="185"/>
        <v>0</v>
      </c>
      <c r="AL291" s="76"/>
      <c r="AM291" s="72">
        <f t="shared" ca="1" si="186"/>
        <v>0</v>
      </c>
      <c r="AN291" s="72">
        <f t="shared" ca="1" si="187"/>
        <v>0</v>
      </c>
      <c r="AO291" s="72">
        <f t="shared" ca="1" si="188"/>
        <v>0</v>
      </c>
      <c r="AP291" s="85">
        <f t="shared" ca="1" si="189"/>
        <v>0</v>
      </c>
      <c r="AR291" s="72">
        <f t="shared" ca="1" si="190"/>
        <v>0</v>
      </c>
      <c r="AS291" s="72">
        <f t="shared" ca="1" si="191"/>
        <v>0</v>
      </c>
      <c r="AT291" s="72">
        <f t="shared" ca="1" si="192"/>
        <v>0</v>
      </c>
      <c r="AU291" s="85">
        <f t="shared" ca="1" si="193"/>
        <v>0</v>
      </c>
      <c r="AV291" s="85"/>
      <c r="AW291" s="73">
        <f t="shared" ca="1" si="194"/>
        <v>0</v>
      </c>
      <c r="AY291" s="73">
        <f t="shared" ca="1" si="195"/>
        <v>0</v>
      </c>
      <c r="AZ291" s="86"/>
    </row>
    <row r="292" spans="1:52" ht="12" customHeight="1">
      <c r="A292" s="77">
        <f t="shared" si="196"/>
        <v>46508</v>
      </c>
      <c r="B292" s="78">
        <f t="shared" si="197"/>
        <v>50000</v>
      </c>
      <c r="C292" s="87"/>
      <c r="D292" s="79">
        <f t="shared" si="159"/>
        <v>50000</v>
      </c>
      <c r="E292" s="67">
        <f t="shared" si="160"/>
        <v>0</v>
      </c>
      <c r="F292" s="67">
        <f t="shared" ca="1" si="161"/>
        <v>0</v>
      </c>
      <c r="G292" s="80">
        <f>VLOOKUP($A292,[0]!Table,MATCH(G$4,[0]!Curves,0))</f>
        <v>0</v>
      </c>
      <c r="H292" s="81">
        <f t="shared" si="162"/>
        <v>0</v>
      </c>
      <c r="I292" s="80">
        <f t="shared" si="163"/>
        <v>0</v>
      </c>
      <c r="J292" s="80">
        <f>VLOOKUP($A292,[0]!Table,MATCH(J$4,[0]!Curves,0))</f>
        <v>0</v>
      </c>
      <c r="K292" s="81">
        <f t="shared" si="164"/>
        <v>0</v>
      </c>
      <c r="L292" s="99">
        <f t="shared" si="165"/>
        <v>0</v>
      </c>
      <c r="M292" s="80">
        <f>VLOOKUP($A292,[0]!Table,MATCH(M$4,[0]!Curves,0))</f>
        <v>0</v>
      </c>
      <c r="N292" s="81">
        <f t="shared" si="166"/>
        <v>0</v>
      </c>
      <c r="O292" s="99">
        <f t="shared" si="167"/>
        <v>0</v>
      </c>
      <c r="P292" s="71"/>
      <c r="Q292" s="99">
        <f t="shared" si="168"/>
        <v>0</v>
      </c>
      <c r="R292" s="99">
        <f t="shared" si="169"/>
        <v>0</v>
      </c>
      <c r="S292" s="99">
        <f t="shared" si="170"/>
        <v>0</v>
      </c>
      <c r="T292" s="82"/>
      <c r="U292" s="22">
        <f t="shared" si="171"/>
        <v>31</v>
      </c>
      <c r="V292" s="83">
        <f t="shared" si="172"/>
        <v>46563</v>
      </c>
      <c r="W292" s="22">
        <f t="shared" ca="1" si="173"/>
        <v>9514</v>
      </c>
      <c r="X292" s="80">
        <f>VLOOKUP($A292,[0]!Table,MATCH(X$4,[0]!Curves,0))</f>
        <v>6.5802601361808002E-2</v>
      </c>
      <c r="Y292" s="84">
        <f t="shared" ca="1" si="174"/>
        <v>0.18519110982109252</v>
      </c>
      <c r="Z292" s="22">
        <f t="shared" si="175"/>
        <v>0</v>
      </c>
      <c r="AA292" s="22">
        <f t="shared" si="176"/>
        <v>0</v>
      </c>
      <c r="AC292" s="72">
        <f t="shared" ca="1" si="177"/>
        <v>0</v>
      </c>
      <c r="AD292" s="72">
        <f t="shared" ca="1" si="178"/>
        <v>0</v>
      </c>
      <c r="AE292" s="72">
        <f t="shared" ca="1" si="179"/>
        <v>0</v>
      </c>
      <c r="AF292" s="72">
        <f t="shared" ca="1" si="180"/>
        <v>0</v>
      </c>
      <c r="AG292" s="72">
        <f t="shared" ca="1" si="181"/>
        <v>0</v>
      </c>
      <c r="AH292" s="72">
        <f t="shared" ca="1" si="182"/>
        <v>0</v>
      </c>
      <c r="AI292" s="72">
        <f t="shared" ca="1" si="183"/>
        <v>0</v>
      </c>
      <c r="AJ292" s="72">
        <f t="shared" ca="1" si="184"/>
        <v>0</v>
      </c>
      <c r="AK292" s="72">
        <f t="shared" ca="1" si="185"/>
        <v>0</v>
      </c>
      <c r="AL292" s="76"/>
      <c r="AM292" s="72">
        <f t="shared" ca="1" si="186"/>
        <v>0</v>
      </c>
      <c r="AN292" s="72">
        <f t="shared" ca="1" si="187"/>
        <v>0</v>
      </c>
      <c r="AO292" s="72">
        <f t="shared" ca="1" si="188"/>
        <v>0</v>
      </c>
      <c r="AP292" s="85">
        <f t="shared" ca="1" si="189"/>
        <v>0</v>
      </c>
      <c r="AR292" s="72">
        <f t="shared" ca="1" si="190"/>
        <v>0</v>
      </c>
      <c r="AS292" s="72">
        <f t="shared" ca="1" si="191"/>
        <v>0</v>
      </c>
      <c r="AT292" s="72">
        <f t="shared" ca="1" si="192"/>
        <v>0</v>
      </c>
      <c r="AU292" s="85">
        <f t="shared" ca="1" si="193"/>
        <v>0</v>
      </c>
      <c r="AV292" s="85"/>
      <c r="AW292" s="73">
        <f t="shared" ca="1" si="194"/>
        <v>0</v>
      </c>
      <c r="AY292" s="73">
        <f t="shared" ca="1" si="195"/>
        <v>0</v>
      </c>
      <c r="AZ292" s="86"/>
    </row>
    <row r="293" spans="1:52" ht="12" customHeight="1">
      <c r="A293" s="77">
        <f t="shared" si="196"/>
        <v>46539</v>
      </c>
      <c r="B293" s="78">
        <f t="shared" si="197"/>
        <v>50000</v>
      </c>
      <c r="C293" s="87"/>
      <c r="D293" s="79">
        <f t="shared" si="159"/>
        <v>50000</v>
      </c>
      <c r="E293" s="67">
        <f t="shared" si="160"/>
        <v>0</v>
      </c>
      <c r="F293" s="67">
        <f t="shared" ca="1" si="161"/>
        <v>0</v>
      </c>
      <c r="G293" s="80">
        <f>VLOOKUP($A293,[0]!Table,MATCH(G$4,[0]!Curves,0))</f>
        <v>0</v>
      </c>
      <c r="H293" s="81">
        <f t="shared" si="162"/>
        <v>0</v>
      </c>
      <c r="I293" s="80">
        <f t="shared" si="163"/>
        <v>0</v>
      </c>
      <c r="J293" s="80">
        <f>VLOOKUP($A293,[0]!Table,MATCH(J$4,[0]!Curves,0))</f>
        <v>0</v>
      </c>
      <c r="K293" s="81">
        <f t="shared" si="164"/>
        <v>0</v>
      </c>
      <c r="L293" s="99">
        <f t="shared" si="165"/>
        <v>0</v>
      </c>
      <c r="M293" s="80">
        <f>VLOOKUP($A293,[0]!Table,MATCH(M$4,[0]!Curves,0))</f>
        <v>0</v>
      </c>
      <c r="N293" s="81">
        <f t="shared" si="166"/>
        <v>0</v>
      </c>
      <c r="O293" s="99">
        <f t="shared" si="167"/>
        <v>0</v>
      </c>
      <c r="P293" s="71"/>
      <c r="Q293" s="99">
        <f t="shared" si="168"/>
        <v>0</v>
      </c>
      <c r="R293" s="99">
        <f t="shared" si="169"/>
        <v>0</v>
      </c>
      <c r="S293" s="99">
        <f t="shared" si="170"/>
        <v>0</v>
      </c>
      <c r="T293" s="82"/>
      <c r="U293" s="22">
        <f t="shared" si="171"/>
        <v>30</v>
      </c>
      <c r="V293" s="83">
        <f t="shared" si="172"/>
        <v>46593</v>
      </c>
      <c r="W293" s="22">
        <f t="shared" ca="1" si="173"/>
        <v>9544</v>
      </c>
      <c r="X293" s="80">
        <f>VLOOKUP($A293,[0]!Table,MATCH(X$4,[0]!Curves,0))</f>
        <v>6.58002107601834E-2</v>
      </c>
      <c r="Y293" s="84">
        <f t="shared" ca="1" si="174"/>
        <v>0.18421974492826534</v>
      </c>
      <c r="Z293" s="22">
        <f t="shared" si="175"/>
        <v>0</v>
      </c>
      <c r="AA293" s="22">
        <f t="shared" si="176"/>
        <v>0</v>
      </c>
      <c r="AC293" s="72">
        <f t="shared" ca="1" si="177"/>
        <v>0</v>
      </c>
      <c r="AD293" s="72">
        <f t="shared" ca="1" si="178"/>
        <v>0</v>
      </c>
      <c r="AE293" s="72">
        <f t="shared" ca="1" si="179"/>
        <v>0</v>
      </c>
      <c r="AF293" s="72">
        <f t="shared" ca="1" si="180"/>
        <v>0</v>
      </c>
      <c r="AG293" s="72">
        <f t="shared" ca="1" si="181"/>
        <v>0</v>
      </c>
      <c r="AH293" s="72">
        <f t="shared" ca="1" si="182"/>
        <v>0</v>
      </c>
      <c r="AI293" s="72">
        <f t="shared" ca="1" si="183"/>
        <v>0</v>
      </c>
      <c r="AJ293" s="72">
        <f t="shared" ca="1" si="184"/>
        <v>0</v>
      </c>
      <c r="AK293" s="72">
        <f t="shared" ca="1" si="185"/>
        <v>0</v>
      </c>
      <c r="AL293" s="76"/>
      <c r="AM293" s="72">
        <f t="shared" ca="1" si="186"/>
        <v>0</v>
      </c>
      <c r="AN293" s="72">
        <f t="shared" ca="1" si="187"/>
        <v>0</v>
      </c>
      <c r="AO293" s="72">
        <f t="shared" ca="1" si="188"/>
        <v>0</v>
      </c>
      <c r="AP293" s="85">
        <f t="shared" ca="1" si="189"/>
        <v>0</v>
      </c>
      <c r="AR293" s="72">
        <f t="shared" ca="1" si="190"/>
        <v>0</v>
      </c>
      <c r="AS293" s="72">
        <f t="shared" ca="1" si="191"/>
        <v>0</v>
      </c>
      <c r="AT293" s="72">
        <f t="shared" ca="1" si="192"/>
        <v>0</v>
      </c>
      <c r="AU293" s="85">
        <f t="shared" ca="1" si="193"/>
        <v>0</v>
      </c>
      <c r="AV293" s="85"/>
      <c r="AW293" s="73">
        <f t="shared" ca="1" si="194"/>
        <v>0</v>
      </c>
      <c r="AY293" s="73">
        <f t="shared" ca="1" si="195"/>
        <v>0</v>
      </c>
      <c r="AZ293" s="86"/>
    </row>
    <row r="294" spans="1:52" ht="12" customHeight="1">
      <c r="A294" s="77">
        <f t="shared" si="196"/>
        <v>46569</v>
      </c>
      <c r="B294" s="78">
        <f t="shared" si="197"/>
        <v>50000</v>
      </c>
      <c r="C294" s="87"/>
      <c r="D294" s="79">
        <f t="shared" si="159"/>
        <v>50000</v>
      </c>
      <c r="E294" s="67">
        <f t="shared" si="160"/>
        <v>0</v>
      </c>
      <c r="F294" s="67">
        <f t="shared" ca="1" si="161"/>
        <v>0</v>
      </c>
      <c r="G294" s="80">
        <f>VLOOKUP($A294,[0]!Table,MATCH(G$4,[0]!Curves,0))</f>
        <v>0</v>
      </c>
      <c r="H294" s="81">
        <f t="shared" si="162"/>
        <v>0</v>
      </c>
      <c r="I294" s="80">
        <f t="shared" si="163"/>
        <v>0</v>
      </c>
      <c r="J294" s="80">
        <f>VLOOKUP($A294,[0]!Table,MATCH(J$4,[0]!Curves,0))</f>
        <v>0</v>
      </c>
      <c r="K294" s="81">
        <f t="shared" si="164"/>
        <v>0</v>
      </c>
      <c r="L294" s="99">
        <f t="shared" si="165"/>
        <v>0</v>
      </c>
      <c r="M294" s="80">
        <f>VLOOKUP($A294,[0]!Table,MATCH(M$4,[0]!Curves,0))</f>
        <v>0</v>
      </c>
      <c r="N294" s="81">
        <f t="shared" si="166"/>
        <v>0</v>
      </c>
      <c r="O294" s="99">
        <f t="shared" si="167"/>
        <v>0</v>
      </c>
      <c r="P294" s="71"/>
      <c r="Q294" s="99">
        <f t="shared" si="168"/>
        <v>0</v>
      </c>
      <c r="R294" s="99">
        <f t="shared" si="169"/>
        <v>0</v>
      </c>
      <c r="S294" s="99">
        <f t="shared" si="170"/>
        <v>0</v>
      </c>
      <c r="T294" s="82"/>
      <c r="U294" s="22">
        <f t="shared" si="171"/>
        <v>31</v>
      </c>
      <c r="V294" s="83">
        <f t="shared" si="172"/>
        <v>46624</v>
      </c>
      <c r="W294" s="22">
        <f t="shared" ca="1" si="173"/>
        <v>9575</v>
      </c>
      <c r="X294" s="80">
        <f>VLOOKUP($A294,[0]!Table,MATCH(X$4,[0]!Curves,0))</f>
        <v>6.5797897274742806E-2</v>
      </c>
      <c r="Y294" s="84">
        <f t="shared" ca="1" si="174"/>
        <v>0.18322142431396204</v>
      </c>
      <c r="Z294" s="22">
        <f t="shared" si="175"/>
        <v>0</v>
      </c>
      <c r="AA294" s="22">
        <f t="shared" si="176"/>
        <v>0</v>
      </c>
      <c r="AC294" s="72">
        <f t="shared" ca="1" si="177"/>
        <v>0</v>
      </c>
      <c r="AD294" s="72">
        <f t="shared" ca="1" si="178"/>
        <v>0</v>
      </c>
      <c r="AE294" s="72">
        <f t="shared" ca="1" si="179"/>
        <v>0</v>
      </c>
      <c r="AF294" s="72">
        <f t="shared" ca="1" si="180"/>
        <v>0</v>
      </c>
      <c r="AG294" s="72">
        <f t="shared" ca="1" si="181"/>
        <v>0</v>
      </c>
      <c r="AH294" s="72">
        <f t="shared" ca="1" si="182"/>
        <v>0</v>
      </c>
      <c r="AI294" s="72">
        <f t="shared" ca="1" si="183"/>
        <v>0</v>
      </c>
      <c r="AJ294" s="72">
        <f t="shared" ca="1" si="184"/>
        <v>0</v>
      </c>
      <c r="AK294" s="72">
        <f t="shared" ca="1" si="185"/>
        <v>0</v>
      </c>
      <c r="AL294" s="76"/>
      <c r="AM294" s="72">
        <f t="shared" ca="1" si="186"/>
        <v>0</v>
      </c>
      <c r="AN294" s="72">
        <f t="shared" ca="1" si="187"/>
        <v>0</v>
      </c>
      <c r="AO294" s="72">
        <f t="shared" ca="1" si="188"/>
        <v>0</v>
      </c>
      <c r="AP294" s="85">
        <f t="shared" ca="1" si="189"/>
        <v>0</v>
      </c>
      <c r="AR294" s="72">
        <f t="shared" ca="1" si="190"/>
        <v>0</v>
      </c>
      <c r="AS294" s="72">
        <f t="shared" ca="1" si="191"/>
        <v>0</v>
      </c>
      <c r="AT294" s="72">
        <f t="shared" ca="1" si="192"/>
        <v>0</v>
      </c>
      <c r="AU294" s="85">
        <f t="shared" ca="1" si="193"/>
        <v>0</v>
      </c>
      <c r="AV294" s="85"/>
      <c r="AW294" s="73">
        <f t="shared" ca="1" si="194"/>
        <v>0</v>
      </c>
      <c r="AY294" s="73">
        <f t="shared" ca="1" si="195"/>
        <v>0</v>
      </c>
      <c r="AZ294" s="86"/>
    </row>
    <row r="295" spans="1:52" ht="12" customHeight="1">
      <c r="A295" s="77">
        <f t="shared" si="196"/>
        <v>46600</v>
      </c>
      <c r="B295" s="78">
        <f t="shared" si="197"/>
        <v>50000</v>
      </c>
      <c r="C295" s="87"/>
      <c r="D295" s="79">
        <f t="shared" si="159"/>
        <v>50000</v>
      </c>
      <c r="E295" s="67">
        <f t="shared" si="160"/>
        <v>0</v>
      </c>
      <c r="F295" s="67">
        <f t="shared" ca="1" si="161"/>
        <v>0</v>
      </c>
      <c r="G295" s="80">
        <f>VLOOKUP($A295,[0]!Table,MATCH(G$4,[0]!Curves,0))</f>
        <v>0</v>
      </c>
      <c r="H295" s="81">
        <f t="shared" si="162"/>
        <v>0</v>
      </c>
      <c r="I295" s="80">
        <f t="shared" si="163"/>
        <v>0</v>
      </c>
      <c r="J295" s="80">
        <f>VLOOKUP($A295,[0]!Table,MATCH(J$4,[0]!Curves,0))</f>
        <v>0</v>
      </c>
      <c r="K295" s="81">
        <f t="shared" si="164"/>
        <v>0</v>
      </c>
      <c r="L295" s="99">
        <f t="shared" si="165"/>
        <v>0</v>
      </c>
      <c r="M295" s="80">
        <f>VLOOKUP($A295,[0]!Table,MATCH(M$4,[0]!Curves,0))</f>
        <v>0</v>
      </c>
      <c r="N295" s="81">
        <f t="shared" si="166"/>
        <v>0</v>
      </c>
      <c r="O295" s="99">
        <f t="shared" si="167"/>
        <v>0</v>
      </c>
      <c r="P295" s="71"/>
      <c r="Q295" s="99">
        <f t="shared" si="168"/>
        <v>0</v>
      </c>
      <c r="R295" s="99">
        <f t="shared" si="169"/>
        <v>0</v>
      </c>
      <c r="S295" s="99">
        <f t="shared" si="170"/>
        <v>0</v>
      </c>
      <c r="T295" s="82"/>
      <c r="U295" s="22">
        <f t="shared" si="171"/>
        <v>31</v>
      </c>
      <c r="V295" s="83">
        <f t="shared" si="172"/>
        <v>46655</v>
      </c>
      <c r="W295" s="22">
        <f t="shared" ca="1" si="173"/>
        <v>9606</v>
      </c>
      <c r="X295" s="80">
        <f>VLOOKUP($A295,[0]!Table,MATCH(X$4,[0]!Curves,0))</f>
        <v>6.5795506673122603E-2</v>
      </c>
      <c r="Y295" s="84">
        <f t="shared" ca="1" si="174"/>
        <v>0.18222858538765255</v>
      </c>
      <c r="Z295" s="22">
        <f t="shared" si="175"/>
        <v>0</v>
      </c>
      <c r="AA295" s="22">
        <f t="shared" si="176"/>
        <v>0</v>
      </c>
      <c r="AC295" s="72">
        <f t="shared" ca="1" si="177"/>
        <v>0</v>
      </c>
      <c r="AD295" s="72">
        <f t="shared" ca="1" si="178"/>
        <v>0</v>
      </c>
      <c r="AE295" s="72">
        <f t="shared" ca="1" si="179"/>
        <v>0</v>
      </c>
      <c r="AF295" s="72">
        <f t="shared" ca="1" si="180"/>
        <v>0</v>
      </c>
      <c r="AG295" s="72">
        <f t="shared" ca="1" si="181"/>
        <v>0</v>
      </c>
      <c r="AH295" s="72">
        <f t="shared" ca="1" si="182"/>
        <v>0</v>
      </c>
      <c r="AI295" s="72">
        <f t="shared" ca="1" si="183"/>
        <v>0</v>
      </c>
      <c r="AJ295" s="72">
        <f t="shared" ca="1" si="184"/>
        <v>0</v>
      </c>
      <c r="AK295" s="72">
        <f t="shared" ca="1" si="185"/>
        <v>0</v>
      </c>
      <c r="AL295" s="76"/>
      <c r="AM295" s="72">
        <f t="shared" ca="1" si="186"/>
        <v>0</v>
      </c>
      <c r="AN295" s="72">
        <f t="shared" ca="1" si="187"/>
        <v>0</v>
      </c>
      <c r="AO295" s="72">
        <f t="shared" ca="1" si="188"/>
        <v>0</v>
      </c>
      <c r="AP295" s="85">
        <f t="shared" ca="1" si="189"/>
        <v>0</v>
      </c>
      <c r="AR295" s="72">
        <f t="shared" ca="1" si="190"/>
        <v>0</v>
      </c>
      <c r="AS295" s="72">
        <f t="shared" ca="1" si="191"/>
        <v>0</v>
      </c>
      <c r="AT295" s="72">
        <f t="shared" ca="1" si="192"/>
        <v>0</v>
      </c>
      <c r="AU295" s="85">
        <f t="shared" ca="1" si="193"/>
        <v>0</v>
      </c>
      <c r="AV295" s="85"/>
      <c r="AW295" s="73">
        <f t="shared" ca="1" si="194"/>
        <v>0</v>
      </c>
      <c r="AY295" s="73">
        <f t="shared" ca="1" si="195"/>
        <v>0</v>
      </c>
      <c r="AZ295" s="86"/>
    </row>
    <row r="296" spans="1:52" ht="12" customHeight="1">
      <c r="A296" s="77">
        <f t="shared" si="196"/>
        <v>46631</v>
      </c>
      <c r="B296" s="78">
        <f t="shared" si="197"/>
        <v>50000</v>
      </c>
      <c r="C296" s="87"/>
      <c r="D296" s="79">
        <f t="shared" si="159"/>
        <v>50000</v>
      </c>
      <c r="E296" s="67">
        <f t="shared" si="160"/>
        <v>0</v>
      </c>
      <c r="F296" s="67">
        <f t="shared" ca="1" si="161"/>
        <v>0</v>
      </c>
      <c r="G296" s="80">
        <f>VLOOKUP($A296,[0]!Table,MATCH(G$4,[0]!Curves,0))</f>
        <v>0</v>
      </c>
      <c r="H296" s="81">
        <f t="shared" si="162"/>
        <v>0</v>
      </c>
      <c r="I296" s="80">
        <f t="shared" si="163"/>
        <v>0</v>
      </c>
      <c r="J296" s="80">
        <f>VLOOKUP($A296,[0]!Table,MATCH(J$4,[0]!Curves,0))</f>
        <v>0</v>
      </c>
      <c r="K296" s="81">
        <f t="shared" si="164"/>
        <v>0</v>
      </c>
      <c r="L296" s="99">
        <f t="shared" si="165"/>
        <v>0</v>
      </c>
      <c r="M296" s="80">
        <f>VLOOKUP($A296,[0]!Table,MATCH(M$4,[0]!Curves,0))</f>
        <v>0</v>
      </c>
      <c r="N296" s="81">
        <f t="shared" si="166"/>
        <v>0</v>
      </c>
      <c r="O296" s="99">
        <f t="shared" si="167"/>
        <v>0</v>
      </c>
      <c r="P296" s="71"/>
      <c r="Q296" s="99">
        <f t="shared" si="168"/>
        <v>0</v>
      </c>
      <c r="R296" s="99">
        <f t="shared" si="169"/>
        <v>0</v>
      </c>
      <c r="S296" s="99">
        <f t="shared" si="170"/>
        <v>0</v>
      </c>
      <c r="T296" s="82"/>
      <c r="U296" s="22">
        <f t="shared" si="171"/>
        <v>30</v>
      </c>
      <c r="V296" s="83">
        <f t="shared" si="172"/>
        <v>46685</v>
      </c>
      <c r="W296" s="22">
        <f t="shared" ca="1" si="173"/>
        <v>9636</v>
      </c>
      <c r="X296" s="80">
        <f>VLOOKUP($A296,[0]!Table,MATCH(X$4,[0]!Curves,0))</f>
        <v>6.5793116071503704E-2</v>
      </c>
      <c r="Y296" s="84">
        <f t="shared" ca="1" si="174"/>
        <v>0.18127296410828167</v>
      </c>
      <c r="Z296" s="22">
        <f t="shared" si="175"/>
        <v>0</v>
      </c>
      <c r="AA296" s="22">
        <f t="shared" si="176"/>
        <v>0</v>
      </c>
      <c r="AC296" s="72">
        <f t="shared" ca="1" si="177"/>
        <v>0</v>
      </c>
      <c r="AD296" s="72">
        <f t="shared" ca="1" si="178"/>
        <v>0</v>
      </c>
      <c r="AE296" s="72">
        <f t="shared" ca="1" si="179"/>
        <v>0</v>
      </c>
      <c r="AF296" s="72">
        <f t="shared" ca="1" si="180"/>
        <v>0</v>
      </c>
      <c r="AG296" s="72">
        <f t="shared" ca="1" si="181"/>
        <v>0</v>
      </c>
      <c r="AH296" s="72">
        <f t="shared" ca="1" si="182"/>
        <v>0</v>
      </c>
      <c r="AI296" s="72">
        <f t="shared" ca="1" si="183"/>
        <v>0</v>
      </c>
      <c r="AJ296" s="72">
        <f t="shared" ca="1" si="184"/>
        <v>0</v>
      </c>
      <c r="AK296" s="72">
        <f t="shared" ca="1" si="185"/>
        <v>0</v>
      </c>
      <c r="AL296" s="76"/>
      <c r="AM296" s="72">
        <f t="shared" ca="1" si="186"/>
        <v>0</v>
      </c>
      <c r="AN296" s="72">
        <f t="shared" ca="1" si="187"/>
        <v>0</v>
      </c>
      <c r="AO296" s="72">
        <f t="shared" ca="1" si="188"/>
        <v>0</v>
      </c>
      <c r="AP296" s="85">
        <f t="shared" ca="1" si="189"/>
        <v>0</v>
      </c>
      <c r="AR296" s="72">
        <f t="shared" ca="1" si="190"/>
        <v>0</v>
      </c>
      <c r="AS296" s="72">
        <f t="shared" ca="1" si="191"/>
        <v>0</v>
      </c>
      <c r="AT296" s="72">
        <f t="shared" ca="1" si="192"/>
        <v>0</v>
      </c>
      <c r="AU296" s="85">
        <f t="shared" ca="1" si="193"/>
        <v>0</v>
      </c>
      <c r="AV296" s="85"/>
      <c r="AW296" s="73">
        <f t="shared" ca="1" si="194"/>
        <v>0</v>
      </c>
      <c r="AY296" s="73">
        <f t="shared" ca="1" si="195"/>
        <v>0</v>
      </c>
      <c r="AZ296" s="86"/>
    </row>
    <row r="297" spans="1:52" ht="12" customHeight="1">
      <c r="A297" s="77">
        <f t="shared" si="196"/>
        <v>46661</v>
      </c>
      <c r="B297" s="78">
        <f t="shared" si="197"/>
        <v>50000</v>
      </c>
      <c r="C297" s="87"/>
      <c r="D297" s="79">
        <f t="shared" si="159"/>
        <v>50000</v>
      </c>
      <c r="E297" s="67">
        <f t="shared" si="160"/>
        <v>0</v>
      </c>
      <c r="F297" s="67">
        <f t="shared" ca="1" si="161"/>
        <v>0</v>
      </c>
      <c r="G297" s="80">
        <f>VLOOKUP($A297,[0]!Table,MATCH(G$4,[0]!Curves,0))</f>
        <v>0</v>
      </c>
      <c r="H297" s="81">
        <f t="shared" si="162"/>
        <v>0</v>
      </c>
      <c r="I297" s="80">
        <f t="shared" si="163"/>
        <v>0</v>
      </c>
      <c r="J297" s="80">
        <f>VLOOKUP($A297,[0]!Table,MATCH(J$4,[0]!Curves,0))</f>
        <v>0</v>
      </c>
      <c r="K297" s="81">
        <f t="shared" si="164"/>
        <v>0</v>
      </c>
      <c r="L297" s="99">
        <f t="shared" si="165"/>
        <v>0</v>
      </c>
      <c r="M297" s="80">
        <f>VLOOKUP($A297,[0]!Table,MATCH(M$4,[0]!Curves,0))</f>
        <v>0</v>
      </c>
      <c r="N297" s="81">
        <f t="shared" si="166"/>
        <v>0</v>
      </c>
      <c r="O297" s="99">
        <f t="shared" si="167"/>
        <v>0</v>
      </c>
      <c r="P297" s="71"/>
      <c r="Q297" s="99">
        <f t="shared" si="168"/>
        <v>0</v>
      </c>
      <c r="R297" s="99">
        <f t="shared" si="169"/>
        <v>0</v>
      </c>
      <c r="S297" s="99">
        <f t="shared" si="170"/>
        <v>0</v>
      </c>
      <c r="T297" s="82"/>
      <c r="U297" s="22">
        <f t="shared" si="171"/>
        <v>31</v>
      </c>
      <c r="V297" s="83">
        <f t="shared" si="172"/>
        <v>46716</v>
      </c>
      <c r="W297" s="22">
        <f t="shared" ca="1" si="173"/>
        <v>9667</v>
      </c>
      <c r="X297" s="80">
        <f>VLOOKUP($A297,[0]!Table,MATCH(X$4,[0]!Curves,0))</f>
        <v>6.5790802586068495E-2</v>
      </c>
      <c r="Y297" s="84">
        <f t="shared" ca="1" si="174"/>
        <v>0.18029082288684964</v>
      </c>
      <c r="Z297" s="22">
        <f t="shared" si="175"/>
        <v>0</v>
      </c>
      <c r="AA297" s="22">
        <f t="shared" si="176"/>
        <v>0</v>
      </c>
      <c r="AC297" s="72">
        <f t="shared" ca="1" si="177"/>
        <v>0</v>
      </c>
      <c r="AD297" s="72">
        <f t="shared" ca="1" si="178"/>
        <v>0</v>
      </c>
      <c r="AE297" s="72">
        <f t="shared" ca="1" si="179"/>
        <v>0</v>
      </c>
      <c r="AF297" s="72">
        <f t="shared" ca="1" si="180"/>
        <v>0</v>
      </c>
      <c r="AG297" s="72">
        <f t="shared" ca="1" si="181"/>
        <v>0</v>
      </c>
      <c r="AH297" s="72">
        <f t="shared" ca="1" si="182"/>
        <v>0</v>
      </c>
      <c r="AI297" s="72">
        <f t="shared" ca="1" si="183"/>
        <v>0</v>
      </c>
      <c r="AJ297" s="72">
        <f t="shared" ca="1" si="184"/>
        <v>0</v>
      </c>
      <c r="AK297" s="72">
        <f t="shared" ca="1" si="185"/>
        <v>0</v>
      </c>
      <c r="AL297" s="76"/>
      <c r="AM297" s="72">
        <f t="shared" ca="1" si="186"/>
        <v>0</v>
      </c>
      <c r="AN297" s="72">
        <f t="shared" ca="1" si="187"/>
        <v>0</v>
      </c>
      <c r="AO297" s="72">
        <f t="shared" ca="1" si="188"/>
        <v>0</v>
      </c>
      <c r="AP297" s="85">
        <f t="shared" ca="1" si="189"/>
        <v>0</v>
      </c>
      <c r="AR297" s="72">
        <f t="shared" ca="1" si="190"/>
        <v>0</v>
      </c>
      <c r="AS297" s="72">
        <f t="shared" ca="1" si="191"/>
        <v>0</v>
      </c>
      <c r="AT297" s="72">
        <f t="shared" ca="1" si="192"/>
        <v>0</v>
      </c>
      <c r="AU297" s="85">
        <f t="shared" ca="1" si="193"/>
        <v>0</v>
      </c>
      <c r="AV297" s="85"/>
      <c r="AW297" s="73">
        <f t="shared" ca="1" si="194"/>
        <v>0</v>
      </c>
      <c r="AY297" s="73">
        <f t="shared" ca="1" si="195"/>
        <v>0</v>
      </c>
      <c r="AZ297" s="86"/>
    </row>
    <row r="298" spans="1:52" ht="12" customHeight="1">
      <c r="A298" s="77">
        <f t="shared" si="196"/>
        <v>46692</v>
      </c>
      <c r="B298" s="78">
        <f t="shared" si="197"/>
        <v>50000</v>
      </c>
      <c r="C298" s="87"/>
      <c r="D298" s="79">
        <f t="shared" si="159"/>
        <v>50000</v>
      </c>
      <c r="E298" s="67">
        <f t="shared" si="160"/>
        <v>0</v>
      </c>
      <c r="F298" s="67">
        <f t="shared" ca="1" si="161"/>
        <v>0</v>
      </c>
      <c r="G298" s="80">
        <f>VLOOKUP($A298,[0]!Table,MATCH(G$4,[0]!Curves,0))</f>
        <v>0</v>
      </c>
      <c r="H298" s="81">
        <f t="shared" si="162"/>
        <v>0</v>
      </c>
      <c r="I298" s="80">
        <f t="shared" si="163"/>
        <v>0</v>
      </c>
      <c r="J298" s="80">
        <f>VLOOKUP($A298,[0]!Table,MATCH(J$4,[0]!Curves,0))</f>
        <v>0</v>
      </c>
      <c r="K298" s="81">
        <f t="shared" si="164"/>
        <v>0</v>
      </c>
      <c r="L298" s="99">
        <f t="shared" si="165"/>
        <v>0</v>
      </c>
      <c r="M298" s="80">
        <f>VLOOKUP($A298,[0]!Table,MATCH(M$4,[0]!Curves,0))</f>
        <v>0</v>
      </c>
      <c r="N298" s="81">
        <f t="shared" si="166"/>
        <v>0</v>
      </c>
      <c r="O298" s="99">
        <f t="shared" si="167"/>
        <v>0</v>
      </c>
      <c r="P298" s="71"/>
      <c r="Q298" s="99">
        <f t="shared" si="168"/>
        <v>0</v>
      </c>
      <c r="R298" s="99">
        <f t="shared" si="169"/>
        <v>0</v>
      </c>
      <c r="S298" s="99">
        <f t="shared" si="170"/>
        <v>0</v>
      </c>
      <c r="T298" s="82"/>
      <c r="U298" s="22">
        <f t="shared" si="171"/>
        <v>30</v>
      </c>
      <c r="V298" s="83">
        <f t="shared" si="172"/>
        <v>46746</v>
      </c>
      <c r="W298" s="22">
        <f t="shared" ca="1" si="173"/>
        <v>9697</v>
      </c>
      <c r="X298" s="80">
        <f>VLOOKUP($A298,[0]!Table,MATCH(X$4,[0]!Curves,0))</f>
        <v>6.5788411984453607E-2</v>
      </c>
      <c r="Y298" s="84">
        <f t="shared" ca="1" si="174"/>
        <v>0.17934549758789076</v>
      </c>
      <c r="Z298" s="22">
        <f t="shared" si="175"/>
        <v>0</v>
      </c>
      <c r="AA298" s="22">
        <f t="shared" si="176"/>
        <v>0</v>
      </c>
      <c r="AC298" s="72">
        <f t="shared" ca="1" si="177"/>
        <v>0</v>
      </c>
      <c r="AD298" s="72">
        <f t="shared" ca="1" si="178"/>
        <v>0</v>
      </c>
      <c r="AE298" s="72">
        <f t="shared" ca="1" si="179"/>
        <v>0</v>
      </c>
      <c r="AF298" s="72">
        <f t="shared" ca="1" si="180"/>
        <v>0</v>
      </c>
      <c r="AG298" s="72">
        <f t="shared" ca="1" si="181"/>
        <v>0</v>
      </c>
      <c r="AH298" s="72">
        <f t="shared" ca="1" si="182"/>
        <v>0</v>
      </c>
      <c r="AI298" s="72">
        <f t="shared" ca="1" si="183"/>
        <v>0</v>
      </c>
      <c r="AJ298" s="72">
        <f t="shared" ca="1" si="184"/>
        <v>0</v>
      </c>
      <c r="AK298" s="72">
        <f t="shared" ca="1" si="185"/>
        <v>0</v>
      </c>
      <c r="AL298" s="76"/>
      <c r="AM298" s="72">
        <f t="shared" ca="1" si="186"/>
        <v>0</v>
      </c>
      <c r="AN298" s="72">
        <f t="shared" ca="1" si="187"/>
        <v>0</v>
      </c>
      <c r="AO298" s="72">
        <f t="shared" ca="1" si="188"/>
        <v>0</v>
      </c>
      <c r="AP298" s="85">
        <f t="shared" ca="1" si="189"/>
        <v>0</v>
      </c>
      <c r="AR298" s="72">
        <f t="shared" ca="1" si="190"/>
        <v>0</v>
      </c>
      <c r="AS298" s="72">
        <f t="shared" ca="1" si="191"/>
        <v>0</v>
      </c>
      <c r="AT298" s="72">
        <f t="shared" ca="1" si="192"/>
        <v>0</v>
      </c>
      <c r="AU298" s="85">
        <f t="shared" ca="1" si="193"/>
        <v>0</v>
      </c>
      <c r="AV298" s="85"/>
      <c r="AW298" s="73">
        <f t="shared" ca="1" si="194"/>
        <v>0</v>
      </c>
      <c r="AY298" s="73">
        <f t="shared" ca="1" si="195"/>
        <v>0</v>
      </c>
      <c r="AZ298" s="86"/>
    </row>
    <row r="299" spans="1:52" ht="12" customHeight="1">
      <c r="A299" s="77">
        <f t="shared" si="196"/>
        <v>46722</v>
      </c>
      <c r="B299" s="78">
        <f t="shared" si="197"/>
        <v>50000</v>
      </c>
      <c r="C299" s="87"/>
      <c r="D299" s="79">
        <f t="shared" si="159"/>
        <v>50000</v>
      </c>
      <c r="E299" s="67">
        <f t="shared" si="160"/>
        <v>0</v>
      </c>
      <c r="F299" s="67">
        <f t="shared" ca="1" si="161"/>
        <v>0</v>
      </c>
      <c r="G299" s="80">
        <f>VLOOKUP($A299,[0]!Table,MATCH(G$4,[0]!Curves,0))</f>
        <v>0</v>
      </c>
      <c r="H299" s="81">
        <f t="shared" si="162"/>
        <v>0</v>
      </c>
      <c r="I299" s="80">
        <f t="shared" si="163"/>
        <v>0</v>
      </c>
      <c r="J299" s="80">
        <f>VLOOKUP($A299,[0]!Table,MATCH(J$4,[0]!Curves,0))</f>
        <v>0</v>
      </c>
      <c r="K299" s="81">
        <f t="shared" si="164"/>
        <v>0</v>
      </c>
      <c r="L299" s="99">
        <f t="shared" si="165"/>
        <v>0</v>
      </c>
      <c r="M299" s="80">
        <f>VLOOKUP($A299,[0]!Table,MATCH(M$4,[0]!Curves,0))</f>
        <v>0</v>
      </c>
      <c r="N299" s="81">
        <f t="shared" si="166"/>
        <v>0</v>
      </c>
      <c r="O299" s="99">
        <f t="shared" si="167"/>
        <v>0</v>
      </c>
      <c r="P299" s="71"/>
      <c r="Q299" s="99">
        <f t="shared" si="168"/>
        <v>0</v>
      </c>
      <c r="R299" s="99">
        <f t="shared" si="169"/>
        <v>0</v>
      </c>
      <c r="S299" s="99">
        <f t="shared" si="170"/>
        <v>0</v>
      </c>
      <c r="T299" s="82"/>
      <c r="U299" s="22">
        <f t="shared" si="171"/>
        <v>31</v>
      </c>
      <c r="V299" s="83">
        <f t="shared" si="172"/>
        <v>46777</v>
      </c>
      <c r="W299" s="22">
        <f t="shared" ca="1" si="173"/>
        <v>9728</v>
      </c>
      <c r="X299" s="80">
        <f>VLOOKUP($A299,[0]!Table,MATCH(X$4,[0]!Curves,0))</f>
        <v>6.5786098499022005E-2</v>
      </c>
      <c r="Y299" s="84">
        <f t="shared" ca="1" si="174"/>
        <v>0.17837393734695689</v>
      </c>
      <c r="Z299" s="22">
        <f t="shared" si="175"/>
        <v>0</v>
      </c>
      <c r="AA299" s="22">
        <f t="shared" si="176"/>
        <v>0</v>
      </c>
      <c r="AC299" s="72">
        <f t="shared" ca="1" si="177"/>
        <v>0</v>
      </c>
      <c r="AD299" s="72">
        <f t="shared" ca="1" si="178"/>
        <v>0</v>
      </c>
      <c r="AE299" s="72">
        <f t="shared" ca="1" si="179"/>
        <v>0</v>
      </c>
      <c r="AF299" s="72">
        <f t="shared" ca="1" si="180"/>
        <v>0</v>
      </c>
      <c r="AG299" s="72">
        <f t="shared" ca="1" si="181"/>
        <v>0</v>
      </c>
      <c r="AH299" s="72">
        <f t="shared" ca="1" si="182"/>
        <v>0</v>
      </c>
      <c r="AI299" s="72">
        <f t="shared" ca="1" si="183"/>
        <v>0</v>
      </c>
      <c r="AJ299" s="72">
        <f t="shared" ca="1" si="184"/>
        <v>0</v>
      </c>
      <c r="AK299" s="72">
        <f t="shared" ca="1" si="185"/>
        <v>0</v>
      </c>
      <c r="AL299" s="76"/>
      <c r="AM299" s="72">
        <f t="shared" ca="1" si="186"/>
        <v>0</v>
      </c>
      <c r="AN299" s="72">
        <f t="shared" ca="1" si="187"/>
        <v>0</v>
      </c>
      <c r="AO299" s="72">
        <f t="shared" ca="1" si="188"/>
        <v>0</v>
      </c>
      <c r="AP299" s="85">
        <f t="shared" ca="1" si="189"/>
        <v>0</v>
      </c>
      <c r="AR299" s="72">
        <f t="shared" ca="1" si="190"/>
        <v>0</v>
      </c>
      <c r="AS299" s="72">
        <f t="shared" ca="1" si="191"/>
        <v>0</v>
      </c>
      <c r="AT299" s="72">
        <f t="shared" ca="1" si="192"/>
        <v>0</v>
      </c>
      <c r="AU299" s="85">
        <f t="shared" ca="1" si="193"/>
        <v>0</v>
      </c>
      <c r="AV299" s="85"/>
      <c r="AW299" s="73">
        <f t="shared" ca="1" si="194"/>
        <v>0</v>
      </c>
      <c r="AY299" s="73">
        <f t="shared" ca="1" si="195"/>
        <v>0</v>
      </c>
      <c r="AZ299" s="86"/>
    </row>
    <row r="300" spans="1:52" ht="12" customHeight="1">
      <c r="A300" s="77">
        <f t="shared" si="196"/>
        <v>46753</v>
      </c>
      <c r="B300" s="78">
        <f t="shared" si="197"/>
        <v>50000</v>
      </c>
      <c r="C300" s="87"/>
      <c r="D300" s="79">
        <f t="shared" si="159"/>
        <v>50000</v>
      </c>
      <c r="E300" s="67">
        <f t="shared" si="160"/>
        <v>0</v>
      </c>
      <c r="F300" s="67">
        <f t="shared" ca="1" si="161"/>
        <v>0</v>
      </c>
      <c r="G300" s="80">
        <f>VLOOKUP($A300,[0]!Table,MATCH(G$4,[0]!Curves,0))</f>
        <v>0</v>
      </c>
      <c r="H300" s="81">
        <f t="shared" si="162"/>
        <v>0</v>
      </c>
      <c r="I300" s="80">
        <f t="shared" si="163"/>
        <v>0</v>
      </c>
      <c r="J300" s="80">
        <f>VLOOKUP($A300,[0]!Table,MATCH(J$4,[0]!Curves,0))</f>
        <v>0</v>
      </c>
      <c r="K300" s="81">
        <f t="shared" si="164"/>
        <v>0</v>
      </c>
      <c r="L300" s="99">
        <f t="shared" si="165"/>
        <v>0</v>
      </c>
      <c r="M300" s="80">
        <f>VLOOKUP($A300,[0]!Table,MATCH(M$4,[0]!Curves,0))</f>
        <v>0</v>
      </c>
      <c r="N300" s="81">
        <f t="shared" si="166"/>
        <v>0</v>
      </c>
      <c r="O300" s="99">
        <f t="shared" si="167"/>
        <v>0</v>
      </c>
      <c r="P300" s="71"/>
      <c r="Q300" s="99">
        <f t="shared" si="168"/>
        <v>0</v>
      </c>
      <c r="R300" s="99">
        <f t="shared" si="169"/>
        <v>0</v>
      </c>
      <c r="S300" s="99">
        <f t="shared" si="170"/>
        <v>0</v>
      </c>
      <c r="T300" s="82"/>
      <c r="U300" s="22">
        <f t="shared" si="171"/>
        <v>31</v>
      </c>
      <c r="V300" s="83">
        <f t="shared" si="172"/>
        <v>46808</v>
      </c>
      <c r="W300" s="22">
        <f t="shared" ca="1" si="173"/>
        <v>9759</v>
      </c>
      <c r="X300" s="80">
        <f>VLOOKUP($A300,[0]!Table,MATCH(X$4,[0]!Curves,0))</f>
        <v>6.5783707897411101E-2</v>
      </c>
      <c r="Y300" s="84">
        <f t="shared" ca="1" si="174"/>
        <v>0.17740771000690878</v>
      </c>
      <c r="Z300" s="22">
        <f t="shared" si="175"/>
        <v>0</v>
      </c>
      <c r="AA300" s="22">
        <f t="shared" si="176"/>
        <v>0</v>
      </c>
      <c r="AC300" s="72">
        <f t="shared" ca="1" si="177"/>
        <v>0</v>
      </c>
      <c r="AD300" s="72">
        <f t="shared" ca="1" si="178"/>
        <v>0</v>
      </c>
      <c r="AE300" s="72">
        <f t="shared" ca="1" si="179"/>
        <v>0</v>
      </c>
      <c r="AF300" s="72">
        <f t="shared" ca="1" si="180"/>
        <v>0</v>
      </c>
      <c r="AG300" s="72">
        <f t="shared" ca="1" si="181"/>
        <v>0</v>
      </c>
      <c r="AH300" s="72">
        <f t="shared" ca="1" si="182"/>
        <v>0</v>
      </c>
      <c r="AI300" s="72">
        <f t="shared" ca="1" si="183"/>
        <v>0</v>
      </c>
      <c r="AJ300" s="72">
        <f t="shared" ca="1" si="184"/>
        <v>0</v>
      </c>
      <c r="AK300" s="72">
        <f t="shared" ca="1" si="185"/>
        <v>0</v>
      </c>
      <c r="AL300" s="76"/>
      <c r="AM300" s="72">
        <f t="shared" ca="1" si="186"/>
        <v>0</v>
      </c>
      <c r="AN300" s="72">
        <f t="shared" ca="1" si="187"/>
        <v>0</v>
      </c>
      <c r="AO300" s="72">
        <f t="shared" ca="1" si="188"/>
        <v>0</v>
      </c>
      <c r="AP300" s="85">
        <f t="shared" ca="1" si="189"/>
        <v>0</v>
      </c>
      <c r="AR300" s="72">
        <f t="shared" ca="1" si="190"/>
        <v>0</v>
      </c>
      <c r="AS300" s="72">
        <f t="shared" ca="1" si="191"/>
        <v>0</v>
      </c>
      <c r="AT300" s="72">
        <f t="shared" ca="1" si="192"/>
        <v>0</v>
      </c>
      <c r="AU300" s="85">
        <f t="shared" ca="1" si="193"/>
        <v>0</v>
      </c>
      <c r="AV300" s="85"/>
      <c r="AW300" s="73">
        <f t="shared" ca="1" si="194"/>
        <v>0</v>
      </c>
      <c r="AY300" s="73">
        <f t="shared" ca="1" si="195"/>
        <v>0</v>
      </c>
      <c r="AZ300" s="86"/>
    </row>
    <row r="301" spans="1:52" ht="12" customHeight="1">
      <c r="A301" s="77">
        <f t="shared" si="196"/>
        <v>46784</v>
      </c>
      <c r="B301" s="78">
        <f t="shared" si="197"/>
        <v>50000</v>
      </c>
      <c r="C301" s="87"/>
      <c r="D301" s="79">
        <f t="shared" si="159"/>
        <v>50000</v>
      </c>
      <c r="E301" s="67">
        <f t="shared" si="160"/>
        <v>0</v>
      </c>
      <c r="F301" s="67">
        <f t="shared" ca="1" si="161"/>
        <v>0</v>
      </c>
      <c r="G301" s="80">
        <f>VLOOKUP($A301,[0]!Table,MATCH(G$4,[0]!Curves,0))</f>
        <v>0</v>
      </c>
      <c r="H301" s="81">
        <f t="shared" si="162"/>
        <v>0</v>
      </c>
      <c r="I301" s="80">
        <f t="shared" si="163"/>
        <v>0</v>
      </c>
      <c r="J301" s="80">
        <f>VLOOKUP($A301,[0]!Table,MATCH(J$4,[0]!Curves,0))</f>
        <v>0</v>
      </c>
      <c r="K301" s="81">
        <f t="shared" si="164"/>
        <v>0</v>
      </c>
      <c r="L301" s="99">
        <f t="shared" si="165"/>
        <v>0</v>
      </c>
      <c r="M301" s="80">
        <f>VLOOKUP($A301,[0]!Table,MATCH(M$4,[0]!Curves,0))</f>
        <v>0</v>
      </c>
      <c r="N301" s="81">
        <f t="shared" si="166"/>
        <v>0</v>
      </c>
      <c r="O301" s="99">
        <f t="shared" si="167"/>
        <v>0</v>
      </c>
      <c r="P301" s="71"/>
      <c r="Q301" s="99">
        <f t="shared" si="168"/>
        <v>0</v>
      </c>
      <c r="R301" s="99">
        <f t="shared" si="169"/>
        <v>0</v>
      </c>
      <c r="S301" s="99">
        <f t="shared" si="170"/>
        <v>0</v>
      </c>
      <c r="T301" s="82"/>
      <c r="U301" s="22">
        <f t="shared" si="171"/>
        <v>29</v>
      </c>
      <c r="V301" s="83">
        <f t="shared" si="172"/>
        <v>46837</v>
      </c>
      <c r="W301" s="22">
        <f t="shared" ca="1" si="173"/>
        <v>9788</v>
      </c>
      <c r="X301" s="80">
        <f>VLOOKUP($A301,[0]!Table,MATCH(X$4,[0]!Curves,0))</f>
        <v>6.57813172958015E-2</v>
      </c>
      <c r="Y301" s="84">
        <f t="shared" ca="1" si="174"/>
        <v>0.17650862156410171</v>
      </c>
      <c r="Z301" s="22">
        <f t="shared" si="175"/>
        <v>0</v>
      </c>
      <c r="AA301" s="22">
        <f t="shared" si="176"/>
        <v>0</v>
      </c>
      <c r="AC301" s="72">
        <f t="shared" ca="1" si="177"/>
        <v>0</v>
      </c>
      <c r="AD301" s="72">
        <f t="shared" ca="1" si="178"/>
        <v>0</v>
      </c>
      <c r="AE301" s="72">
        <f t="shared" ca="1" si="179"/>
        <v>0</v>
      </c>
      <c r="AF301" s="72">
        <f t="shared" ca="1" si="180"/>
        <v>0</v>
      </c>
      <c r="AG301" s="72">
        <f t="shared" ca="1" si="181"/>
        <v>0</v>
      </c>
      <c r="AH301" s="72">
        <f t="shared" ca="1" si="182"/>
        <v>0</v>
      </c>
      <c r="AI301" s="72">
        <f t="shared" ca="1" si="183"/>
        <v>0</v>
      </c>
      <c r="AJ301" s="72">
        <f t="shared" ca="1" si="184"/>
        <v>0</v>
      </c>
      <c r="AK301" s="72">
        <f t="shared" ca="1" si="185"/>
        <v>0</v>
      </c>
      <c r="AL301" s="76"/>
      <c r="AM301" s="72">
        <f t="shared" ca="1" si="186"/>
        <v>0</v>
      </c>
      <c r="AN301" s="72">
        <f t="shared" ca="1" si="187"/>
        <v>0</v>
      </c>
      <c r="AO301" s="72">
        <f t="shared" ca="1" si="188"/>
        <v>0</v>
      </c>
      <c r="AP301" s="85">
        <f t="shared" ca="1" si="189"/>
        <v>0</v>
      </c>
      <c r="AR301" s="72">
        <f t="shared" ca="1" si="190"/>
        <v>0</v>
      </c>
      <c r="AS301" s="72">
        <f t="shared" ca="1" si="191"/>
        <v>0</v>
      </c>
      <c r="AT301" s="72">
        <f t="shared" ca="1" si="192"/>
        <v>0</v>
      </c>
      <c r="AU301" s="85">
        <f t="shared" ca="1" si="193"/>
        <v>0</v>
      </c>
      <c r="AV301" s="85"/>
      <c r="AW301" s="73">
        <f t="shared" ca="1" si="194"/>
        <v>0</v>
      </c>
      <c r="AY301" s="73">
        <f t="shared" ca="1" si="195"/>
        <v>0</v>
      </c>
      <c r="AZ301" s="86"/>
    </row>
    <row r="302" spans="1:52" ht="12" customHeight="1">
      <c r="A302" s="77">
        <f t="shared" si="196"/>
        <v>46813</v>
      </c>
      <c r="B302" s="78">
        <f t="shared" si="197"/>
        <v>50000</v>
      </c>
      <c r="C302" s="87"/>
      <c r="D302" s="79">
        <f t="shared" si="159"/>
        <v>50000</v>
      </c>
      <c r="E302" s="67">
        <f t="shared" si="160"/>
        <v>0</v>
      </c>
      <c r="F302" s="67">
        <f t="shared" ca="1" si="161"/>
        <v>0</v>
      </c>
      <c r="G302" s="80">
        <f>VLOOKUP($A302,[0]!Table,MATCH(G$4,[0]!Curves,0))</f>
        <v>0</v>
      </c>
      <c r="H302" s="81">
        <f t="shared" si="162"/>
        <v>0</v>
      </c>
      <c r="I302" s="80">
        <f t="shared" si="163"/>
        <v>0</v>
      </c>
      <c r="J302" s="80">
        <f>VLOOKUP($A302,[0]!Table,MATCH(J$4,[0]!Curves,0))</f>
        <v>0</v>
      </c>
      <c r="K302" s="81">
        <f t="shared" si="164"/>
        <v>0</v>
      </c>
      <c r="L302" s="99">
        <f t="shared" si="165"/>
        <v>0</v>
      </c>
      <c r="M302" s="80">
        <f>VLOOKUP($A302,[0]!Table,MATCH(M$4,[0]!Curves,0))</f>
        <v>0</v>
      </c>
      <c r="N302" s="81">
        <f t="shared" si="166"/>
        <v>0</v>
      </c>
      <c r="O302" s="99">
        <f t="shared" si="167"/>
        <v>0</v>
      </c>
      <c r="P302" s="71"/>
      <c r="Q302" s="99">
        <f t="shared" si="168"/>
        <v>0</v>
      </c>
      <c r="R302" s="99">
        <f t="shared" si="169"/>
        <v>0</v>
      </c>
      <c r="S302" s="99">
        <f t="shared" si="170"/>
        <v>0</v>
      </c>
      <c r="T302" s="82"/>
      <c r="U302" s="22">
        <f t="shared" si="171"/>
        <v>31</v>
      </c>
      <c r="V302" s="83">
        <f t="shared" si="172"/>
        <v>46868</v>
      </c>
      <c r="W302" s="22">
        <f t="shared" ca="1" si="173"/>
        <v>9819</v>
      </c>
      <c r="X302" s="80">
        <f>VLOOKUP($A302,[0]!Table,MATCH(X$4,[0]!Curves,0))</f>
        <v>6.5779080926556197E-2</v>
      </c>
      <c r="Y302" s="84">
        <f t="shared" ca="1" si="174"/>
        <v>0.17555263190088111</v>
      </c>
      <c r="Z302" s="22">
        <f t="shared" si="175"/>
        <v>0</v>
      </c>
      <c r="AA302" s="22">
        <f t="shared" si="176"/>
        <v>0</v>
      </c>
      <c r="AC302" s="72">
        <f t="shared" ca="1" si="177"/>
        <v>0</v>
      </c>
      <c r="AD302" s="72">
        <f t="shared" ca="1" si="178"/>
        <v>0</v>
      </c>
      <c r="AE302" s="72">
        <f t="shared" ca="1" si="179"/>
        <v>0</v>
      </c>
      <c r="AF302" s="72">
        <f t="shared" ca="1" si="180"/>
        <v>0</v>
      </c>
      <c r="AG302" s="72">
        <f t="shared" ca="1" si="181"/>
        <v>0</v>
      </c>
      <c r="AH302" s="72">
        <f t="shared" ca="1" si="182"/>
        <v>0</v>
      </c>
      <c r="AI302" s="72">
        <f t="shared" ca="1" si="183"/>
        <v>0</v>
      </c>
      <c r="AJ302" s="72">
        <f t="shared" ca="1" si="184"/>
        <v>0</v>
      </c>
      <c r="AK302" s="72">
        <f t="shared" ca="1" si="185"/>
        <v>0</v>
      </c>
      <c r="AL302" s="76"/>
      <c r="AM302" s="72">
        <f t="shared" ca="1" si="186"/>
        <v>0</v>
      </c>
      <c r="AN302" s="72">
        <f t="shared" ca="1" si="187"/>
        <v>0</v>
      </c>
      <c r="AO302" s="72">
        <f t="shared" ca="1" si="188"/>
        <v>0</v>
      </c>
      <c r="AP302" s="85">
        <f t="shared" ca="1" si="189"/>
        <v>0</v>
      </c>
      <c r="AR302" s="72">
        <f t="shared" ca="1" si="190"/>
        <v>0</v>
      </c>
      <c r="AS302" s="72">
        <f t="shared" ca="1" si="191"/>
        <v>0</v>
      </c>
      <c r="AT302" s="72">
        <f t="shared" ca="1" si="192"/>
        <v>0</v>
      </c>
      <c r="AU302" s="85">
        <f t="shared" ca="1" si="193"/>
        <v>0</v>
      </c>
      <c r="AV302" s="85"/>
      <c r="AW302" s="73">
        <f t="shared" ca="1" si="194"/>
        <v>0</v>
      </c>
      <c r="AY302" s="73">
        <f t="shared" ca="1" si="195"/>
        <v>0</v>
      </c>
      <c r="AZ302" s="86"/>
    </row>
    <row r="303" spans="1:52" ht="12" customHeight="1">
      <c r="A303" s="77">
        <f t="shared" si="196"/>
        <v>46844</v>
      </c>
      <c r="B303" s="78">
        <f t="shared" si="197"/>
        <v>50000</v>
      </c>
      <c r="C303" s="87"/>
      <c r="D303" s="79">
        <f t="shared" si="159"/>
        <v>50000</v>
      </c>
      <c r="E303" s="67">
        <f t="shared" si="160"/>
        <v>0</v>
      </c>
      <c r="F303" s="67">
        <f t="shared" ca="1" si="161"/>
        <v>0</v>
      </c>
      <c r="G303" s="80">
        <f>VLOOKUP($A303,[0]!Table,MATCH(G$4,[0]!Curves,0))</f>
        <v>0</v>
      </c>
      <c r="H303" s="81">
        <f t="shared" si="162"/>
        <v>0</v>
      </c>
      <c r="I303" s="80">
        <f t="shared" si="163"/>
        <v>0</v>
      </c>
      <c r="J303" s="80">
        <f>VLOOKUP($A303,[0]!Table,MATCH(J$4,[0]!Curves,0))</f>
        <v>0</v>
      </c>
      <c r="K303" s="81">
        <f t="shared" si="164"/>
        <v>0</v>
      </c>
      <c r="L303" s="99">
        <f t="shared" si="165"/>
        <v>0</v>
      </c>
      <c r="M303" s="80">
        <f>VLOOKUP($A303,[0]!Table,MATCH(M$4,[0]!Curves,0))</f>
        <v>0</v>
      </c>
      <c r="N303" s="81">
        <f t="shared" si="166"/>
        <v>0</v>
      </c>
      <c r="O303" s="99">
        <f t="shared" si="167"/>
        <v>0</v>
      </c>
      <c r="P303" s="71"/>
      <c r="Q303" s="99">
        <f t="shared" si="168"/>
        <v>0</v>
      </c>
      <c r="R303" s="99">
        <f t="shared" si="169"/>
        <v>0</v>
      </c>
      <c r="S303" s="99">
        <f t="shared" si="170"/>
        <v>0</v>
      </c>
      <c r="T303" s="82"/>
      <c r="U303" s="22">
        <f t="shared" si="171"/>
        <v>30</v>
      </c>
      <c r="V303" s="83">
        <f t="shared" si="172"/>
        <v>46898</v>
      </c>
      <c r="W303" s="22">
        <f t="shared" ca="1" si="173"/>
        <v>9849</v>
      </c>
      <c r="X303" s="80">
        <f>VLOOKUP($A303,[0]!Table,MATCH(X$4,[0]!Curves,0))</f>
        <v>6.5776690324950607E-2</v>
      </c>
      <c r="Y303" s="84">
        <f t="shared" ca="1" si="174"/>
        <v>0.17463247613888663</v>
      </c>
      <c r="Z303" s="22">
        <f t="shared" si="175"/>
        <v>0</v>
      </c>
      <c r="AA303" s="22">
        <f t="shared" si="176"/>
        <v>0</v>
      </c>
      <c r="AC303" s="72">
        <f t="shared" ca="1" si="177"/>
        <v>0</v>
      </c>
      <c r="AD303" s="72">
        <f t="shared" ca="1" si="178"/>
        <v>0</v>
      </c>
      <c r="AE303" s="72">
        <f t="shared" ca="1" si="179"/>
        <v>0</v>
      </c>
      <c r="AF303" s="72">
        <f t="shared" ca="1" si="180"/>
        <v>0</v>
      </c>
      <c r="AG303" s="72">
        <f t="shared" ca="1" si="181"/>
        <v>0</v>
      </c>
      <c r="AH303" s="72">
        <f t="shared" ca="1" si="182"/>
        <v>0</v>
      </c>
      <c r="AI303" s="72">
        <f t="shared" ca="1" si="183"/>
        <v>0</v>
      </c>
      <c r="AJ303" s="72">
        <f t="shared" ca="1" si="184"/>
        <v>0</v>
      </c>
      <c r="AK303" s="72">
        <f t="shared" ca="1" si="185"/>
        <v>0</v>
      </c>
      <c r="AL303" s="76"/>
      <c r="AM303" s="72">
        <f t="shared" ca="1" si="186"/>
        <v>0</v>
      </c>
      <c r="AN303" s="72">
        <f t="shared" ca="1" si="187"/>
        <v>0</v>
      </c>
      <c r="AO303" s="72">
        <f t="shared" ca="1" si="188"/>
        <v>0</v>
      </c>
      <c r="AP303" s="85">
        <f t="shared" ca="1" si="189"/>
        <v>0</v>
      </c>
      <c r="AR303" s="72">
        <f t="shared" ca="1" si="190"/>
        <v>0</v>
      </c>
      <c r="AS303" s="72">
        <f t="shared" ca="1" si="191"/>
        <v>0</v>
      </c>
      <c r="AT303" s="72">
        <f t="shared" ca="1" si="192"/>
        <v>0</v>
      </c>
      <c r="AU303" s="85">
        <f t="shared" ca="1" si="193"/>
        <v>0</v>
      </c>
      <c r="AV303" s="85"/>
      <c r="AW303" s="73">
        <f t="shared" ca="1" si="194"/>
        <v>0</v>
      </c>
      <c r="AY303" s="73">
        <f t="shared" ca="1" si="195"/>
        <v>0</v>
      </c>
      <c r="AZ303" s="86"/>
    </row>
    <row r="304" spans="1:52" ht="12" customHeight="1">
      <c r="A304" s="77">
        <f t="shared" si="196"/>
        <v>46874</v>
      </c>
      <c r="B304" s="78">
        <f t="shared" si="197"/>
        <v>50000</v>
      </c>
      <c r="C304" s="87"/>
      <c r="D304" s="79">
        <f t="shared" si="159"/>
        <v>50000</v>
      </c>
      <c r="E304" s="67">
        <f t="shared" si="160"/>
        <v>0</v>
      </c>
      <c r="F304" s="67">
        <f t="shared" ca="1" si="161"/>
        <v>0</v>
      </c>
      <c r="G304" s="80">
        <f>VLOOKUP($A304,[0]!Table,MATCH(G$4,[0]!Curves,0))</f>
        <v>0</v>
      </c>
      <c r="H304" s="81">
        <f t="shared" si="162"/>
        <v>0</v>
      </c>
      <c r="I304" s="80">
        <f t="shared" si="163"/>
        <v>0</v>
      </c>
      <c r="J304" s="80">
        <f>VLOOKUP($A304,[0]!Table,MATCH(J$4,[0]!Curves,0))</f>
        <v>0</v>
      </c>
      <c r="K304" s="81">
        <f t="shared" si="164"/>
        <v>0</v>
      </c>
      <c r="L304" s="99">
        <f t="shared" si="165"/>
        <v>0</v>
      </c>
      <c r="M304" s="80">
        <f>VLOOKUP($A304,[0]!Table,MATCH(M$4,[0]!Curves,0))</f>
        <v>0</v>
      </c>
      <c r="N304" s="81">
        <f t="shared" si="166"/>
        <v>0</v>
      </c>
      <c r="O304" s="99">
        <f t="shared" si="167"/>
        <v>0</v>
      </c>
      <c r="P304" s="71"/>
      <c r="Q304" s="99">
        <f t="shared" si="168"/>
        <v>0</v>
      </c>
      <c r="R304" s="99">
        <f t="shared" si="169"/>
        <v>0</v>
      </c>
      <c r="S304" s="99">
        <f t="shared" si="170"/>
        <v>0</v>
      </c>
      <c r="T304" s="82"/>
      <c r="U304" s="22">
        <f t="shared" si="171"/>
        <v>31</v>
      </c>
      <c r="V304" s="83">
        <f t="shared" si="172"/>
        <v>46929</v>
      </c>
      <c r="W304" s="22">
        <f t="shared" ca="1" si="173"/>
        <v>9880</v>
      </c>
      <c r="X304" s="80">
        <f>VLOOKUP($A304,[0]!Table,MATCH(X$4,[0]!Curves,0))</f>
        <v>6.5774376839528206E-2</v>
      </c>
      <c r="Y304" s="84">
        <f t="shared" ca="1" si="174"/>
        <v>0.17368678217903369</v>
      </c>
      <c r="Z304" s="22">
        <f t="shared" si="175"/>
        <v>0</v>
      </c>
      <c r="AA304" s="22">
        <f t="shared" si="176"/>
        <v>0</v>
      </c>
      <c r="AC304" s="72">
        <f t="shared" ca="1" si="177"/>
        <v>0</v>
      </c>
      <c r="AD304" s="72">
        <f t="shared" ca="1" si="178"/>
        <v>0</v>
      </c>
      <c r="AE304" s="72">
        <f t="shared" ca="1" si="179"/>
        <v>0</v>
      </c>
      <c r="AF304" s="72">
        <f t="shared" ca="1" si="180"/>
        <v>0</v>
      </c>
      <c r="AG304" s="72">
        <f t="shared" ca="1" si="181"/>
        <v>0</v>
      </c>
      <c r="AH304" s="72">
        <f t="shared" ca="1" si="182"/>
        <v>0</v>
      </c>
      <c r="AI304" s="72">
        <f t="shared" ca="1" si="183"/>
        <v>0</v>
      </c>
      <c r="AJ304" s="72">
        <f t="shared" ca="1" si="184"/>
        <v>0</v>
      </c>
      <c r="AK304" s="72">
        <f t="shared" ca="1" si="185"/>
        <v>0</v>
      </c>
      <c r="AL304" s="76"/>
      <c r="AM304" s="72">
        <f t="shared" ca="1" si="186"/>
        <v>0</v>
      </c>
      <c r="AN304" s="72">
        <f t="shared" ca="1" si="187"/>
        <v>0</v>
      </c>
      <c r="AO304" s="72">
        <f t="shared" ca="1" si="188"/>
        <v>0</v>
      </c>
      <c r="AP304" s="85">
        <f t="shared" ca="1" si="189"/>
        <v>0</v>
      </c>
      <c r="AR304" s="72">
        <f t="shared" ca="1" si="190"/>
        <v>0</v>
      </c>
      <c r="AS304" s="72">
        <f t="shared" ca="1" si="191"/>
        <v>0</v>
      </c>
      <c r="AT304" s="72">
        <f t="shared" ca="1" si="192"/>
        <v>0</v>
      </c>
      <c r="AU304" s="85">
        <f t="shared" ca="1" si="193"/>
        <v>0</v>
      </c>
      <c r="AV304" s="85"/>
      <c r="AW304" s="73">
        <f t="shared" ca="1" si="194"/>
        <v>0</v>
      </c>
      <c r="AY304" s="73">
        <f t="shared" ca="1" si="195"/>
        <v>0</v>
      </c>
      <c r="AZ304" s="86"/>
    </row>
    <row r="305" spans="1:52" ht="12" customHeight="1">
      <c r="A305" s="77">
        <f t="shared" si="196"/>
        <v>46905</v>
      </c>
      <c r="B305" s="78">
        <f t="shared" si="197"/>
        <v>50000</v>
      </c>
      <c r="C305" s="87"/>
      <c r="D305" s="79">
        <f t="shared" si="159"/>
        <v>50000</v>
      </c>
      <c r="E305" s="67">
        <f t="shared" si="160"/>
        <v>0</v>
      </c>
      <c r="F305" s="67">
        <f t="shared" ca="1" si="161"/>
        <v>0</v>
      </c>
      <c r="G305" s="80">
        <f>VLOOKUP($A305,[0]!Table,MATCH(G$4,[0]!Curves,0))</f>
        <v>0</v>
      </c>
      <c r="H305" s="81">
        <f t="shared" si="162"/>
        <v>0</v>
      </c>
      <c r="I305" s="80">
        <f t="shared" si="163"/>
        <v>0</v>
      </c>
      <c r="J305" s="80">
        <f>VLOOKUP($A305,[0]!Table,MATCH(J$4,[0]!Curves,0))</f>
        <v>0</v>
      </c>
      <c r="K305" s="81">
        <f t="shared" si="164"/>
        <v>0</v>
      </c>
      <c r="L305" s="99">
        <f t="shared" si="165"/>
        <v>0</v>
      </c>
      <c r="M305" s="80">
        <f>VLOOKUP($A305,[0]!Table,MATCH(M$4,[0]!Curves,0))</f>
        <v>0</v>
      </c>
      <c r="N305" s="81">
        <f t="shared" si="166"/>
        <v>0</v>
      </c>
      <c r="O305" s="99">
        <f t="shared" si="167"/>
        <v>0</v>
      </c>
      <c r="P305" s="71"/>
      <c r="Q305" s="99">
        <f t="shared" si="168"/>
        <v>0</v>
      </c>
      <c r="R305" s="99">
        <f t="shared" si="169"/>
        <v>0</v>
      </c>
      <c r="S305" s="99">
        <f t="shared" si="170"/>
        <v>0</v>
      </c>
      <c r="T305" s="82"/>
      <c r="U305" s="22">
        <f t="shared" si="171"/>
        <v>30</v>
      </c>
      <c r="V305" s="83">
        <f t="shared" si="172"/>
        <v>46959</v>
      </c>
      <c r="W305" s="22">
        <f t="shared" ca="1" si="173"/>
        <v>9910</v>
      </c>
      <c r="X305" s="80">
        <f>VLOOKUP($A305,[0]!Table,MATCH(X$4,[0]!Curves,0))</f>
        <v>6.5771986237926197E-2</v>
      </c>
      <c r="Y305" s="84">
        <f t="shared" ca="1" si="174"/>
        <v>0.1727765355176952</v>
      </c>
      <c r="Z305" s="22">
        <f t="shared" si="175"/>
        <v>0</v>
      </c>
      <c r="AA305" s="22">
        <f t="shared" si="176"/>
        <v>0</v>
      </c>
      <c r="AC305" s="72">
        <f t="shared" ca="1" si="177"/>
        <v>0</v>
      </c>
      <c r="AD305" s="72">
        <f t="shared" ca="1" si="178"/>
        <v>0</v>
      </c>
      <c r="AE305" s="72">
        <f t="shared" ca="1" si="179"/>
        <v>0</v>
      </c>
      <c r="AF305" s="72">
        <f t="shared" ca="1" si="180"/>
        <v>0</v>
      </c>
      <c r="AG305" s="72">
        <f t="shared" ca="1" si="181"/>
        <v>0</v>
      </c>
      <c r="AH305" s="72">
        <f t="shared" ca="1" si="182"/>
        <v>0</v>
      </c>
      <c r="AI305" s="72">
        <f t="shared" ca="1" si="183"/>
        <v>0</v>
      </c>
      <c r="AJ305" s="72">
        <f t="shared" ca="1" si="184"/>
        <v>0</v>
      </c>
      <c r="AK305" s="72">
        <f t="shared" ca="1" si="185"/>
        <v>0</v>
      </c>
      <c r="AL305" s="76"/>
      <c r="AM305" s="72">
        <f t="shared" ca="1" si="186"/>
        <v>0</v>
      </c>
      <c r="AN305" s="72">
        <f t="shared" ca="1" si="187"/>
        <v>0</v>
      </c>
      <c r="AO305" s="72">
        <f t="shared" ca="1" si="188"/>
        <v>0</v>
      </c>
      <c r="AP305" s="85">
        <f t="shared" ca="1" si="189"/>
        <v>0</v>
      </c>
      <c r="AR305" s="72">
        <f t="shared" ca="1" si="190"/>
        <v>0</v>
      </c>
      <c r="AS305" s="72">
        <f t="shared" ca="1" si="191"/>
        <v>0</v>
      </c>
      <c r="AT305" s="72">
        <f t="shared" ca="1" si="192"/>
        <v>0</v>
      </c>
      <c r="AU305" s="85">
        <f t="shared" ca="1" si="193"/>
        <v>0</v>
      </c>
      <c r="AV305" s="85"/>
      <c r="AW305" s="73">
        <f t="shared" ca="1" si="194"/>
        <v>0</v>
      </c>
      <c r="AY305" s="73">
        <f t="shared" ca="1" si="195"/>
        <v>0</v>
      </c>
      <c r="AZ305" s="86"/>
    </row>
    <row r="306" spans="1:52" ht="12" customHeight="1">
      <c r="A306" s="77">
        <f t="shared" si="196"/>
        <v>46935</v>
      </c>
      <c r="B306" s="78">
        <f t="shared" si="197"/>
        <v>50000</v>
      </c>
      <c r="C306" s="87"/>
      <c r="D306" s="79">
        <f t="shared" si="159"/>
        <v>50000</v>
      </c>
      <c r="E306" s="67">
        <f t="shared" si="160"/>
        <v>0</v>
      </c>
      <c r="F306" s="67">
        <f t="shared" ca="1" si="161"/>
        <v>0</v>
      </c>
      <c r="G306" s="80">
        <f>VLOOKUP($A306,[0]!Table,MATCH(G$4,[0]!Curves,0))</f>
        <v>0</v>
      </c>
      <c r="H306" s="81">
        <f t="shared" si="162"/>
        <v>0</v>
      </c>
      <c r="I306" s="80">
        <f t="shared" si="163"/>
        <v>0</v>
      </c>
      <c r="J306" s="80">
        <f>VLOOKUP($A306,[0]!Table,MATCH(J$4,[0]!Curves,0))</f>
        <v>0</v>
      </c>
      <c r="K306" s="81">
        <f t="shared" si="164"/>
        <v>0</v>
      </c>
      <c r="L306" s="99">
        <f t="shared" si="165"/>
        <v>0</v>
      </c>
      <c r="M306" s="80">
        <f>VLOOKUP($A306,[0]!Table,MATCH(M$4,[0]!Curves,0))</f>
        <v>0</v>
      </c>
      <c r="N306" s="81">
        <f t="shared" si="166"/>
        <v>0</v>
      </c>
      <c r="O306" s="99">
        <f t="shared" si="167"/>
        <v>0</v>
      </c>
      <c r="P306" s="71"/>
      <c r="Q306" s="99">
        <f t="shared" si="168"/>
        <v>0</v>
      </c>
      <c r="R306" s="99">
        <f t="shared" si="169"/>
        <v>0</v>
      </c>
      <c r="S306" s="99">
        <f t="shared" si="170"/>
        <v>0</v>
      </c>
      <c r="T306" s="82"/>
      <c r="U306" s="22">
        <f t="shared" si="171"/>
        <v>31</v>
      </c>
      <c r="V306" s="83">
        <f t="shared" si="172"/>
        <v>46990</v>
      </c>
      <c r="W306" s="22">
        <f t="shared" ca="1" si="173"/>
        <v>9941</v>
      </c>
      <c r="X306" s="80">
        <f>VLOOKUP($A306,[0]!Table,MATCH(X$4,[0]!Curves,0))</f>
        <v>6.5769672752507002E-2</v>
      </c>
      <c r="Y306" s="84">
        <f t="shared" ca="1" si="174"/>
        <v>0.17184102497581538</v>
      </c>
      <c r="Z306" s="22">
        <f t="shared" si="175"/>
        <v>0</v>
      </c>
      <c r="AA306" s="22">
        <f t="shared" si="176"/>
        <v>0</v>
      </c>
      <c r="AC306" s="72">
        <f t="shared" ca="1" si="177"/>
        <v>0</v>
      </c>
      <c r="AD306" s="72">
        <f t="shared" ca="1" si="178"/>
        <v>0</v>
      </c>
      <c r="AE306" s="72">
        <f t="shared" ca="1" si="179"/>
        <v>0</v>
      </c>
      <c r="AF306" s="72">
        <f t="shared" ca="1" si="180"/>
        <v>0</v>
      </c>
      <c r="AG306" s="72">
        <f t="shared" ca="1" si="181"/>
        <v>0</v>
      </c>
      <c r="AH306" s="72">
        <f t="shared" ca="1" si="182"/>
        <v>0</v>
      </c>
      <c r="AI306" s="72">
        <f t="shared" ca="1" si="183"/>
        <v>0</v>
      </c>
      <c r="AJ306" s="72">
        <f t="shared" ca="1" si="184"/>
        <v>0</v>
      </c>
      <c r="AK306" s="72">
        <f t="shared" ca="1" si="185"/>
        <v>0</v>
      </c>
      <c r="AL306" s="76"/>
      <c r="AM306" s="72">
        <f t="shared" ca="1" si="186"/>
        <v>0</v>
      </c>
      <c r="AN306" s="72">
        <f t="shared" ca="1" si="187"/>
        <v>0</v>
      </c>
      <c r="AO306" s="72">
        <f t="shared" ca="1" si="188"/>
        <v>0</v>
      </c>
      <c r="AP306" s="85">
        <f t="shared" ca="1" si="189"/>
        <v>0</v>
      </c>
      <c r="AR306" s="72">
        <f t="shared" ca="1" si="190"/>
        <v>0</v>
      </c>
      <c r="AS306" s="72">
        <f t="shared" ca="1" si="191"/>
        <v>0</v>
      </c>
      <c r="AT306" s="72">
        <f t="shared" ca="1" si="192"/>
        <v>0</v>
      </c>
      <c r="AU306" s="85">
        <f t="shared" ca="1" si="193"/>
        <v>0</v>
      </c>
      <c r="AV306" s="85"/>
      <c r="AW306" s="73">
        <f t="shared" ca="1" si="194"/>
        <v>0</v>
      </c>
      <c r="AY306" s="73">
        <f t="shared" ca="1" si="195"/>
        <v>0</v>
      </c>
      <c r="AZ306" s="86"/>
    </row>
    <row r="307" spans="1:52" ht="12" customHeight="1">
      <c r="A307" s="77">
        <f t="shared" si="196"/>
        <v>46966</v>
      </c>
      <c r="B307" s="78">
        <f t="shared" si="197"/>
        <v>50000</v>
      </c>
      <c r="C307" s="87"/>
      <c r="D307" s="79">
        <f t="shared" si="159"/>
        <v>50000</v>
      </c>
      <c r="E307" s="67">
        <f t="shared" si="160"/>
        <v>0</v>
      </c>
      <c r="F307" s="67">
        <f t="shared" ca="1" si="161"/>
        <v>0</v>
      </c>
      <c r="G307" s="80">
        <f>VLOOKUP($A307,[0]!Table,MATCH(G$4,[0]!Curves,0))</f>
        <v>0</v>
      </c>
      <c r="H307" s="81">
        <f t="shared" si="162"/>
        <v>0</v>
      </c>
      <c r="I307" s="80">
        <f t="shared" si="163"/>
        <v>0</v>
      </c>
      <c r="J307" s="80">
        <f>VLOOKUP($A307,[0]!Table,MATCH(J$4,[0]!Curves,0))</f>
        <v>0</v>
      </c>
      <c r="K307" s="81">
        <f t="shared" si="164"/>
        <v>0</v>
      </c>
      <c r="L307" s="99">
        <f t="shared" si="165"/>
        <v>0</v>
      </c>
      <c r="M307" s="80">
        <f>VLOOKUP($A307,[0]!Table,MATCH(M$4,[0]!Curves,0))</f>
        <v>0</v>
      </c>
      <c r="N307" s="81">
        <f t="shared" si="166"/>
        <v>0</v>
      </c>
      <c r="O307" s="99">
        <f t="shared" si="167"/>
        <v>0</v>
      </c>
      <c r="P307" s="71"/>
      <c r="Q307" s="99">
        <f t="shared" si="168"/>
        <v>0</v>
      </c>
      <c r="R307" s="99">
        <f t="shared" si="169"/>
        <v>0</v>
      </c>
      <c r="S307" s="99">
        <f t="shared" si="170"/>
        <v>0</v>
      </c>
      <c r="T307" s="82"/>
      <c r="U307" s="22">
        <f t="shared" si="171"/>
        <v>31</v>
      </c>
      <c r="V307" s="83">
        <f t="shared" si="172"/>
        <v>47021</v>
      </c>
      <c r="W307" s="22">
        <f t="shared" ca="1" si="173"/>
        <v>9972</v>
      </c>
      <c r="X307" s="80">
        <f>VLOOKUP($A307,[0]!Table,MATCH(X$4,[0]!Curves,0))</f>
        <v>6.5767282150909004E-2</v>
      </c>
      <c r="Y307" s="84">
        <f t="shared" ca="1" si="174"/>
        <v>0.17091064698009034</v>
      </c>
      <c r="Z307" s="22">
        <f t="shared" si="175"/>
        <v>0</v>
      </c>
      <c r="AA307" s="22">
        <f t="shared" si="176"/>
        <v>0</v>
      </c>
      <c r="AC307" s="72">
        <f t="shared" ca="1" si="177"/>
        <v>0</v>
      </c>
      <c r="AD307" s="72">
        <f t="shared" ca="1" si="178"/>
        <v>0</v>
      </c>
      <c r="AE307" s="72">
        <f t="shared" ca="1" si="179"/>
        <v>0</v>
      </c>
      <c r="AF307" s="72">
        <f t="shared" ca="1" si="180"/>
        <v>0</v>
      </c>
      <c r="AG307" s="72">
        <f t="shared" ca="1" si="181"/>
        <v>0</v>
      </c>
      <c r="AH307" s="72">
        <f t="shared" ca="1" si="182"/>
        <v>0</v>
      </c>
      <c r="AI307" s="72">
        <f t="shared" ca="1" si="183"/>
        <v>0</v>
      </c>
      <c r="AJ307" s="72">
        <f t="shared" ca="1" si="184"/>
        <v>0</v>
      </c>
      <c r="AK307" s="72">
        <f t="shared" ca="1" si="185"/>
        <v>0</v>
      </c>
      <c r="AL307" s="76"/>
      <c r="AM307" s="72">
        <f t="shared" ca="1" si="186"/>
        <v>0</v>
      </c>
      <c r="AN307" s="72">
        <f t="shared" ca="1" si="187"/>
        <v>0</v>
      </c>
      <c r="AO307" s="72">
        <f t="shared" ca="1" si="188"/>
        <v>0</v>
      </c>
      <c r="AP307" s="85">
        <f t="shared" ca="1" si="189"/>
        <v>0</v>
      </c>
      <c r="AR307" s="72">
        <f t="shared" ca="1" si="190"/>
        <v>0</v>
      </c>
      <c r="AS307" s="72">
        <f t="shared" ca="1" si="191"/>
        <v>0</v>
      </c>
      <c r="AT307" s="72">
        <f t="shared" ca="1" si="192"/>
        <v>0</v>
      </c>
      <c r="AU307" s="85">
        <f t="shared" ca="1" si="193"/>
        <v>0</v>
      </c>
      <c r="AV307" s="85"/>
      <c r="AW307" s="73">
        <f t="shared" ca="1" si="194"/>
        <v>0</v>
      </c>
      <c r="AY307" s="73">
        <f t="shared" ca="1" si="195"/>
        <v>0</v>
      </c>
      <c r="AZ307" s="86"/>
    </row>
    <row r="308" spans="1:52" ht="12" customHeight="1">
      <c r="A308" s="77">
        <f t="shared" si="196"/>
        <v>46997</v>
      </c>
      <c r="B308" s="78">
        <f t="shared" si="197"/>
        <v>50000</v>
      </c>
      <c r="C308" s="87"/>
      <c r="D308" s="79">
        <f t="shared" si="159"/>
        <v>50000</v>
      </c>
      <c r="E308" s="67">
        <f t="shared" si="160"/>
        <v>0</v>
      </c>
      <c r="F308" s="67">
        <f t="shared" ca="1" si="161"/>
        <v>0</v>
      </c>
      <c r="G308" s="80">
        <f>VLOOKUP($A308,[0]!Table,MATCH(G$4,[0]!Curves,0))</f>
        <v>0</v>
      </c>
      <c r="H308" s="81">
        <f t="shared" si="162"/>
        <v>0</v>
      </c>
      <c r="I308" s="80">
        <f t="shared" si="163"/>
        <v>0</v>
      </c>
      <c r="J308" s="80">
        <f>VLOOKUP($A308,[0]!Table,MATCH(J$4,[0]!Curves,0))</f>
        <v>0</v>
      </c>
      <c r="K308" s="81">
        <f t="shared" si="164"/>
        <v>0</v>
      </c>
      <c r="L308" s="99">
        <f t="shared" si="165"/>
        <v>0</v>
      </c>
      <c r="M308" s="80">
        <f>VLOOKUP($A308,[0]!Table,MATCH(M$4,[0]!Curves,0))</f>
        <v>0</v>
      </c>
      <c r="N308" s="81">
        <f t="shared" si="166"/>
        <v>0</v>
      </c>
      <c r="O308" s="99">
        <f t="shared" si="167"/>
        <v>0</v>
      </c>
      <c r="P308" s="71"/>
      <c r="Q308" s="99">
        <f t="shared" si="168"/>
        <v>0</v>
      </c>
      <c r="R308" s="99">
        <f t="shared" si="169"/>
        <v>0</v>
      </c>
      <c r="S308" s="99">
        <f t="shared" si="170"/>
        <v>0</v>
      </c>
      <c r="T308" s="82"/>
      <c r="U308" s="22">
        <f t="shared" si="171"/>
        <v>30</v>
      </c>
      <c r="V308" s="83">
        <f t="shared" si="172"/>
        <v>47051</v>
      </c>
      <c r="W308" s="22">
        <f t="shared" ca="1" si="173"/>
        <v>10002</v>
      </c>
      <c r="X308" s="80">
        <f>VLOOKUP($A308,[0]!Table,MATCH(X$4,[0]!Curves,0))</f>
        <v>6.5764891549312796E-2</v>
      </c>
      <c r="Y308" s="84">
        <f t="shared" ca="1" si="174"/>
        <v>0.17001514118351888</v>
      </c>
      <c r="Z308" s="22">
        <f t="shared" si="175"/>
        <v>0</v>
      </c>
      <c r="AA308" s="22">
        <f t="shared" si="176"/>
        <v>0</v>
      </c>
      <c r="AC308" s="72">
        <f t="shared" ca="1" si="177"/>
        <v>0</v>
      </c>
      <c r="AD308" s="72">
        <f t="shared" ca="1" si="178"/>
        <v>0</v>
      </c>
      <c r="AE308" s="72">
        <f t="shared" ca="1" si="179"/>
        <v>0</v>
      </c>
      <c r="AF308" s="72">
        <f t="shared" ca="1" si="180"/>
        <v>0</v>
      </c>
      <c r="AG308" s="72">
        <f t="shared" ca="1" si="181"/>
        <v>0</v>
      </c>
      <c r="AH308" s="72">
        <f t="shared" ca="1" si="182"/>
        <v>0</v>
      </c>
      <c r="AI308" s="72">
        <f t="shared" ca="1" si="183"/>
        <v>0</v>
      </c>
      <c r="AJ308" s="72">
        <f t="shared" ca="1" si="184"/>
        <v>0</v>
      </c>
      <c r="AK308" s="72">
        <f t="shared" ca="1" si="185"/>
        <v>0</v>
      </c>
      <c r="AL308" s="76"/>
      <c r="AM308" s="72">
        <f t="shared" ca="1" si="186"/>
        <v>0</v>
      </c>
      <c r="AN308" s="72">
        <f t="shared" ca="1" si="187"/>
        <v>0</v>
      </c>
      <c r="AO308" s="72">
        <f t="shared" ca="1" si="188"/>
        <v>0</v>
      </c>
      <c r="AP308" s="85">
        <f t="shared" ca="1" si="189"/>
        <v>0</v>
      </c>
      <c r="AR308" s="72">
        <f t="shared" ca="1" si="190"/>
        <v>0</v>
      </c>
      <c r="AS308" s="72">
        <f t="shared" ca="1" si="191"/>
        <v>0</v>
      </c>
      <c r="AT308" s="72">
        <f t="shared" ca="1" si="192"/>
        <v>0</v>
      </c>
      <c r="AU308" s="85">
        <f t="shared" ca="1" si="193"/>
        <v>0</v>
      </c>
      <c r="AV308" s="85"/>
      <c r="AW308" s="73">
        <f t="shared" ca="1" si="194"/>
        <v>0</v>
      </c>
      <c r="AY308" s="73">
        <f t="shared" ca="1" si="195"/>
        <v>0</v>
      </c>
      <c r="AZ308" s="86"/>
    </row>
    <row r="309" spans="1:52" ht="12" customHeight="1">
      <c r="A309" s="77">
        <f t="shared" si="196"/>
        <v>47027</v>
      </c>
      <c r="B309" s="78">
        <f t="shared" si="197"/>
        <v>50000</v>
      </c>
      <c r="C309" s="87"/>
      <c r="D309" s="79">
        <f t="shared" si="159"/>
        <v>50000</v>
      </c>
      <c r="E309" s="67">
        <f t="shared" si="160"/>
        <v>0</v>
      </c>
      <c r="F309" s="67">
        <f t="shared" ca="1" si="161"/>
        <v>0</v>
      </c>
      <c r="G309" s="80">
        <f>VLOOKUP($A309,[0]!Table,MATCH(G$4,[0]!Curves,0))</f>
        <v>0</v>
      </c>
      <c r="H309" s="81">
        <f t="shared" si="162"/>
        <v>0</v>
      </c>
      <c r="I309" s="80">
        <f t="shared" si="163"/>
        <v>0</v>
      </c>
      <c r="J309" s="80">
        <f>VLOOKUP($A309,[0]!Table,MATCH(J$4,[0]!Curves,0))</f>
        <v>0</v>
      </c>
      <c r="K309" s="81">
        <f t="shared" si="164"/>
        <v>0</v>
      </c>
      <c r="L309" s="99">
        <f t="shared" si="165"/>
        <v>0</v>
      </c>
      <c r="M309" s="80">
        <f>VLOOKUP($A309,[0]!Table,MATCH(M$4,[0]!Curves,0))</f>
        <v>0</v>
      </c>
      <c r="N309" s="81">
        <f t="shared" si="166"/>
        <v>0</v>
      </c>
      <c r="O309" s="99">
        <f t="shared" si="167"/>
        <v>0</v>
      </c>
      <c r="P309" s="71"/>
      <c r="Q309" s="99">
        <f t="shared" si="168"/>
        <v>0</v>
      </c>
      <c r="R309" s="99">
        <f t="shared" si="169"/>
        <v>0</v>
      </c>
      <c r="S309" s="99">
        <f t="shared" si="170"/>
        <v>0</v>
      </c>
      <c r="T309" s="82"/>
      <c r="U309" s="22">
        <f t="shared" si="171"/>
        <v>31</v>
      </c>
      <c r="V309" s="83">
        <f t="shared" si="172"/>
        <v>47082</v>
      </c>
      <c r="W309" s="22">
        <f t="shared" ca="1" si="173"/>
        <v>10033</v>
      </c>
      <c r="X309" s="80">
        <f>VLOOKUP($A309,[0]!Table,MATCH(X$4,[0]!Curves,0))</f>
        <v>6.5762578063899305E-2</v>
      </c>
      <c r="Y309" s="84">
        <f t="shared" ca="1" si="174"/>
        <v>0.16909477959731417</v>
      </c>
      <c r="Z309" s="22">
        <f t="shared" si="175"/>
        <v>0</v>
      </c>
      <c r="AA309" s="22">
        <f t="shared" si="176"/>
        <v>0</v>
      </c>
      <c r="AC309" s="72">
        <f t="shared" ca="1" si="177"/>
        <v>0</v>
      </c>
      <c r="AD309" s="72">
        <f t="shared" ca="1" si="178"/>
        <v>0</v>
      </c>
      <c r="AE309" s="72">
        <f t="shared" ca="1" si="179"/>
        <v>0</v>
      </c>
      <c r="AF309" s="72">
        <f t="shared" ca="1" si="180"/>
        <v>0</v>
      </c>
      <c r="AG309" s="72">
        <f t="shared" ca="1" si="181"/>
        <v>0</v>
      </c>
      <c r="AH309" s="72">
        <f t="shared" ca="1" si="182"/>
        <v>0</v>
      </c>
      <c r="AI309" s="72">
        <f t="shared" ca="1" si="183"/>
        <v>0</v>
      </c>
      <c r="AJ309" s="72">
        <f t="shared" ca="1" si="184"/>
        <v>0</v>
      </c>
      <c r="AK309" s="72">
        <f t="shared" ca="1" si="185"/>
        <v>0</v>
      </c>
      <c r="AL309" s="76"/>
      <c r="AM309" s="72">
        <f t="shared" ca="1" si="186"/>
        <v>0</v>
      </c>
      <c r="AN309" s="72">
        <f t="shared" ca="1" si="187"/>
        <v>0</v>
      </c>
      <c r="AO309" s="72">
        <f t="shared" ca="1" si="188"/>
        <v>0</v>
      </c>
      <c r="AP309" s="85">
        <f t="shared" ca="1" si="189"/>
        <v>0</v>
      </c>
      <c r="AR309" s="72">
        <f t="shared" ca="1" si="190"/>
        <v>0</v>
      </c>
      <c r="AS309" s="72">
        <f t="shared" ca="1" si="191"/>
        <v>0</v>
      </c>
      <c r="AT309" s="72">
        <f t="shared" ca="1" si="192"/>
        <v>0</v>
      </c>
      <c r="AU309" s="85">
        <f t="shared" ca="1" si="193"/>
        <v>0</v>
      </c>
      <c r="AV309" s="85"/>
      <c r="AW309" s="73">
        <f t="shared" ca="1" si="194"/>
        <v>0</v>
      </c>
      <c r="AY309" s="73">
        <f t="shared" ca="1" si="195"/>
        <v>0</v>
      </c>
      <c r="AZ309" s="86"/>
    </row>
    <row r="310" spans="1:52" ht="12" customHeight="1">
      <c r="A310" s="77">
        <f t="shared" si="196"/>
        <v>47058</v>
      </c>
      <c r="B310" s="78">
        <f t="shared" si="197"/>
        <v>50000</v>
      </c>
      <c r="C310" s="87"/>
      <c r="D310" s="79">
        <f t="shared" si="159"/>
        <v>50000</v>
      </c>
      <c r="E310" s="67">
        <f t="shared" si="160"/>
        <v>0</v>
      </c>
      <c r="F310" s="67">
        <f t="shared" ca="1" si="161"/>
        <v>0</v>
      </c>
      <c r="G310" s="80">
        <f>VLOOKUP($A310,[0]!Table,MATCH(G$4,[0]!Curves,0))</f>
        <v>0</v>
      </c>
      <c r="H310" s="81">
        <f t="shared" si="162"/>
        <v>0</v>
      </c>
      <c r="I310" s="80">
        <f t="shared" si="163"/>
        <v>0</v>
      </c>
      <c r="J310" s="80">
        <f>VLOOKUP($A310,[0]!Table,MATCH(J$4,[0]!Curves,0))</f>
        <v>0</v>
      </c>
      <c r="K310" s="81">
        <f t="shared" si="164"/>
        <v>0</v>
      </c>
      <c r="L310" s="99">
        <f t="shared" si="165"/>
        <v>0</v>
      </c>
      <c r="M310" s="80">
        <f>VLOOKUP($A310,[0]!Table,MATCH(M$4,[0]!Curves,0))</f>
        <v>0</v>
      </c>
      <c r="N310" s="81">
        <f t="shared" si="166"/>
        <v>0</v>
      </c>
      <c r="O310" s="99">
        <f t="shared" si="167"/>
        <v>0</v>
      </c>
      <c r="P310" s="71"/>
      <c r="Q310" s="99">
        <f t="shared" si="168"/>
        <v>0</v>
      </c>
      <c r="R310" s="99">
        <f t="shared" si="169"/>
        <v>0</v>
      </c>
      <c r="S310" s="99">
        <f t="shared" si="170"/>
        <v>0</v>
      </c>
      <c r="T310" s="82"/>
      <c r="U310" s="22">
        <f t="shared" si="171"/>
        <v>30</v>
      </c>
      <c r="V310" s="83">
        <f t="shared" si="172"/>
        <v>47112</v>
      </c>
      <c r="W310" s="22">
        <f t="shared" ca="1" si="173"/>
        <v>10063</v>
      </c>
      <c r="X310" s="80">
        <f>VLOOKUP($A310,[0]!Table,MATCH(X$4,[0]!Curves,0))</f>
        <v>6.5760187462306607E-2</v>
      </c>
      <c r="Y310" s="84">
        <f t="shared" ca="1" si="174"/>
        <v>0.16820891411292049</v>
      </c>
      <c r="Z310" s="22">
        <f t="shared" si="175"/>
        <v>0</v>
      </c>
      <c r="AA310" s="22">
        <f t="shared" si="176"/>
        <v>0</v>
      </c>
      <c r="AC310" s="72">
        <f t="shared" ca="1" si="177"/>
        <v>0</v>
      </c>
      <c r="AD310" s="72">
        <f t="shared" ca="1" si="178"/>
        <v>0</v>
      </c>
      <c r="AE310" s="72">
        <f t="shared" ca="1" si="179"/>
        <v>0</v>
      </c>
      <c r="AF310" s="72">
        <f t="shared" ca="1" si="180"/>
        <v>0</v>
      </c>
      <c r="AG310" s="72">
        <f t="shared" ca="1" si="181"/>
        <v>0</v>
      </c>
      <c r="AH310" s="72">
        <f t="shared" ca="1" si="182"/>
        <v>0</v>
      </c>
      <c r="AI310" s="72">
        <f t="shared" ca="1" si="183"/>
        <v>0</v>
      </c>
      <c r="AJ310" s="72">
        <f t="shared" ca="1" si="184"/>
        <v>0</v>
      </c>
      <c r="AK310" s="72">
        <f t="shared" ca="1" si="185"/>
        <v>0</v>
      </c>
      <c r="AL310" s="76"/>
      <c r="AM310" s="72">
        <f t="shared" ca="1" si="186"/>
        <v>0</v>
      </c>
      <c r="AN310" s="72">
        <f t="shared" ca="1" si="187"/>
        <v>0</v>
      </c>
      <c r="AO310" s="72">
        <f t="shared" ca="1" si="188"/>
        <v>0</v>
      </c>
      <c r="AP310" s="85">
        <f t="shared" ca="1" si="189"/>
        <v>0</v>
      </c>
      <c r="AR310" s="72">
        <f t="shared" ca="1" si="190"/>
        <v>0</v>
      </c>
      <c r="AS310" s="72">
        <f t="shared" ca="1" si="191"/>
        <v>0</v>
      </c>
      <c r="AT310" s="72">
        <f t="shared" ca="1" si="192"/>
        <v>0</v>
      </c>
      <c r="AU310" s="85">
        <f t="shared" ca="1" si="193"/>
        <v>0</v>
      </c>
      <c r="AV310" s="85"/>
      <c r="AW310" s="73">
        <f t="shared" ca="1" si="194"/>
        <v>0</v>
      </c>
      <c r="AY310" s="73">
        <f t="shared" ca="1" si="195"/>
        <v>0</v>
      </c>
      <c r="AZ310" s="86"/>
    </row>
    <row r="311" spans="1:52" ht="12" customHeight="1">
      <c r="A311" s="77">
        <f t="shared" si="196"/>
        <v>47088</v>
      </c>
      <c r="B311" s="78">
        <f t="shared" si="197"/>
        <v>50000</v>
      </c>
      <c r="C311" s="87"/>
      <c r="D311" s="79">
        <f t="shared" si="159"/>
        <v>50000</v>
      </c>
      <c r="E311" s="67">
        <f t="shared" si="160"/>
        <v>0</v>
      </c>
      <c r="F311" s="67">
        <f t="shared" ca="1" si="161"/>
        <v>0</v>
      </c>
      <c r="G311" s="80">
        <f>VLOOKUP($A311,[0]!Table,MATCH(G$4,[0]!Curves,0))</f>
        <v>0</v>
      </c>
      <c r="H311" s="81">
        <f t="shared" si="162"/>
        <v>0</v>
      </c>
      <c r="I311" s="80">
        <f t="shared" si="163"/>
        <v>0</v>
      </c>
      <c r="J311" s="80">
        <f>VLOOKUP($A311,[0]!Table,MATCH(J$4,[0]!Curves,0))</f>
        <v>0</v>
      </c>
      <c r="K311" s="81">
        <f t="shared" si="164"/>
        <v>0</v>
      </c>
      <c r="L311" s="99">
        <f t="shared" si="165"/>
        <v>0</v>
      </c>
      <c r="M311" s="80">
        <f>VLOOKUP($A311,[0]!Table,MATCH(M$4,[0]!Curves,0))</f>
        <v>0</v>
      </c>
      <c r="N311" s="81">
        <f t="shared" si="166"/>
        <v>0</v>
      </c>
      <c r="O311" s="99">
        <f t="shared" si="167"/>
        <v>0</v>
      </c>
      <c r="P311" s="71"/>
      <c r="Q311" s="99">
        <f t="shared" si="168"/>
        <v>0</v>
      </c>
      <c r="R311" s="99">
        <f t="shared" si="169"/>
        <v>0</v>
      </c>
      <c r="S311" s="99">
        <f t="shared" si="170"/>
        <v>0</v>
      </c>
      <c r="T311" s="82"/>
      <c r="U311" s="22">
        <f t="shared" si="171"/>
        <v>31</v>
      </c>
      <c r="V311" s="83">
        <f t="shared" si="172"/>
        <v>47143</v>
      </c>
      <c r="W311" s="22">
        <f t="shared" ca="1" si="173"/>
        <v>10094</v>
      </c>
      <c r="X311" s="80">
        <f>VLOOKUP($A311,[0]!Table,MATCH(X$4,[0]!Curves,0))</f>
        <v>6.5757873976896697E-2</v>
      </c>
      <c r="Y311" s="84">
        <f t="shared" ca="1" si="174"/>
        <v>0.16729845973365098</v>
      </c>
      <c r="Z311" s="22">
        <f t="shared" si="175"/>
        <v>0</v>
      </c>
      <c r="AA311" s="22">
        <f t="shared" si="176"/>
        <v>0</v>
      </c>
      <c r="AC311" s="72">
        <f t="shared" ca="1" si="177"/>
        <v>0</v>
      </c>
      <c r="AD311" s="72">
        <f t="shared" ca="1" si="178"/>
        <v>0</v>
      </c>
      <c r="AE311" s="72">
        <f t="shared" ca="1" si="179"/>
        <v>0</v>
      </c>
      <c r="AF311" s="72">
        <f t="shared" ca="1" si="180"/>
        <v>0</v>
      </c>
      <c r="AG311" s="72">
        <f t="shared" ca="1" si="181"/>
        <v>0</v>
      </c>
      <c r="AH311" s="72">
        <f t="shared" ca="1" si="182"/>
        <v>0</v>
      </c>
      <c r="AI311" s="72">
        <f t="shared" ca="1" si="183"/>
        <v>0</v>
      </c>
      <c r="AJ311" s="72">
        <f t="shared" ca="1" si="184"/>
        <v>0</v>
      </c>
      <c r="AK311" s="72">
        <f t="shared" ca="1" si="185"/>
        <v>0</v>
      </c>
      <c r="AL311" s="76"/>
      <c r="AM311" s="72">
        <f t="shared" ca="1" si="186"/>
        <v>0</v>
      </c>
      <c r="AN311" s="72">
        <f t="shared" ca="1" si="187"/>
        <v>0</v>
      </c>
      <c r="AO311" s="72">
        <f t="shared" ca="1" si="188"/>
        <v>0</v>
      </c>
      <c r="AP311" s="85">
        <f t="shared" ca="1" si="189"/>
        <v>0</v>
      </c>
      <c r="AR311" s="72">
        <f t="shared" ca="1" si="190"/>
        <v>0</v>
      </c>
      <c r="AS311" s="72">
        <f t="shared" ca="1" si="191"/>
        <v>0</v>
      </c>
      <c r="AT311" s="72">
        <f t="shared" ca="1" si="192"/>
        <v>0</v>
      </c>
      <c r="AU311" s="85">
        <f t="shared" ca="1" si="193"/>
        <v>0</v>
      </c>
      <c r="AV311" s="85"/>
      <c r="AW311" s="73">
        <f t="shared" ca="1" si="194"/>
        <v>0</v>
      </c>
      <c r="AY311" s="73">
        <f t="shared" ca="1" si="195"/>
        <v>0</v>
      </c>
      <c r="AZ311" s="86"/>
    </row>
    <row r="312" spans="1:52" ht="12" customHeight="1">
      <c r="A312" s="77">
        <f t="shared" si="196"/>
        <v>47119</v>
      </c>
      <c r="B312" s="78">
        <f t="shared" si="197"/>
        <v>50000</v>
      </c>
      <c r="C312" s="87"/>
      <c r="D312" s="79">
        <f t="shared" si="159"/>
        <v>50000</v>
      </c>
      <c r="E312" s="67">
        <f t="shared" si="160"/>
        <v>0</v>
      </c>
      <c r="F312" s="67">
        <f t="shared" ca="1" si="161"/>
        <v>0</v>
      </c>
      <c r="G312" s="80">
        <f>VLOOKUP($A312,[0]!Table,MATCH(G$4,[0]!Curves,0))</f>
        <v>0</v>
      </c>
      <c r="H312" s="81">
        <f t="shared" si="162"/>
        <v>0</v>
      </c>
      <c r="I312" s="80">
        <f t="shared" si="163"/>
        <v>0</v>
      </c>
      <c r="J312" s="80">
        <f>VLOOKUP($A312,[0]!Table,MATCH(J$4,[0]!Curves,0))</f>
        <v>0</v>
      </c>
      <c r="K312" s="81">
        <f t="shared" si="164"/>
        <v>0</v>
      </c>
      <c r="L312" s="99">
        <f t="shared" si="165"/>
        <v>0</v>
      </c>
      <c r="M312" s="80">
        <f>VLOOKUP($A312,[0]!Table,MATCH(M$4,[0]!Curves,0))</f>
        <v>0</v>
      </c>
      <c r="N312" s="81">
        <f t="shared" si="166"/>
        <v>0</v>
      </c>
      <c r="O312" s="99">
        <f t="shared" si="167"/>
        <v>0</v>
      </c>
      <c r="P312" s="71"/>
      <c r="Q312" s="99">
        <f t="shared" si="168"/>
        <v>0</v>
      </c>
      <c r="R312" s="99">
        <f t="shared" si="169"/>
        <v>0</v>
      </c>
      <c r="S312" s="99">
        <f t="shared" si="170"/>
        <v>0</v>
      </c>
      <c r="T312" s="82"/>
      <c r="U312" s="22">
        <f t="shared" si="171"/>
        <v>31</v>
      </c>
      <c r="V312" s="83">
        <f t="shared" si="172"/>
        <v>47174</v>
      </c>
      <c r="W312" s="22">
        <f t="shared" ca="1" si="173"/>
        <v>10125</v>
      </c>
      <c r="X312" s="80">
        <f>VLOOKUP($A312,[0]!Table,MATCH(X$4,[0]!Curves,0))</f>
        <v>6.5755483375307608E-2</v>
      </c>
      <c r="Y312" s="84">
        <f t="shared" ca="1" si="174"/>
        <v>0.16639299870136831</v>
      </c>
      <c r="Z312" s="22">
        <f t="shared" si="175"/>
        <v>0</v>
      </c>
      <c r="AA312" s="22">
        <f t="shared" si="176"/>
        <v>0</v>
      </c>
      <c r="AC312" s="72">
        <f t="shared" ca="1" si="177"/>
        <v>0</v>
      </c>
      <c r="AD312" s="72">
        <f t="shared" ca="1" si="178"/>
        <v>0</v>
      </c>
      <c r="AE312" s="72">
        <f t="shared" ca="1" si="179"/>
        <v>0</v>
      </c>
      <c r="AF312" s="72">
        <f t="shared" ca="1" si="180"/>
        <v>0</v>
      </c>
      <c r="AG312" s="72">
        <f t="shared" ca="1" si="181"/>
        <v>0</v>
      </c>
      <c r="AH312" s="72">
        <f t="shared" ca="1" si="182"/>
        <v>0</v>
      </c>
      <c r="AI312" s="72">
        <f t="shared" ca="1" si="183"/>
        <v>0</v>
      </c>
      <c r="AJ312" s="72">
        <f t="shared" ca="1" si="184"/>
        <v>0</v>
      </c>
      <c r="AK312" s="72">
        <f t="shared" ca="1" si="185"/>
        <v>0</v>
      </c>
      <c r="AL312" s="76"/>
      <c r="AM312" s="72">
        <f t="shared" ca="1" si="186"/>
        <v>0</v>
      </c>
      <c r="AN312" s="72">
        <f t="shared" ca="1" si="187"/>
        <v>0</v>
      </c>
      <c r="AO312" s="72">
        <f t="shared" ca="1" si="188"/>
        <v>0</v>
      </c>
      <c r="AP312" s="85">
        <f t="shared" ca="1" si="189"/>
        <v>0</v>
      </c>
      <c r="AR312" s="72">
        <f t="shared" ca="1" si="190"/>
        <v>0</v>
      </c>
      <c r="AS312" s="72">
        <f t="shared" ca="1" si="191"/>
        <v>0</v>
      </c>
      <c r="AT312" s="72">
        <f t="shared" ca="1" si="192"/>
        <v>0</v>
      </c>
      <c r="AU312" s="85">
        <f t="shared" ca="1" si="193"/>
        <v>0</v>
      </c>
      <c r="AV312" s="85"/>
      <c r="AW312" s="73">
        <f t="shared" ca="1" si="194"/>
        <v>0</v>
      </c>
      <c r="AY312" s="73">
        <f t="shared" ca="1" si="195"/>
        <v>0</v>
      </c>
      <c r="AZ312" s="86"/>
    </row>
    <row r="313" spans="1:52" ht="12" customHeight="1">
      <c r="A313" s="77">
        <f t="shared" si="196"/>
        <v>47150</v>
      </c>
      <c r="B313" s="78">
        <f t="shared" si="197"/>
        <v>50000</v>
      </c>
      <c r="C313" s="87"/>
      <c r="D313" s="79">
        <f t="shared" si="159"/>
        <v>50000</v>
      </c>
      <c r="E313" s="67">
        <f t="shared" si="160"/>
        <v>0</v>
      </c>
      <c r="F313" s="67">
        <f t="shared" ca="1" si="161"/>
        <v>0</v>
      </c>
      <c r="G313" s="80">
        <f>VLOOKUP($A313,[0]!Table,MATCH(G$4,[0]!Curves,0))</f>
        <v>0</v>
      </c>
      <c r="H313" s="81">
        <f t="shared" si="162"/>
        <v>0</v>
      </c>
      <c r="I313" s="80">
        <f t="shared" si="163"/>
        <v>0</v>
      </c>
      <c r="J313" s="80">
        <f>VLOOKUP($A313,[0]!Table,MATCH(J$4,[0]!Curves,0))</f>
        <v>0</v>
      </c>
      <c r="K313" s="81">
        <f t="shared" si="164"/>
        <v>0</v>
      </c>
      <c r="L313" s="99">
        <f t="shared" si="165"/>
        <v>0</v>
      </c>
      <c r="M313" s="80">
        <f>VLOOKUP($A313,[0]!Table,MATCH(M$4,[0]!Curves,0))</f>
        <v>0</v>
      </c>
      <c r="N313" s="81">
        <f t="shared" si="166"/>
        <v>0</v>
      </c>
      <c r="O313" s="99">
        <f t="shared" si="167"/>
        <v>0</v>
      </c>
      <c r="P313" s="71"/>
      <c r="Q313" s="99">
        <f t="shared" si="168"/>
        <v>0</v>
      </c>
      <c r="R313" s="99">
        <f t="shared" si="169"/>
        <v>0</v>
      </c>
      <c r="S313" s="99">
        <f t="shared" si="170"/>
        <v>0</v>
      </c>
      <c r="T313" s="82"/>
      <c r="U313" s="22">
        <f t="shared" si="171"/>
        <v>28</v>
      </c>
      <c r="V313" s="83">
        <f t="shared" si="172"/>
        <v>47202</v>
      </c>
      <c r="W313" s="22">
        <f t="shared" ca="1" si="173"/>
        <v>10153</v>
      </c>
      <c r="X313" s="80">
        <f>VLOOKUP($A313,[0]!Table,MATCH(X$4,[0]!Curves,0))</f>
        <v>6.5753092773720698E-2</v>
      </c>
      <c r="Y313" s="84">
        <f t="shared" ca="1" si="174"/>
        <v>0.16557943174571099</v>
      </c>
      <c r="Z313" s="22">
        <f t="shared" si="175"/>
        <v>0</v>
      </c>
      <c r="AA313" s="22">
        <f t="shared" si="176"/>
        <v>0</v>
      </c>
      <c r="AC313" s="72">
        <f t="shared" ca="1" si="177"/>
        <v>0</v>
      </c>
      <c r="AD313" s="72">
        <f t="shared" ca="1" si="178"/>
        <v>0</v>
      </c>
      <c r="AE313" s="72">
        <f t="shared" ca="1" si="179"/>
        <v>0</v>
      </c>
      <c r="AF313" s="72">
        <f t="shared" ca="1" si="180"/>
        <v>0</v>
      </c>
      <c r="AG313" s="72">
        <f t="shared" ca="1" si="181"/>
        <v>0</v>
      </c>
      <c r="AH313" s="72">
        <f t="shared" ca="1" si="182"/>
        <v>0</v>
      </c>
      <c r="AI313" s="72">
        <f t="shared" ca="1" si="183"/>
        <v>0</v>
      </c>
      <c r="AJ313" s="72">
        <f t="shared" ca="1" si="184"/>
        <v>0</v>
      </c>
      <c r="AK313" s="72">
        <f t="shared" ca="1" si="185"/>
        <v>0</v>
      </c>
      <c r="AL313" s="76"/>
      <c r="AM313" s="72">
        <f t="shared" ca="1" si="186"/>
        <v>0</v>
      </c>
      <c r="AN313" s="72">
        <f t="shared" ca="1" si="187"/>
        <v>0</v>
      </c>
      <c r="AO313" s="72">
        <f t="shared" ca="1" si="188"/>
        <v>0</v>
      </c>
      <c r="AP313" s="85">
        <f t="shared" ca="1" si="189"/>
        <v>0</v>
      </c>
      <c r="AR313" s="72">
        <f t="shared" ca="1" si="190"/>
        <v>0</v>
      </c>
      <c r="AS313" s="72">
        <f t="shared" ca="1" si="191"/>
        <v>0</v>
      </c>
      <c r="AT313" s="72">
        <f t="shared" ca="1" si="192"/>
        <v>0</v>
      </c>
      <c r="AU313" s="85">
        <f t="shared" ca="1" si="193"/>
        <v>0</v>
      </c>
      <c r="AV313" s="85"/>
      <c r="AW313" s="73">
        <f t="shared" ca="1" si="194"/>
        <v>0</v>
      </c>
      <c r="AY313" s="73">
        <f t="shared" ca="1" si="195"/>
        <v>0</v>
      </c>
      <c r="AZ313" s="86"/>
    </row>
    <row r="314" spans="1:52" ht="12" customHeight="1">
      <c r="A314" s="77">
        <f t="shared" si="196"/>
        <v>47178</v>
      </c>
      <c r="B314" s="78">
        <f t="shared" si="197"/>
        <v>50000</v>
      </c>
      <c r="C314" s="87"/>
      <c r="D314" s="79">
        <f t="shared" si="159"/>
        <v>50000</v>
      </c>
      <c r="E314" s="67">
        <f t="shared" si="160"/>
        <v>0</v>
      </c>
      <c r="F314" s="67">
        <f t="shared" ca="1" si="161"/>
        <v>0</v>
      </c>
      <c r="G314" s="80">
        <f>VLOOKUP($A314,[0]!Table,MATCH(G$4,[0]!Curves,0))</f>
        <v>0</v>
      </c>
      <c r="H314" s="81">
        <f t="shared" si="162"/>
        <v>0</v>
      </c>
      <c r="I314" s="80">
        <f t="shared" si="163"/>
        <v>0</v>
      </c>
      <c r="J314" s="80">
        <f>VLOOKUP($A314,[0]!Table,MATCH(J$4,[0]!Curves,0))</f>
        <v>0</v>
      </c>
      <c r="K314" s="81">
        <f t="shared" si="164"/>
        <v>0</v>
      </c>
      <c r="L314" s="99">
        <f t="shared" si="165"/>
        <v>0</v>
      </c>
      <c r="M314" s="80">
        <f>VLOOKUP($A314,[0]!Table,MATCH(M$4,[0]!Curves,0))</f>
        <v>0</v>
      </c>
      <c r="N314" s="81">
        <f t="shared" si="166"/>
        <v>0</v>
      </c>
      <c r="O314" s="99">
        <f t="shared" si="167"/>
        <v>0</v>
      </c>
      <c r="P314" s="71"/>
      <c r="Q314" s="99">
        <f t="shared" si="168"/>
        <v>0</v>
      </c>
      <c r="R314" s="99">
        <f t="shared" si="169"/>
        <v>0</v>
      </c>
      <c r="S314" s="99">
        <f t="shared" si="170"/>
        <v>0</v>
      </c>
      <c r="T314" s="82"/>
      <c r="U314" s="22">
        <f t="shared" si="171"/>
        <v>31</v>
      </c>
      <c r="V314" s="83">
        <f t="shared" si="172"/>
        <v>47233</v>
      </c>
      <c r="W314" s="22">
        <f t="shared" ca="1" si="173"/>
        <v>10184</v>
      </c>
      <c r="X314" s="80">
        <f>VLOOKUP($A314,[0]!Table,MATCH(X$4,[0]!Curves,0))</f>
        <v>6.5750933520676708E-2</v>
      </c>
      <c r="Y314" s="84">
        <f t="shared" ca="1" si="174"/>
        <v>0.16468339768573456</v>
      </c>
      <c r="Z314" s="22">
        <f t="shared" si="175"/>
        <v>0</v>
      </c>
      <c r="AA314" s="22">
        <f t="shared" si="176"/>
        <v>0</v>
      </c>
      <c r="AC314" s="72">
        <f t="shared" ca="1" si="177"/>
        <v>0</v>
      </c>
      <c r="AD314" s="72">
        <f t="shared" ca="1" si="178"/>
        <v>0</v>
      </c>
      <c r="AE314" s="72">
        <f t="shared" ca="1" si="179"/>
        <v>0</v>
      </c>
      <c r="AF314" s="72">
        <f t="shared" ca="1" si="180"/>
        <v>0</v>
      </c>
      <c r="AG314" s="72">
        <f t="shared" ca="1" si="181"/>
        <v>0</v>
      </c>
      <c r="AH314" s="72">
        <f t="shared" ca="1" si="182"/>
        <v>0</v>
      </c>
      <c r="AI314" s="72">
        <f t="shared" ca="1" si="183"/>
        <v>0</v>
      </c>
      <c r="AJ314" s="72">
        <f t="shared" ca="1" si="184"/>
        <v>0</v>
      </c>
      <c r="AK314" s="72">
        <f t="shared" ca="1" si="185"/>
        <v>0</v>
      </c>
      <c r="AL314" s="76"/>
      <c r="AM314" s="72">
        <f t="shared" ca="1" si="186"/>
        <v>0</v>
      </c>
      <c r="AN314" s="72">
        <f t="shared" ca="1" si="187"/>
        <v>0</v>
      </c>
      <c r="AO314" s="72">
        <f t="shared" ca="1" si="188"/>
        <v>0</v>
      </c>
      <c r="AP314" s="85">
        <f t="shared" ca="1" si="189"/>
        <v>0</v>
      </c>
      <c r="AR314" s="72">
        <f t="shared" ca="1" si="190"/>
        <v>0</v>
      </c>
      <c r="AS314" s="72">
        <f t="shared" ca="1" si="191"/>
        <v>0</v>
      </c>
      <c r="AT314" s="72">
        <f t="shared" ca="1" si="192"/>
        <v>0</v>
      </c>
      <c r="AU314" s="85">
        <f t="shared" ca="1" si="193"/>
        <v>0</v>
      </c>
      <c r="AV314" s="85"/>
      <c r="AW314" s="73">
        <f t="shared" ca="1" si="194"/>
        <v>0</v>
      </c>
      <c r="AY314" s="73">
        <f t="shared" ca="1" si="195"/>
        <v>0</v>
      </c>
      <c r="AZ314" s="86"/>
    </row>
    <row r="315" spans="1:52" ht="12" customHeight="1">
      <c r="A315" s="77">
        <f t="shared" si="196"/>
        <v>47209</v>
      </c>
      <c r="B315" s="78">
        <f t="shared" si="197"/>
        <v>50000</v>
      </c>
      <c r="C315" s="87"/>
      <c r="D315" s="79">
        <f t="shared" si="159"/>
        <v>50000</v>
      </c>
      <c r="E315" s="67">
        <f t="shared" si="160"/>
        <v>0</v>
      </c>
      <c r="F315" s="67">
        <f t="shared" ca="1" si="161"/>
        <v>0</v>
      </c>
      <c r="G315" s="80">
        <f>VLOOKUP($A315,[0]!Table,MATCH(G$4,[0]!Curves,0))</f>
        <v>0</v>
      </c>
      <c r="H315" s="81">
        <f t="shared" si="162"/>
        <v>0</v>
      </c>
      <c r="I315" s="80">
        <f t="shared" si="163"/>
        <v>0</v>
      </c>
      <c r="J315" s="80">
        <f>VLOOKUP($A315,[0]!Table,MATCH(J$4,[0]!Curves,0))</f>
        <v>0</v>
      </c>
      <c r="K315" s="81">
        <f t="shared" si="164"/>
        <v>0</v>
      </c>
      <c r="L315" s="99">
        <f t="shared" si="165"/>
        <v>0</v>
      </c>
      <c r="M315" s="80">
        <f>VLOOKUP($A315,[0]!Table,MATCH(M$4,[0]!Curves,0))</f>
        <v>0</v>
      </c>
      <c r="N315" s="81">
        <f t="shared" si="166"/>
        <v>0</v>
      </c>
      <c r="O315" s="99">
        <f t="shared" si="167"/>
        <v>0</v>
      </c>
      <c r="P315" s="71"/>
      <c r="Q315" s="99">
        <f t="shared" si="168"/>
        <v>0</v>
      </c>
      <c r="R315" s="99">
        <f t="shared" si="169"/>
        <v>0</v>
      </c>
      <c r="S315" s="99">
        <f t="shared" si="170"/>
        <v>0</v>
      </c>
      <c r="T315" s="82"/>
      <c r="U315" s="22">
        <f t="shared" si="171"/>
        <v>30</v>
      </c>
      <c r="V315" s="83">
        <f t="shared" si="172"/>
        <v>47263</v>
      </c>
      <c r="W315" s="22">
        <f t="shared" ca="1" si="173"/>
        <v>10214</v>
      </c>
      <c r="X315" s="80">
        <f>VLOOKUP($A315,[0]!Table,MATCH(X$4,[0]!Curves,0))</f>
        <v>6.5748542919093406E-2</v>
      </c>
      <c r="Y315" s="84">
        <f t="shared" ca="1" si="174"/>
        <v>0.16382094630476654</v>
      </c>
      <c r="Z315" s="22">
        <f t="shared" si="175"/>
        <v>0</v>
      </c>
      <c r="AA315" s="22">
        <f t="shared" si="176"/>
        <v>0</v>
      </c>
      <c r="AC315" s="72">
        <f t="shared" ca="1" si="177"/>
        <v>0</v>
      </c>
      <c r="AD315" s="72">
        <f t="shared" ca="1" si="178"/>
        <v>0</v>
      </c>
      <c r="AE315" s="72">
        <f t="shared" ca="1" si="179"/>
        <v>0</v>
      </c>
      <c r="AF315" s="72">
        <f t="shared" ca="1" si="180"/>
        <v>0</v>
      </c>
      <c r="AG315" s="72">
        <f t="shared" ca="1" si="181"/>
        <v>0</v>
      </c>
      <c r="AH315" s="72">
        <f t="shared" ca="1" si="182"/>
        <v>0</v>
      </c>
      <c r="AI315" s="72">
        <f t="shared" ca="1" si="183"/>
        <v>0</v>
      </c>
      <c r="AJ315" s="72">
        <f t="shared" ca="1" si="184"/>
        <v>0</v>
      </c>
      <c r="AK315" s="72">
        <f t="shared" ca="1" si="185"/>
        <v>0</v>
      </c>
      <c r="AL315" s="76"/>
      <c r="AM315" s="72">
        <f t="shared" ca="1" si="186"/>
        <v>0</v>
      </c>
      <c r="AN315" s="72">
        <f t="shared" ca="1" si="187"/>
        <v>0</v>
      </c>
      <c r="AO315" s="72">
        <f t="shared" ca="1" si="188"/>
        <v>0</v>
      </c>
      <c r="AP315" s="85">
        <f t="shared" ca="1" si="189"/>
        <v>0</v>
      </c>
      <c r="AR315" s="72">
        <f t="shared" ca="1" si="190"/>
        <v>0</v>
      </c>
      <c r="AS315" s="72">
        <f t="shared" ca="1" si="191"/>
        <v>0</v>
      </c>
      <c r="AT315" s="72">
        <f t="shared" ca="1" si="192"/>
        <v>0</v>
      </c>
      <c r="AU315" s="85">
        <f t="shared" ca="1" si="193"/>
        <v>0</v>
      </c>
      <c r="AV315" s="85"/>
      <c r="AW315" s="73">
        <f t="shared" ca="1" si="194"/>
        <v>0</v>
      </c>
      <c r="AY315" s="73">
        <f t="shared" ca="1" si="195"/>
        <v>0</v>
      </c>
      <c r="AZ315" s="86"/>
    </row>
    <row r="316" spans="1:52" ht="12" customHeight="1">
      <c r="A316" s="77">
        <f t="shared" si="196"/>
        <v>47239</v>
      </c>
      <c r="B316" s="78">
        <f t="shared" si="197"/>
        <v>50000</v>
      </c>
      <c r="C316" s="87"/>
      <c r="D316" s="79">
        <f t="shared" si="159"/>
        <v>50000</v>
      </c>
      <c r="E316" s="67">
        <f t="shared" si="160"/>
        <v>0</v>
      </c>
      <c r="F316" s="67">
        <f t="shared" ca="1" si="161"/>
        <v>0</v>
      </c>
      <c r="G316" s="80">
        <f>VLOOKUP($A316,[0]!Table,MATCH(G$4,[0]!Curves,0))</f>
        <v>0</v>
      </c>
      <c r="H316" s="81">
        <f t="shared" si="162"/>
        <v>0</v>
      </c>
      <c r="I316" s="80">
        <f t="shared" si="163"/>
        <v>0</v>
      </c>
      <c r="J316" s="80">
        <f>VLOOKUP($A316,[0]!Table,MATCH(J$4,[0]!Curves,0))</f>
        <v>0</v>
      </c>
      <c r="K316" s="81">
        <f t="shared" si="164"/>
        <v>0</v>
      </c>
      <c r="L316" s="99">
        <f t="shared" si="165"/>
        <v>0</v>
      </c>
      <c r="M316" s="80">
        <f>VLOOKUP($A316,[0]!Table,MATCH(M$4,[0]!Curves,0))</f>
        <v>0</v>
      </c>
      <c r="N316" s="81">
        <f t="shared" si="166"/>
        <v>0</v>
      </c>
      <c r="O316" s="99">
        <f t="shared" si="167"/>
        <v>0</v>
      </c>
      <c r="P316" s="71"/>
      <c r="Q316" s="99">
        <f t="shared" si="168"/>
        <v>0</v>
      </c>
      <c r="R316" s="99">
        <f t="shared" si="169"/>
        <v>0</v>
      </c>
      <c r="S316" s="99">
        <f t="shared" si="170"/>
        <v>0</v>
      </c>
      <c r="T316" s="82"/>
      <c r="U316" s="22">
        <f t="shared" si="171"/>
        <v>31</v>
      </c>
      <c r="V316" s="83">
        <f t="shared" si="172"/>
        <v>47294</v>
      </c>
      <c r="W316" s="22">
        <f t="shared" ca="1" si="173"/>
        <v>10245</v>
      </c>
      <c r="X316" s="80">
        <f>VLOOKUP($A316,[0]!Table,MATCH(X$4,[0]!Curves,0))</f>
        <v>6.5746229433692405E-2</v>
      </c>
      <c r="Y316" s="84">
        <f t="shared" ca="1" si="174"/>
        <v>0.16293455428585835</v>
      </c>
      <c r="Z316" s="22">
        <f t="shared" si="175"/>
        <v>0</v>
      </c>
      <c r="AA316" s="22">
        <f t="shared" si="176"/>
        <v>0</v>
      </c>
      <c r="AC316" s="72">
        <f t="shared" ca="1" si="177"/>
        <v>0</v>
      </c>
      <c r="AD316" s="72">
        <f t="shared" ca="1" si="178"/>
        <v>0</v>
      </c>
      <c r="AE316" s="72">
        <f t="shared" ca="1" si="179"/>
        <v>0</v>
      </c>
      <c r="AF316" s="72">
        <f t="shared" ca="1" si="180"/>
        <v>0</v>
      </c>
      <c r="AG316" s="72">
        <f t="shared" ca="1" si="181"/>
        <v>0</v>
      </c>
      <c r="AH316" s="72">
        <f t="shared" ca="1" si="182"/>
        <v>0</v>
      </c>
      <c r="AI316" s="72">
        <f t="shared" ca="1" si="183"/>
        <v>0</v>
      </c>
      <c r="AJ316" s="72">
        <f t="shared" ca="1" si="184"/>
        <v>0</v>
      </c>
      <c r="AK316" s="72">
        <f t="shared" ca="1" si="185"/>
        <v>0</v>
      </c>
      <c r="AL316" s="76"/>
      <c r="AM316" s="72">
        <f t="shared" ca="1" si="186"/>
        <v>0</v>
      </c>
      <c r="AN316" s="72">
        <f t="shared" ca="1" si="187"/>
        <v>0</v>
      </c>
      <c r="AO316" s="72">
        <f t="shared" ca="1" si="188"/>
        <v>0</v>
      </c>
      <c r="AP316" s="85">
        <f t="shared" ca="1" si="189"/>
        <v>0</v>
      </c>
      <c r="AR316" s="72">
        <f t="shared" ca="1" si="190"/>
        <v>0</v>
      </c>
      <c r="AS316" s="72">
        <f t="shared" ca="1" si="191"/>
        <v>0</v>
      </c>
      <c r="AT316" s="72">
        <f t="shared" ca="1" si="192"/>
        <v>0</v>
      </c>
      <c r="AU316" s="85">
        <f t="shared" ca="1" si="193"/>
        <v>0</v>
      </c>
      <c r="AV316" s="85"/>
      <c r="AW316" s="73">
        <f t="shared" ca="1" si="194"/>
        <v>0</v>
      </c>
      <c r="AY316" s="73">
        <f t="shared" ca="1" si="195"/>
        <v>0</v>
      </c>
      <c r="AZ316" s="86"/>
    </row>
    <row r="317" spans="1:52" ht="12" customHeight="1">
      <c r="A317" s="77">
        <f t="shared" si="196"/>
        <v>47270</v>
      </c>
      <c r="B317" s="78">
        <f t="shared" si="197"/>
        <v>50000</v>
      </c>
      <c r="C317" s="87"/>
      <c r="D317" s="79">
        <f t="shared" si="159"/>
        <v>50000</v>
      </c>
      <c r="E317" s="67">
        <f t="shared" si="160"/>
        <v>0</v>
      </c>
      <c r="F317" s="67">
        <f t="shared" ca="1" si="161"/>
        <v>0</v>
      </c>
      <c r="G317" s="80">
        <f>VLOOKUP($A317,[0]!Table,MATCH(G$4,[0]!Curves,0))</f>
        <v>0</v>
      </c>
      <c r="H317" s="81">
        <f t="shared" si="162"/>
        <v>0</v>
      </c>
      <c r="I317" s="80">
        <f t="shared" si="163"/>
        <v>0</v>
      </c>
      <c r="J317" s="80">
        <f>VLOOKUP($A317,[0]!Table,MATCH(J$4,[0]!Curves,0))</f>
        <v>0</v>
      </c>
      <c r="K317" s="81">
        <f t="shared" si="164"/>
        <v>0</v>
      </c>
      <c r="L317" s="99">
        <f t="shared" si="165"/>
        <v>0</v>
      </c>
      <c r="M317" s="80">
        <f>VLOOKUP($A317,[0]!Table,MATCH(M$4,[0]!Curves,0))</f>
        <v>0</v>
      </c>
      <c r="N317" s="81">
        <f t="shared" si="166"/>
        <v>0</v>
      </c>
      <c r="O317" s="99">
        <f t="shared" si="167"/>
        <v>0</v>
      </c>
      <c r="P317" s="71"/>
      <c r="Q317" s="99">
        <f t="shared" si="168"/>
        <v>0</v>
      </c>
      <c r="R317" s="99">
        <f t="shared" si="169"/>
        <v>0</v>
      </c>
      <c r="S317" s="99">
        <f t="shared" si="170"/>
        <v>0</v>
      </c>
      <c r="T317" s="82"/>
      <c r="U317" s="22">
        <f t="shared" si="171"/>
        <v>30</v>
      </c>
      <c r="V317" s="83">
        <f t="shared" si="172"/>
        <v>47324</v>
      </c>
      <c r="W317" s="22">
        <f t="shared" ca="1" si="173"/>
        <v>10275</v>
      </c>
      <c r="X317" s="80">
        <f>VLOOKUP($A317,[0]!Table,MATCH(X$4,[0]!Curves,0))</f>
        <v>6.5743838832112503E-2</v>
      </c>
      <c r="Y317" s="84">
        <f t="shared" ca="1" si="174"/>
        <v>0.16208138292933991</v>
      </c>
      <c r="Z317" s="22">
        <f t="shared" si="175"/>
        <v>0</v>
      </c>
      <c r="AA317" s="22">
        <f t="shared" si="176"/>
        <v>0</v>
      </c>
      <c r="AC317" s="72">
        <f t="shared" ca="1" si="177"/>
        <v>0</v>
      </c>
      <c r="AD317" s="72">
        <f t="shared" ca="1" si="178"/>
        <v>0</v>
      </c>
      <c r="AE317" s="72">
        <f t="shared" ca="1" si="179"/>
        <v>0</v>
      </c>
      <c r="AF317" s="72">
        <f t="shared" ca="1" si="180"/>
        <v>0</v>
      </c>
      <c r="AG317" s="72">
        <f t="shared" ca="1" si="181"/>
        <v>0</v>
      </c>
      <c r="AH317" s="72">
        <f t="shared" ca="1" si="182"/>
        <v>0</v>
      </c>
      <c r="AI317" s="72">
        <f t="shared" ca="1" si="183"/>
        <v>0</v>
      </c>
      <c r="AJ317" s="72">
        <f t="shared" ca="1" si="184"/>
        <v>0</v>
      </c>
      <c r="AK317" s="72">
        <f t="shared" ca="1" si="185"/>
        <v>0</v>
      </c>
      <c r="AL317" s="76"/>
      <c r="AM317" s="72">
        <f t="shared" ca="1" si="186"/>
        <v>0</v>
      </c>
      <c r="AN317" s="72">
        <f t="shared" ca="1" si="187"/>
        <v>0</v>
      </c>
      <c r="AO317" s="72">
        <f t="shared" ca="1" si="188"/>
        <v>0</v>
      </c>
      <c r="AP317" s="85">
        <f t="shared" ca="1" si="189"/>
        <v>0</v>
      </c>
      <c r="AR317" s="72">
        <f t="shared" ca="1" si="190"/>
        <v>0</v>
      </c>
      <c r="AS317" s="72">
        <f t="shared" ca="1" si="191"/>
        <v>0</v>
      </c>
      <c r="AT317" s="72">
        <f t="shared" ca="1" si="192"/>
        <v>0</v>
      </c>
      <c r="AU317" s="85">
        <f t="shared" ca="1" si="193"/>
        <v>0</v>
      </c>
      <c r="AV317" s="85"/>
      <c r="AW317" s="73">
        <f t="shared" ca="1" si="194"/>
        <v>0</v>
      </c>
      <c r="AY317" s="73">
        <f t="shared" ca="1" si="195"/>
        <v>0</v>
      </c>
      <c r="AZ317" s="86"/>
    </row>
    <row r="318" spans="1:52" ht="12" customHeight="1">
      <c r="A318" s="77">
        <f t="shared" si="196"/>
        <v>47300</v>
      </c>
      <c r="B318" s="78">
        <f t="shared" si="197"/>
        <v>50000</v>
      </c>
      <c r="C318" s="87"/>
      <c r="D318" s="79">
        <f t="shared" si="159"/>
        <v>50000</v>
      </c>
      <c r="E318" s="67">
        <f t="shared" si="160"/>
        <v>0</v>
      </c>
      <c r="F318" s="67">
        <f t="shared" ca="1" si="161"/>
        <v>0</v>
      </c>
      <c r="G318" s="80">
        <f>VLOOKUP($A318,[0]!Table,MATCH(G$4,[0]!Curves,0))</f>
        <v>0</v>
      </c>
      <c r="H318" s="81">
        <f t="shared" si="162"/>
        <v>0</v>
      </c>
      <c r="I318" s="80">
        <f t="shared" si="163"/>
        <v>0</v>
      </c>
      <c r="J318" s="80">
        <f>VLOOKUP($A318,[0]!Table,MATCH(J$4,[0]!Curves,0))</f>
        <v>0</v>
      </c>
      <c r="K318" s="81">
        <f t="shared" si="164"/>
        <v>0</v>
      </c>
      <c r="L318" s="99">
        <f t="shared" si="165"/>
        <v>0</v>
      </c>
      <c r="M318" s="80">
        <f>VLOOKUP($A318,[0]!Table,MATCH(M$4,[0]!Curves,0))</f>
        <v>0</v>
      </c>
      <c r="N318" s="81">
        <f t="shared" si="166"/>
        <v>0</v>
      </c>
      <c r="O318" s="99">
        <f t="shared" si="167"/>
        <v>0</v>
      </c>
      <c r="P318" s="71"/>
      <c r="Q318" s="99">
        <f t="shared" si="168"/>
        <v>0</v>
      </c>
      <c r="R318" s="99">
        <f t="shared" si="169"/>
        <v>0</v>
      </c>
      <c r="S318" s="99">
        <f t="shared" si="170"/>
        <v>0</v>
      </c>
      <c r="T318" s="82"/>
      <c r="U318" s="22">
        <f t="shared" si="171"/>
        <v>31</v>
      </c>
      <c r="V318" s="83">
        <f t="shared" si="172"/>
        <v>47355</v>
      </c>
      <c r="W318" s="22">
        <f t="shared" ca="1" si="173"/>
        <v>10306</v>
      </c>
      <c r="X318" s="80">
        <f>VLOOKUP($A318,[0]!Table,MATCH(X$4,[0]!Curves,0))</f>
        <v>6.5741525346715096E-2</v>
      </c>
      <c r="Y318" s="84">
        <f t="shared" ca="1" si="174"/>
        <v>0.16120452787952211</v>
      </c>
      <c r="Z318" s="22">
        <f t="shared" si="175"/>
        <v>0</v>
      </c>
      <c r="AA318" s="22">
        <f t="shared" si="176"/>
        <v>0</v>
      </c>
      <c r="AC318" s="72">
        <f t="shared" ca="1" si="177"/>
        <v>0</v>
      </c>
      <c r="AD318" s="72">
        <f t="shared" ca="1" si="178"/>
        <v>0</v>
      </c>
      <c r="AE318" s="72">
        <f t="shared" ca="1" si="179"/>
        <v>0</v>
      </c>
      <c r="AF318" s="72">
        <f t="shared" ca="1" si="180"/>
        <v>0</v>
      </c>
      <c r="AG318" s="72">
        <f t="shared" ca="1" si="181"/>
        <v>0</v>
      </c>
      <c r="AH318" s="72">
        <f t="shared" ca="1" si="182"/>
        <v>0</v>
      </c>
      <c r="AI318" s="72">
        <f t="shared" ca="1" si="183"/>
        <v>0</v>
      </c>
      <c r="AJ318" s="72">
        <f t="shared" ca="1" si="184"/>
        <v>0</v>
      </c>
      <c r="AK318" s="72">
        <f t="shared" ca="1" si="185"/>
        <v>0</v>
      </c>
      <c r="AL318" s="76"/>
      <c r="AM318" s="72">
        <f t="shared" ca="1" si="186"/>
        <v>0</v>
      </c>
      <c r="AN318" s="72">
        <f t="shared" ca="1" si="187"/>
        <v>0</v>
      </c>
      <c r="AO318" s="72">
        <f t="shared" ca="1" si="188"/>
        <v>0</v>
      </c>
      <c r="AP318" s="85">
        <f t="shared" ca="1" si="189"/>
        <v>0</v>
      </c>
      <c r="AR318" s="72">
        <f t="shared" ca="1" si="190"/>
        <v>0</v>
      </c>
      <c r="AS318" s="72">
        <f t="shared" ca="1" si="191"/>
        <v>0</v>
      </c>
      <c r="AT318" s="72">
        <f t="shared" ca="1" si="192"/>
        <v>0</v>
      </c>
      <c r="AU318" s="85">
        <f t="shared" ca="1" si="193"/>
        <v>0</v>
      </c>
      <c r="AV318" s="85"/>
      <c r="AW318" s="73">
        <f t="shared" ca="1" si="194"/>
        <v>0</v>
      </c>
      <c r="AY318" s="73">
        <f t="shared" ca="1" si="195"/>
        <v>0</v>
      </c>
      <c r="AZ318" s="86"/>
    </row>
    <row r="319" spans="1:52" ht="12" customHeight="1">
      <c r="A319" s="77">
        <f t="shared" si="196"/>
        <v>47331</v>
      </c>
      <c r="B319" s="78">
        <f t="shared" si="197"/>
        <v>50000</v>
      </c>
      <c r="C319" s="87"/>
      <c r="D319" s="79">
        <f t="shared" si="159"/>
        <v>50000</v>
      </c>
      <c r="E319" s="67">
        <f t="shared" si="160"/>
        <v>0</v>
      </c>
      <c r="F319" s="67">
        <f t="shared" ca="1" si="161"/>
        <v>0</v>
      </c>
      <c r="G319" s="80">
        <f>VLOOKUP($A319,[0]!Table,MATCH(G$4,[0]!Curves,0))</f>
        <v>0</v>
      </c>
      <c r="H319" s="81">
        <f t="shared" si="162"/>
        <v>0</v>
      </c>
      <c r="I319" s="80">
        <f t="shared" si="163"/>
        <v>0</v>
      </c>
      <c r="J319" s="80">
        <f>VLOOKUP($A319,[0]!Table,MATCH(J$4,[0]!Curves,0))</f>
        <v>0</v>
      </c>
      <c r="K319" s="81">
        <f t="shared" si="164"/>
        <v>0</v>
      </c>
      <c r="L319" s="99">
        <f t="shared" si="165"/>
        <v>0</v>
      </c>
      <c r="M319" s="80">
        <f>VLOOKUP($A319,[0]!Table,MATCH(M$4,[0]!Curves,0))</f>
        <v>0</v>
      </c>
      <c r="N319" s="81">
        <f t="shared" si="166"/>
        <v>0</v>
      </c>
      <c r="O319" s="99">
        <f t="shared" si="167"/>
        <v>0</v>
      </c>
      <c r="P319" s="71"/>
      <c r="Q319" s="99">
        <f t="shared" si="168"/>
        <v>0</v>
      </c>
      <c r="R319" s="99">
        <f t="shared" si="169"/>
        <v>0</v>
      </c>
      <c r="S319" s="99">
        <f t="shared" si="170"/>
        <v>0</v>
      </c>
      <c r="T319" s="82"/>
      <c r="U319" s="22">
        <f t="shared" si="171"/>
        <v>31</v>
      </c>
      <c r="V319" s="83">
        <f t="shared" si="172"/>
        <v>47386</v>
      </c>
      <c r="W319" s="22">
        <f t="shared" ca="1" si="173"/>
        <v>10337</v>
      </c>
      <c r="X319" s="80">
        <f>VLOOKUP($A319,[0]!Table,MATCH(X$4,[0]!Curves,0))</f>
        <v>6.5739134745139302E-2</v>
      </c>
      <c r="Y319" s="84">
        <f t="shared" ca="1" si="174"/>
        <v>0.16033247959121513</v>
      </c>
      <c r="Z319" s="22">
        <f t="shared" si="175"/>
        <v>0</v>
      </c>
      <c r="AA319" s="22">
        <f t="shared" si="176"/>
        <v>0</v>
      </c>
      <c r="AC319" s="72">
        <f t="shared" ca="1" si="177"/>
        <v>0</v>
      </c>
      <c r="AD319" s="72">
        <f t="shared" ca="1" si="178"/>
        <v>0</v>
      </c>
      <c r="AE319" s="72">
        <f t="shared" ca="1" si="179"/>
        <v>0</v>
      </c>
      <c r="AF319" s="72">
        <f t="shared" ca="1" si="180"/>
        <v>0</v>
      </c>
      <c r="AG319" s="72">
        <f t="shared" ca="1" si="181"/>
        <v>0</v>
      </c>
      <c r="AH319" s="72">
        <f t="shared" ca="1" si="182"/>
        <v>0</v>
      </c>
      <c r="AI319" s="72">
        <f t="shared" ca="1" si="183"/>
        <v>0</v>
      </c>
      <c r="AJ319" s="72">
        <f t="shared" ca="1" si="184"/>
        <v>0</v>
      </c>
      <c r="AK319" s="72">
        <f t="shared" ca="1" si="185"/>
        <v>0</v>
      </c>
      <c r="AL319" s="76"/>
      <c r="AM319" s="72">
        <f t="shared" ca="1" si="186"/>
        <v>0</v>
      </c>
      <c r="AN319" s="72">
        <f t="shared" ca="1" si="187"/>
        <v>0</v>
      </c>
      <c r="AO319" s="72">
        <f t="shared" ca="1" si="188"/>
        <v>0</v>
      </c>
      <c r="AP319" s="85">
        <f t="shared" ca="1" si="189"/>
        <v>0</v>
      </c>
      <c r="AR319" s="72">
        <f t="shared" ca="1" si="190"/>
        <v>0</v>
      </c>
      <c r="AS319" s="72">
        <f t="shared" ca="1" si="191"/>
        <v>0</v>
      </c>
      <c r="AT319" s="72">
        <f t="shared" ca="1" si="192"/>
        <v>0</v>
      </c>
      <c r="AU319" s="85">
        <f t="shared" ca="1" si="193"/>
        <v>0</v>
      </c>
      <c r="AV319" s="85"/>
      <c r="AW319" s="73">
        <f t="shared" ca="1" si="194"/>
        <v>0</v>
      </c>
      <c r="AY319" s="73">
        <f t="shared" ca="1" si="195"/>
        <v>0</v>
      </c>
      <c r="AZ319" s="86"/>
    </row>
    <row r="320" spans="1:52" ht="12" customHeight="1">
      <c r="A320" s="77">
        <f t="shared" si="196"/>
        <v>47362</v>
      </c>
      <c r="B320" s="78">
        <f t="shared" si="197"/>
        <v>50000</v>
      </c>
      <c r="C320" s="87"/>
      <c r="D320" s="79">
        <f t="shared" si="159"/>
        <v>50000</v>
      </c>
      <c r="E320" s="67">
        <f t="shared" si="160"/>
        <v>0</v>
      </c>
      <c r="F320" s="67">
        <f t="shared" ca="1" si="161"/>
        <v>0</v>
      </c>
      <c r="G320" s="80">
        <f>VLOOKUP($A320,[0]!Table,MATCH(G$4,[0]!Curves,0))</f>
        <v>0</v>
      </c>
      <c r="H320" s="81">
        <f t="shared" si="162"/>
        <v>0</v>
      </c>
      <c r="I320" s="80">
        <f t="shared" si="163"/>
        <v>0</v>
      </c>
      <c r="J320" s="80">
        <f>VLOOKUP($A320,[0]!Table,MATCH(J$4,[0]!Curves,0))</f>
        <v>0</v>
      </c>
      <c r="K320" s="81">
        <f t="shared" si="164"/>
        <v>0</v>
      </c>
      <c r="L320" s="99">
        <f t="shared" si="165"/>
        <v>0</v>
      </c>
      <c r="M320" s="80">
        <f>VLOOKUP($A320,[0]!Table,MATCH(M$4,[0]!Curves,0))</f>
        <v>0</v>
      </c>
      <c r="N320" s="81">
        <f t="shared" si="166"/>
        <v>0</v>
      </c>
      <c r="O320" s="99">
        <f t="shared" si="167"/>
        <v>0</v>
      </c>
      <c r="P320" s="71"/>
      <c r="Q320" s="99">
        <f t="shared" si="168"/>
        <v>0</v>
      </c>
      <c r="R320" s="99">
        <f t="shared" si="169"/>
        <v>0</v>
      </c>
      <c r="S320" s="99">
        <f t="shared" si="170"/>
        <v>0</v>
      </c>
      <c r="T320" s="82"/>
      <c r="U320" s="22">
        <f t="shared" si="171"/>
        <v>30</v>
      </c>
      <c r="V320" s="83">
        <f t="shared" si="172"/>
        <v>47416</v>
      </c>
      <c r="W320" s="22">
        <f t="shared" ca="1" si="173"/>
        <v>10367</v>
      </c>
      <c r="X320" s="80">
        <f>VLOOKUP($A320,[0]!Table,MATCH(X$4,[0]!Curves,0))</f>
        <v>6.5736744143565201E-2</v>
      </c>
      <c r="Y320" s="84">
        <f t="shared" ca="1" si="174"/>
        <v>0.15949311343354436</v>
      </c>
      <c r="Z320" s="22">
        <f t="shared" si="175"/>
        <v>0</v>
      </c>
      <c r="AA320" s="22">
        <f t="shared" si="176"/>
        <v>0</v>
      </c>
      <c r="AC320" s="72">
        <f t="shared" ca="1" si="177"/>
        <v>0</v>
      </c>
      <c r="AD320" s="72">
        <f t="shared" ca="1" si="178"/>
        <v>0</v>
      </c>
      <c r="AE320" s="72">
        <f t="shared" ca="1" si="179"/>
        <v>0</v>
      </c>
      <c r="AF320" s="72">
        <f t="shared" ca="1" si="180"/>
        <v>0</v>
      </c>
      <c r="AG320" s="72">
        <f t="shared" ca="1" si="181"/>
        <v>0</v>
      </c>
      <c r="AH320" s="72">
        <f t="shared" ca="1" si="182"/>
        <v>0</v>
      </c>
      <c r="AI320" s="72">
        <f t="shared" ca="1" si="183"/>
        <v>0</v>
      </c>
      <c r="AJ320" s="72">
        <f t="shared" ca="1" si="184"/>
        <v>0</v>
      </c>
      <c r="AK320" s="72">
        <f t="shared" ca="1" si="185"/>
        <v>0</v>
      </c>
      <c r="AL320" s="76"/>
      <c r="AM320" s="72">
        <f t="shared" ca="1" si="186"/>
        <v>0</v>
      </c>
      <c r="AN320" s="72">
        <f t="shared" ca="1" si="187"/>
        <v>0</v>
      </c>
      <c r="AO320" s="72">
        <f t="shared" ca="1" si="188"/>
        <v>0</v>
      </c>
      <c r="AP320" s="85">
        <f t="shared" ca="1" si="189"/>
        <v>0</v>
      </c>
      <c r="AR320" s="72">
        <f t="shared" ca="1" si="190"/>
        <v>0</v>
      </c>
      <c r="AS320" s="72">
        <f t="shared" ca="1" si="191"/>
        <v>0</v>
      </c>
      <c r="AT320" s="72">
        <f t="shared" ca="1" si="192"/>
        <v>0</v>
      </c>
      <c r="AU320" s="85">
        <f t="shared" ca="1" si="193"/>
        <v>0</v>
      </c>
      <c r="AV320" s="85"/>
      <c r="AW320" s="73">
        <f t="shared" ca="1" si="194"/>
        <v>0</v>
      </c>
      <c r="AY320" s="73">
        <f t="shared" ca="1" si="195"/>
        <v>0</v>
      </c>
      <c r="AZ320" s="86"/>
    </row>
    <row r="321" spans="1:52" ht="12" customHeight="1">
      <c r="A321" s="77">
        <f t="shared" si="196"/>
        <v>47392</v>
      </c>
      <c r="B321" s="78">
        <f t="shared" si="197"/>
        <v>50000</v>
      </c>
      <c r="C321" s="87"/>
      <c r="D321" s="79">
        <f t="shared" si="159"/>
        <v>50000</v>
      </c>
      <c r="E321" s="67">
        <f t="shared" si="160"/>
        <v>0</v>
      </c>
      <c r="F321" s="67">
        <f t="shared" ca="1" si="161"/>
        <v>0</v>
      </c>
      <c r="G321" s="80">
        <f>VLOOKUP($A321,[0]!Table,MATCH(G$4,[0]!Curves,0))</f>
        <v>0</v>
      </c>
      <c r="H321" s="81">
        <f t="shared" si="162"/>
        <v>0</v>
      </c>
      <c r="I321" s="80">
        <f t="shared" si="163"/>
        <v>0</v>
      </c>
      <c r="J321" s="80">
        <f>VLOOKUP($A321,[0]!Table,MATCH(J$4,[0]!Curves,0))</f>
        <v>0</v>
      </c>
      <c r="K321" s="81">
        <f t="shared" si="164"/>
        <v>0</v>
      </c>
      <c r="L321" s="99">
        <f t="shared" si="165"/>
        <v>0</v>
      </c>
      <c r="M321" s="80">
        <f>VLOOKUP($A321,[0]!Table,MATCH(M$4,[0]!Curves,0))</f>
        <v>0</v>
      </c>
      <c r="N321" s="81">
        <f t="shared" si="166"/>
        <v>0</v>
      </c>
      <c r="O321" s="99">
        <f t="shared" si="167"/>
        <v>0</v>
      </c>
      <c r="P321" s="71"/>
      <c r="Q321" s="99">
        <f t="shared" si="168"/>
        <v>0</v>
      </c>
      <c r="R321" s="99">
        <f t="shared" si="169"/>
        <v>0</v>
      </c>
      <c r="S321" s="99">
        <f t="shared" si="170"/>
        <v>0</v>
      </c>
      <c r="T321" s="82"/>
      <c r="U321" s="22">
        <f t="shared" si="171"/>
        <v>31</v>
      </c>
      <c r="V321" s="83">
        <f t="shared" si="172"/>
        <v>47447</v>
      </c>
      <c r="W321" s="22">
        <f t="shared" ca="1" si="173"/>
        <v>10398</v>
      </c>
      <c r="X321" s="80">
        <f>VLOOKUP($A321,[0]!Table,MATCH(X$4,[0]!Curves,0))</f>
        <v>6.5734430658173096E-2</v>
      </c>
      <c r="Y321" s="84">
        <f t="shared" ca="1" si="174"/>
        <v>0.15863044583308278</v>
      </c>
      <c r="Z321" s="22">
        <f t="shared" si="175"/>
        <v>0</v>
      </c>
      <c r="AA321" s="22">
        <f t="shared" si="176"/>
        <v>0</v>
      </c>
      <c r="AC321" s="72">
        <f t="shared" ca="1" si="177"/>
        <v>0</v>
      </c>
      <c r="AD321" s="72">
        <f t="shared" ca="1" si="178"/>
        <v>0</v>
      </c>
      <c r="AE321" s="72">
        <f t="shared" ca="1" si="179"/>
        <v>0</v>
      </c>
      <c r="AF321" s="72">
        <f t="shared" ca="1" si="180"/>
        <v>0</v>
      </c>
      <c r="AG321" s="72">
        <f t="shared" ca="1" si="181"/>
        <v>0</v>
      </c>
      <c r="AH321" s="72">
        <f t="shared" ca="1" si="182"/>
        <v>0</v>
      </c>
      <c r="AI321" s="72">
        <f t="shared" ca="1" si="183"/>
        <v>0</v>
      </c>
      <c r="AJ321" s="72">
        <f t="shared" ca="1" si="184"/>
        <v>0</v>
      </c>
      <c r="AK321" s="72">
        <f t="shared" ca="1" si="185"/>
        <v>0</v>
      </c>
      <c r="AL321" s="76"/>
      <c r="AM321" s="72">
        <f t="shared" ca="1" si="186"/>
        <v>0</v>
      </c>
      <c r="AN321" s="72">
        <f t="shared" ca="1" si="187"/>
        <v>0</v>
      </c>
      <c r="AO321" s="72">
        <f t="shared" ca="1" si="188"/>
        <v>0</v>
      </c>
      <c r="AP321" s="85">
        <f t="shared" ca="1" si="189"/>
        <v>0</v>
      </c>
      <c r="AR321" s="72">
        <f t="shared" ca="1" si="190"/>
        <v>0</v>
      </c>
      <c r="AS321" s="72">
        <f t="shared" ca="1" si="191"/>
        <v>0</v>
      </c>
      <c r="AT321" s="72">
        <f t="shared" ca="1" si="192"/>
        <v>0</v>
      </c>
      <c r="AU321" s="85">
        <f t="shared" ca="1" si="193"/>
        <v>0</v>
      </c>
      <c r="AV321" s="85"/>
      <c r="AW321" s="73">
        <f t="shared" ca="1" si="194"/>
        <v>0</v>
      </c>
      <c r="AY321" s="73">
        <f t="shared" ca="1" si="195"/>
        <v>0</v>
      </c>
      <c r="AZ321" s="86"/>
    </row>
    <row r="322" spans="1:52" ht="12" customHeight="1">
      <c r="A322" s="77">
        <f t="shared" si="196"/>
        <v>47423</v>
      </c>
      <c r="B322" s="78">
        <f t="shared" si="197"/>
        <v>50000</v>
      </c>
      <c r="C322" s="87"/>
      <c r="D322" s="79">
        <f t="shared" si="159"/>
        <v>50000</v>
      </c>
      <c r="E322" s="67">
        <f t="shared" si="160"/>
        <v>0</v>
      </c>
      <c r="F322" s="67">
        <f t="shared" ca="1" si="161"/>
        <v>0</v>
      </c>
      <c r="G322" s="80">
        <f>VLOOKUP($A322,[0]!Table,MATCH(G$4,[0]!Curves,0))</f>
        <v>0</v>
      </c>
      <c r="H322" s="81">
        <f t="shared" si="162"/>
        <v>0</v>
      </c>
      <c r="I322" s="80">
        <f t="shared" si="163"/>
        <v>0</v>
      </c>
      <c r="J322" s="80">
        <f>VLOOKUP($A322,[0]!Table,MATCH(J$4,[0]!Curves,0))</f>
        <v>0</v>
      </c>
      <c r="K322" s="81">
        <f t="shared" si="164"/>
        <v>0</v>
      </c>
      <c r="L322" s="99">
        <f t="shared" si="165"/>
        <v>0</v>
      </c>
      <c r="M322" s="80">
        <f>VLOOKUP($A322,[0]!Table,MATCH(M$4,[0]!Curves,0))</f>
        <v>0</v>
      </c>
      <c r="N322" s="81">
        <f t="shared" si="166"/>
        <v>0</v>
      </c>
      <c r="O322" s="99">
        <f t="shared" si="167"/>
        <v>0</v>
      </c>
      <c r="P322" s="71"/>
      <c r="Q322" s="99">
        <f t="shared" si="168"/>
        <v>0</v>
      </c>
      <c r="R322" s="99">
        <f t="shared" si="169"/>
        <v>0</v>
      </c>
      <c r="S322" s="99">
        <f t="shared" si="170"/>
        <v>0</v>
      </c>
      <c r="T322" s="82"/>
      <c r="U322" s="22">
        <f t="shared" si="171"/>
        <v>30</v>
      </c>
      <c r="V322" s="83">
        <f t="shared" si="172"/>
        <v>47477</v>
      </c>
      <c r="W322" s="22">
        <f t="shared" ca="1" si="173"/>
        <v>10428</v>
      </c>
      <c r="X322" s="80">
        <f>VLOOKUP($A322,[0]!Table,MATCH(X$4,[0]!Curves,0))</f>
        <v>6.5732040056603006E-2</v>
      </c>
      <c r="Y322" s="84">
        <f t="shared" ca="1" si="174"/>
        <v>0.15780010817609053</v>
      </c>
      <c r="Z322" s="22">
        <f t="shared" si="175"/>
        <v>0</v>
      </c>
      <c r="AA322" s="22">
        <f t="shared" si="176"/>
        <v>0</v>
      </c>
      <c r="AC322" s="72">
        <f t="shared" ca="1" si="177"/>
        <v>0</v>
      </c>
      <c r="AD322" s="72">
        <f t="shared" ca="1" si="178"/>
        <v>0</v>
      </c>
      <c r="AE322" s="72">
        <f t="shared" ca="1" si="179"/>
        <v>0</v>
      </c>
      <c r="AF322" s="72">
        <f t="shared" ca="1" si="180"/>
        <v>0</v>
      </c>
      <c r="AG322" s="72">
        <f t="shared" ca="1" si="181"/>
        <v>0</v>
      </c>
      <c r="AH322" s="72">
        <f t="shared" ca="1" si="182"/>
        <v>0</v>
      </c>
      <c r="AI322" s="72">
        <f t="shared" ca="1" si="183"/>
        <v>0</v>
      </c>
      <c r="AJ322" s="72">
        <f t="shared" ca="1" si="184"/>
        <v>0</v>
      </c>
      <c r="AK322" s="72">
        <f t="shared" ca="1" si="185"/>
        <v>0</v>
      </c>
      <c r="AL322" s="76"/>
      <c r="AM322" s="72">
        <f t="shared" ca="1" si="186"/>
        <v>0</v>
      </c>
      <c r="AN322" s="72">
        <f t="shared" ca="1" si="187"/>
        <v>0</v>
      </c>
      <c r="AO322" s="72">
        <f t="shared" ca="1" si="188"/>
        <v>0</v>
      </c>
      <c r="AP322" s="85">
        <f t="shared" ca="1" si="189"/>
        <v>0</v>
      </c>
      <c r="AR322" s="72">
        <f t="shared" ca="1" si="190"/>
        <v>0</v>
      </c>
      <c r="AS322" s="72">
        <f t="shared" ca="1" si="191"/>
        <v>0</v>
      </c>
      <c r="AT322" s="72">
        <f t="shared" ca="1" si="192"/>
        <v>0</v>
      </c>
      <c r="AU322" s="85">
        <f t="shared" ca="1" si="193"/>
        <v>0</v>
      </c>
      <c r="AV322" s="85"/>
      <c r="AW322" s="73">
        <f t="shared" ca="1" si="194"/>
        <v>0</v>
      </c>
      <c r="AY322" s="73">
        <f t="shared" ca="1" si="195"/>
        <v>0</v>
      </c>
      <c r="AZ322" s="86"/>
    </row>
    <row r="323" spans="1:52" ht="12" customHeight="1">
      <c r="A323" s="77">
        <f t="shared" si="196"/>
        <v>47453</v>
      </c>
      <c r="B323" s="78">
        <f t="shared" si="197"/>
        <v>50000</v>
      </c>
      <c r="C323" s="87"/>
      <c r="D323" s="79">
        <f t="shared" si="159"/>
        <v>50000</v>
      </c>
      <c r="E323" s="67">
        <f t="shared" si="160"/>
        <v>0</v>
      </c>
      <c r="F323" s="67">
        <f t="shared" ca="1" si="161"/>
        <v>0</v>
      </c>
      <c r="G323" s="80">
        <f>VLOOKUP($A323,[0]!Table,MATCH(G$4,[0]!Curves,0))</f>
        <v>0</v>
      </c>
      <c r="H323" s="81">
        <f t="shared" si="162"/>
        <v>0</v>
      </c>
      <c r="I323" s="80">
        <f t="shared" si="163"/>
        <v>0</v>
      </c>
      <c r="J323" s="80">
        <f>VLOOKUP($A323,[0]!Table,MATCH(J$4,[0]!Curves,0))</f>
        <v>0</v>
      </c>
      <c r="K323" s="81">
        <f t="shared" si="164"/>
        <v>0</v>
      </c>
      <c r="L323" s="99">
        <f t="shared" si="165"/>
        <v>0</v>
      </c>
      <c r="M323" s="80">
        <f>VLOOKUP($A323,[0]!Table,MATCH(M$4,[0]!Curves,0))</f>
        <v>0</v>
      </c>
      <c r="N323" s="81">
        <f t="shared" si="166"/>
        <v>0</v>
      </c>
      <c r="O323" s="99">
        <f t="shared" si="167"/>
        <v>0</v>
      </c>
      <c r="P323" s="71"/>
      <c r="Q323" s="99">
        <f t="shared" si="168"/>
        <v>0</v>
      </c>
      <c r="R323" s="99">
        <f t="shared" si="169"/>
        <v>0</v>
      </c>
      <c r="S323" s="99">
        <f t="shared" si="170"/>
        <v>0</v>
      </c>
      <c r="T323" s="82"/>
      <c r="U323" s="22">
        <f t="shared" si="171"/>
        <v>31</v>
      </c>
      <c r="V323" s="83">
        <f t="shared" si="172"/>
        <v>47508</v>
      </c>
      <c r="W323" s="22">
        <f t="shared" ca="1" si="173"/>
        <v>10459</v>
      </c>
      <c r="X323" s="80">
        <f>VLOOKUP($A323,[0]!Table,MATCH(X$4,[0]!Curves,0))</f>
        <v>6.5729726571214397E-2</v>
      </c>
      <c r="Y323" s="84">
        <f t="shared" ca="1" si="174"/>
        <v>0.15694671907401767</v>
      </c>
      <c r="Z323" s="22">
        <f t="shared" si="175"/>
        <v>0</v>
      </c>
      <c r="AA323" s="22">
        <f t="shared" si="176"/>
        <v>0</v>
      </c>
      <c r="AC323" s="72">
        <f t="shared" ca="1" si="177"/>
        <v>0</v>
      </c>
      <c r="AD323" s="72">
        <f t="shared" ca="1" si="178"/>
        <v>0</v>
      </c>
      <c r="AE323" s="72">
        <f t="shared" ca="1" si="179"/>
        <v>0</v>
      </c>
      <c r="AF323" s="72">
        <f t="shared" ca="1" si="180"/>
        <v>0</v>
      </c>
      <c r="AG323" s="72">
        <f t="shared" ca="1" si="181"/>
        <v>0</v>
      </c>
      <c r="AH323" s="72">
        <f t="shared" ca="1" si="182"/>
        <v>0</v>
      </c>
      <c r="AI323" s="72">
        <f t="shared" ca="1" si="183"/>
        <v>0</v>
      </c>
      <c r="AJ323" s="72">
        <f t="shared" ca="1" si="184"/>
        <v>0</v>
      </c>
      <c r="AK323" s="72">
        <f t="shared" ca="1" si="185"/>
        <v>0</v>
      </c>
      <c r="AL323" s="76"/>
      <c r="AM323" s="72">
        <f t="shared" ca="1" si="186"/>
        <v>0</v>
      </c>
      <c r="AN323" s="72">
        <f t="shared" ca="1" si="187"/>
        <v>0</v>
      </c>
      <c r="AO323" s="72">
        <f t="shared" ca="1" si="188"/>
        <v>0</v>
      </c>
      <c r="AP323" s="85">
        <f t="shared" ca="1" si="189"/>
        <v>0</v>
      </c>
      <c r="AR323" s="72">
        <f t="shared" ca="1" si="190"/>
        <v>0</v>
      </c>
      <c r="AS323" s="72">
        <f t="shared" ca="1" si="191"/>
        <v>0</v>
      </c>
      <c r="AT323" s="72">
        <f t="shared" ca="1" si="192"/>
        <v>0</v>
      </c>
      <c r="AU323" s="85">
        <f t="shared" ca="1" si="193"/>
        <v>0</v>
      </c>
      <c r="AV323" s="85"/>
      <c r="AW323" s="73">
        <f t="shared" ca="1" si="194"/>
        <v>0</v>
      </c>
      <c r="AY323" s="73">
        <f t="shared" ca="1" si="195"/>
        <v>0</v>
      </c>
      <c r="AZ323" s="86"/>
    </row>
    <row r="324" spans="1:52" ht="12" customHeight="1">
      <c r="A324" s="77">
        <f t="shared" si="196"/>
        <v>47484</v>
      </c>
      <c r="B324" s="78">
        <f t="shared" si="197"/>
        <v>50000</v>
      </c>
      <c r="C324" s="87"/>
      <c r="D324" s="79">
        <f t="shared" si="159"/>
        <v>50000</v>
      </c>
      <c r="E324" s="67">
        <f t="shared" si="160"/>
        <v>0</v>
      </c>
      <c r="F324" s="67">
        <f t="shared" ca="1" si="161"/>
        <v>0</v>
      </c>
      <c r="G324" s="80">
        <f>VLOOKUP($A324,[0]!Table,MATCH(G$4,[0]!Curves,0))</f>
        <v>0</v>
      </c>
      <c r="H324" s="81">
        <f t="shared" si="162"/>
        <v>0</v>
      </c>
      <c r="I324" s="80">
        <f t="shared" si="163"/>
        <v>0</v>
      </c>
      <c r="J324" s="80">
        <f>VLOOKUP($A324,[0]!Table,MATCH(J$4,[0]!Curves,0))</f>
        <v>0</v>
      </c>
      <c r="K324" s="81">
        <f t="shared" si="164"/>
        <v>0</v>
      </c>
      <c r="L324" s="99">
        <f t="shared" si="165"/>
        <v>0</v>
      </c>
      <c r="M324" s="80">
        <f>VLOOKUP($A324,[0]!Table,MATCH(M$4,[0]!Curves,0))</f>
        <v>0</v>
      </c>
      <c r="N324" s="81">
        <f t="shared" si="166"/>
        <v>0</v>
      </c>
      <c r="O324" s="99">
        <f t="shared" si="167"/>
        <v>0</v>
      </c>
      <c r="P324" s="71"/>
      <c r="Q324" s="99">
        <f t="shared" si="168"/>
        <v>0</v>
      </c>
      <c r="R324" s="99">
        <f t="shared" si="169"/>
        <v>0</v>
      </c>
      <c r="S324" s="99">
        <f t="shared" si="170"/>
        <v>0</v>
      </c>
      <c r="T324" s="82"/>
      <c r="U324" s="22">
        <f t="shared" si="171"/>
        <v>31</v>
      </c>
      <c r="V324" s="83">
        <f t="shared" si="172"/>
        <v>47539</v>
      </c>
      <c r="W324" s="22">
        <f t="shared" ca="1" si="173"/>
        <v>10490</v>
      </c>
      <c r="X324" s="80">
        <f>VLOOKUP($A324,[0]!Table,MATCH(X$4,[0]!Curves,0))</f>
        <v>6.5727335969647999E-2</v>
      </c>
      <c r="Y324" s="84">
        <f t="shared" ca="1" si="174"/>
        <v>0.15609800647383879</v>
      </c>
      <c r="Z324" s="22">
        <f t="shared" si="175"/>
        <v>0</v>
      </c>
      <c r="AA324" s="22">
        <f t="shared" si="176"/>
        <v>0</v>
      </c>
      <c r="AC324" s="72">
        <f t="shared" ca="1" si="177"/>
        <v>0</v>
      </c>
      <c r="AD324" s="72">
        <f t="shared" ca="1" si="178"/>
        <v>0</v>
      </c>
      <c r="AE324" s="72">
        <f t="shared" ca="1" si="179"/>
        <v>0</v>
      </c>
      <c r="AF324" s="72">
        <f t="shared" ca="1" si="180"/>
        <v>0</v>
      </c>
      <c r="AG324" s="72">
        <f t="shared" ca="1" si="181"/>
        <v>0</v>
      </c>
      <c r="AH324" s="72">
        <f t="shared" ca="1" si="182"/>
        <v>0</v>
      </c>
      <c r="AI324" s="72">
        <f t="shared" ca="1" si="183"/>
        <v>0</v>
      </c>
      <c r="AJ324" s="72">
        <f t="shared" ca="1" si="184"/>
        <v>0</v>
      </c>
      <c r="AK324" s="72">
        <f t="shared" ca="1" si="185"/>
        <v>0</v>
      </c>
      <c r="AL324" s="76"/>
      <c r="AM324" s="72">
        <f t="shared" ca="1" si="186"/>
        <v>0</v>
      </c>
      <c r="AN324" s="72">
        <f t="shared" ca="1" si="187"/>
        <v>0</v>
      </c>
      <c r="AO324" s="72">
        <f t="shared" ca="1" si="188"/>
        <v>0</v>
      </c>
      <c r="AP324" s="85">
        <f t="shared" ca="1" si="189"/>
        <v>0</v>
      </c>
      <c r="AR324" s="72">
        <f t="shared" ca="1" si="190"/>
        <v>0</v>
      </c>
      <c r="AS324" s="72">
        <f t="shared" ca="1" si="191"/>
        <v>0</v>
      </c>
      <c r="AT324" s="72">
        <f t="shared" ca="1" si="192"/>
        <v>0</v>
      </c>
      <c r="AU324" s="85">
        <f t="shared" ca="1" si="193"/>
        <v>0</v>
      </c>
      <c r="AV324" s="85"/>
      <c r="AW324" s="73">
        <f t="shared" ca="1" si="194"/>
        <v>0</v>
      </c>
      <c r="AY324" s="73">
        <f t="shared" ca="1" si="195"/>
        <v>0</v>
      </c>
      <c r="AZ324" s="86"/>
    </row>
    <row r="325" spans="1:52" ht="12" customHeight="1">
      <c r="A325" s="77">
        <f t="shared" si="196"/>
        <v>47515</v>
      </c>
      <c r="B325" s="78">
        <f t="shared" si="197"/>
        <v>50000</v>
      </c>
      <c r="C325" s="87"/>
      <c r="D325" s="79">
        <f t="shared" si="159"/>
        <v>50000</v>
      </c>
      <c r="E325" s="67">
        <f t="shared" si="160"/>
        <v>0</v>
      </c>
      <c r="F325" s="67">
        <f t="shared" ca="1" si="161"/>
        <v>0</v>
      </c>
      <c r="G325" s="80">
        <f>VLOOKUP($A325,[0]!Table,MATCH(G$4,[0]!Curves,0))</f>
        <v>0</v>
      </c>
      <c r="H325" s="81">
        <f t="shared" si="162"/>
        <v>0</v>
      </c>
      <c r="I325" s="80">
        <f t="shared" si="163"/>
        <v>0</v>
      </c>
      <c r="J325" s="80">
        <f>VLOOKUP($A325,[0]!Table,MATCH(J$4,[0]!Curves,0))</f>
        <v>0</v>
      </c>
      <c r="K325" s="81">
        <f t="shared" si="164"/>
        <v>0</v>
      </c>
      <c r="L325" s="99">
        <f t="shared" si="165"/>
        <v>0</v>
      </c>
      <c r="M325" s="80">
        <f>VLOOKUP($A325,[0]!Table,MATCH(M$4,[0]!Curves,0))</f>
        <v>0</v>
      </c>
      <c r="N325" s="81">
        <f t="shared" si="166"/>
        <v>0</v>
      </c>
      <c r="O325" s="99">
        <f t="shared" si="167"/>
        <v>0</v>
      </c>
      <c r="P325" s="71"/>
      <c r="Q325" s="99">
        <f t="shared" si="168"/>
        <v>0</v>
      </c>
      <c r="R325" s="99">
        <f t="shared" si="169"/>
        <v>0</v>
      </c>
      <c r="S325" s="99">
        <f t="shared" si="170"/>
        <v>0</v>
      </c>
      <c r="T325" s="82"/>
      <c r="U325" s="22">
        <f t="shared" si="171"/>
        <v>28</v>
      </c>
      <c r="V325" s="83">
        <f t="shared" si="172"/>
        <v>47567</v>
      </c>
      <c r="W325" s="22">
        <f t="shared" ca="1" si="173"/>
        <v>10518</v>
      </c>
      <c r="X325" s="80">
        <f>VLOOKUP($A325,[0]!Table,MATCH(X$4,[0]!Curves,0))</f>
        <v>6.5724945368083307E-2</v>
      </c>
      <c r="Y325" s="84">
        <f t="shared" ca="1" si="174"/>
        <v>0.15533542531289748</v>
      </c>
      <c r="Z325" s="22">
        <f t="shared" si="175"/>
        <v>0</v>
      </c>
      <c r="AA325" s="22">
        <f t="shared" si="176"/>
        <v>0</v>
      </c>
      <c r="AC325" s="72">
        <f t="shared" ca="1" si="177"/>
        <v>0</v>
      </c>
      <c r="AD325" s="72">
        <f t="shared" ca="1" si="178"/>
        <v>0</v>
      </c>
      <c r="AE325" s="72">
        <f t="shared" ca="1" si="179"/>
        <v>0</v>
      </c>
      <c r="AF325" s="72">
        <f t="shared" ca="1" si="180"/>
        <v>0</v>
      </c>
      <c r="AG325" s="72">
        <f t="shared" ca="1" si="181"/>
        <v>0</v>
      </c>
      <c r="AH325" s="72">
        <f t="shared" ca="1" si="182"/>
        <v>0</v>
      </c>
      <c r="AI325" s="72">
        <f t="shared" ca="1" si="183"/>
        <v>0</v>
      </c>
      <c r="AJ325" s="72">
        <f t="shared" ca="1" si="184"/>
        <v>0</v>
      </c>
      <c r="AK325" s="72">
        <f t="shared" ca="1" si="185"/>
        <v>0</v>
      </c>
      <c r="AL325" s="76"/>
      <c r="AM325" s="72">
        <f t="shared" ca="1" si="186"/>
        <v>0</v>
      </c>
      <c r="AN325" s="72">
        <f t="shared" ca="1" si="187"/>
        <v>0</v>
      </c>
      <c r="AO325" s="72">
        <f t="shared" ca="1" si="188"/>
        <v>0</v>
      </c>
      <c r="AP325" s="85">
        <f t="shared" ca="1" si="189"/>
        <v>0</v>
      </c>
      <c r="AR325" s="72">
        <f t="shared" ca="1" si="190"/>
        <v>0</v>
      </c>
      <c r="AS325" s="72">
        <f t="shared" ca="1" si="191"/>
        <v>0</v>
      </c>
      <c r="AT325" s="72">
        <f t="shared" ca="1" si="192"/>
        <v>0</v>
      </c>
      <c r="AU325" s="85">
        <f t="shared" ca="1" si="193"/>
        <v>0</v>
      </c>
      <c r="AV325" s="85"/>
      <c r="AW325" s="73">
        <f t="shared" ca="1" si="194"/>
        <v>0</v>
      </c>
      <c r="AY325" s="73">
        <f t="shared" ca="1" si="195"/>
        <v>0</v>
      </c>
      <c r="AZ325" s="86"/>
    </row>
    <row r="326" spans="1:52" ht="12" customHeight="1">
      <c r="A326" s="77">
        <f t="shared" si="196"/>
        <v>47543</v>
      </c>
      <c r="B326" s="78">
        <f t="shared" si="197"/>
        <v>50000</v>
      </c>
      <c r="C326" s="87"/>
      <c r="D326" s="79">
        <f t="shared" si="159"/>
        <v>50000</v>
      </c>
      <c r="E326" s="67">
        <f t="shared" si="160"/>
        <v>0</v>
      </c>
      <c r="F326" s="67">
        <f t="shared" ca="1" si="161"/>
        <v>0</v>
      </c>
      <c r="G326" s="80">
        <f>VLOOKUP($A326,[0]!Table,MATCH(G$4,[0]!Curves,0))</f>
        <v>0</v>
      </c>
      <c r="H326" s="81">
        <f t="shared" si="162"/>
        <v>0</v>
      </c>
      <c r="I326" s="80">
        <f t="shared" si="163"/>
        <v>0</v>
      </c>
      <c r="J326" s="80">
        <f>VLOOKUP($A326,[0]!Table,MATCH(J$4,[0]!Curves,0))</f>
        <v>0</v>
      </c>
      <c r="K326" s="81">
        <f t="shared" si="164"/>
        <v>0</v>
      </c>
      <c r="L326" s="99">
        <f t="shared" si="165"/>
        <v>0</v>
      </c>
      <c r="M326" s="80">
        <f>VLOOKUP($A326,[0]!Table,MATCH(M$4,[0]!Curves,0))</f>
        <v>0</v>
      </c>
      <c r="N326" s="81">
        <f t="shared" si="166"/>
        <v>0</v>
      </c>
      <c r="O326" s="99">
        <f t="shared" si="167"/>
        <v>0</v>
      </c>
      <c r="P326" s="71"/>
      <c r="Q326" s="99">
        <f t="shared" si="168"/>
        <v>0</v>
      </c>
      <c r="R326" s="99">
        <f t="shared" si="169"/>
        <v>0</v>
      </c>
      <c r="S326" s="99">
        <f t="shared" si="170"/>
        <v>0</v>
      </c>
      <c r="T326" s="82"/>
      <c r="U326" s="22">
        <f t="shared" si="171"/>
        <v>31</v>
      </c>
      <c r="V326" s="83">
        <f t="shared" si="172"/>
        <v>47598</v>
      </c>
      <c r="W326" s="22">
        <f t="shared" ca="1" si="173"/>
        <v>10549</v>
      </c>
      <c r="X326" s="80">
        <f>VLOOKUP($A326,[0]!Table,MATCH(X$4,[0]!Curves,0))</f>
        <v>6.5722786115059301E-2</v>
      </c>
      <c r="Y326" s="84">
        <f t="shared" ca="1" si="174"/>
        <v>0.15449554156879658</v>
      </c>
      <c r="Z326" s="22">
        <f t="shared" si="175"/>
        <v>0</v>
      </c>
      <c r="AA326" s="22">
        <f t="shared" si="176"/>
        <v>0</v>
      </c>
      <c r="AC326" s="72">
        <f t="shared" ca="1" si="177"/>
        <v>0</v>
      </c>
      <c r="AD326" s="72">
        <f t="shared" ca="1" si="178"/>
        <v>0</v>
      </c>
      <c r="AE326" s="72">
        <f t="shared" ca="1" si="179"/>
        <v>0</v>
      </c>
      <c r="AF326" s="72">
        <f t="shared" ca="1" si="180"/>
        <v>0</v>
      </c>
      <c r="AG326" s="72">
        <f t="shared" ca="1" si="181"/>
        <v>0</v>
      </c>
      <c r="AH326" s="72">
        <f t="shared" ca="1" si="182"/>
        <v>0</v>
      </c>
      <c r="AI326" s="72">
        <f t="shared" ca="1" si="183"/>
        <v>0</v>
      </c>
      <c r="AJ326" s="72">
        <f t="shared" ca="1" si="184"/>
        <v>0</v>
      </c>
      <c r="AK326" s="72">
        <f t="shared" ca="1" si="185"/>
        <v>0</v>
      </c>
      <c r="AL326" s="76"/>
      <c r="AM326" s="72">
        <f t="shared" ca="1" si="186"/>
        <v>0</v>
      </c>
      <c r="AN326" s="72">
        <f t="shared" ca="1" si="187"/>
        <v>0</v>
      </c>
      <c r="AO326" s="72">
        <f t="shared" ca="1" si="188"/>
        <v>0</v>
      </c>
      <c r="AP326" s="85">
        <f t="shared" ca="1" si="189"/>
        <v>0</v>
      </c>
      <c r="AR326" s="72">
        <f t="shared" ca="1" si="190"/>
        <v>0</v>
      </c>
      <c r="AS326" s="72">
        <f t="shared" ca="1" si="191"/>
        <v>0</v>
      </c>
      <c r="AT326" s="72">
        <f t="shared" ca="1" si="192"/>
        <v>0</v>
      </c>
      <c r="AU326" s="85">
        <f t="shared" ca="1" si="193"/>
        <v>0</v>
      </c>
      <c r="AV326" s="85"/>
      <c r="AW326" s="73">
        <f t="shared" ca="1" si="194"/>
        <v>0</v>
      </c>
      <c r="AY326" s="73">
        <f t="shared" ca="1" si="195"/>
        <v>0</v>
      </c>
      <c r="AZ326" s="86"/>
    </row>
    <row r="327" spans="1:52" ht="12" customHeight="1">
      <c r="A327" s="77">
        <f t="shared" si="196"/>
        <v>47574</v>
      </c>
      <c r="B327" s="78">
        <f t="shared" si="197"/>
        <v>50000</v>
      </c>
      <c r="C327" s="87"/>
      <c r="D327" s="79">
        <f t="shared" si="159"/>
        <v>50000</v>
      </c>
      <c r="E327" s="67">
        <f t="shared" si="160"/>
        <v>0</v>
      </c>
      <c r="F327" s="67">
        <f t="shared" ca="1" si="161"/>
        <v>0</v>
      </c>
      <c r="G327" s="80">
        <f>VLOOKUP($A327,[0]!Table,MATCH(G$4,[0]!Curves,0))</f>
        <v>0</v>
      </c>
      <c r="H327" s="81">
        <f t="shared" si="162"/>
        <v>0</v>
      </c>
      <c r="I327" s="80">
        <f t="shared" si="163"/>
        <v>0</v>
      </c>
      <c r="J327" s="80">
        <f>VLOOKUP($A327,[0]!Table,MATCH(J$4,[0]!Curves,0))</f>
        <v>0</v>
      </c>
      <c r="K327" s="81">
        <f t="shared" si="164"/>
        <v>0</v>
      </c>
      <c r="L327" s="99">
        <f t="shared" si="165"/>
        <v>0</v>
      </c>
      <c r="M327" s="80">
        <f>VLOOKUP($A327,[0]!Table,MATCH(M$4,[0]!Curves,0))</f>
        <v>0</v>
      </c>
      <c r="N327" s="81">
        <f t="shared" si="166"/>
        <v>0</v>
      </c>
      <c r="O327" s="99">
        <f t="shared" si="167"/>
        <v>0</v>
      </c>
      <c r="P327" s="71"/>
      <c r="Q327" s="99">
        <f t="shared" si="168"/>
        <v>0</v>
      </c>
      <c r="R327" s="99">
        <f t="shared" si="169"/>
        <v>0</v>
      </c>
      <c r="S327" s="99">
        <f t="shared" si="170"/>
        <v>0</v>
      </c>
      <c r="T327" s="82"/>
      <c r="U327" s="22">
        <f t="shared" si="171"/>
        <v>30</v>
      </c>
      <c r="V327" s="83">
        <f t="shared" si="172"/>
        <v>47628</v>
      </c>
      <c r="W327" s="22">
        <f t="shared" ca="1" si="173"/>
        <v>10579</v>
      </c>
      <c r="X327" s="80">
        <f>VLOOKUP($A327,[0]!Table,MATCH(X$4,[0]!Curves,0))</f>
        <v>6.5720395513498203E-2</v>
      </c>
      <c r="Y327" s="84">
        <f t="shared" ca="1" si="174"/>
        <v>0.15368713240255349</v>
      </c>
      <c r="Z327" s="22">
        <f t="shared" si="175"/>
        <v>0</v>
      </c>
      <c r="AA327" s="22">
        <f t="shared" si="176"/>
        <v>0</v>
      </c>
      <c r="AC327" s="72">
        <f t="shared" ca="1" si="177"/>
        <v>0</v>
      </c>
      <c r="AD327" s="72">
        <f t="shared" ca="1" si="178"/>
        <v>0</v>
      </c>
      <c r="AE327" s="72">
        <f t="shared" ca="1" si="179"/>
        <v>0</v>
      </c>
      <c r="AF327" s="72">
        <f t="shared" ca="1" si="180"/>
        <v>0</v>
      </c>
      <c r="AG327" s="72">
        <f t="shared" ca="1" si="181"/>
        <v>0</v>
      </c>
      <c r="AH327" s="72">
        <f t="shared" ca="1" si="182"/>
        <v>0</v>
      </c>
      <c r="AI327" s="72">
        <f t="shared" ca="1" si="183"/>
        <v>0</v>
      </c>
      <c r="AJ327" s="72">
        <f t="shared" ca="1" si="184"/>
        <v>0</v>
      </c>
      <c r="AK327" s="72">
        <f t="shared" ca="1" si="185"/>
        <v>0</v>
      </c>
      <c r="AL327" s="76"/>
      <c r="AM327" s="72">
        <f t="shared" ca="1" si="186"/>
        <v>0</v>
      </c>
      <c r="AN327" s="72">
        <f t="shared" ca="1" si="187"/>
        <v>0</v>
      </c>
      <c r="AO327" s="72">
        <f t="shared" ca="1" si="188"/>
        <v>0</v>
      </c>
      <c r="AP327" s="85">
        <f t="shared" ca="1" si="189"/>
        <v>0</v>
      </c>
      <c r="AR327" s="72">
        <f t="shared" ca="1" si="190"/>
        <v>0</v>
      </c>
      <c r="AS327" s="72">
        <f t="shared" ca="1" si="191"/>
        <v>0</v>
      </c>
      <c r="AT327" s="72">
        <f t="shared" ca="1" si="192"/>
        <v>0</v>
      </c>
      <c r="AU327" s="85">
        <f t="shared" ca="1" si="193"/>
        <v>0</v>
      </c>
      <c r="AV327" s="85"/>
      <c r="AW327" s="73">
        <f t="shared" ca="1" si="194"/>
        <v>0</v>
      </c>
      <c r="AY327" s="73">
        <f t="shared" ca="1" si="195"/>
        <v>0</v>
      </c>
      <c r="AZ327" s="86"/>
    </row>
    <row r="328" spans="1:52" ht="12" customHeight="1">
      <c r="A328" s="77">
        <f t="shared" si="196"/>
        <v>47604</v>
      </c>
      <c r="B328" s="78">
        <f t="shared" si="197"/>
        <v>50000</v>
      </c>
      <c r="C328" s="87"/>
      <c r="D328" s="79">
        <f t="shared" si="159"/>
        <v>50000</v>
      </c>
      <c r="E328" s="67">
        <f t="shared" si="160"/>
        <v>0</v>
      </c>
      <c r="F328" s="67">
        <f t="shared" ca="1" si="161"/>
        <v>0</v>
      </c>
      <c r="G328" s="80">
        <f>VLOOKUP($A328,[0]!Table,MATCH(G$4,[0]!Curves,0))</f>
        <v>0</v>
      </c>
      <c r="H328" s="81">
        <f t="shared" si="162"/>
        <v>0</v>
      </c>
      <c r="I328" s="80">
        <f t="shared" si="163"/>
        <v>0</v>
      </c>
      <c r="J328" s="80">
        <f>VLOOKUP($A328,[0]!Table,MATCH(J$4,[0]!Curves,0))</f>
        <v>0</v>
      </c>
      <c r="K328" s="81">
        <f t="shared" si="164"/>
        <v>0</v>
      </c>
      <c r="L328" s="99">
        <f t="shared" si="165"/>
        <v>0</v>
      </c>
      <c r="M328" s="80">
        <f>VLOOKUP($A328,[0]!Table,MATCH(M$4,[0]!Curves,0))</f>
        <v>0</v>
      </c>
      <c r="N328" s="81">
        <f t="shared" si="166"/>
        <v>0</v>
      </c>
      <c r="O328" s="99">
        <f t="shared" si="167"/>
        <v>0</v>
      </c>
      <c r="P328" s="71"/>
      <c r="Q328" s="99">
        <f t="shared" si="168"/>
        <v>0</v>
      </c>
      <c r="R328" s="99">
        <f t="shared" si="169"/>
        <v>0</v>
      </c>
      <c r="S328" s="99">
        <f t="shared" si="170"/>
        <v>0</v>
      </c>
      <c r="T328" s="82"/>
      <c r="U328" s="22">
        <f t="shared" si="171"/>
        <v>31</v>
      </c>
      <c r="V328" s="83">
        <f t="shared" si="172"/>
        <v>47659</v>
      </c>
      <c r="W328" s="22">
        <f t="shared" ca="1" si="173"/>
        <v>10610</v>
      </c>
      <c r="X328" s="80">
        <f>VLOOKUP($A328,[0]!Table,MATCH(X$4,[0]!Curves,0))</f>
        <v>6.5718082028118907E-2</v>
      </c>
      <c r="Y328" s="84">
        <f t="shared" ca="1" si="174"/>
        <v>0.15285627901649104</v>
      </c>
      <c r="Z328" s="22">
        <f t="shared" si="175"/>
        <v>0</v>
      </c>
      <c r="AA328" s="22">
        <f t="shared" si="176"/>
        <v>0</v>
      </c>
      <c r="AC328" s="72">
        <f t="shared" ca="1" si="177"/>
        <v>0</v>
      </c>
      <c r="AD328" s="72">
        <f t="shared" ca="1" si="178"/>
        <v>0</v>
      </c>
      <c r="AE328" s="72">
        <f t="shared" ca="1" si="179"/>
        <v>0</v>
      </c>
      <c r="AF328" s="72">
        <f t="shared" ca="1" si="180"/>
        <v>0</v>
      </c>
      <c r="AG328" s="72">
        <f t="shared" ca="1" si="181"/>
        <v>0</v>
      </c>
      <c r="AH328" s="72">
        <f t="shared" ca="1" si="182"/>
        <v>0</v>
      </c>
      <c r="AI328" s="72">
        <f t="shared" ca="1" si="183"/>
        <v>0</v>
      </c>
      <c r="AJ328" s="72">
        <f t="shared" ca="1" si="184"/>
        <v>0</v>
      </c>
      <c r="AK328" s="72">
        <f t="shared" ca="1" si="185"/>
        <v>0</v>
      </c>
      <c r="AL328" s="76"/>
      <c r="AM328" s="72">
        <f t="shared" ca="1" si="186"/>
        <v>0</v>
      </c>
      <c r="AN328" s="72">
        <f t="shared" ca="1" si="187"/>
        <v>0</v>
      </c>
      <c r="AO328" s="72">
        <f t="shared" ca="1" si="188"/>
        <v>0</v>
      </c>
      <c r="AP328" s="85">
        <f t="shared" ca="1" si="189"/>
        <v>0</v>
      </c>
      <c r="AR328" s="72">
        <f t="shared" ca="1" si="190"/>
        <v>0</v>
      </c>
      <c r="AS328" s="72">
        <f t="shared" ca="1" si="191"/>
        <v>0</v>
      </c>
      <c r="AT328" s="72">
        <f t="shared" ca="1" si="192"/>
        <v>0</v>
      </c>
      <c r="AU328" s="85">
        <f t="shared" ca="1" si="193"/>
        <v>0</v>
      </c>
      <c r="AV328" s="85"/>
      <c r="AW328" s="73">
        <f t="shared" ca="1" si="194"/>
        <v>0</v>
      </c>
      <c r="AY328" s="73">
        <f t="shared" ca="1" si="195"/>
        <v>0</v>
      </c>
      <c r="AZ328" s="86"/>
    </row>
    <row r="329" spans="1:52" ht="12" customHeight="1">
      <c r="A329" s="77">
        <f t="shared" si="196"/>
        <v>47635</v>
      </c>
      <c r="B329" s="78">
        <f t="shared" si="197"/>
        <v>50000</v>
      </c>
      <c r="C329" s="87"/>
      <c r="D329" s="79">
        <f t="shared" si="159"/>
        <v>50000</v>
      </c>
      <c r="E329" s="67">
        <f t="shared" si="160"/>
        <v>0</v>
      </c>
      <c r="F329" s="67">
        <f t="shared" ca="1" si="161"/>
        <v>0</v>
      </c>
      <c r="G329" s="80">
        <f>VLOOKUP($A329,[0]!Table,MATCH(G$4,[0]!Curves,0))</f>
        <v>0</v>
      </c>
      <c r="H329" s="81">
        <f t="shared" si="162"/>
        <v>0</v>
      </c>
      <c r="I329" s="80">
        <f t="shared" si="163"/>
        <v>0</v>
      </c>
      <c r="J329" s="80">
        <f>VLOOKUP($A329,[0]!Table,MATCH(J$4,[0]!Curves,0))</f>
        <v>0</v>
      </c>
      <c r="K329" s="81">
        <f t="shared" si="164"/>
        <v>0</v>
      </c>
      <c r="L329" s="99">
        <f t="shared" si="165"/>
        <v>0</v>
      </c>
      <c r="M329" s="80">
        <f>VLOOKUP($A329,[0]!Table,MATCH(M$4,[0]!Curves,0))</f>
        <v>0</v>
      </c>
      <c r="N329" s="81">
        <f t="shared" si="166"/>
        <v>0</v>
      </c>
      <c r="O329" s="99">
        <f t="shared" si="167"/>
        <v>0</v>
      </c>
      <c r="P329" s="71"/>
      <c r="Q329" s="99">
        <f t="shared" si="168"/>
        <v>0</v>
      </c>
      <c r="R329" s="99">
        <f t="shared" si="169"/>
        <v>0</v>
      </c>
      <c r="S329" s="99">
        <f t="shared" si="170"/>
        <v>0</v>
      </c>
      <c r="T329" s="82"/>
      <c r="U329" s="22">
        <f t="shared" si="171"/>
        <v>30</v>
      </c>
      <c r="V329" s="83">
        <f t="shared" si="172"/>
        <v>47689</v>
      </c>
      <c r="W329" s="22">
        <f t="shared" ca="1" si="173"/>
        <v>10640</v>
      </c>
      <c r="X329" s="80">
        <f>VLOOKUP($A329,[0]!Table,MATCH(X$4,[0]!Curves,0))</f>
        <v>6.5715691426561307E-2</v>
      </c>
      <c r="Y329" s="84">
        <f t="shared" ca="1" si="174"/>
        <v>0.15205656119622482</v>
      </c>
      <c r="Z329" s="22">
        <f t="shared" si="175"/>
        <v>0</v>
      </c>
      <c r="AA329" s="22">
        <f t="shared" si="176"/>
        <v>0</v>
      </c>
      <c r="AC329" s="72">
        <f t="shared" ca="1" si="177"/>
        <v>0</v>
      </c>
      <c r="AD329" s="72">
        <f t="shared" ca="1" si="178"/>
        <v>0</v>
      </c>
      <c r="AE329" s="72">
        <f t="shared" ca="1" si="179"/>
        <v>0</v>
      </c>
      <c r="AF329" s="72">
        <f t="shared" ca="1" si="180"/>
        <v>0</v>
      </c>
      <c r="AG329" s="72">
        <f t="shared" ca="1" si="181"/>
        <v>0</v>
      </c>
      <c r="AH329" s="72">
        <f t="shared" ca="1" si="182"/>
        <v>0</v>
      </c>
      <c r="AI329" s="72">
        <f t="shared" ca="1" si="183"/>
        <v>0</v>
      </c>
      <c r="AJ329" s="72">
        <f t="shared" ca="1" si="184"/>
        <v>0</v>
      </c>
      <c r="AK329" s="72">
        <f t="shared" ca="1" si="185"/>
        <v>0</v>
      </c>
      <c r="AL329" s="76"/>
      <c r="AM329" s="72">
        <f t="shared" ca="1" si="186"/>
        <v>0</v>
      </c>
      <c r="AN329" s="72">
        <f t="shared" ca="1" si="187"/>
        <v>0</v>
      </c>
      <c r="AO329" s="72">
        <f t="shared" ca="1" si="188"/>
        <v>0</v>
      </c>
      <c r="AP329" s="85">
        <f t="shared" ca="1" si="189"/>
        <v>0</v>
      </c>
      <c r="AR329" s="72">
        <f t="shared" ca="1" si="190"/>
        <v>0</v>
      </c>
      <c r="AS329" s="72">
        <f t="shared" ca="1" si="191"/>
        <v>0</v>
      </c>
      <c r="AT329" s="72">
        <f t="shared" ca="1" si="192"/>
        <v>0</v>
      </c>
      <c r="AU329" s="85">
        <f t="shared" ca="1" si="193"/>
        <v>0</v>
      </c>
      <c r="AV329" s="85"/>
      <c r="AW329" s="73">
        <f t="shared" ca="1" si="194"/>
        <v>0</v>
      </c>
      <c r="AY329" s="73">
        <f t="shared" ca="1" si="195"/>
        <v>0</v>
      </c>
      <c r="AZ329" s="86"/>
    </row>
    <row r="330" spans="1:52" ht="12" customHeight="1">
      <c r="A330" s="77">
        <f t="shared" si="196"/>
        <v>47665</v>
      </c>
      <c r="B330" s="78">
        <f t="shared" si="197"/>
        <v>50000</v>
      </c>
      <c r="C330" s="87"/>
      <c r="D330" s="79">
        <f t="shared" ref="D330:D369" si="198">B330+C330</f>
        <v>50000</v>
      </c>
      <c r="E330" s="67">
        <f t="shared" ref="E330:E369" si="199">IF(Z330=0,0,IF(AND(Z330=1,$H$3=1),D330*U330,IF($H$3=2,D330,"N/A")))</f>
        <v>0</v>
      </c>
      <c r="F330" s="67">
        <f t="shared" ref="F330:F369" ca="1" si="200">E330*Y330</f>
        <v>0</v>
      </c>
      <c r="G330" s="80">
        <f>VLOOKUP($A330,[0]!Table,MATCH(G$4,[0]!Curves,0))</f>
        <v>0</v>
      </c>
      <c r="H330" s="81">
        <f t="shared" ref="H330:H369" si="201">G330+$H$7</f>
        <v>0</v>
      </c>
      <c r="I330" s="80">
        <f t="shared" ref="I330:I369" si="202">H330</f>
        <v>0</v>
      </c>
      <c r="J330" s="80">
        <f>VLOOKUP($A330,[0]!Table,MATCH(J$4,[0]!Curves,0))</f>
        <v>0</v>
      </c>
      <c r="K330" s="81">
        <f t="shared" ref="K330:K369" si="203">J330+$K$7</f>
        <v>0</v>
      </c>
      <c r="L330" s="99">
        <f t="shared" ref="L330:L369" si="204">K330</f>
        <v>0</v>
      </c>
      <c r="M330" s="80">
        <f>VLOOKUP($A330,[0]!Table,MATCH(M$4,[0]!Curves,0))</f>
        <v>0</v>
      </c>
      <c r="N330" s="81">
        <f t="shared" ref="N330:N369" si="205">M330+$N$7</f>
        <v>0</v>
      </c>
      <c r="O330" s="99">
        <f t="shared" ref="O330:O369" si="206">N330</f>
        <v>0</v>
      </c>
      <c r="P330" s="71"/>
      <c r="Q330" s="99">
        <f t="shared" ref="Q330:Q369" si="207">IF($F$3=1,M330+J330+G330,J330+G330)</f>
        <v>0</v>
      </c>
      <c r="R330" s="99">
        <f t="shared" ref="R330:R369" si="208">IF($F$3=1,N330+K330+H330,K330+H330)</f>
        <v>0</v>
      </c>
      <c r="S330" s="99">
        <f t="shared" ref="S330:S369" si="209">IF($F$3=1,O330+L330+I330,L330+I330)</f>
        <v>0</v>
      </c>
      <c r="T330" s="82"/>
      <c r="U330" s="22">
        <f t="shared" ref="U330:U369" si="210">A331-A330</f>
        <v>31</v>
      </c>
      <c r="V330" s="83">
        <f t="shared" ref="V330:V369" si="211">CHOOSE(F$3,A331+24,A330)</f>
        <v>47720</v>
      </c>
      <c r="W330" s="22">
        <f t="shared" ref="W330:W369" ca="1" si="212">V330-C$3</f>
        <v>10671</v>
      </c>
      <c r="X330" s="80">
        <f>VLOOKUP($A330,[0]!Table,MATCH(X$4,[0]!Curves,0))</f>
        <v>6.5713377941185605E-2</v>
      </c>
      <c r="Y330" s="84">
        <f t="shared" ref="Y330:Y369" ca="1" si="213">1/(1+CHOOSE(F$3,(X331+($K$3/10000))/2,(X330+($K$3/10000))/2))^(2*W330/365.25)</f>
        <v>0.15123463984108329</v>
      </c>
      <c r="Z330" s="22">
        <f t="shared" ref="Z330:Z369" si="214">IF(AND(mthbeg&lt;=A330,mthend&gt;=A330),1,0)</f>
        <v>0</v>
      </c>
      <c r="AA330" s="22">
        <f t="shared" ref="AA330:AA369" si="215">U330*Z330</f>
        <v>0</v>
      </c>
      <c r="AC330" s="72">
        <f t="shared" ref="AC330:AC369" ca="1" si="216">F330*G330</f>
        <v>0</v>
      </c>
      <c r="AD330" s="72">
        <f t="shared" ref="AD330:AD369" ca="1" si="217">$F330*H330</f>
        <v>0</v>
      </c>
      <c r="AE330" s="72">
        <f t="shared" ref="AE330:AE369" ca="1" si="218">$F330*I330</f>
        <v>0</v>
      </c>
      <c r="AF330" s="72">
        <f t="shared" ref="AF330:AF369" ca="1" si="219">$F330*J330</f>
        <v>0</v>
      </c>
      <c r="AG330" s="72">
        <f t="shared" ref="AG330:AG369" ca="1" si="220">$F330*K330</f>
        <v>0</v>
      </c>
      <c r="AH330" s="72">
        <f t="shared" ref="AH330:AH369" ca="1" si="221">$F330*L330</f>
        <v>0</v>
      </c>
      <c r="AI330" s="72">
        <f t="shared" ref="AI330:AI369" ca="1" si="222">$F330*M330</f>
        <v>0</v>
      </c>
      <c r="AJ330" s="72">
        <f t="shared" ref="AJ330:AJ369" ca="1" si="223">$F330*N330</f>
        <v>0</v>
      </c>
      <c r="AK330" s="72">
        <f t="shared" ref="AK330:AK369" ca="1" si="224">F330*O330</f>
        <v>0</v>
      </c>
      <c r="AL330" s="76"/>
      <c r="AM330" s="72">
        <f t="shared" ref="AM330:AM369" ca="1" si="225">CHOOSE($G$3,AD330-AE330,AE330-AD330)</f>
        <v>0</v>
      </c>
      <c r="AN330" s="72">
        <f t="shared" ref="AN330:AN369" ca="1" si="226">CHOOSE($G$3,AG330-AH330,AH330-AG330)</f>
        <v>0</v>
      </c>
      <c r="AO330" s="72">
        <f t="shared" ref="AO330:AO369" ca="1" si="227">CHOOSE($G$3,AJ330-AK330,AK330-AJ330)</f>
        <v>0</v>
      </c>
      <c r="AP330" s="85">
        <f t="shared" ref="AP330:AP369" ca="1" si="228">SUM(AM330:AO330)</f>
        <v>0</v>
      </c>
      <c r="AR330" s="72">
        <f t="shared" ref="AR330:AR369" ca="1" si="229">CHOOSE($G$3,AC330-AD330,AD330-AC330)</f>
        <v>0</v>
      </c>
      <c r="AS330" s="72">
        <f t="shared" ref="AS330:AS369" ca="1" si="230">CHOOSE($G$3,AF330-AG330,AG330-AF330)</f>
        <v>0</v>
      </c>
      <c r="AT330" s="72">
        <f t="shared" ref="AT330:AT369" ca="1" si="231">CHOOSE($G$3,AI330-AJ330,AJ330-AI330)</f>
        <v>0</v>
      </c>
      <c r="AU330" s="85">
        <f t="shared" ref="AU330:AU369" ca="1" si="232">AR330+AS330+AT330</f>
        <v>0</v>
      </c>
      <c r="AV330" s="85"/>
      <c r="AW330" s="73">
        <f t="shared" ref="AW330:AW369" ca="1" si="233">AU330+AP330</f>
        <v>0</v>
      </c>
      <c r="AY330" s="73">
        <f t="shared" ref="AY330:AY369" ca="1" si="234">AK330+AH330+AE330</f>
        <v>0</v>
      </c>
      <c r="AZ330" s="86"/>
    </row>
    <row r="331" spans="1:52" ht="12" customHeight="1">
      <c r="A331" s="77">
        <f t="shared" ref="A331:A370" si="235">EDATE(A330,1)</f>
        <v>47696</v>
      </c>
      <c r="B331" s="78">
        <f t="shared" ref="B331:B369" si="236">B330</f>
        <v>50000</v>
      </c>
      <c r="C331" s="87"/>
      <c r="D331" s="79">
        <f t="shared" si="198"/>
        <v>50000</v>
      </c>
      <c r="E331" s="67">
        <f t="shared" si="199"/>
        <v>0</v>
      </c>
      <c r="F331" s="67">
        <f t="shared" ca="1" si="200"/>
        <v>0</v>
      </c>
      <c r="G331" s="80">
        <f>VLOOKUP($A331,[0]!Table,MATCH(G$4,[0]!Curves,0))</f>
        <v>0</v>
      </c>
      <c r="H331" s="81">
        <f t="shared" si="201"/>
        <v>0</v>
      </c>
      <c r="I331" s="80">
        <f t="shared" si="202"/>
        <v>0</v>
      </c>
      <c r="J331" s="80">
        <f>VLOOKUP($A331,[0]!Table,MATCH(J$4,[0]!Curves,0))</f>
        <v>0</v>
      </c>
      <c r="K331" s="81">
        <f t="shared" si="203"/>
        <v>0</v>
      </c>
      <c r="L331" s="99">
        <f t="shared" si="204"/>
        <v>0</v>
      </c>
      <c r="M331" s="80">
        <f>VLOOKUP($A331,[0]!Table,MATCH(M$4,[0]!Curves,0))</f>
        <v>0</v>
      </c>
      <c r="N331" s="81">
        <f t="shared" si="205"/>
        <v>0</v>
      </c>
      <c r="O331" s="99">
        <f t="shared" si="206"/>
        <v>0</v>
      </c>
      <c r="P331" s="71"/>
      <c r="Q331" s="99">
        <f t="shared" si="207"/>
        <v>0</v>
      </c>
      <c r="R331" s="99">
        <f t="shared" si="208"/>
        <v>0</v>
      </c>
      <c r="S331" s="99">
        <f t="shared" si="209"/>
        <v>0</v>
      </c>
      <c r="T331" s="82"/>
      <c r="U331" s="22">
        <f t="shared" si="210"/>
        <v>31</v>
      </c>
      <c r="V331" s="83">
        <f t="shared" si="211"/>
        <v>47751</v>
      </c>
      <c r="W331" s="22">
        <f t="shared" ca="1" si="212"/>
        <v>10702</v>
      </c>
      <c r="X331" s="80">
        <f>VLOOKUP($A331,[0]!Table,MATCH(X$4,[0]!Curves,0))</f>
        <v>6.5710987339632002E-2</v>
      </c>
      <c r="Y331" s="84">
        <f t="shared" ca="1" si="213"/>
        <v>0.15041722038054919</v>
      </c>
      <c r="Z331" s="22">
        <f t="shared" si="214"/>
        <v>0</v>
      </c>
      <c r="AA331" s="22">
        <f t="shared" si="215"/>
        <v>0</v>
      </c>
      <c r="AC331" s="72">
        <f t="shared" ca="1" si="216"/>
        <v>0</v>
      </c>
      <c r="AD331" s="72">
        <f t="shared" ca="1" si="217"/>
        <v>0</v>
      </c>
      <c r="AE331" s="72">
        <f t="shared" ca="1" si="218"/>
        <v>0</v>
      </c>
      <c r="AF331" s="72">
        <f t="shared" ca="1" si="219"/>
        <v>0</v>
      </c>
      <c r="AG331" s="72">
        <f t="shared" ca="1" si="220"/>
        <v>0</v>
      </c>
      <c r="AH331" s="72">
        <f t="shared" ca="1" si="221"/>
        <v>0</v>
      </c>
      <c r="AI331" s="72">
        <f t="shared" ca="1" si="222"/>
        <v>0</v>
      </c>
      <c r="AJ331" s="72">
        <f t="shared" ca="1" si="223"/>
        <v>0</v>
      </c>
      <c r="AK331" s="72">
        <f t="shared" ca="1" si="224"/>
        <v>0</v>
      </c>
      <c r="AL331" s="76"/>
      <c r="AM331" s="72">
        <f t="shared" ca="1" si="225"/>
        <v>0</v>
      </c>
      <c r="AN331" s="72">
        <f t="shared" ca="1" si="226"/>
        <v>0</v>
      </c>
      <c r="AO331" s="72">
        <f t="shared" ca="1" si="227"/>
        <v>0</v>
      </c>
      <c r="AP331" s="85">
        <f t="shared" ca="1" si="228"/>
        <v>0</v>
      </c>
      <c r="AR331" s="72">
        <f t="shared" ca="1" si="229"/>
        <v>0</v>
      </c>
      <c r="AS331" s="72">
        <f t="shared" ca="1" si="230"/>
        <v>0</v>
      </c>
      <c r="AT331" s="72">
        <f t="shared" ca="1" si="231"/>
        <v>0</v>
      </c>
      <c r="AU331" s="85">
        <f t="shared" ca="1" si="232"/>
        <v>0</v>
      </c>
      <c r="AV331" s="85"/>
      <c r="AW331" s="73">
        <f t="shared" ca="1" si="233"/>
        <v>0</v>
      </c>
      <c r="AY331" s="73">
        <f t="shared" ca="1" si="234"/>
        <v>0</v>
      </c>
      <c r="AZ331" s="86"/>
    </row>
    <row r="332" spans="1:52" ht="12" customHeight="1">
      <c r="A332" s="77">
        <f t="shared" si="235"/>
        <v>47727</v>
      </c>
      <c r="B332" s="78">
        <f t="shared" si="236"/>
        <v>50000</v>
      </c>
      <c r="C332" s="87"/>
      <c r="D332" s="79">
        <f t="shared" si="198"/>
        <v>50000</v>
      </c>
      <c r="E332" s="67">
        <f t="shared" si="199"/>
        <v>0</v>
      </c>
      <c r="F332" s="67">
        <f t="shared" ca="1" si="200"/>
        <v>0</v>
      </c>
      <c r="G332" s="80">
        <f>VLOOKUP($A332,[0]!Table,MATCH(G$4,[0]!Curves,0))</f>
        <v>0</v>
      </c>
      <c r="H332" s="81">
        <f t="shared" si="201"/>
        <v>0</v>
      </c>
      <c r="I332" s="80">
        <f t="shared" si="202"/>
        <v>0</v>
      </c>
      <c r="J332" s="80">
        <f>VLOOKUP($A332,[0]!Table,MATCH(J$4,[0]!Curves,0))</f>
        <v>0</v>
      </c>
      <c r="K332" s="81">
        <f t="shared" si="203"/>
        <v>0</v>
      </c>
      <c r="L332" s="99">
        <f t="shared" si="204"/>
        <v>0</v>
      </c>
      <c r="M332" s="80">
        <f>VLOOKUP($A332,[0]!Table,MATCH(M$4,[0]!Curves,0))</f>
        <v>0</v>
      </c>
      <c r="N332" s="81">
        <f t="shared" si="205"/>
        <v>0</v>
      </c>
      <c r="O332" s="99">
        <f t="shared" si="206"/>
        <v>0</v>
      </c>
      <c r="P332" s="71"/>
      <c r="Q332" s="99">
        <f t="shared" si="207"/>
        <v>0</v>
      </c>
      <c r="R332" s="99">
        <f t="shared" si="208"/>
        <v>0</v>
      </c>
      <c r="S332" s="99">
        <f t="shared" si="209"/>
        <v>0</v>
      </c>
      <c r="T332" s="82"/>
      <c r="U332" s="22">
        <f t="shared" si="210"/>
        <v>30</v>
      </c>
      <c r="V332" s="83">
        <f t="shared" si="211"/>
        <v>47781</v>
      </c>
      <c r="W332" s="22">
        <f t="shared" ca="1" si="212"/>
        <v>10732</v>
      </c>
      <c r="X332" s="80">
        <f>VLOOKUP($A332,[0]!Table,MATCH(X$4,[0]!Curves,0))</f>
        <v>6.5708596738080202E-2</v>
      </c>
      <c r="Y332" s="84">
        <f t="shared" ca="1" si="213"/>
        <v>0.14963043216977209</v>
      </c>
      <c r="Z332" s="22">
        <f t="shared" si="214"/>
        <v>0</v>
      </c>
      <c r="AA332" s="22">
        <f t="shared" si="215"/>
        <v>0</v>
      </c>
      <c r="AC332" s="72">
        <f t="shared" ca="1" si="216"/>
        <v>0</v>
      </c>
      <c r="AD332" s="72">
        <f t="shared" ca="1" si="217"/>
        <v>0</v>
      </c>
      <c r="AE332" s="72">
        <f t="shared" ca="1" si="218"/>
        <v>0</v>
      </c>
      <c r="AF332" s="72">
        <f t="shared" ca="1" si="219"/>
        <v>0</v>
      </c>
      <c r="AG332" s="72">
        <f t="shared" ca="1" si="220"/>
        <v>0</v>
      </c>
      <c r="AH332" s="72">
        <f t="shared" ca="1" si="221"/>
        <v>0</v>
      </c>
      <c r="AI332" s="72">
        <f t="shared" ca="1" si="222"/>
        <v>0</v>
      </c>
      <c r="AJ332" s="72">
        <f t="shared" ca="1" si="223"/>
        <v>0</v>
      </c>
      <c r="AK332" s="72">
        <f t="shared" ca="1" si="224"/>
        <v>0</v>
      </c>
      <c r="AL332" s="76"/>
      <c r="AM332" s="72">
        <f t="shared" ca="1" si="225"/>
        <v>0</v>
      </c>
      <c r="AN332" s="72">
        <f t="shared" ca="1" si="226"/>
        <v>0</v>
      </c>
      <c r="AO332" s="72">
        <f t="shared" ca="1" si="227"/>
        <v>0</v>
      </c>
      <c r="AP332" s="85">
        <f t="shared" ca="1" si="228"/>
        <v>0</v>
      </c>
      <c r="AR332" s="72">
        <f t="shared" ca="1" si="229"/>
        <v>0</v>
      </c>
      <c r="AS332" s="72">
        <f t="shared" ca="1" si="230"/>
        <v>0</v>
      </c>
      <c r="AT332" s="72">
        <f t="shared" ca="1" si="231"/>
        <v>0</v>
      </c>
      <c r="AU332" s="85">
        <f t="shared" ca="1" si="232"/>
        <v>0</v>
      </c>
      <c r="AV332" s="85"/>
      <c r="AW332" s="73">
        <f t="shared" ca="1" si="233"/>
        <v>0</v>
      </c>
      <c r="AY332" s="73">
        <f t="shared" ca="1" si="234"/>
        <v>0</v>
      </c>
      <c r="AZ332" s="86"/>
    </row>
    <row r="333" spans="1:52" ht="12" customHeight="1">
      <c r="A333" s="77">
        <f t="shared" si="235"/>
        <v>47757</v>
      </c>
      <c r="B333" s="78">
        <f t="shared" si="236"/>
        <v>50000</v>
      </c>
      <c r="C333" s="87"/>
      <c r="D333" s="79">
        <f t="shared" si="198"/>
        <v>50000</v>
      </c>
      <c r="E333" s="67">
        <f t="shared" si="199"/>
        <v>0</v>
      </c>
      <c r="F333" s="67">
        <f t="shared" ca="1" si="200"/>
        <v>0</v>
      </c>
      <c r="G333" s="80">
        <f>VLOOKUP($A333,[0]!Table,MATCH(G$4,[0]!Curves,0))</f>
        <v>0</v>
      </c>
      <c r="H333" s="81">
        <f t="shared" si="201"/>
        <v>0</v>
      </c>
      <c r="I333" s="80">
        <f t="shared" si="202"/>
        <v>0</v>
      </c>
      <c r="J333" s="80">
        <f>VLOOKUP($A333,[0]!Table,MATCH(J$4,[0]!Curves,0))</f>
        <v>0</v>
      </c>
      <c r="K333" s="81">
        <f t="shared" si="203"/>
        <v>0</v>
      </c>
      <c r="L333" s="99">
        <f t="shared" si="204"/>
        <v>0</v>
      </c>
      <c r="M333" s="80">
        <f>VLOOKUP($A333,[0]!Table,MATCH(M$4,[0]!Curves,0))</f>
        <v>0</v>
      </c>
      <c r="N333" s="81">
        <f t="shared" si="205"/>
        <v>0</v>
      </c>
      <c r="O333" s="99">
        <f t="shared" si="206"/>
        <v>0</v>
      </c>
      <c r="P333" s="71"/>
      <c r="Q333" s="99">
        <f t="shared" si="207"/>
        <v>0</v>
      </c>
      <c r="R333" s="99">
        <f t="shared" si="208"/>
        <v>0</v>
      </c>
      <c r="S333" s="99">
        <f t="shared" si="209"/>
        <v>0</v>
      </c>
      <c r="T333" s="82"/>
      <c r="U333" s="22">
        <f t="shared" si="210"/>
        <v>31</v>
      </c>
      <c r="V333" s="83">
        <f t="shared" si="211"/>
        <v>47812</v>
      </c>
      <c r="W333" s="22">
        <f t="shared" ca="1" si="212"/>
        <v>10763</v>
      </c>
      <c r="X333" s="80">
        <f>VLOOKUP($A333,[0]!Table,MATCH(X$4,[0]!Curves,0))</f>
        <v>6.5706283252709802E-2</v>
      </c>
      <c r="Y333" s="84">
        <f t="shared" ca="1" si="213"/>
        <v>0.14882179848943389</v>
      </c>
      <c r="Z333" s="22">
        <f t="shared" si="214"/>
        <v>0</v>
      </c>
      <c r="AA333" s="22">
        <f t="shared" si="215"/>
        <v>0</v>
      </c>
      <c r="AC333" s="72">
        <f t="shared" ca="1" si="216"/>
        <v>0</v>
      </c>
      <c r="AD333" s="72">
        <f t="shared" ca="1" si="217"/>
        <v>0</v>
      </c>
      <c r="AE333" s="72">
        <f t="shared" ca="1" si="218"/>
        <v>0</v>
      </c>
      <c r="AF333" s="72">
        <f t="shared" ca="1" si="219"/>
        <v>0</v>
      </c>
      <c r="AG333" s="72">
        <f t="shared" ca="1" si="220"/>
        <v>0</v>
      </c>
      <c r="AH333" s="72">
        <f t="shared" ca="1" si="221"/>
        <v>0</v>
      </c>
      <c r="AI333" s="72">
        <f t="shared" ca="1" si="222"/>
        <v>0</v>
      </c>
      <c r="AJ333" s="72">
        <f t="shared" ca="1" si="223"/>
        <v>0</v>
      </c>
      <c r="AK333" s="72">
        <f t="shared" ca="1" si="224"/>
        <v>0</v>
      </c>
      <c r="AL333" s="76"/>
      <c r="AM333" s="72">
        <f t="shared" ca="1" si="225"/>
        <v>0</v>
      </c>
      <c r="AN333" s="72">
        <f t="shared" ca="1" si="226"/>
        <v>0</v>
      </c>
      <c r="AO333" s="72">
        <f t="shared" ca="1" si="227"/>
        <v>0</v>
      </c>
      <c r="AP333" s="85">
        <f t="shared" ca="1" si="228"/>
        <v>0</v>
      </c>
      <c r="AR333" s="72">
        <f t="shared" ca="1" si="229"/>
        <v>0</v>
      </c>
      <c r="AS333" s="72">
        <f t="shared" ca="1" si="230"/>
        <v>0</v>
      </c>
      <c r="AT333" s="72">
        <f t="shared" ca="1" si="231"/>
        <v>0</v>
      </c>
      <c r="AU333" s="85">
        <f t="shared" ca="1" si="232"/>
        <v>0</v>
      </c>
      <c r="AV333" s="85"/>
      <c r="AW333" s="73">
        <f t="shared" ca="1" si="233"/>
        <v>0</v>
      </c>
      <c r="AY333" s="73">
        <f t="shared" ca="1" si="234"/>
        <v>0</v>
      </c>
      <c r="AZ333" s="86"/>
    </row>
    <row r="334" spans="1:52" ht="12" customHeight="1">
      <c r="A334" s="77">
        <f t="shared" si="235"/>
        <v>47788</v>
      </c>
      <c r="B334" s="78">
        <f t="shared" si="236"/>
        <v>50000</v>
      </c>
      <c r="C334" s="87"/>
      <c r="D334" s="79">
        <f t="shared" si="198"/>
        <v>50000</v>
      </c>
      <c r="E334" s="67">
        <f t="shared" si="199"/>
        <v>0</v>
      </c>
      <c r="F334" s="67">
        <f t="shared" ca="1" si="200"/>
        <v>0</v>
      </c>
      <c r="G334" s="80">
        <f>VLOOKUP($A334,[0]!Table,MATCH(G$4,[0]!Curves,0))</f>
        <v>0</v>
      </c>
      <c r="H334" s="81">
        <f t="shared" si="201"/>
        <v>0</v>
      </c>
      <c r="I334" s="80">
        <f t="shared" si="202"/>
        <v>0</v>
      </c>
      <c r="J334" s="80">
        <f>VLOOKUP($A334,[0]!Table,MATCH(J$4,[0]!Curves,0))</f>
        <v>0</v>
      </c>
      <c r="K334" s="81">
        <f t="shared" si="203"/>
        <v>0</v>
      </c>
      <c r="L334" s="99">
        <f t="shared" si="204"/>
        <v>0</v>
      </c>
      <c r="M334" s="80">
        <f>VLOOKUP($A334,[0]!Table,MATCH(M$4,[0]!Curves,0))</f>
        <v>0</v>
      </c>
      <c r="N334" s="81">
        <f t="shared" si="205"/>
        <v>0</v>
      </c>
      <c r="O334" s="99">
        <f t="shared" si="206"/>
        <v>0</v>
      </c>
      <c r="P334" s="71"/>
      <c r="Q334" s="99">
        <f t="shared" si="207"/>
        <v>0</v>
      </c>
      <c r="R334" s="99">
        <f t="shared" si="208"/>
        <v>0</v>
      </c>
      <c r="S334" s="99">
        <f t="shared" si="209"/>
        <v>0</v>
      </c>
      <c r="T334" s="82"/>
      <c r="U334" s="22">
        <f t="shared" si="210"/>
        <v>30</v>
      </c>
      <c r="V334" s="83">
        <f t="shared" si="211"/>
        <v>47842</v>
      </c>
      <c r="W334" s="22">
        <f t="shared" ca="1" si="212"/>
        <v>10793</v>
      </c>
      <c r="X334" s="80">
        <f>VLOOKUP($A334,[0]!Table,MATCH(X$4,[0]!Curves,0))</f>
        <v>6.5703892651161902E-2</v>
      </c>
      <c r="Y334" s="84">
        <f t="shared" ca="1" si="213"/>
        <v>0.14804346624429304</v>
      </c>
      <c r="Z334" s="22">
        <f t="shared" si="214"/>
        <v>0</v>
      </c>
      <c r="AA334" s="22">
        <f t="shared" si="215"/>
        <v>0</v>
      </c>
      <c r="AC334" s="72">
        <f t="shared" ca="1" si="216"/>
        <v>0</v>
      </c>
      <c r="AD334" s="72">
        <f t="shared" ca="1" si="217"/>
        <v>0</v>
      </c>
      <c r="AE334" s="72">
        <f t="shared" ca="1" si="218"/>
        <v>0</v>
      </c>
      <c r="AF334" s="72">
        <f t="shared" ca="1" si="219"/>
        <v>0</v>
      </c>
      <c r="AG334" s="72">
        <f t="shared" ca="1" si="220"/>
        <v>0</v>
      </c>
      <c r="AH334" s="72">
        <f t="shared" ca="1" si="221"/>
        <v>0</v>
      </c>
      <c r="AI334" s="72">
        <f t="shared" ca="1" si="222"/>
        <v>0</v>
      </c>
      <c r="AJ334" s="72">
        <f t="shared" ca="1" si="223"/>
        <v>0</v>
      </c>
      <c r="AK334" s="72">
        <f t="shared" ca="1" si="224"/>
        <v>0</v>
      </c>
      <c r="AL334" s="76"/>
      <c r="AM334" s="72">
        <f t="shared" ca="1" si="225"/>
        <v>0</v>
      </c>
      <c r="AN334" s="72">
        <f t="shared" ca="1" si="226"/>
        <v>0</v>
      </c>
      <c r="AO334" s="72">
        <f t="shared" ca="1" si="227"/>
        <v>0</v>
      </c>
      <c r="AP334" s="85">
        <f t="shared" ca="1" si="228"/>
        <v>0</v>
      </c>
      <c r="AR334" s="72">
        <f t="shared" ca="1" si="229"/>
        <v>0</v>
      </c>
      <c r="AS334" s="72">
        <f t="shared" ca="1" si="230"/>
        <v>0</v>
      </c>
      <c r="AT334" s="72">
        <f t="shared" ca="1" si="231"/>
        <v>0</v>
      </c>
      <c r="AU334" s="85">
        <f t="shared" ca="1" si="232"/>
        <v>0</v>
      </c>
      <c r="AV334" s="85"/>
      <c r="AW334" s="73">
        <f t="shared" ca="1" si="233"/>
        <v>0</v>
      </c>
      <c r="AY334" s="73">
        <f t="shared" ca="1" si="234"/>
        <v>0</v>
      </c>
      <c r="AZ334" s="86"/>
    </row>
    <row r="335" spans="1:52" ht="12" customHeight="1">
      <c r="A335" s="77">
        <f t="shared" si="235"/>
        <v>47818</v>
      </c>
      <c r="B335" s="78">
        <f t="shared" si="236"/>
        <v>50000</v>
      </c>
      <c r="C335" s="87"/>
      <c r="D335" s="79">
        <f t="shared" si="198"/>
        <v>50000</v>
      </c>
      <c r="E335" s="67">
        <f t="shared" si="199"/>
        <v>0</v>
      </c>
      <c r="F335" s="67">
        <f t="shared" ca="1" si="200"/>
        <v>0</v>
      </c>
      <c r="G335" s="80">
        <f>VLOOKUP($A335,[0]!Table,MATCH(G$4,[0]!Curves,0))</f>
        <v>0</v>
      </c>
      <c r="H335" s="81">
        <f t="shared" si="201"/>
        <v>0</v>
      </c>
      <c r="I335" s="80">
        <f t="shared" si="202"/>
        <v>0</v>
      </c>
      <c r="J335" s="80">
        <f>VLOOKUP($A335,[0]!Table,MATCH(J$4,[0]!Curves,0))</f>
        <v>0</v>
      </c>
      <c r="K335" s="81">
        <f t="shared" si="203"/>
        <v>0</v>
      </c>
      <c r="L335" s="99">
        <f t="shared" si="204"/>
        <v>0</v>
      </c>
      <c r="M335" s="80">
        <f>VLOOKUP($A335,[0]!Table,MATCH(M$4,[0]!Curves,0))</f>
        <v>0</v>
      </c>
      <c r="N335" s="81">
        <f t="shared" si="205"/>
        <v>0</v>
      </c>
      <c r="O335" s="99">
        <f t="shared" si="206"/>
        <v>0</v>
      </c>
      <c r="P335" s="71"/>
      <c r="Q335" s="99">
        <f t="shared" si="207"/>
        <v>0</v>
      </c>
      <c r="R335" s="99">
        <f t="shared" si="208"/>
        <v>0</v>
      </c>
      <c r="S335" s="99">
        <f t="shared" si="209"/>
        <v>0</v>
      </c>
      <c r="T335" s="82"/>
      <c r="U335" s="22">
        <f t="shared" si="210"/>
        <v>31</v>
      </c>
      <c r="V335" s="83">
        <f t="shared" si="211"/>
        <v>47873</v>
      </c>
      <c r="W335" s="22">
        <f t="shared" ca="1" si="212"/>
        <v>10824</v>
      </c>
      <c r="X335" s="80">
        <f>VLOOKUP($A335,[0]!Table,MATCH(X$4,[0]!Curves,0))</f>
        <v>6.5701579165795096E-2</v>
      </c>
      <c r="Y335" s="84">
        <f t="shared" ca="1" si="213"/>
        <v>0.1472334234716717</v>
      </c>
      <c r="Z335" s="22">
        <f t="shared" si="214"/>
        <v>0</v>
      </c>
      <c r="AA335" s="22">
        <f t="shared" si="215"/>
        <v>0</v>
      </c>
      <c r="AC335" s="72">
        <f t="shared" ca="1" si="216"/>
        <v>0</v>
      </c>
      <c r="AD335" s="72">
        <f t="shared" ca="1" si="217"/>
        <v>0</v>
      </c>
      <c r="AE335" s="72">
        <f t="shared" ca="1" si="218"/>
        <v>0</v>
      </c>
      <c r="AF335" s="72">
        <f t="shared" ca="1" si="219"/>
        <v>0</v>
      </c>
      <c r="AG335" s="72">
        <f t="shared" ca="1" si="220"/>
        <v>0</v>
      </c>
      <c r="AH335" s="72">
        <f t="shared" ca="1" si="221"/>
        <v>0</v>
      </c>
      <c r="AI335" s="72">
        <f t="shared" ca="1" si="222"/>
        <v>0</v>
      </c>
      <c r="AJ335" s="72">
        <f t="shared" ca="1" si="223"/>
        <v>0</v>
      </c>
      <c r="AK335" s="72">
        <f t="shared" ca="1" si="224"/>
        <v>0</v>
      </c>
      <c r="AL335" s="76"/>
      <c r="AM335" s="72">
        <f t="shared" ca="1" si="225"/>
        <v>0</v>
      </c>
      <c r="AN335" s="72">
        <f t="shared" ca="1" si="226"/>
        <v>0</v>
      </c>
      <c r="AO335" s="72">
        <f t="shared" ca="1" si="227"/>
        <v>0</v>
      </c>
      <c r="AP335" s="85">
        <f t="shared" ca="1" si="228"/>
        <v>0</v>
      </c>
      <c r="AR335" s="72">
        <f t="shared" ca="1" si="229"/>
        <v>0</v>
      </c>
      <c r="AS335" s="72">
        <f t="shared" ca="1" si="230"/>
        <v>0</v>
      </c>
      <c r="AT335" s="72">
        <f t="shared" ca="1" si="231"/>
        <v>0</v>
      </c>
      <c r="AU335" s="85">
        <f t="shared" ca="1" si="232"/>
        <v>0</v>
      </c>
      <c r="AV335" s="85"/>
      <c r="AW335" s="73">
        <f t="shared" ca="1" si="233"/>
        <v>0</v>
      </c>
      <c r="AY335" s="73">
        <f t="shared" ca="1" si="234"/>
        <v>0</v>
      </c>
      <c r="AZ335" s="86"/>
    </row>
    <row r="336" spans="1:52" ht="12" customHeight="1">
      <c r="A336" s="77">
        <f t="shared" si="235"/>
        <v>47849</v>
      </c>
      <c r="B336" s="78">
        <f t="shared" si="236"/>
        <v>50000</v>
      </c>
      <c r="C336" s="87"/>
      <c r="D336" s="79">
        <f t="shared" si="198"/>
        <v>50000</v>
      </c>
      <c r="E336" s="67">
        <f t="shared" si="199"/>
        <v>0</v>
      </c>
      <c r="F336" s="67">
        <f t="shared" ca="1" si="200"/>
        <v>0</v>
      </c>
      <c r="G336" s="80">
        <f>VLOOKUP($A336,[0]!Table,MATCH(G$4,[0]!Curves,0))</f>
        <v>0</v>
      </c>
      <c r="H336" s="81">
        <f t="shared" si="201"/>
        <v>0</v>
      </c>
      <c r="I336" s="80">
        <f t="shared" si="202"/>
        <v>0</v>
      </c>
      <c r="J336" s="80">
        <f>VLOOKUP($A336,[0]!Table,MATCH(J$4,[0]!Curves,0))</f>
        <v>0</v>
      </c>
      <c r="K336" s="81">
        <f t="shared" si="203"/>
        <v>0</v>
      </c>
      <c r="L336" s="99">
        <f t="shared" si="204"/>
        <v>0</v>
      </c>
      <c r="M336" s="80">
        <f>VLOOKUP($A336,[0]!Table,MATCH(M$4,[0]!Curves,0))</f>
        <v>0</v>
      </c>
      <c r="N336" s="81">
        <f t="shared" si="205"/>
        <v>0</v>
      </c>
      <c r="O336" s="99">
        <f t="shared" si="206"/>
        <v>0</v>
      </c>
      <c r="P336" s="71"/>
      <c r="Q336" s="99">
        <f t="shared" si="207"/>
        <v>0</v>
      </c>
      <c r="R336" s="99">
        <f t="shared" si="208"/>
        <v>0</v>
      </c>
      <c r="S336" s="99">
        <f t="shared" si="209"/>
        <v>0</v>
      </c>
      <c r="T336" s="82"/>
      <c r="U336" s="22">
        <f t="shared" si="210"/>
        <v>31</v>
      </c>
      <c r="V336" s="83">
        <f t="shared" si="211"/>
        <v>47904</v>
      </c>
      <c r="W336" s="22">
        <f t="shared" ca="1" si="212"/>
        <v>10855</v>
      </c>
      <c r="X336" s="80">
        <f>VLOOKUP($A336,[0]!Table,MATCH(X$4,[0]!Curves,0))</f>
        <v>6.5701579165795096E-2</v>
      </c>
      <c r="Y336" s="84">
        <f t="shared" ca="1" si="213"/>
        <v>0.14642781297363922</v>
      </c>
      <c r="Z336" s="22">
        <f t="shared" si="214"/>
        <v>0</v>
      </c>
      <c r="AA336" s="22">
        <f t="shared" si="215"/>
        <v>0</v>
      </c>
      <c r="AC336" s="72">
        <f t="shared" ca="1" si="216"/>
        <v>0</v>
      </c>
      <c r="AD336" s="72">
        <f t="shared" ca="1" si="217"/>
        <v>0</v>
      </c>
      <c r="AE336" s="72">
        <f t="shared" ca="1" si="218"/>
        <v>0</v>
      </c>
      <c r="AF336" s="72">
        <f t="shared" ca="1" si="219"/>
        <v>0</v>
      </c>
      <c r="AG336" s="72">
        <f t="shared" ca="1" si="220"/>
        <v>0</v>
      </c>
      <c r="AH336" s="72">
        <f t="shared" ca="1" si="221"/>
        <v>0</v>
      </c>
      <c r="AI336" s="72">
        <f t="shared" ca="1" si="222"/>
        <v>0</v>
      </c>
      <c r="AJ336" s="72">
        <f t="shared" ca="1" si="223"/>
        <v>0</v>
      </c>
      <c r="AK336" s="72">
        <f t="shared" ca="1" si="224"/>
        <v>0</v>
      </c>
      <c r="AL336" s="76"/>
      <c r="AM336" s="72">
        <f t="shared" ca="1" si="225"/>
        <v>0</v>
      </c>
      <c r="AN336" s="72">
        <f t="shared" ca="1" si="226"/>
        <v>0</v>
      </c>
      <c r="AO336" s="72">
        <f t="shared" ca="1" si="227"/>
        <v>0</v>
      </c>
      <c r="AP336" s="85">
        <f t="shared" ca="1" si="228"/>
        <v>0</v>
      </c>
      <c r="AR336" s="72">
        <f t="shared" ca="1" si="229"/>
        <v>0</v>
      </c>
      <c r="AS336" s="72">
        <f t="shared" ca="1" si="230"/>
        <v>0</v>
      </c>
      <c r="AT336" s="72">
        <f t="shared" ca="1" si="231"/>
        <v>0</v>
      </c>
      <c r="AU336" s="85">
        <f t="shared" ca="1" si="232"/>
        <v>0</v>
      </c>
      <c r="AV336" s="85"/>
      <c r="AW336" s="73">
        <f t="shared" ca="1" si="233"/>
        <v>0</v>
      </c>
      <c r="AY336" s="73">
        <f t="shared" ca="1" si="234"/>
        <v>0</v>
      </c>
      <c r="AZ336" s="86"/>
    </row>
    <row r="337" spans="1:52" ht="12" customHeight="1">
      <c r="A337" s="77">
        <f t="shared" si="235"/>
        <v>47880</v>
      </c>
      <c r="B337" s="78">
        <f t="shared" si="236"/>
        <v>50000</v>
      </c>
      <c r="C337" s="87"/>
      <c r="D337" s="79">
        <f t="shared" si="198"/>
        <v>50000</v>
      </c>
      <c r="E337" s="67">
        <f t="shared" si="199"/>
        <v>0</v>
      </c>
      <c r="F337" s="67">
        <f t="shared" ca="1" si="200"/>
        <v>0</v>
      </c>
      <c r="G337" s="80">
        <f>VLOOKUP($A337,[0]!Table,MATCH(G$4,[0]!Curves,0))</f>
        <v>0</v>
      </c>
      <c r="H337" s="81">
        <f t="shared" si="201"/>
        <v>0</v>
      </c>
      <c r="I337" s="80">
        <f t="shared" si="202"/>
        <v>0</v>
      </c>
      <c r="J337" s="80">
        <f>VLOOKUP($A337,[0]!Table,MATCH(J$4,[0]!Curves,0))</f>
        <v>0</v>
      </c>
      <c r="K337" s="81">
        <f t="shared" si="203"/>
        <v>0</v>
      </c>
      <c r="L337" s="99">
        <f t="shared" si="204"/>
        <v>0</v>
      </c>
      <c r="M337" s="80">
        <f>VLOOKUP($A337,[0]!Table,MATCH(M$4,[0]!Curves,0))</f>
        <v>0</v>
      </c>
      <c r="N337" s="81">
        <f t="shared" si="205"/>
        <v>0</v>
      </c>
      <c r="O337" s="99">
        <f t="shared" si="206"/>
        <v>0</v>
      </c>
      <c r="P337" s="71"/>
      <c r="Q337" s="99">
        <f t="shared" si="207"/>
        <v>0</v>
      </c>
      <c r="R337" s="99">
        <f t="shared" si="208"/>
        <v>0</v>
      </c>
      <c r="S337" s="99">
        <f t="shared" si="209"/>
        <v>0</v>
      </c>
      <c r="T337" s="82"/>
      <c r="U337" s="22">
        <f t="shared" si="210"/>
        <v>28</v>
      </c>
      <c r="V337" s="83">
        <f t="shared" si="211"/>
        <v>47932</v>
      </c>
      <c r="W337" s="22">
        <f t="shared" ca="1" si="212"/>
        <v>10883</v>
      </c>
      <c r="X337" s="80">
        <f>VLOOKUP($A337,[0]!Table,MATCH(X$4,[0]!Curves,0))</f>
        <v>6.5701579165795096E-2</v>
      </c>
      <c r="Y337" s="84">
        <f t="shared" ca="1" si="213"/>
        <v>0.14570395424116603</v>
      </c>
      <c r="Z337" s="22">
        <f t="shared" si="214"/>
        <v>0</v>
      </c>
      <c r="AA337" s="22">
        <f t="shared" si="215"/>
        <v>0</v>
      </c>
      <c r="AC337" s="72">
        <f t="shared" ca="1" si="216"/>
        <v>0</v>
      </c>
      <c r="AD337" s="72">
        <f t="shared" ca="1" si="217"/>
        <v>0</v>
      </c>
      <c r="AE337" s="72">
        <f t="shared" ca="1" si="218"/>
        <v>0</v>
      </c>
      <c r="AF337" s="72">
        <f t="shared" ca="1" si="219"/>
        <v>0</v>
      </c>
      <c r="AG337" s="72">
        <f t="shared" ca="1" si="220"/>
        <v>0</v>
      </c>
      <c r="AH337" s="72">
        <f t="shared" ca="1" si="221"/>
        <v>0</v>
      </c>
      <c r="AI337" s="72">
        <f t="shared" ca="1" si="222"/>
        <v>0</v>
      </c>
      <c r="AJ337" s="72">
        <f t="shared" ca="1" si="223"/>
        <v>0</v>
      </c>
      <c r="AK337" s="72">
        <f t="shared" ca="1" si="224"/>
        <v>0</v>
      </c>
      <c r="AL337" s="76"/>
      <c r="AM337" s="72">
        <f t="shared" ca="1" si="225"/>
        <v>0</v>
      </c>
      <c r="AN337" s="72">
        <f t="shared" ca="1" si="226"/>
        <v>0</v>
      </c>
      <c r="AO337" s="72">
        <f t="shared" ca="1" si="227"/>
        <v>0</v>
      </c>
      <c r="AP337" s="85">
        <f t="shared" ca="1" si="228"/>
        <v>0</v>
      </c>
      <c r="AR337" s="72">
        <f t="shared" ca="1" si="229"/>
        <v>0</v>
      </c>
      <c r="AS337" s="72">
        <f t="shared" ca="1" si="230"/>
        <v>0</v>
      </c>
      <c r="AT337" s="72">
        <f t="shared" ca="1" si="231"/>
        <v>0</v>
      </c>
      <c r="AU337" s="85">
        <f t="shared" ca="1" si="232"/>
        <v>0</v>
      </c>
      <c r="AV337" s="85"/>
      <c r="AW337" s="73">
        <f t="shared" ca="1" si="233"/>
        <v>0</v>
      </c>
      <c r="AY337" s="73">
        <f t="shared" ca="1" si="234"/>
        <v>0</v>
      </c>
      <c r="AZ337" s="86"/>
    </row>
    <row r="338" spans="1:52" ht="12" customHeight="1">
      <c r="A338" s="77">
        <f t="shared" si="235"/>
        <v>47908</v>
      </c>
      <c r="B338" s="78">
        <f t="shared" si="236"/>
        <v>50000</v>
      </c>
      <c r="C338" s="87"/>
      <c r="D338" s="79">
        <f t="shared" si="198"/>
        <v>50000</v>
      </c>
      <c r="E338" s="67">
        <f t="shared" si="199"/>
        <v>0</v>
      </c>
      <c r="F338" s="67">
        <f t="shared" ca="1" si="200"/>
        <v>0</v>
      </c>
      <c r="G338" s="80">
        <f>VLOOKUP($A338,[0]!Table,MATCH(G$4,[0]!Curves,0))</f>
        <v>0</v>
      </c>
      <c r="H338" s="81">
        <f t="shared" si="201"/>
        <v>0</v>
      </c>
      <c r="I338" s="80">
        <f t="shared" si="202"/>
        <v>0</v>
      </c>
      <c r="J338" s="80">
        <f>VLOOKUP($A338,[0]!Table,MATCH(J$4,[0]!Curves,0))</f>
        <v>0</v>
      </c>
      <c r="K338" s="81">
        <f t="shared" si="203"/>
        <v>0</v>
      </c>
      <c r="L338" s="99">
        <f t="shared" si="204"/>
        <v>0</v>
      </c>
      <c r="M338" s="80">
        <f>VLOOKUP($A338,[0]!Table,MATCH(M$4,[0]!Curves,0))</f>
        <v>0</v>
      </c>
      <c r="N338" s="81">
        <f t="shared" si="205"/>
        <v>0</v>
      </c>
      <c r="O338" s="99">
        <f t="shared" si="206"/>
        <v>0</v>
      </c>
      <c r="P338" s="71"/>
      <c r="Q338" s="99">
        <f t="shared" si="207"/>
        <v>0</v>
      </c>
      <c r="R338" s="99">
        <f t="shared" si="208"/>
        <v>0</v>
      </c>
      <c r="S338" s="99">
        <f t="shared" si="209"/>
        <v>0</v>
      </c>
      <c r="T338" s="82"/>
      <c r="U338" s="22">
        <f t="shared" si="210"/>
        <v>31</v>
      </c>
      <c r="V338" s="83">
        <f t="shared" si="211"/>
        <v>47963</v>
      </c>
      <c r="W338" s="22">
        <f t="shared" ca="1" si="212"/>
        <v>10914</v>
      </c>
      <c r="X338" s="80">
        <f>VLOOKUP($A338,[0]!Table,MATCH(X$4,[0]!Curves,0))</f>
        <v>6.5701579165795096E-2</v>
      </c>
      <c r="Y338" s="84">
        <f t="shared" ca="1" si="213"/>
        <v>0.14490671247109937</v>
      </c>
      <c r="Z338" s="22">
        <f t="shared" si="214"/>
        <v>0</v>
      </c>
      <c r="AA338" s="22">
        <f t="shared" si="215"/>
        <v>0</v>
      </c>
      <c r="AC338" s="72">
        <f t="shared" ca="1" si="216"/>
        <v>0</v>
      </c>
      <c r="AD338" s="72">
        <f t="shared" ca="1" si="217"/>
        <v>0</v>
      </c>
      <c r="AE338" s="72">
        <f t="shared" ca="1" si="218"/>
        <v>0</v>
      </c>
      <c r="AF338" s="72">
        <f t="shared" ca="1" si="219"/>
        <v>0</v>
      </c>
      <c r="AG338" s="72">
        <f t="shared" ca="1" si="220"/>
        <v>0</v>
      </c>
      <c r="AH338" s="72">
        <f t="shared" ca="1" si="221"/>
        <v>0</v>
      </c>
      <c r="AI338" s="72">
        <f t="shared" ca="1" si="222"/>
        <v>0</v>
      </c>
      <c r="AJ338" s="72">
        <f t="shared" ca="1" si="223"/>
        <v>0</v>
      </c>
      <c r="AK338" s="72">
        <f t="shared" ca="1" si="224"/>
        <v>0</v>
      </c>
      <c r="AL338" s="76"/>
      <c r="AM338" s="72">
        <f t="shared" ca="1" si="225"/>
        <v>0</v>
      </c>
      <c r="AN338" s="72">
        <f t="shared" ca="1" si="226"/>
        <v>0</v>
      </c>
      <c r="AO338" s="72">
        <f t="shared" ca="1" si="227"/>
        <v>0</v>
      </c>
      <c r="AP338" s="85">
        <f t="shared" ca="1" si="228"/>
        <v>0</v>
      </c>
      <c r="AR338" s="72">
        <f t="shared" ca="1" si="229"/>
        <v>0</v>
      </c>
      <c r="AS338" s="72">
        <f t="shared" ca="1" si="230"/>
        <v>0</v>
      </c>
      <c r="AT338" s="72">
        <f t="shared" ca="1" si="231"/>
        <v>0</v>
      </c>
      <c r="AU338" s="85">
        <f t="shared" ca="1" si="232"/>
        <v>0</v>
      </c>
      <c r="AV338" s="85"/>
      <c r="AW338" s="73">
        <f t="shared" ca="1" si="233"/>
        <v>0</v>
      </c>
      <c r="AY338" s="73">
        <f t="shared" ca="1" si="234"/>
        <v>0</v>
      </c>
      <c r="AZ338" s="86"/>
    </row>
    <row r="339" spans="1:52" ht="12" customHeight="1">
      <c r="A339" s="77">
        <f t="shared" si="235"/>
        <v>47939</v>
      </c>
      <c r="B339" s="78">
        <f t="shared" si="236"/>
        <v>50000</v>
      </c>
      <c r="C339" s="87"/>
      <c r="D339" s="79">
        <f t="shared" si="198"/>
        <v>50000</v>
      </c>
      <c r="E339" s="67">
        <f t="shared" si="199"/>
        <v>0</v>
      </c>
      <c r="F339" s="67">
        <f t="shared" ca="1" si="200"/>
        <v>0</v>
      </c>
      <c r="G339" s="80">
        <f>VLOOKUP($A339,[0]!Table,MATCH(G$4,[0]!Curves,0))</f>
        <v>0</v>
      </c>
      <c r="H339" s="81">
        <f t="shared" si="201"/>
        <v>0</v>
      </c>
      <c r="I339" s="80">
        <f t="shared" si="202"/>
        <v>0</v>
      </c>
      <c r="J339" s="80">
        <f>VLOOKUP($A339,[0]!Table,MATCH(J$4,[0]!Curves,0))</f>
        <v>0</v>
      </c>
      <c r="K339" s="81">
        <f t="shared" si="203"/>
        <v>0</v>
      </c>
      <c r="L339" s="99">
        <f t="shared" si="204"/>
        <v>0</v>
      </c>
      <c r="M339" s="80">
        <f>VLOOKUP($A339,[0]!Table,MATCH(M$4,[0]!Curves,0))</f>
        <v>0</v>
      </c>
      <c r="N339" s="81">
        <f t="shared" si="205"/>
        <v>0</v>
      </c>
      <c r="O339" s="99">
        <f t="shared" si="206"/>
        <v>0</v>
      </c>
      <c r="P339" s="71"/>
      <c r="Q339" s="99">
        <f t="shared" si="207"/>
        <v>0</v>
      </c>
      <c r="R339" s="99">
        <f t="shared" si="208"/>
        <v>0</v>
      </c>
      <c r="S339" s="99">
        <f t="shared" si="209"/>
        <v>0</v>
      </c>
      <c r="T339" s="82"/>
      <c r="U339" s="22">
        <f t="shared" si="210"/>
        <v>30</v>
      </c>
      <c r="V339" s="83">
        <f t="shared" si="211"/>
        <v>47993</v>
      </c>
      <c r="W339" s="22">
        <f t="shared" ca="1" si="212"/>
        <v>10944</v>
      </c>
      <c r="X339" s="80">
        <f>VLOOKUP($A339,[0]!Table,MATCH(X$4,[0]!Curves,0))</f>
        <v>6.5701579165795096E-2</v>
      </c>
      <c r="Y339" s="84">
        <f t="shared" ca="1" si="213"/>
        <v>0.14413934184801183</v>
      </c>
      <c r="Z339" s="22">
        <f t="shared" si="214"/>
        <v>0</v>
      </c>
      <c r="AA339" s="22">
        <f t="shared" si="215"/>
        <v>0</v>
      </c>
      <c r="AC339" s="72">
        <f t="shared" ca="1" si="216"/>
        <v>0</v>
      </c>
      <c r="AD339" s="72">
        <f t="shared" ca="1" si="217"/>
        <v>0</v>
      </c>
      <c r="AE339" s="72">
        <f t="shared" ca="1" si="218"/>
        <v>0</v>
      </c>
      <c r="AF339" s="72">
        <f t="shared" ca="1" si="219"/>
        <v>0</v>
      </c>
      <c r="AG339" s="72">
        <f t="shared" ca="1" si="220"/>
        <v>0</v>
      </c>
      <c r="AH339" s="72">
        <f t="shared" ca="1" si="221"/>
        <v>0</v>
      </c>
      <c r="AI339" s="72">
        <f t="shared" ca="1" si="222"/>
        <v>0</v>
      </c>
      <c r="AJ339" s="72">
        <f t="shared" ca="1" si="223"/>
        <v>0</v>
      </c>
      <c r="AK339" s="72">
        <f t="shared" ca="1" si="224"/>
        <v>0</v>
      </c>
      <c r="AL339" s="76"/>
      <c r="AM339" s="72">
        <f t="shared" ca="1" si="225"/>
        <v>0</v>
      </c>
      <c r="AN339" s="72">
        <f t="shared" ca="1" si="226"/>
        <v>0</v>
      </c>
      <c r="AO339" s="72">
        <f t="shared" ca="1" si="227"/>
        <v>0</v>
      </c>
      <c r="AP339" s="85">
        <f t="shared" ca="1" si="228"/>
        <v>0</v>
      </c>
      <c r="AR339" s="72">
        <f t="shared" ca="1" si="229"/>
        <v>0</v>
      </c>
      <c r="AS339" s="72">
        <f t="shared" ca="1" si="230"/>
        <v>0</v>
      </c>
      <c r="AT339" s="72">
        <f t="shared" ca="1" si="231"/>
        <v>0</v>
      </c>
      <c r="AU339" s="85">
        <f t="shared" ca="1" si="232"/>
        <v>0</v>
      </c>
      <c r="AV339" s="85"/>
      <c r="AW339" s="73">
        <f t="shared" ca="1" si="233"/>
        <v>0</v>
      </c>
      <c r="AY339" s="73">
        <f t="shared" ca="1" si="234"/>
        <v>0</v>
      </c>
      <c r="AZ339" s="86"/>
    </row>
    <row r="340" spans="1:52" ht="12" customHeight="1">
      <c r="A340" s="77">
        <f t="shared" si="235"/>
        <v>47969</v>
      </c>
      <c r="B340" s="78">
        <f t="shared" si="236"/>
        <v>50000</v>
      </c>
      <c r="C340" s="87"/>
      <c r="D340" s="79">
        <f t="shared" si="198"/>
        <v>50000</v>
      </c>
      <c r="E340" s="67">
        <f t="shared" si="199"/>
        <v>0</v>
      </c>
      <c r="F340" s="67">
        <f t="shared" ca="1" si="200"/>
        <v>0</v>
      </c>
      <c r="G340" s="80">
        <f>VLOOKUP($A340,[0]!Table,MATCH(G$4,[0]!Curves,0))</f>
        <v>0</v>
      </c>
      <c r="H340" s="81">
        <f t="shared" si="201"/>
        <v>0</v>
      </c>
      <c r="I340" s="80">
        <f t="shared" si="202"/>
        <v>0</v>
      </c>
      <c r="J340" s="80">
        <f>VLOOKUP($A340,[0]!Table,MATCH(J$4,[0]!Curves,0))</f>
        <v>0</v>
      </c>
      <c r="K340" s="81">
        <f t="shared" si="203"/>
        <v>0</v>
      </c>
      <c r="L340" s="99">
        <f t="shared" si="204"/>
        <v>0</v>
      </c>
      <c r="M340" s="80">
        <f>VLOOKUP($A340,[0]!Table,MATCH(M$4,[0]!Curves,0))</f>
        <v>0</v>
      </c>
      <c r="N340" s="81">
        <f t="shared" si="205"/>
        <v>0</v>
      </c>
      <c r="O340" s="99">
        <f t="shared" si="206"/>
        <v>0</v>
      </c>
      <c r="P340" s="71"/>
      <c r="Q340" s="99">
        <f t="shared" si="207"/>
        <v>0</v>
      </c>
      <c r="R340" s="99">
        <f t="shared" si="208"/>
        <v>0</v>
      </c>
      <c r="S340" s="99">
        <f t="shared" si="209"/>
        <v>0</v>
      </c>
      <c r="T340" s="82"/>
      <c r="U340" s="22">
        <f t="shared" si="210"/>
        <v>31</v>
      </c>
      <c r="V340" s="83">
        <f t="shared" si="211"/>
        <v>48024</v>
      </c>
      <c r="W340" s="22">
        <f t="shared" ca="1" si="212"/>
        <v>10975</v>
      </c>
      <c r="X340" s="80">
        <f>VLOOKUP($A340,[0]!Table,MATCH(X$4,[0]!Curves,0))</f>
        <v>6.5701579165795096E-2</v>
      </c>
      <c r="Y340" s="84">
        <f t="shared" ca="1" si="213"/>
        <v>0.14335066109717273</v>
      </c>
      <c r="Z340" s="22">
        <f t="shared" si="214"/>
        <v>0</v>
      </c>
      <c r="AA340" s="22">
        <f t="shared" si="215"/>
        <v>0</v>
      </c>
      <c r="AC340" s="72">
        <f t="shared" ca="1" si="216"/>
        <v>0</v>
      </c>
      <c r="AD340" s="72">
        <f t="shared" ca="1" si="217"/>
        <v>0</v>
      </c>
      <c r="AE340" s="72">
        <f t="shared" ca="1" si="218"/>
        <v>0</v>
      </c>
      <c r="AF340" s="72">
        <f t="shared" ca="1" si="219"/>
        <v>0</v>
      </c>
      <c r="AG340" s="72">
        <f t="shared" ca="1" si="220"/>
        <v>0</v>
      </c>
      <c r="AH340" s="72">
        <f t="shared" ca="1" si="221"/>
        <v>0</v>
      </c>
      <c r="AI340" s="72">
        <f t="shared" ca="1" si="222"/>
        <v>0</v>
      </c>
      <c r="AJ340" s="72">
        <f t="shared" ca="1" si="223"/>
        <v>0</v>
      </c>
      <c r="AK340" s="72">
        <f t="shared" ca="1" si="224"/>
        <v>0</v>
      </c>
      <c r="AL340" s="76"/>
      <c r="AM340" s="72">
        <f t="shared" ca="1" si="225"/>
        <v>0</v>
      </c>
      <c r="AN340" s="72">
        <f t="shared" ca="1" si="226"/>
        <v>0</v>
      </c>
      <c r="AO340" s="72">
        <f t="shared" ca="1" si="227"/>
        <v>0</v>
      </c>
      <c r="AP340" s="85">
        <f t="shared" ca="1" si="228"/>
        <v>0</v>
      </c>
      <c r="AR340" s="72">
        <f t="shared" ca="1" si="229"/>
        <v>0</v>
      </c>
      <c r="AS340" s="72">
        <f t="shared" ca="1" si="230"/>
        <v>0</v>
      </c>
      <c r="AT340" s="72">
        <f t="shared" ca="1" si="231"/>
        <v>0</v>
      </c>
      <c r="AU340" s="85">
        <f t="shared" ca="1" si="232"/>
        <v>0</v>
      </c>
      <c r="AV340" s="85"/>
      <c r="AW340" s="73">
        <f t="shared" ca="1" si="233"/>
        <v>0</v>
      </c>
      <c r="AY340" s="73">
        <f t="shared" ca="1" si="234"/>
        <v>0</v>
      </c>
      <c r="AZ340" s="86"/>
    </row>
    <row r="341" spans="1:52" ht="12" customHeight="1">
      <c r="A341" s="77">
        <f t="shared" si="235"/>
        <v>48000</v>
      </c>
      <c r="B341" s="78">
        <f t="shared" si="236"/>
        <v>50000</v>
      </c>
      <c r="C341" s="87"/>
      <c r="D341" s="79">
        <f t="shared" si="198"/>
        <v>50000</v>
      </c>
      <c r="E341" s="67">
        <f t="shared" si="199"/>
        <v>0</v>
      </c>
      <c r="F341" s="67">
        <f t="shared" ca="1" si="200"/>
        <v>0</v>
      </c>
      <c r="G341" s="80">
        <f>VLOOKUP($A341,[0]!Table,MATCH(G$4,[0]!Curves,0))</f>
        <v>0</v>
      </c>
      <c r="H341" s="81">
        <f t="shared" si="201"/>
        <v>0</v>
      </c>
      <c r="I341" s="80">
        <f t="shared" si="202"/>
        <v>0</v>
      </c>
      <c r="J341" s="80">
        <f>VLOOKUP($A341,[0]!Table,MATCH(J$4,[0]!Curves,0))</f>
        <v>0</v>
      </c>
      <c r="K341" s="81">
        <f t="shared" si="203"/>
        <v>0</v>
      </c>
      <c r="L341" s="99">
        <f t="shared" si="204"/>
        <v>0</v>
      </c>
      <c r="M341" s="80">
        <f>VLOOKUP($A341,[0]!Table,MATCH(M$4,[0]!Curves,0))</f>
        <v>0</v>
      </c>
      <c r="N341" s="81">
        <f t="shared" si="205"/>
        <v>0</v>
      </c>
      <c r="O341" s="99">
        <f t="shared" si="206"/>
        <v>0</v>
      </c>
      <c r="P341" s="71"/>
      <c r="Q341" s="99">
        <f t="shared" si="207"/>
        <v>0</v>
      </c>
      <c r="R341" s="99">
        <f t="shared" si="208"/>
        <v>0</v>
      </c>
      <c r="S341" s="99">
        <f t="shared" si="209"/>
        <v>0</v>
      </c>
      <c r="T341" s="82"/>
      <c r="U341" s="22">
        <f t="shared" si="210"/>
        <v>30</v>
      </c>
      <c r="V341" s="83">
        <f t="shared" si="211"/>
        <v>48054</v>
      </c>
      <c r="W341" s="22">
        <f t="shared" ca="1" si="212"/>
        <v>11005</v>
      </c>
      <c r="X341" s="80">
        <f>VLOOKUP($A341,[0]!Table,MATCH(X$4,[0]!Curves,0))</f>
        <v>6.5701579165795096E-2</v>
      </c>
      <c r="Y341" s="84">
        <f t="shared" ca="1" si="213"/>
        <v>0.14259153072805275</v>
      </c>
      <c r="Z341" s="22">
        <f t="shared" si="214"/>
        <v>0</v>
      </c>
      <c r="AA341" s="22">
        <f t="shared" si="215"/>
        <v>0</v>
      </c>
      <c r="AC341" s="72">
        <f t="shared" ca="1" si="216"/>
        <v>0</v>
      </c>
      <c r="AD341" s="72">
        <f t="shared" ca="1" si="217"/>
        <v>0</v>
      </c>
      <c r="AE341" s="72">
        <f t="shared" ca="1" si="218"/>
        <v>0</v>
      </c>
      <c r="AF341" s="72">
        <f t="shared" ca="1" si="219"/>
        <v>0</v>
      </c>
      <c r="AG341" s="72">
        <f t="shared" ca="1" si="220"/>
        <v>0</v>
      </c>
      <c r="AH341" s="72">
        <f t="shared" ca="1" si="221"/>
        <v>0</v>
      </c>
      <c r="AI341" s="72">
        <f t="shared" ca="1" si="222"/>
        <v>0</v>
      </c>
      <c r="AJ341" s="72">
        <f t="shared" ca="1" si="223"/>
        <v>0</v>
      </c>
      <c r="AK341" s="72">
        <f t="shared" ca="1" si="224"/>
        <v>0</v>
      </c>
      <c r="AL341" s="76"/>
      <c r="AM341" s="72">
        <f t="shared" ca="1" si="225"/>
        <v>0</v>
      </c>
      <c r="AN341" s="72">
        <f t="shared" ca="1" si="226"/>
        <v>0</v>
      </c>
      <c r="AO341" s="72">
        <f t="shared" ca="1" si="227"/>
        <v>0</v>
      </c>
      <c r="AP341" s="85">
        <f t="shared" ca="1" si="228"/>
        <v>0</v>
      </c>
      <c r="AR341" s="72">
        <f t="shared" ca="1" si="229"/>
        <v>0</v>
      </c>
      <c r="AS341" s="72">
        <f t="shared" ca="1" si="230"/>
        <v>0</v>
      </c>
      <c r="AT341" s="72">
        <f t="shared" ca="1" si="231"/>
        <v>0</v>
      </c>
      <c r="AU341" s="85">
        <f t="shared" ca="1" si="232"/>
        <v>0</v>
      </c>
      <c r="AV341" s="85"/>
      <c r="AW341" s="73">
        <f t="shared" ca="1" si="233"/>
        <v>0</v>
      </c>
      <c r="AY341" s="73">
        <f t="shared" ca="1" si="234"/>
        <v>0</v>
      </c>
      <c r="AZ341" s="86"/>
    </row>
    <row r="342" spans="1:52" ht="12" customHeight="1">
      <c r="A342" s="77">
        <f t="shared" si="235"/>
        <v>48030</v>
      </c>
      <c r="B342" s="78">
        <f t="shared" si="236"/>
        <v>50000</v>
      </c>
      <c r="C342" s="87"/>
      <c r="D342" s="79">
        <f t="shared" si="198"/>
        <v>50000</v>
      </c>
      <c r="E342" s="67">
        <f t="shared" si="199"/>
        <v>0</v>
      </c>
      <c r="F342" s="67">
        <f t="shared" ca="1" si="200"/>
        <v>0</v>
      </c>
      <c r="G342" s="80">
        <f>VLOOKUP($A342,[0]!Table,MATCH(G$4,[0]!Curves,0))</f>
        <v>0</v>
      </c>
      <c r="H342" s="81">
        <f t="shared" si="201"/>
        <v>0</v>
      </c>
      <c r="I342" s="80">
        <f t="shared" si="202"/>
        <v>0</v>
      </c>
      <c r="J342" s="80">
        <f>VLOOKUP($A342,[0]!Table,MATCH(J$4,[0]!Curves,0))</f>
        <v>0</v>
      </c>
      <c r="K342" s="81">
        <f t="shared" si="203"/>
        <v>0</v>
      </c>
      <c r="L342" s="99">
        <f t="shared" si="204"/>
        <v>0</v>
      </c>
      <c r="M342" s="80">
        <f>VLOOKUP($A342,[0]!Table,MATCH(M$4,[0]!Curves,0))</f>
        <v>0</v>
      </c>
      <c r="N342" s="81">
        <f t="shared" si="205"/>
        <v>0</v>
      </c>
      <c r="O342" s="99">
        <f t="shared" si="206"/>
        <v>0</v>
      </c>
      <c r="P342" s="71"/>
      <c r="Q342" s="99">
        <f t="shared" si="207"/>
        <v>0</v>
      </c>
      <c r="R342" s="99">
        <f t="shared" si="208"/>
        <v>0</v>
      </c>
      <c r="S342" s="99">
        <f t="shared" si="209"/>
        <v>0</v>
      </c>
      <c r="T342" s="82"/>
      <c r="U342" s="22">
        <f t="shared" si="210"/>
        <v>31</v>
      </c>
      <c r="V342" s="83">
        <f t="shared" si="211"/>
        <v>48085</v>
      </c>
      <c r="W342" s="22">
        <f t="shared" ca="1" si="212"/>
        <v>11036</v>
      </c>
      <c r="X342" s="80">
        <f>VLOOKUP($A342,[0]!Table,MATCH(X$4,[0]!Curves,0))</f>
        <v>6.5701579165795096E-2</v>
      </c>
      <c r="Y342" s="84">
        <f t="shared" ca="1" si="213"/>
        <v>0.14181131906567063</v>
      </c>
      <c r="Z342" s="22">
        <f t="shared" si="214"/>
        <v>0</v>
      </c>
      <c r="AA342" s="22">
        <f t="shared" si="215"/>
        <v>0</v>
      </c>
      <c r="AC342" s="72">
        <f t="shared" ca="1" si="216"/>
        <v>0</v>
      </c>
      <c r="AD342" s="72">
        <f t="shared" ca="1" si="217"/>
        <v>0</v>
      </c>
      <c r="AE342" s="72">
        <f t="shared" ca="1" si="218"/>
        <v>0</v>
      </c>
      <c r="AF342" s="72">
        <f t="shared" ca="1" si="219"/>
        <v>0</v>
      </c>
      <c r="AG342" s="72">
        <f t="shared" ca="1" si="220"/>
        <v>0</v>
      </c>
      <c r="AH342" s="72">
        <f t="shared" ca="1" si="221"/>
        <v>0</v>
      </c>
      <c r="AI342" s="72">
        <f t="shared" ca="1" si="222"/>
        <v>0</v>
      </c>
      <c r="AJ342" s="72">
        <f t="shared" ca="1" si="223"/>
        <v>0</v>
      </c>
      <c r="AK342" s="72">
        <f t="shared" ca="1" si="224"/>
        <v>0</v>
      </c>
      <c r="AL342" s="76"/>
      <c r="AM342" s="72">
        <f t="shared" ca="1" si="225"/>
        <v>0</v>
      </c>
      <c r="AN342" s="72">
        <f t="shared" ca="1" si="226"/>
        <v>0</v>
      </c>
      <c r="AO342" s="72">
        <f t="shared" ca="1" si="227"/>
        <v>0</v>
      </c>
      <c r="AP342" s="85">
        <f t="shared" ca="1" si="228"/>
        <v>0</v>
      </c>
      <c r="AR342" s="72">
        <f t="shared" ca="1" si="229"/>
        <v>0</v>
      </c>
      <c r="AS342" s="72">
        <f t="shared" ca="1" si="230"/>
        <v>0</v>
      </c>
      <c r="AT342" s="72">
        <f t="shared" ca="1" si="231"/>
        <v>0</v>
      </c>
      <c r="AU342" s="85">
        <f t="shared" ca="1" si="232"/>
        <v>0</v>
      </c>
      <c r="AV342" s="85"/>
      <c r="AW342" s="73">
        <f t="shared" ca="1" si="233"/>
        <v>0</v>
      </c>
      <c r="AY342" s="73">
        <f t="shared" ca="1" si="234"/>
        <v>0</v>
      </c>
      <c r="AZ342" s="86"/>
    </row>
    <row r="343" spans="1:52" ht="12" customHeight="1">
      <c r="A343" s="77">
        <f t="shared" si="235"/>
        <v>48061</v>
      </c>
      <c r="B343" s="78">
        <f t="shared" si="236"/>
        <v>50000</v>
      </c>
      <c r="C343" s="87"/>
      <c r="D343" s="79">
        <f t="shared" si="198"/>
        <v>50000</v>
      </c>
      <c r="E343" s="67">
        <f t="shared" si="199"/>
        <v>0</v>
      </c>
      <c r="F343" s="67">
        <f t="shared" ca="1" si="200"/>
        <v>0</v>
      </c>
      <c r="G343" s="80">
        <f>VLOOKUP($A343,[0]!Table,MATCH(G$4,[0]!Curves,0))</f>
        <v>0</v>
      </c>
      <c r="H343" s="81">
        <f t="shared" si="201"/>
        <v>0</v>
      </c>
      <c r="I343" s="80">
        <f t="shared" si="202"/>
        <v>0</v>
      </c>
      <c r="J343" s="80">
        <f>VLOOKUP($A343,[0]!Table,MATCH(J$4,[0]!Curves,0))</f>
        <v>0</v>
      </c>
      <c r="K343" s="81">
        <f t="shared" si="203"/>
        <v>0</v>
      </c>
      <c r="L343" s="99">
        <f t="shared" si="204"/>
        <v>0</v>
      </c>
      <c r="M343" s="80">
        <f>VLOOKUP($A343,[0]!Table,MATCH(M$4,[0]!Curves,0))</f>
        <v>0</v>
      </c>
      <c r="N343" s="81">
        <f t="shared" si="205"/>
        <v>0</v>
      </c>
      <c r="O343" s="99">
        <f t="shared" si="206"/>
        <v>0</v>
      </c>
      <c r="P343" s="71"/>
      <c r="Q343" s="99">
        <f t="shared" si="207"/>
        <v>0</v>
      </c>
      <c r="R343" s="99">
        <f t="shared" si="208"/>
        <v>0</v>
      </c>
      <c r="S343" s="99">
        <f t="shared" si="209"/>
        <v>0</v>
      </c>
      <c r="T343" s="82"/>
      <c r="U343" s="22">
        <f t="shared" si="210"/>
        <v>31</v>
      </c>
      <c r="V343" s="83">
        <f t="shared" si="211"/>
        <v>48116</v>
      </c>
      <c r="W343" s="22">
        <f t="shared" ca="1" si="212"/>
        <v>11067</v>
      </c>
      <c r="X343" s="80">
        <f>VLOOKUP($A343,[0]!Table,MATCH(X$4,[0]!Curves,0))</f>
        <v>6.5701579165795096E-2</v>
      </c>
      <c r="Y343" s="84">
        <f t="shared" ca="1" si="213"/>
        <v>0.14103537645233377</v>
      </c>
      <c r="Z343" s="22">
        <f t="shared" si="214"/>
        <v>0</v>
      </c>
      <c r="AA343" s="22">
        <f t="shared" si="215"/>
        <v>0</v>
      </c>
      <c r="AC343" s="72">
        <f t="shared" ca="1" si="216"/>
        <v>0</v>
      </c>
      <c r="AD343" s="72">
        <f t="shared" ca="1" si="217"/>
        <v>0</v>
      </c>
      <c r="AE343" s="72">
        <f t="shared" ca="1" si="218"/>
        <v>0</v>
      </c>
      <c r="AF343" s="72">
        <f t="shared" ca="1" si="219"/>
        <v>0</v>
      </c>
      <c r="AG343" s="72">
        <f t="shared" ca="1" si="220"/>
        <v>0</v>
      </c>
      <c r="AH343" s="72">
        <f t="shared" ca="1" si="221"/>
        <v>0</v>
      </c>
      <c r="AI343" s="72">
        <f t="shared" ca="1" si="222"/>
        <v>0</v>
      </c>
      <c r="AJ343" s="72">
        <f t="shared" ca="1" si="223"/>
        <v>0</v>
      </c>
      <c r="AK343" s="72">
        <f t="shared" ca="1" si="224"/>
        <v>0</v>
      </c>
      <c r="AL343" s="76"/>
      <c r="AM343" s="72">
        <f t="shared" ca="1" si="225"/>
        <v>0</v>
      </c>
      <c r="AN343" s="72">
        <f t="shared" ca="1" si="226"/>
        <v>0</v>
      </c>
      <c r="AO343" s="72">
        <f t="shared" ca="1" si="227"/>
        <v>0</v>
      </c>
      <c r="AP343" s="85">
        <f t="shared" ca="1" si="228"/>
        <v>0</v>
      </c>
      <c r="AR343" s="72">
        <f t="shared" ca="1" si="229"/>
        <v>0</v>
      </c>
      <c r="AS343" s="72">
        <f t="shared" ca="1" si="230"/>
        <v>0</v>
      </c>
      <c r="AT343" s="72">
        <f t="shared" ca="1" si="231"/>
        <v>0</v>
      </c>
      <c r="AU343" s="85">
        <f t="shared" ca="1" si="232"/>
        <v>0</v>
      </c>
      <c r="AV343" s="85"/>
      <c r="AW343" s="73">
        <f t="shared" ca="1" si="233"/>
        <v>0</v>
      </c>
      <c r="AY343" s="73">
        <f t="shared" ca="1" si="234"/>
        <v>0</v>
      </c>
      <c r="AZ343" s="86"/>
    </row>
    <row r="344" spans="1:52" ht="12" customHeight="1">
      <c r="A344" s="77">
        <f t="shared" si="235"/>
        <v>48092</v>
      </c>
      <c r="B344" s="78">
        <f t="shared" si="236"/>
        <v>50000</v>
      </c>
      <c r="C344" s="87"/>
      <c r="D344" s="79">
        <f t="shared" si="198"/>
        <v>50000</v>
      </c>
      <c r="E344" s="67">
        <f t="shared" si="199"/>
        <v>0</v>
      </c>
      <c r="F344" s="67">
        <f t="shared" ca="1" si="200"/>
        <v>0</v>
      </c>
      <c r="G344" s="80">
        <f>VLOOKUP($A344,[0]!Table,MATCH(G$4,[0]!Curves,0))</f>
        <v>0</v>
      </c>
      <c r="H344" s="81">
        <f t="shared" si="201"/>
        <v>0</v>
      </c>
      <c r="I344" s="80">
        <f t="shared" si="202"/>
        <v>0</v>
      </c>
      <c r="J344" s="80">
        <f>VLOOKUP($A344,[0]!Table,MATCH(J$4,[0]!Curves,0))</f>
        <v>0</v>
      </c>
      <c r="K344" s="81">
        <f t="shared" si="203"/>
        <v>0</v>
      </c>
      <c r="L344" s="99">
        <f t="shared" si="204"/>
        <v>0</v>
      </c>
      <c r="M344" s="80">
        <f>VLOOKUP($A344,[0]!Table,MATCH(M$4,[0]!Curves,0))</f>
        <v>0</v>
      </c>
      <c r="N344" s="81">
        <f t="shared" si="205"/>
        <v>0</v>
      </c>
      <c r="O344" s="99">
        <f t="shared" si="206"/>
        <v>0</v>
      </c>
      <c r="P344" s="71"/>
      <c r="Q344" s="99">
        <f t="shared" si="207"/>
        <v>0</v>
      </c>
      <c r="R344" s="99">
        <f t="shared" si="208"/>
        <v>0</v>
      </c>
      <c r="S344" s="99">
        <f t="shared" si="209"/>
        <v>0</v>
      </c>
      <c r="T344" s="82"/>
      <c r="U344" s="22">
        <f t="shared" si="210"/>
        <v>30</v>
      </c>
      <c r="V344" s="83">
        <f t="shared" si="211"/>
        <v>48146</v>
      </c>
      <c r="W344" s="22">
        <f t="shared" ca="1" si="212"/>
        <v>11097</v>
      </c>
      <c r="X344" s="80">
        <f>VLOOKUP($A344,[0]!Table,MATCH(X$4,[0]!Curves,0))</f>
        <v>6.5701579165795096E-2</v>
      </c>
      <c r="Y344" s="84">
        <f t="shared" ca="1" si="213"/>
        <v>0.14028850694670481</v>
      </c>
      <c r="Z344" s="22">
        <f t="shared" si="214"/>
        <v>0</v>
      </c>
      <c r="AA344" s="22">
        <f t="shared" si="215"/>
        <v>0</v>
      </c>
      <c r="AC344" s="72">
        <f t="shared" ca="1" si="216"/>
        <v>0</v>
      </c>
      <c r="AD344" s="72">
        <f t="shared" ca="1" si="217"/>
        <v>0</v>
      </c>
      <c r="AE344" s="72">
        <f t="shared" ca="1" si="218"/>
        <v>0</v>
      </c>
      <c r="AF344" s="72">
        <f t="shared" ca="1" si="219"/>
        <v>0</v>
      </c>
      <c r="AG344" s="72">
        <f t="shared" ca="1" si="220"/>
        <v>0</v>
      </c>
      <c r="AH344" s="72">
        <f t="shared" ca="1" si="221"/>
        <v>0</v>
      </c>
      <c r="AI344" s="72">
        <f t="shared" ca="1" si="222"/>
        <v>0</v>
      </c>
      <c r="AJ344" s="72">
        <f t="shared" ca="1" si="223"/>
        <v>0</v>
      </c>
      <c r="AK344" s="72">
        <f t="shared" ca="1" si="224"/>
        <v>0</v>
      </c>
      <c r="AL344" s="76"/>
      <c r="AM344" s="72">
        <f t="shared" ca="1" si="225"/>
        <v>0</v>
      </c>
      <c r="AN344" s="72">
        <f t="shared" ca="1" si="226"/>
        <v>0</v>
      </c>
      <c r="AO344" s="72">
        <f t="shared" ca="1" si="227"/>
        <v>0</v>
      </c>
      <c r="AP344" s="85">
        <f t="shared" ca="1" si="228"/>
        <v>0</v>
      </c>
      <c r="AR344" s="72">
        <f t="shared" ca="1" si="229"/>
        <v>0</v>
      </c>
      <c r="AS344" s="72">
        <f t="shared" ca="1" si="230"/>
        <v>0</v>
      </c>
      <c r="AT344" s="72">
        <f t="shared" ca="1" si="231"/>
        <v>0</v>
      </c>
      <c r="AU344" s="85">
        <f t="shared" ca="1" si="232"/>
        <v>0</v>
      </c>
      <c r="AV344" s="85"/>
      <c r="AW344" s="73">
        <f t="shared" ca="1" si="233"/>
        <v>0</v>
      </c>
      <c r="AY344" s="73">
        <f t="shared" ca="1" si="234"/>
        <v>0</v>
      </c>
      <c r="AZ344" s="86"/>
    </row>
    <row r="345" spans="1:52" ht="12" customHeight="1">
      <c r="A345" s="77">
        <f t="shared" si="235"/>
        <v>48122</v>
      </c>
      <c r="B345" s="78">
        <f t="shared" si="236"/>
        <v>50000</v>
      </c>
      <c r="C345" s="87"/>
      <c r="D345" s="79">
        <f t="shared" si="198"/>
        <v>50000</v>
      </c>
      <c r="E345" s="67">
        <f t="shared" si="199"/>
        <v>0</v>
      </c>
      <c r="F345" s="67">
        <f t="shared" ca="1" si="200"/>
        <v>0</v>
      </c>
      <c r="G345" s="80">
        <f>VLOOKUP($A345,[0]!Table,MATCH(G$4,[0]!Curves,0))</f>
        <v>0</v>
      </c>
      <c r="H345" s="81">
        <f t="shared" si="201"/>
        <v>0</v>
      </c>
      <c r="I345" s="80">
        <f t="shared" si="202"/>
        <v>0</v>
      </c>
      <c r="J345" s="80">
        <f>VLOOKUP($A345,[0]!Table,MATCH(J$4,[0]!Curves,0))</f>
        <v>0</v>
      </c>
      <c r="K345" s="81">
        <f t="shared" si="203"/>
        <v>0</v>
      </c>
      <c r="L345" s="99">
        <f t="shared" si="204"/>
        <v>0</v>
      </c>
      <c r="M345" s="80">
        <f>VLOOKUP($A345,[0]!Table,MATCH(M$4,[0]!Curves,0))</f>
        <v>0</v>
      </c>
      <c r="N345" s="81">
        <f t="shared" si="205"/>
        <v>0</v>
      </c>
      <c r="O345" s="99">
        <f t="shared" si="206"/>
        <v>0</v>
      </c>
      <c r="P345" s="71"/>
      <c r="Q345" s="99">
        <f t="shared" si="207"/>
        <v>0</v>
      </c>
      <c r="R345" s="99">
        <f t="shared" si="208"/>
        <v>0</v>
      </c>
      <c r="S345" s="99">
        <f t="shared" si="209"/>
        <v>0</v>
      </c>
      <c r="T345" s="82"/>
      <c r="U345" s="22">
        <f t="shared" si="210"/>
        <v>31</v>
      </c>
      <c r="V345" s="83">
        <f t="shared" si="211"/>
        <v>48177</v>
      </c>
      <c r="W345" s="22">
        <f t="shared" ca="1" si="212"/>
        <v>11128</v>
      </c>
      <c r="X345" s="80">
        <f>VLOOKUP($A345,[0]!Table,MATCH(X$4,[0]!Curves,0))</f>
        <v>6.5701579165795096E-2</v>
      </c>
      <c r="Y345" s="84">
        <f t="shared" ca="1" si="213"/>
        <v>0.1395208966359161</v>
      </c>
      <c r="Z345" s="22">
        <f t="shared" si="214"/>
        <v>0</v>
      </c>
      <c r="AA345" s="22">
        <f t="shared" si="215"/>
        <v>0</v>
      </c>
      <c r="AC345" s="72">
        <f t="shared" ca="1" si="216"/>
        <v>0</v>
      </c>
      <c r="AD345" s="72">
        <f t="shared" ca="1" si="217"/>
        <v>0</v>
      </c>
      <c r="AE345" s="72">
        <f t="shared" ca="1" si="218"/>
        <v>0</v>
      </c>
      <c r="AF345" s="72">
        <f t="shared" ca="1" si="219"/>
        <v>0</v>
      </c>
      <c r="AG345" s="72">
        <f t="shared" ca="1" si="220"/>
        <v>0</v>
      </c>
      <c r="AH345" s="72">
        <f t="shared" ca="1" si="221"/>
        <v>0</v>
      </c>
      <c r="AI345" s="72">
        <f t="shared" ca="1" si="222"/>
        <v>0</v>
      </c>
      <c r="AJ345" s="72">
        <f t="shared" ca="1" si="223"/>
        <v>0</v>
      </c>
      <c r="AK345" s="72">
        <f t="shared" ca="1" si="224"/>
        <v>0</v>
      </c>
      <c r="AL345" s="76"/>
      <c r="AM345" s="72">
        <f t="shared" ca="1" si="225"/>
        <v>0</v>
      </c>
      <c r="AN345" s="72">
        <f t="shared" ca="1" si="226"/>
        <v>0</v>
      </c>
      <c r="AO345" s="72">
        <f t="shared" ca="1" si="227"/>
        <v>0</v>
      </c>
      <c r="AP345" s="85">
        <f t="shared" ca="1" si="228"/>
        <v>0</v>
      </c>
      <c r="AR345" s="72">
        <f t="shared" ca="1" si="229"/>
        <v>0</v>
      </c>
      <c r="AS345" s="72">
        <f t="shared" ca="1" si="230"/>
        <v>0</v>
      </c>
      <c r="AT345" s="72">
        <f t="shared" ca="1" si="231"/>
        <v>0</v>
      </c>
      <c r="AU345" s="85">
        <f t="shared" ca="1" si="232"/>
        <v>0</v>
      </c>
      <c r="AV345" s="85"/>
      <c r="AW345" s="73">
        <f t="shared" ca="1" si="233"/>
        <v>0</v>
      </c>
      <c r="AY345" s="73">
        <f t="shared" ca="1" si="234"/>
        <v>0</v>
      </c>
      <c r="AZ345" s="86"/>
    </row>
    <row r="346" spans="1:52" ht="12" customHeight="1">
      <c r="A346" s="77">
        <f t="shared" si="235"/>
        <v>48153</v>
      </c>
      <c r="B346" s="78">
        <f t="shared" si="236"/>
        <v>50000</v>
      </c>
      <c r="C346" s="87"/>
      <c r="D346" s="79">
        <f t="shared" si="198"/>
        <v>50000</v>
      </c>
      <c r="E346" s="67">
        <f t="shared" si="199"/>
        <v>0</v>
      </c>
      <c r="F346" s="67">
        <f t="shared" ca="1" si="200"/>
        <v>0</v>
      </c>
      <c r="G346" s="80">
        <f>VLOOKUP($A346,[0]!Table,MATCH(G$4,[0]!Curves,0))</f>
        <v>0</v>
      </c>
      <c r="H346" s="81">
        <f t="shared" si="201"/>
        <v>0</v>
      </c>
      <c r="I346" s="80">
        <f t="shared" si="202"/>
        <v>0</v>
      </c>
      <c r="J346" s="80">
        <f>VLOOKUP($A346,[0]!Table,MATCH(J$4,[0]!Curves,0))</f>
        <v>0</v>
      </c>
      <c r="K346" s="81">
        <f t="shared" si="203"/>
        <v>0</v>
      </c>
      <c r="L346" s="99">
        <f t="shared" si="204"/>
        <v>0</v>
      </c>
      <c r="M346" s="80">
        <f>VLOOKUP($A346,[0]!Table,MATCH(M$4,[0]!Curves,0))</f>
        <v>0</v>
      </c>
      <c r="N346" s="81">
        <f t="shared" si="205"/>
        <v>0</v>
      </c>
      <c r="O346" s="99">
        <f t="shared" si="206"/>
        <v>0</v>
      </c>
      <c r="P346" s="71"/>
      <c r="Q346" s="99">
        <f t="shared" si="207"/>
        <v>0</v>
      </c>
      <c r="R346" s="99">
        <f t="shared" si="208"/>
        <v>0</v>
      </c>
      <c r="S346" s="99">
        <f t="shared" si="209"/>
        <v>0</v>
      </c>
      <c r="T346" s="82"/>
      <c r="U346" s="22">
        <f t="shared" si="210"/>
        <v>30</v>
      </c>
      <c r="V346" s="83">
        <f t="shared" si="211"/>
        <v>48207</v>
      </c>
      <c r="W346" s="22">
        <f t="shared" ca="1" si="212"/>
        <v>11158</v>
      </c>
      <c r="X346" s="80">
        <f>VLOOKUP($A346,[0]!Table,MATCH(X$4,[0]!Curves,0))</f>
        <v>6.5701579165795096E-2</v>
      </c>
      <c r="Y346" s="84">
        <f t="shared" ca="1" si="213"/>
        <v>0.13878204723715834</v>
      </c>
      <c r="Z346" s="22">
        <f t="shared" si="214"/>
        <v>0</v>
      </c>
      <c r="AA346" s="22">
        <f t="shared" si="215"/>
        <v>0</v>
      </c>
      <c r="AC346" s="72">
        <f t="shared" ca="1" si="216"/>
        <v>0</v>
      </c>
      <c r="AD346" s="72">
        <f t="shared" ca="1" si="217"/>
        <v>0</v>
      </c>
      <c r="AE346" s="72">
        <f t="shared" ca="1" si="218"/>
        <v>0</v>
      </c>
      <c r="AF346" s="72">
        <f t="shared" ca="1" si="219"/>
        <v>0</v>
      </c>
      <c r="AG346" s="72">
        <f t="shared" ca="1" si="220"/>
        <v>0</v>
      </c>
      <c r="AH346" s="72">
        <f t="shared" ca="1" si="221"/>
        <v>0</v>
      </c>
      <c r="AI346" s="72">
        <f t="shared" ca="1" si="222"/>
        <v>0</v>
      </c>
      <c r="AJ346" s="72">
        <f t="shared" ca="1" si="223"/>
        <v>0</v>
      </c>
      <c r="AK346" s="72">
        <f t="shared" ca="1" si="224"/>
        <v>0</v>
      </c>
      <c r="AL346" s="76"/>
      <c r="AM346" s="72">
        <f t="shared" ca="1" si="225"/>
        <v>0</v>
      </c>
      <c r="AN346" s="72">
        <f t="shared" ca="1" si="226"/>
        <v>0</v>
      </c>
      <c r="AO346" s="72">
        <f t="shared" ca="1" si="227"/>
        <v>0</v>
      </c>
      <c r="AP346" s="85">
        <f t="shared" ca="1" si="228"/>
        <v>0</v>
      </c>
      <c r="AR346" s="72">
        <f t="shared" ca="1" si="229"/>
        <v>0</v>
      </c>
      <c r="AS346" s="72">
        <f t="shared" ca="1" si="230"/>
        <v>0</v>
      </c>
      <c r="AT346" s="72">
        <f t="shared" ca="1" si="231"/>
        <v>0</v>
      </c>
      <c r="AU346" s="85">
        <f t="shared" ca="1" si="232"/>
        <v>0</v>
      </c>
      <c r="AV346" s="85"/>
      <c r="AW346" s="73">
        <f t="shared" ca="1" si="233"/>
        <v>0</v>
      </c>
      <c r="AY346" s="73">
        <f t="shared" ca="1" si="234"/>
        <v>0</v>
      </c>
      <c r="AZ346" s="86"/>
    </row>
    <row r="347" spans="1:52" ht="12" customHeight="1">
      <c r="A347" s="77">
        <f t="shared" si="235"/>
        <v>48183</v>
      </c>
      <c r="B347" s="78">
        <f t="shared" si="236"/>
        <v>50000</v>
      </c>
      <c r="C347" s="87"/>
      <c r="D347" s="79">
        <f t="shared" si="198"/>
        <v>50000</v>
      </c>
      <c r="E347" s="67">
        <f t="shared" si="199"/>
        <v>0</v>
      </c>
      <c r="F347" s="67">
        <f t="shared" ca="1" si="200"/>
        <v>0</v>
      </c>
      <c r="G347" s="80">
        <f>VLOOKUP($A347,[0]!Table,MATCH(G$4,[0]!Curves,0))</f>
        <v>0</v>
      </c>
      <c r="H347" s="81">
        <f t="shared" si="201"/>
        <v>0</v>
      </c>
      <c r="I347" s="80">
        <f t="shared" si="202"/>
        <v>0</v>
      </c>
      <c r="J347" s="80">
        <f>VLOOKUP($A347,[0]!Table,MATCH(J$4,[0]!Curves,0))</f>
        <v>0</v>
      </c>
      <c r="K347" s="81">
        <f t="shared" si="203"/>
        <v>0</v>
      </c>
      <c r="L347" s="99">
        <f t="shared" si="204"/>
        <v>0</v>
      </c>
      <c r="M347" s="80">
        <f>VLOOKUP($A347,[0]!Table,MATCH(M$4,[0]!Curves,0))</f>
        <v>0</v>
      </c>
      <c r="N347" s="81">
        <f t="shared" si="205"/>
        <v>0</v>
      </c>
      <c r="O347" s="99">
        <f t="shared" si="206"/>
        <v>0</v>
      </c>
      <c r="P347" s="71"/>
      <c r="Q347" s="99">
        <f t="shared" si="207"/>
        <v>0</v>
      </c>
      <c r="R347" s="99">
        <f t="shared" si="208"/>
        <v>0</v>
      </c>
      <c r="S347" s="99">
        <f t="shared" si="209"/>
        <v>0</v>
      </c>
      <c r="T347" s="82"/>
      <c r="U347" s="22">
        <f t="shared" si="210"/>
        <v>31</v>
      </c>
      <c r="V347" s="83">
        <f t="shared" si="211"/>
        <v>48238</v>
      </c>
      <c r="W347" s="22">
        <f t="shared" ca="1" si="212"/>
        <v>11189</v>
      </c>
      <c r="X347" s="80">
        <f>VLOOKUP($A347,[0]!Table,MATCH(X$4,[0]!Curves,0))</f>
        <v>6.5701579165795096E-2</v>
      </c>
      <c r="Y347" s="84">
        <f t="shared" ca="1" si="213"/>
        <v>0.13802267975417506</v>
      </c>
      <c r="Z347" s="22">
        <f t="shared" si="214"/>
        <v>0</v>
      </c>
      <c r="AA347" s="22">
        <f t="shared" si="215"/>
        <v>0</v>
      </c>
      <c r="AC347" s="72">
        <f t="shared" ca="1" si="216"/>
        <v>0</v>
      </c>
      <c r="AD347" s="72">
        <f t="shared" ca="1" si="217"/>
        <v>0</v>
      </c>
      <c r="AE347" s="72">
        <f t="shared" ca="1" si="218"/>
        <v>0</v>
      </c>
      <c r="AF347" s="72">
        <f t="shared" ca="1" si="219"/>
        <v>0</v>
      </c>
      <c r="AG347" s="72">
        <f t="shared" ca="1" si="220"/>
        <v>0</v>
      </c>
      <c r="AH347" s="72">
        <f t="shared" ca="1" si="221"/>
        <v>0</v>
      </c>
      <c r="AI347" s="72">
        <f t="shared" ca="1" si="222"/>
        <v>0</v>
      </c>
      <c r="AJ347" s="72">
        <f t="shared" ca="1" si="223"/>
        <v>0</v>
      </c>
      <c r="AK347" s="72">
        <f t="shared" ca="1" si="224"/>
        <v>0</v>
      </c>
      <c r="AL347" s="76"/>
      <c r="AM347" s="72">
        <f t="shared" ca="1" si="225"/>
        <v>0</v>
      </c>
      <c r="AN347" s="72">
        <f t="shared" ca="1" si="226"/>
        <v>0</v>
      </c>
      <c r="AO347" s="72">
        <f t="shared" ca="1" si="227"/>
        <v>0</v>
      </c>
      <c r="AP347" s="85">
        <f t="shared" ca="1" si="228"/>
        <v>0</v>
      </c>
      <c r="AR347" s="72">
        <f t="shared" ca="1" si="229"/>
        <v>0</v>
      </c>
      <c r="AS347" s="72">
        <f t="shared" ca="1" si="230"/>
        <v>0</v>
      </c>
      <c r="AT347" s="72">
        <f t="shared" ca="1" si="231"/>
        <v>0</v>
      </c>
      <c r="AU347" s="85">
        <f t="shared" ca="1" si="232"/>
        <v>0</v>
      </c>
      <c r="AV347" s="85"/>
      <c r="AW347" s="73">
        <f t="shared" ca="1" si="233"/>
        <v>0</v>
      </c>
      <c r="AY347" s="73">
        <f t="shared" ca="1" si="234"/>
        <v>0</v>
      </c>
      <c r="AZ347" s="86"/>
    </row>
    <row r="348" spans="1:52" ht="12" customHeight="1">
      <c r="A348" s="77">
        <f t="shared" si="235"/>
        <v>48214</v>
      </c>
      <c r="B348" s="78">
        <f t="shared" si="236"/>
        <v>50000</v>
      </c>
      <c r="C348" s="87"/>
      <c r="D348" s="79">
        <f t="shared" si="198"/>
        <v>50000</v>
      </c>
      <c r="E348" s="67">
        <f t="shared" si="199"/>
        <v>0</v>
      </c>
      <c r="F348" s="67">
        <f t="shared" ca="1" si="200"/>
        <v>0</v>
      </c>
      <c r="G348" s="80">
        <f>VLOOKUP($A348,[0]!Table,MATCH(G$4,[0]!Curves,0))</f>
        <v>0</v>
      </c>
      <c r="H348" s="81">
        <f t="shared" si="201"/>
        <v>0</v>
      </c>
      <c r="I348" s="80">
        <f t="shared" si="202"/>
        <v>0</v>
      </c>
      <c r="J348" s="80">
        <f>VLOOKUP($A348,[0]!Table,MATCH(J$4,[0]!Curves,0))</f>
        <v>0</v>
      </c>
      <c r="K348" s="81">
        <f t="shared" si="203"/>
        <v>0</v>
      </c>
      <c r="L348" s="99">
        <f t="shared" si="204"/>
        <v>0</v>
      </c>
      <c r="M348" s="80">
        <f>VLOOKUP($A348,[0]!Table,MATCH(M$4,[0]!Curves,0))</f>
        <v>0</v>
      </c>
      <c r="N348" s="81">
        <f t="shared" si="205"/>
        <v>0</v>
      </c>
      <c r="O348" s="99">
        <f t="shared" si="206"/>
        <v>0</v>
      </c>
      <c r="P348" s="71"/>
      <c r="Q348" s="99">
        <f t="shared" si="207"/>
        <v>0</v>
      </c>
      <c r="R348" s="99">
        <f t="shared" si="208"/>
        <v>0</v>
      </c>
      <c r="S348" s="99">
        <f t="shared" si="209"/>
        <v>0</v>
      </c>
      <c r="T348" s="82"/>
      <c r="U348" s="22">
        <f t="shared" si="210"/>
        <v>31</v>
      </c>
      <c r="V348" s="83">
        <f t="shared" si="211"/>
        <v>48269</v>
      </c>
      <c r="W348" s="22">
        <f t="shared" ca="1" si="212"/>
        <v>11220</v>
      </c>
      <c r="X348" s="80">
        <f>VLOOKUP($A348,[0]!Table,MATCH(X$4,[0]!Curves,0))</f>
        <v>6.5701579165795096E-2</v>
      </c>
      <c r="Y348" s="84">
        <f t="shared" ca="1" si="213"/>
        <v>0.13726746726807856</v>
      </c>
      <c r="Z348" s="22">
        <f t="shared" si="214"/>
        <v>0</v>
      </c>
      <c r="AA348" s="22">
        <f t="shared" si="215"/>
        <v>0</v>
      </c>
      <c r="AC348" s="72">
        <f t="shared" ca="1" si="216"/>
        <v>0</v>
      </c>
      <c r="AD348" s="72">
        <f t="shared" ca="1" si="217"/>
        <v>0</v>
      </c>
      <c r="AE348" s="72">
        <f t="shared" ca="1" si="218"/>
        <v>0</v>
      </c>
      <c r="AF348" s="72">
        <f t="shared" ca="1" si="219"/>
        <v>0</v>
      </c>
      <c r="AG348" s="72">
        <f t="shared" ca="1" si="220"/>
        <v>0</v>
      </c>
      <c r="AH348" s="72">
        <f t="shared" ca="1" si="221"/>
        <v>0</v>
      </c>
      <c r="AI348" s="72">
        <f t="shared" ca="1" si="222"/>
        <v>0</v>
      </c>
      <c r="AJ348" s="72">
        <f t="shared" ca="1" si="223"/>
        <v>0</v>
      </c>
      <c r="AK348" s="72">
        <f t="shared" ca="1" si="224"/>
        <v>0</v>
      </c>
      <c r="AL348" s="76"/>
      <c r="AM348" s="72">
        <f t="shared" ca="1" si="225"/>
        <v>0</v>
      </c>
      <c r="AN348" s="72">
        <f t="shared" ca="1" si="226"/>
        <v>0</v>
      </c>
      <c r="AO348" s="72">
        <f t="shared" ca="1" si="227"/>
        <v>0</v>
      </c>
      <c r="AP348" s="85">
        <f t="shared" ca="1" si="228"/>
        <v>0</v>
      </c>
      <c r="AR348" s="72">
        <f t="shared" ca="1" si="229"/>
        <v>0</v>
      </c>
      <c r="AS348" s="72">
        <f t="shared" ca="1" si="230"/>
        <v>0</v>
      </c>
      <c r="AT348" s="72">
        <f t="shared" ca="1" si="231"/>
        <v>0</v>
      </c>
      <c r="AU348" s="85">
        <f t="shared" ca="1" si="232"/>
        <v>0</v>
      </c>
      <c r="AV348" s="85"/>
      <c r="AW348" s="73">
        <f t="shared" ca="1" si="233"/>
        <v>0</v>
      </c>
      <c r="AY348" s="73">
        <f t="shared" ca="1" si="234"/>
        <v>0</v>
      </c>
      <c r="AZ348" s="86"/>
    </row>
    <row r="349" spans="1:52" ht="12" customHeight="1">
      <c r="A349" s="77">
        <f t="shared" si="235"/>
        <v>48245</v>
      </c>
      <c r="B349" s="78">
        <f t="shared" si="236"/>
        <v>50000</v>
      </c>
      <c r="C349" s="87"/>
      <c r="D349" s="79">
        <f t="shared" si="198"/>
        <v>50000</v>
      </c>
      <c r="E349" s="67">
        <f t="shared" si="199"/>
        <v>0</v>
      </c>
      <c r="F349" s="67">
        <f t="shared" ca="1" si="200"/>
        <v>0</v>
      </c>
      <c r="G349" s="80">
        <f>VLOOKUP($A349,[0]!Table,MATCH(G$4,[0]!Curves,0))</f>
        <v>0</v>
      </c>
      <c r="H349" s="81">
        <f t="shared" si="201"/>
        <v>0</v>
      </c>
      <c r="I349" s="80">
        <f t="shared" si="202"/>
        <v>0</v>
      </c>
      <c r="J349" s="80">
        <f>VLOOKUP($A349,[0]!Table,MATCH(J$4,[0]!Curves,0))</f>
        <v>0</v>
      </c>
      <c r="K349" s="81">
        <f t="shared" si="203"/>
        <v>0</v>
      </c>
      <c r="L349" s="99">
        <f t="shared" si="204"/>
        <v>0</v>
      </c>
      <c r="M349" s="80">
        <f>VLOOKUP($A349,[0]!Table,MATCH(M$4,[0]!Curves,0))</f>
        <v>0</v>
      </c>
      <c r="N349" s="81">
        <f t="shared" si="205"/>
        <v>0</v>
      </c>
      <c r="O349" s="99">
        <f t="shared" si="206"/>
        <v>0</v>
      </c>
      <c r="P349" s="71"/>
      <c r="Q349" s="99">
        <f t="shared" si="207"/>
        <v>0</v>
      </c>
      <c r="R349" s="99">
        <f t="shared" si="208"/>
        <v>0</v>
      </c>
      <c r="S349" s="99">
        <f t="shared" si="209"/>
        <v>0</v>
      </c>
      <c r="T349" s="82"/>
      <c r="U349" s="22">
        <f t="shared" si="210"/>
        <v>29</v>
      </c>
      <c r="V349" s="83">
        <f t="shared" si="211"/>
        <v>48298</v>
      </c>
      <c r="W349" s="22">
        <f t="shared" ca="1" si="212"/>
        <v>11249</v>
      </c>
      <c r="X349" s="80">
        <f>VLOOKUP($A349,[0]!Table,MATCH(X$4,[0]!Curves,0))</f>
        <v>6.5701579165795096E-2</v>
      </c>
      <c r="Y349" s="84">
        <f t="shared" ca="1" si="213"/>
        <v>0.13656471957478261</v>
      </c>
      <c r="Z349" s="22">
        <f t="shared" si="214"/>
        <v>0</v>
      </c>
      <c r="AA349" s="22">
        <f t="shared" si="215"/>
        <v>0</v>
      </c>
      <c r="AC349" s="72">
        <f t="shared" ca="1" si="216"/>
        <v>0</v>
      </c>
      <c r="AD349" s="72">
        <f t="shared" ca="1" si="217"/>
        <v>0</v>
      </c>
      <c r="AE349" s="72">
        <f t="shared" ca="1" si="218"/>
        <v>0</v>
      </c>
      <c r="AF349" s="72">
        <f t="shared" ca="1" si="219"/>
        <v>0</v>
      </c>
      <c r="AG349" s="72">
        <f t="shared" ca="1" si="220"/>
        <v>0</v>
      </c>
      <c r="AH349" s="72">
        <f t="shared" ca="1" si="221"/>
        <v>0</v>
      </c>
      <c r="AI349" s="72">
        <f t="shared" ca="1" si="222"/>
        <v>0</v>
      </c>
      <c r="AJ349" s="72">
        <f t="shared" ca="1" si="223"/>
        <v>0</v>
      </c>
      <c r="AK349" s="72">
        <f t="shared" ca="1" si="224"/>
        <v>0</v>
      </c>
      <c r="AL349" s="76"/>
      <c r="AM349" s="72">
        <f t="shared" ca="1" si="225"/>
        <v>0</v>
      </c>
      <c r="AN349" s="72">
        <f t="shared" ca="1" si="226"/>
        <v>0</v>
      </c>
      <c r="AO349" s="72">
        <f t="shared" ca="1" si="227"/>
        <v>0</v>
      </c>
      <c r="AP349" s="85">
        <f t="shared" ca="1" si="228"/>
        <v>0</v>
      </c>
      <c r="AR349" s="72">
        <f t="shared" ca="1" si="229"/>
        <v>0</v>
      </c>
      <c r="AS349" s="72">
        <f t="shared" ca="1" si="230"/>
        <v>0</v>
      </c>
      <c r="AT349" s="72">
        <f t="shared" ca="1" si="231"/>
        <v>0</v>
      </c>
      <c r="AU349" s="85">
        <f t="shared" ca="1" si="232"/>
        <v>0</v>
      </c>
      <c r="AV349" s="85"/>
      <c r="AW349" s="73">
        <f t="shared" ca="1" si="233"/>
        <v>0</v>
      </c>
      <c r="AY349" s="73">
        <f t="shared" ca="1" si="234"/>
        <v>0</v>
      </c>
      <c r="AZ349" s="86"/>
    </row>
    <row r="350" spans="1:52" ht="12" customHeight="1">
      <c r="A350" s="77">
        <f t="shared" si="235"/>
        <v>48274</v>
      </c>
      <c r="B350" s="78">
        <f t="shared" si="236"/>
        <v>50000</v>
      </c>
      <c r="C350" s="87"/>
      <c r="D350" s="79">
        <f t="shared" si="198"/>
        <v>50000</v>
      </c>
      <c r="E350" s="67">
        <f t="shared" si="199"/>
        <v>0</v>
      </c>
      <c r="F350" s="67">
        <f t="shared" ca="1" si="200"/>
        <v>0</v>
      </c>
      <c r="G350" s="80">
        <f>VLOOKUP($A350,[0]!Table,MATCH(G$4,[0]!Curves,0))</f>
        <v>0</v>
      </c>
      <c r="H350" s="81">
        <f t="shared" si="201"/>
        <v>0</v>
      </c>
      <c r="I350" s="80">
        <f t="shared" si="202"/>
        <v>0</v>
      </c>
      <c r="J350" s="80">
        <f>VLOOKUP($A350,[0]!Table,MATCH(J$4,[0]!Curves,0))</f>
        <v>0</v>
      </c>
      <c r="K350" s="81">
        <f t="shared" si="203"/>
        <v>0</v>
      </c>
      <c r="L350" s="99">
        <f t="shared" si="204"/>
        <v>0</v>
      </c>
      <c r="M350" s="80">
        <f>VLOOKUP($A350,[0]!Table,MATCH(M$4,[0]!Curves,0))</f>
        <v>0</v>
      </c>
      <c r="N350" s="81">
        <f t="shared" si="205"/>
        <v>0</v>
      </c>
      <c r="O350" s="99">
        <f t="shared" si="206"/>
        <v>0</v>
      </c>
      <c r="P350" s="71"/>
      <c r="Q350" s="99">
        <f t="shared" si="207"/>
        <v>0</v>
      </c>
      <c r="R350" s="99">
        <f t="shared" si="208"/>
        <v>0</v>
      </c>
      <c r="S350" s="99">
        <f t="shared" si="209"/>
        <v>0</v>
      </c>
      <c r="T350" s="82"/>
      <c r="U350" s="22">
        <f t="shared" si="210"/>
        <v>31</v>
      </c>
      <c r="V350" s="83">
        <f t="shared" si="211"/>
        <v>48329</v>
      </c>
      <c r="W350" s="22">
        <f t="shared" ca="1" si="212"/>
        <v>11280</v>
      </c>
      <c r="X350" s="80">
        <f>VLOOKUP($A350,[0]!Table,MATCH(X$4,[0]!Curves,0))</f>
        <v>6.5701579165795096E-2</v>
      </c>
      <c r="Y350" s="84">
        <f t="shared" ca="1" si="213"/>
        <v>0.13581748454379469</v>
      </c>
      <c r="Z350" s="22">
        <f t="shared" si="214"/>
        <v>0</v>
      </c>
      <c r="AA350" s="22">
        <f t="shared" si="215"/>
        <v>0</v>
      </c>
      <c r="AC350" s="72">
        <f t="shared" ca="1" si="216"/>
        <v>0</v>
      </c>
      <c r="AD350" s="72">
        <f t="shared" ca="1" si="217"/>
        <v>0</v>
      </c>
      <c r="AE350" s="72">
        <f t="shared" ca="1" si="218"/>
        <v>0</v>
      </c>
      <c r="AF350" s="72">
        <f t="shared" ca="1" si="219"/>
        <v>0</v>
      </c>
      <c r="AG350" s="72">
        <f t="shared" ca="1" si="220"/>
        <v>0</v>
      </c>
      <c r="AH350" s="72">
        <f t="shared" ca="1" si="221"/>
        <v>0</v>
      </c>
      <c r="AI350" s="72">
        <f t="shared" ca="1" si="222"/>
        <v>0</v>
      </c>
      <c r="AJ350" s="72">
        <f t="shared" ca="1" si="223"/>
        <v>0</v>
      </c>
      <c r="AK350" s="72">
        <f t="shared" ca="1" si="224"/>
        <v>0</v>
      </c>
      <c r="AL350" s="76"/>
      <c r="AM350" s="72">
        <f t="shared" ca="1" si="225"/>
        <v>0</v>
      </c>
      <c r="AN350" s="72">
        <f t="shared" ca="1" si="226"/>
        <v>0</v>
      </c>
      <c r="AO350" s="72">
        <f t="shared" ca="1" si="227"/>
        <v>0</v>
      </c>
      <c r="AP350" s="85">
        <f t="shared" ca="1" si="228"/>
        <v>0</v>
      </c>
      <c r="AR350" s="72">
        <f t="shared" ca="1" si="229"/>
        <v>0</v>
      </c>
      <c r="AS350" s="72">
        <f t="shared" ca="1" si="230"/>
        <v>0</v>
      </c>
      <c r="AT350" s="72">
        <f t="shared" ca="1" si="231"/>
        <v>0</v>
      </c>
      <c r="AU350" s="85">
        <f t="shared" ca="1" si="232"/>
        <v>0</v>
      </c>
      <c r="AV350" s="85"/>
      <c r="AW350" s="73">
        <f t="shared" ca="1" si="233"/>
        <v>0</v>
      </c>
      <c r="AY350" s="73">
        <f t="shared" ca="1" si="234"/>
        <v>0</v>
      </c>
      <c r="AZ350" s="86"/>
    </row>
    <row r="351" spans="1:52" ht="12" customHeight="1">
      <c r="A351" s="77">
        <f t="shared" si="235"/>
        <v>48305</v>
      </c>
      <c r="B351" s="78">
        <f t="shared" si="236"/>
        <v>50000</v>
      </c>
      <c r="C351" s="87"/>
      <c r="D351" s="79">
        <f t="shared" si="198"/>
        <v>50000</v>
      </c>
      <c r="E351" s="67">
        <f t="shared" si="199"/>
        <v>0</v>
      </c>
      <c r="F351" s="67">
        <f t="shared" ca="1" si="200"/>
        <v>0</v>
      </c>
      <c r="G351" s="80">
        <f>VLOOKUP($A351,[0]!Table,MATCH(G$4,[0]!Curves,0))</f>
        <v>0</v>
      </c>
      <c r="H351" s="81">
        <f t="shared" si="201"/>
        <v>0</v>
      </c>
      <c r="I351" s="80">
        <f t="shared" si="202"/>
        <v>0</v>
      </c>
      <c r="J351" s="80">
        <f>VLOOKUP($A351,[0]!Table,MATCH(J$4,[0]!Curves,0))</f>
        <v>0</v>
      </c>
      <c r="K351" s="81">
        <f t="shared" si="203"/>
        <v>0</v>
      </c>
      <c r="L351" s="99">
        <f t="shared" si="204"/>
        <v>0</v>
      </c>
      <c r="M351" s="80">
        <f>VLOOKUP($A351,[0]!Table,MATCH(M$4,[0]!Curves,0))</f>
        <v>0</v>
      </c>
      <c r="N351" s="81">
        <f t="shared" si="205"/>
        <v>0</v>
      </c>
      <c r="O351" s="99">
        <f t="shared" si="206"/>
        <v>0</v>
      </c>
      <c r="P351" s="71"/>
      <c r="Q351" s="99">
        <f t="shared" si="207"/>
        <v>0</v>
      </c>
      <c r="R351" s="99">
        <f t="shared" si="208"/>
        <v>0</v>
      </c>
      <c r="S351" s="99">
        <f t="shared" si="209"/>
        <v>0</v>
      </c>
      <c r="T351" s="82"/>
      <c r="U351" s="22">
        <f t="shared" si="210"/>
        <v>30</v>
      </c>
      <c r="V351" s="83">
        <f t="shared" si="211"/>
        <v>48359</v>
      </c>
      <c r="W351" s="22">
        <f t="shared" ca="1" si="212"/>
        <v>11310</v>
      </c>
      <c r="X351" s="80">
        <f>VLOOKUP($A351,[0]!Table,MATCH(X$4,[0]!Curves,0))</f>
        <v>6.5701579165795096E-2</v>
      </c>
      <c r="Y351" s="84">
        <f t="shared" ca="1" si="213"/>
        <v>0.13509824700149423</v>
      </c>
      <c r="Z351" s="22">
        <f t="shared" si="214"/>
        <v>0</v>
      </c>
      <c r="AA351" s="22">
        <f t="shared" si="215"/>
        <v>0</v>
      </c>
      <c r="AC351" s="72">
        <f t="shared" ca="1" si="216"/>
        <v>0</v>
      </c>
      <c r="AD351" s="72">
        <f t="shared" ca="1" si="217"/>
        <v>0</v>
      </c>
      <c r="AE351" s="72">
        <f t="shared" ca="1" si="218"/>
        <v>0</v>
      </c>
      <c r="AF351" s="72">
        <f t="shared" ca="1" si="219"/>
        <v>0</v>
      </c>
      <c r="AG351" s="72">
        <f t="shared" ca="1" si="220"/>
        <v>0</v>
      </c>
      <c r="AH351" s="72">
        <f t="shared" ca="1" si="221"/>
        <v>0</v>
      </c>
      <c r="AI351" s="72">
        <f t="shared" ca="1" si="222"/>
        <v>0</v>
      </c>
      <c r="AJ351" s="72">
        <f t="shared" ca="1" si="223"/>
        <v>0</v>
      </c>
      <c r="AK351" s="72">
        <f t="shared" ca="1" si="224"/>
        <v>0</v>
      </c>
      <c r="AL351" s="76"/>
      <c r="AM351" s="72">
        <f t="shared" ca="1" si="225"/>
        <v>0</v>
      </c>
      <c r="AN351" s="72">
        <f t="shared" ca="1" si="226"/>
        <v>0</v>
      </c>
      <c r="AO351" s="72">
        <f t="shared" ca="1" si="227"/>
        <v>0</v>
      </c>
      <c r="AP351" s="85">
        <f t="shared" ca="1" si="228"/>
        <v>0</v>
      </c>
      <c r="AR351" s="72">
        <f t="shared" ca="1" si="229"/>
        <v>0</v>
      </c>
      <c r="AS351" s="72">
        <f t="shared" ca="1" si="230"/>
        <v>0</v>
      </c>
      <c r="AT351" s="72">
        <f t="shared" ca="1" si="231"/>
        <v>0</v>
      </c>
      <c r="AU351" s="85">
        <f t="shared" ca="1" si="232"/>
        <v>0</v>
      </c>
      <c r="AV351" s="85"/>
      <c r="AW351" s="73">
        <f t="shared" ca="1" si="233"/>
        <v>0</v>
      </c>
      <c r="AY351" s="73">
        <f t="shared" ca="1" si="234"/>
        <v>0</v>
      </c>
      <c r="AZ351" s="86"/>
    </row>
    <row r="352" spans="1:52" ht="12" customHeight="1">
      <c r="A352" s="77">
        <f t="shared" si="235"/>
        <v>48335</v>
      </c>
      <c r="B352" s="78">
        <f t="shared" si="236"/>
        <v>50000</v>
      </c>
      <c r="C352" s="87"/>
      <c r="D352" s="79">
        <f t="shared" si="198"/>
        <v>50000</v>
      </c>
      <c r="E352" s="67">
        <f t="shared" si="199"/>
        <v>0</v>
      </c>
      <c r="F352" s="67">
        <f t="shared" ca="1" si="200"/>
        <v>0</v>
      </c>
      <c r="G352" s="80">
        <f>VLOOKUP($A352,[0]!Table,MATCH(G$4,[0]!Curves,0))</f>
        <v>0</v>
      </c>
      <c r="H352" s="81">
        <f t="shared" si="201"/>
        <v>0</v>
      </c>
      <c r="I352" s="80">
        <f t="shared" si="202"/>
        <v>0</v>
      </c>
      <c r="J352" s="80">
        <f>VLOOKUP($A352,[0]!Table,MATCH(J$4,[0]!Curves,0))</f>
        <v>0</v>
      </c>
      <c r="K352" s="81">
        <f t="shared" si="203"/>
        <v>0</v>
      </c>
      <c r="L352" s="99">
        <f t="shared" si="204"/>
        <v>0</v>
      </c>
      <c r="M352" s="80">
        <f>VLOOKUP($A352,[0]!Table,MATCH(M$4,[0]!Curves,0))</f>
        <v>0</v>
      </c>
      <c r="N352" s="81">
        <f t="shared" si="205"/>
        <v>0</v>
      </c>
      <c r="O352" s="99">
        <f t="shared" si="206"/>
        <v>0</v>
      </c>
      <c r="P352" s="71"/>
      <c r="Q352" s="99">
        <f t="shared" si="207"/>
        <v>0</v>
      </c>
      <c r="R352" s="99">
        <f t="shared" si="208"/>
        <v>0</v>
      </c>
      <c r="S352" s="99">
        <f t="shared" si="209"/>
        <v>0</v>
      </c>
      <c r="T352" s="82"/>
      <c r="U352" s="22">
        <f t="shared" si="210"/>
        <v>31</v>
      </c>
      <c r="V352" s="83">
        <f t="shared" si="211"/>
        <v>48390</v>
      </c>
      <c r="W352" s="22">
        <f t="shared" ca="1" si="212"/>
        <v>11341</v>
      </c>
      <c r="X352" s="80">
        <f>VLOOKUP($A352,[0]!Table,MATCH(X$4,[0]!Curves,0))</f>
        <v>6.5701579165795096E-2</v>
      </c>
      <c r="Y352" s="84">
        <f t="shared" ca="1" si="213"/>
        <v>0.13435903600249757</v>
      </c>
      <c r="Z352" s="22">
        <f t="shared" si="214"/>
        <v>0</v>
      </c>
      <c r="AA352" s="22">
        <f t="shared" si="215"/>
        <v>0</v>
      </c>
      <c r="AC352" s="72">
        <f t="shared" ca="1" si="216"/>
        <v>0</v>
      </c>
      <c r="AD352" s="72">
        <f t="shared" ca="1" si="217"/>
        <v>0</v>
      </c>
      <c r="AE352" s="72">
        <f t="shared" ca="1" si="218"/>
        <v>0</v>
      </c>
      <c r="AF352" s="72">
        <f t="shared" ca="1" si="219"/>
        <v>0</v>
      </c>
      <c r="AG352" s="72">
        <f t="shared" ca="1" si="220"/>
        <v>0</v>
      </c>
      <c r="AH352" s="72">
        <f t="shared" ca="1" si="221"/>
        <v>0</v>
      </c>
      <c r="AI352" s="72">
        <f t="shared" ca="1" si="222"/>
        <v>0</v>
      </c>
      <c r="AJ352" s="72">
        <f t="shared" ca="1" si="223"/>
        <v>0</v>
      </c>
      <c r="AK352" s="72">
        <f t="shared" ca="1" si="224"/>
        <v>0</v>
      </c>
      <c r="AL352" s="76"/>
      <c r="AM352" s="72">
        <f t="shared" ca="1" si="225"/>
        <v>0</v>
      </c>
      <c r="AN352" s="72">
        <f t="shared" ca="1" si="226"/>
        <v>0</v>
      </c>
      <c r="AO352" s="72">
        <f t="shared" ca="1" si="227"/>
        <v>0</v>
      </c>
      <c r="AP352" s="85">
        <f t="shared" ca="1" si="228"/>
        <v>0</v>
      </c>
      <c r="AR352" s="72">
        <f t="shared" ca="1" si="229"/>
        <v>0</v>
      </c>
      <c r="AS352" s="72">
        <f t="shared" ca="1" si="230"/>
        <v>0</v>
      </c>
      <c r="AT352" s="72">
        <f t="shared" ca="1" si="231"/>
        <v>0</v>
      </c>
      <c r="AU352" s="85">
        <f t="shared" ca="1" si="232"/>
        <v>0</v>
      </c>
      <c r="AV352" s="85"/>
      <c r="AW352" s="73">
        <f t="shared" ca="1" si="233"/>
        <v>0</v>
      </c>
      <c r="AY352" s="73">
        <f t="shared" ca="1" si="234"/>
        <v>0</v>
      </c>
      <c r="AZ352" s="86"/>
    </row>
    <row r="353" spans="1:52" ht="12" customHeight="1">
      <c r="A353" s="77">
        <f t="shared" si="235"/>
        <v>48366</v>
      </c>
      <c r="B353" s="78">
        <f t="shared" si="236"/>
        <v>50000</v>
      </c>
      <c r="C353" s="87"/>
      <c r="D353" s="79">
        <f t="shared" si="198"/>
        <v>50000</v>
      </c>
      <c r="E353" s="67">
        <f t="shared" si="199"/>
        <v>0</v>
      </c>
      <c r="F353" s="67">
        <f t="shared" ca="1" si="200"/>
        <v>0</v>
      </c>
      <c r="G353" s="80">
        <f>VLOOKUP($A353,[0]!Table,MATCH(G$4,[0]!Curves,0))</f>
        <v>0</v>
      </c>
      <c r="H353" s="81">
        <f t="shared" si="201"/>
        <v>0</v>
      </c>
      <c r="I353" s="80">
        <f t="shared" si="202"/>
        <v>0</v>
      </c>
      <c r="J353" s="80">
        <f>VLOOKUP($A353,[0]!Table,MATCH(J$4,[0]!Curves,0))</f>
        <v>0</v>
      </c>
      <c r="K353" s="81">
        <f t="shared" si="203"/>
        <v>0</v>
      </c>
      <c r="L353" s="99">
        <f t="shared" si="204"/>
        <v>0</v>
      </c>
      <c r="M353" s="80">
        <f>VLOOKUP($A353,[0]!Table,MATCH(M$4,[0]!Curves,0))</f>
        <v>0</v>
      </c>
      <c r="N353" s="81">
        <f t="shared" si="205"/>
        <v>0</v>
      </c>
      <c r="O353" s="99">
        <f t="shared" si="206"/>
        <v>0</v>
      </c>
      <c r="P353" s="71"/>
      <c r="Q353" s="99">
        <f t="shared" si="207"/>
        <v>0</v>
      </c>
      <c r="R353" s="99">
        <f t="shared" si="208"/>
        <v>0</v>
      </c>
      <c r="S353" s="99">
        <f t="shared" si="209"/>
        <v>0</v>
      </c>
      <c r="T353" s="82"/>
      <c r="U353" s="22">
        <f t="shared" si="210"/>
        <v>30</v>
      </c>
      <c r="V353" s="83">
        <f t="shared" si="211"/>
        <v>48420</v>
      </c>
      <c r="W353" s="22">
        <f t="shared" ca="1" si="212"/>
        <v>11371</v>
      </c>
      <c r="X353" s="80">
        <f>VLOOKUP($A353,[0]!Table,MATCH(X$4,[0]!Curves,0))</f>
        <v>6.5701579165795096E-2</v>
      </c>
      <c r="Y353" s="84">
        <f t="shared" ca="1" si="213"/>
        <v>0.13364752184682835</v>
      </c>
      <c r="Z353" s="22">
        <f t="shared" si="214"/>
        <v>0</v>
      </c>
      <c r="AA353" s="22">
        <f t="shared" si="215"/>
        <v>0</v>
      </c>
      <c r="AC353" s="72">
        <f t="shared" ca="1" si="216"/>
        <v>0</v>
      </c>
      <c r="AD353" s="72">
        <f t="shared" ca="1" si="217"/>
        <v>0</v>
      </c>
      <c r="AE353" s="72">
        <f t="shared" ca="1" si="218"/>
        <v>0</v>
      </c>
      <c r="AF353" s="72">
        <f t="shared" ca="1" si="219"/>
        <v>0</v>
      </c>
      <c r="AG353" s="72">
        <f t="shared" ca="1" si="220"/>
        <v>0</v>
      </c>
      <c r="AH353" s="72">
        <f t="shared" ca="1" si="221"/>
        <v>0</v>
      </c>
      <c r="AI353" s="72">
        <f t="shared" ca="1" si="222"/>
        <v>0</v>
      </c>
      <c r="AJ353" s="72">
        <f t="shared" ca="1" si="223"/>
        <v>0</v>
      </c>
      <c r="AK353" s="72">
        <f t="shared" ca="1" si="224"/>
        <v>0</v>
      </c>
      <c r="AL353" s="76"/>
      <c r="AM353" s="72">
        <f t="shared" ca="1" si="225"/>
        <v>0</v>
      </c>
      <c r="AN353" s="72">
        <f t="shared" ca="1" si="226"/>
        <v>0</v>
      </c>
      <c r="AO353" s="72">
        <f t="shared" ca="1" si="227"/>
        <v>0</v>
      </c>
      <c r="AP353" s="85">
        <f t="shared" ca="1" si="228"/>
        <v>0</v>
      </c>
      <c r="AR353" s="72">
        <f t="shared" ca="1" si="229"/>
        <v>0</v>
      </c>
      <c r="AS353" s="72">
        <f t="shared" ca="1" si="230"/>
        <v>0</v>
      </c>
      <c r="AT353" s="72">
        <f t="shared" ca="1" si="231"/>
        <v>0</v>
      </c>
      <c r="AU353" s="85">
        <f t="shared" ca="1" si="232"/>
        <v>0</v>
      </c>
      <c r="AV353" s="85"/>
      <c r="AW353" s="73">
        <f t="shared" ca="1" si="233"/>
        <v>0</v>
      </c>
      <c r="AY353" s="73">
        <f t="shared" ca="1" si="234"/>
        <v>0</v>
      </c>
      <c r="AZ353" s="86"/>
    </row>
    <row r="354" spans="1:52" ht="12" customHeight="1">
      <c r="A354" s="77">
        <f t="shared" si="235"/>
        <v>48396</v>
      </c>
      <c r="B354" s="78">
        <f t="shared" si="236"/>
        <v>50000</v>
      </c>
      <c r="C354" s="87"/>
      <c r="D354" s="79">
        <f t="shared" si="198"/>
        <v>50000</v>
      </c>
      <c r="E354" s="67">
        <f t="shared" si="199"/>
        <v>0</v>
      </c>
      <c r="F354" s="67">
        <f t="shared" ca="1" si="200"/>
        <v>0</v>
      </c>
      <c r="G354" s="80">
        <f>VLOOKUP($A354,[0]!Table,MATCH(G$4,[0]!Curves,0))</f>
        <v>0</v>
      </c>
      <c r="H354" s="81">
        <f t="shared" si="201"/>
        <v>0</v>
      </c>
      <c r="I354" s="80">
        <f t="shared" si="202"/>
        <v>0</v>
      </c>
      <c r="J354" s="80">
        <f>VLOOKUP($A354,[0]!Table,MATCH(J$4,[0]!Curves,0))</f>
        <v>0</v>
      </c>
      <c r="K354" s="81">
        <f t="shared" si="203"/>
        <v>0</v>
      </c>
      <c r="L354" s="99">
        <f t="shared" si="204"/>
        <v>0</v>
      </c>
      <c r="M354" s="80">
        <f>VLOOKUP($A354,[0]!Table,MATCH(M$4,[0]!Curves,0))</f>
        <v>0</v>
      </c>
      <c r="N354" s="81">
        <f t="shared" si="205"/>
        <v>0</v>
      </c>
      <c r="O354" s="99">
        <f t="shared" si="206"/>
        <v>0</v>
      </c>
      <c r="P354" s="71"/>
      <c r="Q354" s="99">
        <f t="shared" si="207"/>
        <v>0</v>
      </c>
      <c r="R354" s="99">
        <f t="shared" si="208"/>
        <v>0</v>
      </c>
      <c r="S354" s="99">
        <f t="shared" si="209"/>
        <v>0</v>
      </c>
      <c r="T354" s="82"/>
      <c r="U354" s="22">
        <f t="shared" si="210"/>
        <v>31</v>
      </c>
      <c r="V354" s="83">
        <f t="shared" si="211"/>
        <v>48451</v>
      </c>
      <c r="W354" s="22">
        <f t="shared" ca="1" si="212"/>
        <v>11402</v>
      </c>
      <c r="X354" s="80">
        <f>VLOOKUP($A354,[0]!Table,MATCH(X$4,[0]!Curves,0))</f>
        <v>6.5701579165795096E-2</v>
      </c>
      <c r="Y354" s="84">
        <f t="shared" ca="1" si="213"/>
        <v>0.13291624871538107</v>
      </c>
      <c r="Z354" s="22">
        <f t="shared" si="214"/>
        <v>0</v>
      </c>
      <c r="AA354" s="22">
        <f t="shared" si="215"/>
        <v>0</v>
      </c>
      <c r="AC354" s="72">
        <f t="shared" ca="1" si="216"/>
        <v>0</v>
      </c>
      <c r="AD354" s="72">
        <f t="shared" ca="1" si="217"/>
        <v>0</v>
      </c>
      <c r="AE354" s="72">
        <f t="shared" ca="1" si="218"/>
        <v>0</v>
      </c>
      <c r="AF354" s="72">
        <f t="shared" ca="1" si="219"/>
        <v>0</v>
      </c>
      <c r="AG354" s="72">
        <f t="shared" ca="1" si="220"/>
        <v>0</v>
      </c>
      <c r="AH354" s="72">
        <f t="shared" ca="1" si="221"/>
        <v>0</v>
      </c>
      <c r="AI354" s="72">
        <f t="shared" ca="1" si="222"/>
        <v>0</v>
      </c>
      <c r="AJ354" s="72">
        <f t="shared" ca="1" si="223"/>
        <v>0</v>
      </c>
      <c r="AK354" s="72">
        <f t="shared" ca="1" si="224"/>
        <v>0</v>
      </c>
      <c r="AL354" s="76"/>
      <c r="AM354" s="72">
        <f t="shared" ca="1" si="225"/>
        <v>0</v>
      </c>
      <c r="AN354" s="72">
        <f t="shared" ca="1" si="226"/>
        <v>0</v>
      </c>
      <c r="AO354" s="72">
        <f t="shared" ca="1" si="227"/>
        <v>0</v>
      </c>
      <c r="AP354" s="85">
        <f t="shared" ca="1" si="228"/>
        <v>0</v>
      </c>
      <c r="AR354" s="72">
        <f t="shared" ca="1" si="229"/>
        <v>0</v>
      </c>
      <c r="AS354" s="72">
        <f t="shared" ca="1" si="230"/>
        <v>0</v>
      </c>
      <c r="AT354" s="72">
        <f t="shared" ca="1" si="231"/>
        <v>0</v>
      </c>
      <c r="AU354" s="85">
        <f t="shared" ca="1" si="232"/>
        <v>0</v>
      </c>
      <c r="AV354" s="85"/>
      <c r="AW354" s="73">
        <f t="shared" ca="1" si="233"/>
        <v>0</v>
      </c>
      <c r="AY354" s="73">
        <f t="shared" ca="1" si="234"/>
        <v>0</v>
      </c>
      <c r="AZ354" s="86"/>
    </row>
    <row r="355" spans="1:52" ht="12" customHeight="1">
      <c r="A355" s="77">
        <f t="shared" si="235"/>
        <v>48427</v>
      </c>
      <c r="B355" s="78">
        <f t="shared" si="236"/>
        <v>50000</v>
      </c>
      <c r="C355" s="87"/>
      <c r="D355" s="79">
        <f t="shared" si="198"/>
        <v>50000</v>
      </c>
      <c r="E355" s="67">
        <f t="shared" si="199"/>
        <v>0</v>
      </c>
      <c r="F355" s="67">
        <f t="shared" ca="1" si="200"/>
        <v>0</v>
      </c>
      <c r="G355" s="80">
        <f>VLOOKUP($A355,[0]!Table,MATCH(G$4,[0]!Curves,0))</f>
        <v>0</v>
      </c>
      <c r="H355" s="81">
        <f t="shared" si="201"/>
        <v>0</v>
      </c>
      <c r="I355" s="80">
        <f t="shared" si="202"/>
        <v>0</v>
      </c>
      <c r="J355" s="80">
        <f>VLOOKUP($A355,[0]!Table,MATCH(J$4,[0]!Curves,0))</f>
        <v>0</v>
      </c>
      <c r="K355" s="81">
        <f t="shared" si="203"/>
        <v>0</v>
      </c>
      <c r="L355" s="99">
        <f t="shared" si="204"/>
        <v>0</v>
      </c>
      <c r="M355" s="80">
        <f>VLOOKUP($A355,[0]!Table,MATCH(M$4,[0]!Curves,0))</f>
        <v>0</v>
      </c>
      <c r="N355" s="81">
        <f t="shared" si="205"/>
        <v>0</v>
      </c>
      <c r="O355" s="99">
        <f t="shared" si="206"/>
        <v>0</v>
      </c>
      <c r="P355" s="71"/>
      <c r="Q355" s="99">
        <f t="shared" si="207"/>
        <v>0</v>
      </c>
      <c r="R355" s="99">
        <f t="shared" si="208"/>
        <v>0</v>
      </c>
      <c r="S355" s="99">
        <f t="shared" si="209"/>
        <v>0</v>
      </c>
      <c r="T355" s="82"/>
      <c r="U355" s="22">
        <f t="shared" si="210"/>
        <v>31</v>
      </c>
      <c r="V355" s="83">
        <f t="shared" si="211"/>
        <v>48482</v>
      </c>
      <c r="W355" s="22">
        <f t="shared" ca="1" si="212"/>
        <v>11433</v>
      </c>
      <c r="X355" s="80">
        <f>VLOOKUP($A355,[0]!Table,MATCH(X$4,[0]!Curves,0))</f>
        <v>6.5701579165795096E-2</v>
      </c>
      <c r="Y355" s="84">
        <f t="shared" ca="1" si="213"/>
        <v>0.13218897685822151</v>
      </c>
      <c r="Z355" s="22">
        <f t="shared" si="214"/>
        <v>0</v>
      </c>
      <c r="AA355" s="22">
        <f t="shared" si="215"/>
        <v>0</v>
      </c>
      <c r="AC355" s="72">
        <f t="shared" ca="1" si="216"/>
        <v>0</v>
      </c>
      <c r="AD355" s="72">
        <f t="shared" ca="1" si="217"/>
        <v>0</v>
      </c>
      <c r="AE355" s="72">
        <f t="shared" ca="1" si="218"/>
        <v>0</v>
      </c>
      <c r="AF355" s="72">
        <f t="shared" ca="1" si="219"/>
        <v>0</v>
      </c>
      <c r="AG355" s="72">
        <f t="shared" ca="1" si="220"/>
        <v>0</v>
      </c>
      <c r="AH355" s="72">
        <f t="shared" ca="1" si="221"/>
        <v>0</v>
      </c>
      <c r="AI355" s="72">
        <f t="shared" ca="1" si="222"/>
        <v>0</v>
      </c>
      <c r="AJ355" s="72">
        <f t="shared" ca="1" si="223"/>
        <v>0</v>
      </c>
      <c r="AK355" s="72">
        <f t="shared" ca="1" si="224"/>
        <v>0</v>
      </c>
      <c r="AL355" s="76"/>
      <c r="AM355" s="72">
        <f t="shared" ca="1" si="225"/>
        <v>0</v>
      </c>
      <c r="AN355" s="72">
        <f t="shared" ca="1" si="226"/>
        <v>0</v>
      </c>
      <c r="AO355" s="72">
        <f t="shared" ca="1" si="227"/>
        <v>0</v>
      </c>
      <c r="AP355" s="85">
        <f t="shared" ca="1" si="228"/>
        <v>0</v>
      </c>
      <c r="AR355" s="72">
        <f t="shared" ca="1" si="229"/>
        <v>0</v>
      </c>
      <c r="AS355" s="72">
        <f t="shared" ca="1" si="230"/>
        <v>0</v>
      </c>
      <c r="AT355" s="72">
        <f t="shared" ca="1" si="231"/>
        <v>0</v>
      </c>
      <c r="AU355" s="85">
        <f t="shared" ca="1" si="232"/>
        <v>0</v>
      </c>
      <c r="AV355" s="85"/>
      <c r="AW355" s="73">
        <f t="shared" ca="1" si="233"/>
        <v>0</v>
      </c>
      <c r="AY355" s="73">
        <f t="shared" ca="1" si="234"/>
        <v>0</v>
      </c>
      <c r="AZ355" s="86"/>
    </row>
    <row r="356" spans="1:52" ht="12" customHeight="1">
      <c r="A356" s="77">
        <f t="shared" si="235"/>
        <v>48458</v>
      </c>
      <c r="B356" s="78">
        <f t="shared" si="236"/>
        <v>50000</v>
      </c>
      <c r="C356" s="87"/>
      <c r="D356" s="79">
        <f t="shared" si="198"/>
        <v>50000</v>
      </c>
      <c r="E356" s="67">
        <f t="shared" si="199"/>
        <v>0</v>
      </c>
      <c r="F356" s="67">
        <f t="shared" ca="1" si="200"/>
        <v>0</v>
      </c>
      <c r="G356" s="80">
        <f>VLOOKUP($A356,[0]!Table,MATCH(G$4,[0]!Curves,0))</f>
        <v>0</v>
      </c>
      <c r="H356" s="81">
        <f t="shared" si="201"/>
        <v>0</v>
      </c>
      <c r="I356" s="80">
        <f t="shared" si="202"/>
        <v>0</v>
      </c>
      <c r="J356" s="80">
        <f>VLOOKUP($A356,[0]!Table,MATCH(J$4,[0]!Curves,0))</f>
        <v>0</v>
      </c>
      <c r="K356" s="81">
        <f t="shared" si="203"/>
        <v>0</v>
      </c>
      <c r="L356" s="99">
        <f t="shared" si="204"/>
        <v>0</v>
      </c>
      <c r="M356" s="80">
        <f>VLOOKUP($A356,[0]!Table,MATCH(M$4,[0]!Curves,0))</f>
        <v>0</v>
      </c>
      <c r="N356" s="81">
        <f t="shared" si="205"/>
        <v>0</v>
      </c>
      <c r="O356" s="99">
        <f t="shared" si="206"/>
        <v>0</v>
      </c>
      <c r="P356" s="71"/>
      <c r="Q356" s="99">
        <f t="shared" si="207"/>
        <v>0</v>
      </c>
      <c r="R356" s="99">
        <f t="shared" si="208"/>
        <v>0</v>
      </c>
      <c r="S356" s="99">
        <f t="shared" si="209"/>
        <v>0</v>
      </c>
      <c r="T356" s="82"/>
      <c r="U356" s="22">
        <f t="shared" si="210"/>
        <v>30</v>
      </c>
      <c r="V356" s="83">
        <f t="shared" si="211"/>
        <v>48512</v>
      </c>
      <c r="W356" s="22">
        <f t="shared" ca="1" si="212"/>
        <v>11463</v>
      </c>
      <c r="X356" s="80">
        <f>VLOOKUP($A356,[0]!Table,MATCH(X$4,[0]!Curves,0))</f>
        <v>6.5701579165795096E-2</v>
      </c>
      <c r="Y356" s="84">
        <f t="shared" ca="1" si="213"/>
        <v>0.13148895450724013</v>
      </c>
      <c r="Z356" s="22">
        <f t="shared" si="214"/>
        <v>0</v>
      </c>
      <c r="AA356" s="22">
        <f t="shared" si="215"/>
        <v>0</v>
      </c>
      <c r="AC356" s="72">
        <f t="shared" ca="1" si="216"/>
        <v>0</v>
      </c>
      <c r="AD356" s="72">
        <f t="shared" ca="1" si="217"/>
        <v>0</v>
      </c>
      <c r="AE356" s="72">
        <f t="shared" ca="1" si="218"/>
        <v>0</v>
      </c>
      <c r="AF356" s="72">
        <f t="shared" ca="1" si="219"/>
        <v>0</v>
      </c>
      <c r="AG356" s="72">
        <f t="shared" ca="1" si="220"/>
        <v>0</v>
      </c>
      <c r="AH356" s="72">
        <f t="shared" ca="1" si="221"/>
        <v>0</v>
      </c>
      <c r="AI356" s="72">
        <f t="shared" ca="1" si="222"/>
        <v>0</v>
      </c>
      <c r="AJ356" s="72">
        <f t="shared" ca="1" si="223"/>
        <v>0</v>
      </c>
      <c r="AK356" s="72">
        <f t="shared" ca="1" si="224"/>
        <v>0</v>
      </c>
      <c r="AL356" s="76"/>
      <c r="AM356" s="72">
        <f t="shared" ca="1" si="225"/>
        <v>0</v>
      </c>
      <c r="AN356" s="72">
        <f t="shared" ca="1" si="226"/>
        <v>0</v>
      </c>
      <c r="AO356" s="72">
        <f t="shared" ca="1" si="227"/>
        <v>0</v>
      </c>
      <c r="AP356" s="85">
        <f t="shared" ca="1" si="228"/>
        <v>0</v>
      </c>
      <c r="AR356" s="72">
        <f t="shared" ca="1" si="229"/>
        <v>0</v>
      </c>
      <c r="AS356" s="72">
        <f t="shared" ca="1" si="230"/>
        <v>0</v>
      </c>
      <c r="AT356" s="72">
        <f t="shared" ca="1" si="231"/>
        <v>0</v>
      </c>
      <c r="AU356" s="85">
        <f t="shared" ca="1" si="232"/>
        <v>0</v>
      </c>
      <c r="AV356" s="85"/>
      <c r="AW356" s="73">
        <f t="shared" ca="1" si="233"/>
        <v>0</v>
      </c>
      <c r="AY356" s="73">
        <f t="shared" ca="1" si="234"/>
        <v>0</v>
      </c>
      <c r="AZ356" s="86"/>
    </row>
    <row r="357" spans="1:52" ht="12" customHeight="1">
      <c r="A357" s="77">
        <f t="shared" si="235"/>
        <v>48488</v>
      </c>
      <c r="B357" s="78">
        <f t="shared" si="236"/>
        <v>50000</v>
      </c>
      <c r="C357" s="87"/>
      <c r="D357" s="79">
        <f t="shared" si="198"/>
        <v>50000</v>
      </c>
      <c r="E357" s="67">
        <f t="shared" si="199"/>
        <v>0</v>
      </c>
      <c r="F357" s="67">
        <f t="shared" ca="1" si="200"/>
        <v>0</v>
      </c>
      <c r="G357" s="80">
        <f>VLOOKUP($A357,[0]!Table,MATCH(G$4,[0]!Curves,0))</f>
        <v>0</v>
      </c>
      <c r="H357" s="81">
        <f t="shared" si="201"/>
        <v>0</v>
      </c>
      <c r="I357" s="80">
        <f t="shared" si="202"/>
        <v>0</v>
      </c>
      <c r="J357" s="80">
        <f>VLOOKUP($A357,[0]!Table,MATCH(J$4,[0]!Curves,0))</f>
        <v>0</v>
      </c>
      <c r="K357" s="81">
        <f t="shared" si="203"/>
        <v>0</v>
      </c>
      <c r="L357" s="99">
        <f t="shared" si="204"/>
        <v>0</v>
      </c>
      <c r="M357" s="80">
        <f>VLOOKUP($A357,[0]!Table,MATCH(M$4,[0]!Curves,0))</f>
        <v>0</v>
      </c>
      <c r="N357" s="81">
        <f t="shared" si="205"/>
        <v>0</v>
      </c>
      <c r="O357" s="99">
        <f t="shared" si="206"/>
        <v>0</v>
      </c>
      <c r="P357" s="71"/>
      <c r="Q357" s="99">
        <f t="shared" si="207"/>
        <v>0</v>
      </c>
      <c r="R357" s="99">
        <f t="shared" si="208"/>
        <v>0</v>
      </c>
      <c r="S357" s="99">
        <f t="shared" si="209"/>
        <v>0</v>
      </c>
      <c r="T357" s="82"/>
      <c r="U357" s="22">
        <f t="shared" si="210"/>
        <v>31</v>
      </c>
      <c r="V357" s="83">
        <f t="shared" si="211"/>
        <v>48543</v>
      </c>
      <c r="W357" s="22">
        <f t="shared" ca="1" si="212"/>
        <v>11494</v>
      </c>
      <c r="X357" s="80">
        <f>VLOOKUP($A357,[0]!Table,MATCH(X$4,[0]!Curves,0))</f>
        <v>6.5701579165795096E-2</v>
      </c>
      <c r="Y357" s="84">
        <f t="shared" ca="1" si="213"/>
        <v>0.13076949231157414</v>
      </c>
      <c r="Z357" s="22">
        <f t="shared" si="214"/>
        <v>0</v>
      </c>
      <c r="AA357" s="22">
        <f t="shared" si="215"/>
        <v>0</v>
      </c>
      <c r="AC357" s="72">
        <f t="shared" ca="1" si="216"/>
        <v>0</v>
      </c>
      <c r="AD357" s="72">
        <f t="shared" ca="1" si="217"/>
        <v>0</v>
      </c>
      <c r="AE357" s="72">
        <f t="shared" ca="1" si="218"/>
        <v>0</v>
      </c>
      <c r="AF357" s="72">
        <f t="shared" ca="1" si="219"/>
        <v>0</v>
      </c>
      <c r="AG357" s="72">
        <f t="shared" ca="1" si="220"/>
        <v>0</v>
      </c>
      <c r="AH357" s="72">
        <f t="shared" ca="1" si="221"/>
        <v>0</v>
      </c>
      <c r="AI357" s="72">
        <f t="shared" ca="1" si="222"/>
        <v>0</v>
      </c>
      <c r="AJ357" s="72">
        <f t="shared" ca="1" si="223"/>
        <v>0</v>
      </c>
      <c r="AK357" s="72">
        <f t="shared" ca="1" si="224"/>
        <v>0</v>
      </c>
      <c r="AL357" s="76"/>
      <c r="AM357" s="72">
        <f t="shared" ca="1" si="225"/>
        <v>0</v>
      </c>
      <c r="AN357" s="72">
        <f t="shared" ca="1" si="226"/>
        <v>0</v>
      </c>
      <c r="AO357" s="72">
        <f t="shared" ca="1" si="227"/>
        <v>0</v>
      </c>
      <c r="AP357" s="85">
        <f t="shared" ca="1" si="228"/>
        <v>0</v>
      </c>
      <c r="AR357" s="72">
        <f t="shared" ca="1" si="229"/>
        <v>0</v>
      </c>
      <c r="AS357" s="72">
        <f t="shared" ca="1" si="230"/>
        <v>0</v>
      </c>
      <c r="AT357" s="72">
        <f t="shared" ca="1" si="231"/>
        <v>0</v>
      </c>
      <c r="AU357" s="85">
        <f t="shared" ca="1" si="232"/>
        <v>0</v>
      </c>
      <c r="AV357" s="85"/>
      <c r="AW357" s="73">
        <f t="shared" ca="1" si="233"/>
        <v>0</v>
      </c>
      <c r="AY357" s="73">
        <f t="shared" ca="1" si="234"/>
        <v>0</v>
      </c>
      <c r="AZ357" s="86"/>
    </row>
    <row r="358" spans="1:52" ht="12" customHeight="1">
      <c r="A358" s="77">
        <f t="shared" si="235"/>
        <v>48519</v>
      </c>
      <c r="B358" s="78">
        <f t="shared" si="236"/>
        <v>50000</v>
      </c>
      <c r="C358" s="87"/>
      <c r="D358" s="79">
        <f t="shared" si="198"/>
        <v>50000</v>
      </c>
      <c r="E358" s="67">
        <f t="shared" si="199"/>
        <v>0</v>
      </c>
      <c r="F358" s="67">
        <f t="shared" ca="1" si="200"/>
        <v>0</v>
      </c>
      <c r="G358" s="80">
        <f>VLOOKUP($A358,[0]!Table,MATCH(G$4,[0]!Curves,0))</f>
        <v>0</v>
      </c>
      <c r="H358" s="81">
        <f t="shared" si="201"/>
        <v>0</v>
      </c>
      <c r="I358" s="80">
        <f t="shared" si="202"/>
        <v>0</v>
      </c>
      <c r="J358" s="80">
        <f>VLOOKUP($A358,[0]!Table,MATCH(J$4,[0]!Curves,0))</f>
        <v>0</v>
      </c>
      <c r="K358" s="81">
        <f t="shared" si="203"/>
        <v>0</v>
      </c>
      <c r="L358" s="99">
        <f t="shared" si="204"/>
        <v>0</v>
      </c>
      <c r="M358" s="80">
        <f>VLOOKUP($A358,[0]!Table,MATCH(M$4,[0]!Curves,0))</f>
        <v>0</v>
      </c>
      <c r="N358" s="81">
        <f t="shared" si="205"/>
        <v>0</v>
      </c>
      <c r="O358" s="99">
        <f t="shared" si="206"/>
        <v>0</v>
      </c>
      <c r="P358" s="71"/>
      <c r="Q358" s="99">
        <f t="shared" si="207"/>
        <v>0</v>
      </c>
      <c r="R358" s="99">
        <f t="shared" si="208"/>
        <v>0</v>
      </c>
      <c r="S358" s="99">
        <f t="shared" si="209"/>
        <v>0</v>
      </c>
      <c r="T358" s="82"/>
      <c r="U358" s="22">
        <f t="shared" si="210"/>
        <v>30</v>
      </c>
      <c r="V358" s="83">
        <f t="shared" si="211"/>
        <v>48573</v>
      </c>
      <c r="W358" s="22">
        <f t="shared" ca="1" si="212"/>
        <v>11524</v>
      </c>
      <c r="X358" s="80">
        <f>VLOOKUP($A358,[0]!Table,MATCH(X$4,[0]!Curves,0))</f>
        <v>6.5701579165795096E-2</v>
      </c>
      <c r="Y358" s="84">
        <f t="shared" ca="1" si="213"/>
        <v>0.13007698700878509</v>
      </c>
      <c r="Z358" s="22">
        <f t="shared" si="214"/>
        <v>0</v>
      </c>
      <c r="AA358" s="22">
        <f t="shared" si="215"/>
        <v>0</v>
      </c>
      <c r="AC358" s="72">
        <f t="shared" ca="1" si="216"/>
        <v>0</v>
      </c>
      <c r="AD358" s="72">
        <f t="shared" ca="1" si="217"/>
        <v>0</v>
      </c>
      <c r="AE358" s="72">
        <f t="shared" ca="1" si="218"/>
        <v>0</v>
      </c>
      <c r="AF358" s="72">
        <f t="shared" ca="1" si="219"/>
        <v>0</v>
      </c>
      <c r="AG358" s="72">
        <f t="shared" ca="1" si="220"/>
        <v>0</v>
      </c>
      <c r="AH358" s="72">
        <f t="shared" ca="1" si="221"/>
        <v>0</v>
      </c>
      <c r="AI358" s="72">
        <f t="shared" ca="1" si="222"/>
        <v>0</v>
      </c>
      <c r="AJ358" s="72">
        <f t="shared" ca="1" si="223"/>
        <v>0</v>
      </c>
      <c r="AK358" s="72">
        <f t="shared" ca="1" si="224"/>
        <v>0</v>
      </c>
      <c r="AL358" s="76"/>
      <c r="AM358" s="72">
        <f t="shared" ca="1" si="225"/>
        <v>0</v>
      </c>
      <c r="AN358" s="72">
        <f t="shared" ca="1" si="226"/>
        <v>0</v>
      </c>
      <c r="AO358" s="72">
        <f t="shared" ca="1" si="227"/>
        <v>0</v>
      </c>
      <c r="AP358" s="85">
        <f t="shared" ca="1" si="228"/>
        <v>0</v>
      </c>
      <c r="AR358" s="72">
        <f t="shared" ca="1" si="229"/>
        <v>0</v>
      </c>
      <c r="AS358" s="72">
        <f t="shared" ca="1" si="230"/>
        <v>0</v>
      </c>
      <c r="AT358" s="72">
        <f t="shared" ca="1" si="231"/>
        <v>0</v>
      </c>
      <c r="AU358" s="85">
        <f t="shared" ca="1" si="232"/>
        <v>0</v>
      </c>
      <c r="AV358" s="85"/>
      <c r="AW358" s="73">
        <f t="shared" ca="1" si="233"/>
        <v>0</v>
      </c>
      <c r="AY358" s="73">
        <f t="shared" ca="1" si="234"/>
        <v>0</v>
      </c>
      <c r="AZ358" s="86"/>
    </row>
    <row r="359" spans="1:52" ht="12" customHeight="1">
      <c r="A359" s="77">
        <f t="shared" si="235"/>
        <v>48549</v>
      </c>
      <c r="B359" s="78">
        <f t="shared" si="236"/>
        <v>50000</v>
      </c>
      <c r="C359" s="87"/>
      <c r="D359" s="79">
        <f t="shared" si="198"/>
        <v>50000</v>
      </c>
      <c r="E359" s="67">
        <f t="shared" si="199"/>
        <v>0</v>
      </c>
      <c r="F359" s="67">
        <f t="shared" ca="1" si="200"/>
        <v>0</v>
      </c>
      <c r="G359" s="80">
        <f>VLOOKUP($A359,[0]!Table,MATCH(G$4,[0]!Curves,0))</f>
        <v>0</v>
      </c>
      <c r="H359" s="81">
        <f t="shared" si="201"/>
        <v>0</v>
      </c>
      <c r="I359" s="80">
        <f t="shared" si="202"/>
        <v>0</v>
      </c>
      <c r="J359" s="80">
        <f>VLOOKUP($A359,[0]!Table,MATCH(J$4,[0]!Curves,0))</f>
        <v>0</v>
      </c>
      <c r="K359" s="81">
        <f t="shared" si="203"/>
        <v>0</v>
      </c>
      <c r="L359" s="99">
        <f t="shared" si="204"/>
        <v>0</v>
      </c>
      <c r="M359" s="80">
        <f>VLOOKUP($A359,[0]!Table,MATCH(M$4,[0]!Curves,0))</f>
        <v>0</v>
      </c>
      <c r="N359" s="81">
        <f t="shared" si="205"/>
        <v>0</v>
      </c>
      <c r="O359" s="99">
        <f t="shared" si="206"/>
        <v>0</v>
      </c>
      <c r="P359" s="71"/>
      <c r="Q359" s="99">
        <f t="shared" si="207"/>
        <v>0</v>
      </c>
      <c r="R359" s="99">
        <f t="shared" si="208"/>
        <v>0</v>
      </c>
      <c r="S359" s="99">
        <f t="shared" si="209"/>
        <v>0</v>
      </c>
      <c r="T359" s="82"/>
      <c r="U359" s="22">
        <f t="shared" si="210"/>
        <v>31</v>
      </c>
      <c r="V359" s="83">
        <f t="shared" si="211"/>
        <v>48604</v>
      </c>
      <c r="W359" s="22">
        <f t="shared" ca="1" si="212"/>
        <v>11555</v>
      </c>
      <c r="X359" s="80">
        <f>VLOOKUP($A359,[0]!Table,MATCH(X$4,[0]!Curves,0))</f>
        <v>6.5701579165795096E-2</v>
      </c>
      <c r="Y359" s="84">
        <f t="shared" ca="1" si="213"/>
        <v>0.12936525061214493</v>
      </c>
      <c r="Z359" s="22">
        <f t="shared" si="214"/>
        <v>0</v>
      </c>
      <c r="AA359" s="22">
        <f t="shared" si="215"/>
        <v>0</v>
      </c>
      <c r="AC359" s="72">
        <f t="shared" ca="1" si="216"/>
        <v>0</v>
      </c>
      <c r="AD359" s="72">
        <f t="shared" ca="1" si="217"/>
        <v>0</v>
      </c>
      <c r="AE359" s="72">
        <f t="shared" ca="1" si="218"/>
        <v>0</v>
      </c>
      <c r="AF359" s="72">
        <f t="shared" ca="1" si="219"/>
        <v>0</v>
      </c>
      <c r="AG359" s="72">
        <f t="shared" ca="1" si="220"/>
        <v>0</v>
      </c>
      <c r="AH359" s="72">
        <f t="shared" ca="1" si="221"/>
        <v>0</v>
      </c>
      <c r="AI359" s="72">
        <f t="shared" ca="1" si="222"/>
        <v>0</v>
      </c>
      <c r="AJ359" s="72">
        <f t="shared" ca="1" si="223"/>
        <v>0</v>
      </c>
      <c r="AK359" s="72">
        <f t="shared" ca="1" si="224"/>
        <v>0</v>
      </c>
      <c r="AL359" s="76"/>
      <c r="AM359" s="72">
        <f t="shared" ca="1" si="225"/>
        <v>0</v>
      </c>
      <c r="AN359" s="72">
        <f t="shared" ca="1" si="226"/>
        <v>0</v>
      </c>
      <c r="AO359" s="72">
        <f t="shared" ca="1" si="227"/>
        <v>0</v>
      </c>
      <c r="AP359" s="85">
        <f t="shared" ca="1" si="228"/>
        <v>0</v>
      </c>
      <c r="AR359" s="72">
        <f t="shared" ca="1" si="229"/>
        <v>0</v>
      </c>
      <c r="AS359" s="72">
        <f t="shared" ca="1" si="230"/>
        <v>0</v>
      </c>
      <c r="AT359" s="72">
        <f t="shared" ca="1" si="231"/>
        <v>0</v>
      </c>
      <c r="AU359" s="85">
        <f t="shared" ca="1" si="232"/>
        <v>0</v>
      </c>
      <c r="AV359" s="85"/>
      <c r="AW359" s="73">
        <f t="shared" ca="1" si="233"/>
        <v>0</v>
      </c>
      <c r="AY359" s="73">
        <f t="shared" ca="1" si="234"/>
        <v>0</v>
      </c>
      <c r="AZ359" s="86"/>
    </row>
    <row r="360" spans="1:52" ht="12" customHeight="1">
      <c r="A360" s="77">
        <f t="shared" si="235"/>
        <v>48580</v>
      </c>
      <c r="B360" s="78">
        <f t="shared" si="236"/>
        <v>50000</v>
      </c>
      <c r="C360" s="87"/>
      <c r="D360" s="79">
        <f t="shared" si="198"/>
        <v>50000</v>
      </c>
      <c r="E360" s="67">
        <f t="shared" si="199"/>
        <v>0</v>
      </c>
      <c r="F360" s="67">
        <f t="shared" ca="1" si="200"/>
        <v>0</v>
      </c>
      <c r="G360" s="80">
        <f>VLOOKUP($A360,[0]!Table,MATCH(G$4,[0]!Curves,0))</f>
        <v>0</v>
      </c>
      <c r="H360" s="81">
        <f t="shared" si="201"/>
        <v>0</v>
      </c>
      <c r="I360" s="80">
        <f t="shared" si="202"/>
        <v>0</v>
      </c>
      <c r="J360" s="80">
        <f>VLOOKUP($A360,[0]!Table,MATCH(J$4,[0]!Curves,0))</f>
        <v>0</v>
      </c>
      <c r="K360" s="81">
        <f t="shared" si="203"/>
        <v>0</v>
      </c>
      <c r="L360" s="99">
        <f t="shared" si="204"/>
        <v>0</v>
      </c>
      <c r="M360" s="80">
        <f>VLOOKUP($A360,[0]!Table,MATCH(M$4,[0]!Curves,0))</f>
        <v>0</v>
      </c>
      <c r="N360" s="81">
        <f t="shared" si="205"/>
        <v>0</v>
      </c>
      <c r="O360" s="99">
        <f t="shared" si="206"/>
        <v>0</v>
      </c>
      <c r="P360" s="71"/>
      <c r="Q360" s="99">
        <f t="shared" si="207"/>
        <v>0</v>
      </c>
      <c r="R360" s="99">
        <f t="shared" si="208"/>
        <v>0</v>
      </c>
      <c r="S360" s="99">
        <f t="shared" si="209"/>
        <v>0</v>
      </c>
      <c r="T360" s="82"/>
      <c r="U360" s="22">
        <f t="shared" si="210"/>
        <v>31</v>
      </c>
      <c r="V360" s="83">
        <f t="shared" si="211"/>
        <v>48635</v>
      </c>
      <c r="W360" s="22">
        <f t="shared" ca="1" si="212"/>
        <v>11586</v>
      </c>
      <c r="X360" s="80">
        <f>VLOOKUP($A360,[0]!Table,MATCH(X$4,[0]!Curves,0))</f>
        <v>6.5701579165795096E-2</v>
      </c>
      <c r="Y360" s="84">
        <f t="shared" ca="1" si="213"/>
        <v>0.12865740859151978</v>
      </c>
      <c r="Z360" s="22">
        <f t="shared" si="214"/>
        <v>0</v>
      </c>
      <c r="AA360" s="22">
        <f t="shared" si="215"/>
        <v>0</v>
      </c>
      <c r="AC360" s="72">
        <f t="shared" ca="1" si="216"/>
        <v>0</v>
      </c>
      <c r="AD360" s="72">
        <f t="shared" ca="1" si="217"/>
        <v>0</v>
      </c>
      <c r="AE360" s="72">
        <f t="shared" ca="1" si="218"/>
        <v>0</v>
      </c>
      <c r="AF360" s="72">
        <f t="shared" ca="1" si="219"/>
        <v>0</v>
      </c>
      <c r="AG360" s="72">
        <f t="shared" ca="1" si="220"/>
        <v>0</v>
      </c>
      <c r="AH360" s="72">
        <f t="shared" ca="1" si="221"/>
        <v>0</v>
      </c>
      <c r="AI360" s="72">
        <f t="shared" ca="1" si="222"/>
        <v>0</v>
      </c>
      <c r="AJ360" s="72">
        <f t="shared" ca="1" si="223"/>
        <v>0</v>
      </c>
      <c r="AK360" s="72">
        <f t="shared" ca="1" si="224"/>
        <v>0</v>
      </c>
      <c r="AL360" s="76"/>
      <c r="AM360" s="72">
        <f t="shared" ca="1" si="225"/>
        <v>0</v>
      </c>
      <c r="AN360" s="72">
        <f t="shared" ca="1" si="226"/>
        <v>0</v>
      </c>
      <c r="AO360" s="72">
        <f t="shared" ca="1" si="227"/>
        <v>0</v>
      </c>
      <c r="AP360" s="85">
        <f t="shared" ca="1" si="228"/>
        <v>0</v>
      </c>
      <c r="AR360" s="72">
        <f t="shared" ca="1" si="229"/>
        <v>0</v>
      </c>
      <c r="AS360" s="72">
        <f t="shared" ca="1" si="230"/>
        <v>0</v>
      </c>
      <c r="AT360" s="72">
        <f t="shared" ca="1" si="231"/>
        <v>0</v>
      </c>
      <c r="AU360" s="85">
        <f t="shared" ca="1" si="232"/>
        <v>0</v>
      </c>
      <c r="AV360" s="85"/>
      <c r="AW360" s="73">
        <f t="shared" ca="1" si="233"/>
        <v>0</v>
      </c>
      <c r="AY360" s="73">
        <f t="shared" ca="1" si="234"/>
        <v>0</v>
      </c>
      <c r="AZ360" s="86"/>
    </row>
    <row r="361" spans="1:52" ht="12" customHeight="1">
      <c r="A361" s="77">
        <f t="shared" si="235"/>
        <v>48611</v>
      </c>
      <c r="B361" s="78">
        <f t="shared" si="236"/>
        <v>50000</v>
      </c>
      <c r="C361" s="87"/>
      <c r="D361" s="79">
        <f t="shared" si="198"/>
        <v>50000</v>
      </c>
      <c r="E361" s="67">
        <f t="shared" si="199"/>
        <v>0</v>
      </c>
      <c r="F361" s="67">
        <f t="shared" ca="1" si="200"/>
        <v>0</v>
      </c>
      <c r="G361" s="80">
        <f>VLOOKUP($A361,[0]!Table,MATCH(G$4,[0]!Curves,0))</f>
        <v>0</v>
      </c>
      <c r="H361" s="81">
        <f t="shared" si="201"/>
        <v>0</v>
      </c>
      <c r="I361" s="80">
        <f t="shared" si="202"/>
        <v>0</v>
      </c>
      <c r="J361" s="80">
        <f>VLOOKUP($A361,[0]!Table,MATCH(J$4,[0]!Curves,0))</f>
        <v>0</v>
      </c>
      <c r="K361" s="81">
        <f t="shared" si="203"/>
        <v>0</v>
      </c>
      <c r="L361" s="99">
        <f t="shared" si="204"/>
        <v>0</v>
      </c>
      <c r="M361" s="80">
        <f>VLOOKUP($A361,[0]!Table,MATCH(M$4,[0]!Curves,0))</f>
        <v>0</v>
      </c>
      <c r="N361" s="81">
        <f t="shared" si="205"/>
        <v>0</v>
      </c>
      <c r="O361" s="99">
        <f t="shared" si="206"/>
        <v>0</v>
      </c>
      <c r="P361" s="71"/>
      <c r="Q361" s="99">
        <f t="shared" si="207"/>
        <v>0</v>
      </c>
      <c r="R361" s="99">
        <f t="shared" si="208"/>
        <v>0</v>
      </c>
      <c r="S361" s="99">
        <f t="shared" si="209"/>
        <v>0</v>
      </c>
      <c r="T361" s="82"/>
      <c r="U361" s="22">
        <f t="shared" si="210"/>
        <v>28</v>
      </c>
      <c r="V361" s="83">
        <f t="shared" si="211"/>
        <v>48663</v>
      </c>
      <c r="W361" s="22">
        <f t="shared" ca="1" si="212"/>
        <v>11614</v>
      </c>
      <c r="X361" s="80">
        <f>VLOOKUP($A361,[0]!Table,MATCH(X$4,[0]!Curves,0))</f>
        <v>6.5701579165795096E-2</v>
      </c>
      <c r="Y361" s="84">
        <f t="shared" ca="1" si="213"/>
        <v>0.12802139698405893</v>
      </c>
      <c r="Z361" s="22">
        <f t="shared" si="214"/>
        <v>0</v>
      </c>
      <c r="AA361" s="22">
        <f t="shared" si="215"/>
        <v>0</v>
      </c>
      <c r="AC361" s="72">
        <f t="shared" ca="1" si="216"/>
        <v>0</v>
      </c>
      <c r="AD361" s="72">
        <f t="shared" ca="1" si="217"/>
        <v>0</v>
      </c>
      <c r="AE361" s="72">
        <f t="shared" ca="1" si="218"/>
        <v>0</v>
      </c>
      <c r="AF361" s="72">
        <f t="shared" ca="1" si="219"/>
        <v>0</v>
      </c>
      <c r="AG361" s="72">
        <f t="shared" ca="1" si="220"/>
        <v>0</v>
      </c>
      <c r="AH361" s="72">
        <f t="shared" ca="1" si="221"/>
        <v>0</v>
      </c>
      <c r="AI361" s="72">
        <f t="shared" ca="1" si="222"/>
        <v>0</v>
      </c>
      <c r="AJ361" s="72">
        <f t="shared" ca="1" si="223"/>
        <v>0</v>
      </c>
      <c r="AK361" s="72">
        <f t="shared" ca="1" si="224"/>
        <v>0</v>
      </c>
      <c r="AL361" s="76"/>
      <c r="AM361" s="72">
        <f t="shared" ca="1" si="225"/>
        <v>0</v>
      </c>
      <c r="AN361" s="72">
        <f t="shared" ca="1" si="226"/>
        <v>0</v>
      </c>
      <c r="AO361" s="72">
        <f t="shared" ca="1" si="227"/>
        <v>0</v>
      </c>
      <c r="AP361" s="85">
        <f t="shared" ca="1" si="228"/>
        <v>0</v>
      </c>
      <c r="AR361" s="72">
        <f t="shared" ca="1" si="229"/>
        <v>0</v>
      </c>
      <c r="AS361" s="72">
        <f t="shared" ca="1" si="230"/>
        <v>0</v>
      </c>
      <c r="AT361" s="72">
        <f t="shared" ca="1" si="231"/>
        <v>0</v>
      </c>
      <c r="AU361" s="85">
        <f t="shared" ca="1" si="232"/>
        <v>0</v>
      </c>
      <c r="AV361" s="85"/>
      <c r="AW361" s="73">
        <f t="shared" ca="1" si="233"/>
        <v>0</v>
      </c>
      <c r="AY361" s="73">
        <f t="shared" ca="1" si="234"/>
        <v>0</v>
      </c>
      <c r="AZ361" s="86"/>
    </row>
    <row r="362" spans="1:52" ht="12" customHeight="1">
      <c r="A362" s="77">
        <f t="shared" si="235"/>
        <v>48639</v>
      </c>
      <c r="B362" s="78">
        <f t="shared" si="236"/>
        <v>50000</v>
      </c>
      <c r="C362" s="87"/>
      <c r="D362" s="79">
        <f t="shared" si="198"/>
        <v>50000</v>
      </c>
      <c r="E362" s="67">
        <f t="shared" si="199"/>
        <v>0</v>
      </c>
      <c r="F362" s="67">
        <f t="shared" ca="1" si="200"/>
        <v>0</v>
      </c>
      <c r="G362" s="80">
        <f>VLOOKUP($A362,[0]!Table,MATCH(G$4,[0]!Curves,0))</f>
        <v>0</v>
      </c>
      <c r="H362" s="81">
        <f t="shared" si="201"/>
        <v>0</v>
      </c>
      <c r="I362" s="80">
        <f t="shared" si="202"/>
        <v>0</v>
      </c>
      <c r="J362" s="80">
        <f>VLOOKUP($A362,[0]!Table,MATCH(J$4,[0]!Curves,0))</f>
        <v>0</v>
      </c>
      <c r="K362" s="81">
        <f t="shared" si="203"/>
        <v>0</v>
      </c>
      <c r="L362" s="99">
        <f t="shared" si="204"/>
        <v>0</v>
      </c>
      <c r="M362" s="80">
        <f>VLOOKUP($A362,[0]!Table,MATCH(M$4,[0]!Curves,0))</f>
        <v>0</v>
      </c>
      <c r="N362" s="81">
        <f t="shared" si="205"/>
        <v>0</v>
      </c>
      <c r="O362" s="99">
        <f t="shared" si="206"/>
        <v>0</v>
      </c>
      <c r="P362" s="71"/>
      <c r="Q362" s="99">
        <f t="shared" si="207"/>
        <v>0</v>
      </c>
      <c r="R362" s="99">
        <f t="shared" si="208"/>
        <v>0</v>
      </c>
      <c r="S362" s="99">
        <f t="shared" si="209"/>
        <v>0</v>
      </c>
      <c r="T362" s="82"/>
      <c r="U362" s="22">
        <f t="shared" si="210"/>
        <v>31</v>
      </c>
      <c r="V362" s="83">
        <f t="shared" si="211"/>
        <v>48694</v>
      </c>
      <c r="W362" s="22">
        <f t="shared" ca="1" si="212"/>
        <v>11645</v>
      </c>
      <c r="X362" s="80">
        <f>VLOOKUP($A362,[0]!Table,MATCH(X$4,[0]!Curves,0))</f>
        <v>6.5701579165795096E-2</v>
      </c>
      <c r="Y362" s="84">
        <f t="shared" ca="1" si="213"/>
        <v>0.12732090806686014</v>
      </c>
      <c r="Z362" s="22">
        <f t="shared" si="214"/>
        <v>0</v>
      </c>
      <c r="AA362" s="22">
        <f t="shared" si="215"/>
        <v>0</v>
      </c>
      <c r="AC362" s="72">
        <f t="shared" ca="1" si="216"/>
        <v>0</v>
      </c>
      <c r="AD362" s="72">
        <f t="shared" ca="1" si="217"/>
        <v>0</v>
      </c>
      <c r="AE362" s="72">
        <f t="shared" ca="1" si="218"/>
        <v>0</v>
      </c>
      <c r="AF362" s="72">
        <f t="shared" ca="1" si="219"/>
        <v>0</v>
      </c>
      <c r="AG362" s="72">
        <f t="shared" ca="1" si="220"/>
        <v>0</v>
      </c>
      <c r="AH362" s="72">
        <f t="shared" ca="1" si="221"/>
        <v>0</v>
      </c>
      <c r="AI362" s="72">
        <f t="shared" ca="1" si="222"/>
        <v>0</v>
      </c>
      <c r="AJ362" s="72">
        <f t="shared" ca="1" si="223"/>
        <v>0</v>
      </c>
      <c r="AK362" s="72">
        <f t="shared" ca="1" si="224"/>
        <v>0</v>
      </c>
      <c r="AL362" s="76"/>
      <c r="AM362" s="72">
        <f t="shared" ca="1" si="225"/>
        <v>0</v>
      </c>
      <c r="AN362" s="72">
        <f t="shared" ca="1" si="226"/>
        <v>0</v>
      </c>
      <c r="AO362" s="72">
        <f t="shared" ca="1" si="227"/>
        <v>0</v>
      </c>
      <c r="AP362" s="85">
        <f t="shared" ca="1" si="228"/>
        <v>0</v>
      </c>
      <c r="AR362" s="72">
        <f t="shared" ca="1" si="229"/>
        <v>0</v>
      </c>
      <c r="AS362" s="72">
        <f t="shared" ca="1" si="230"/>
        <v>0</v>
      </c>
      <c r="AT362" s="72">
        <f t="shared" ca="1" si="231"/>
        <v>0</v>
      </c>
      <c r="AU362" s="85">
        <f t="shared" ca="1" si="232"/>
        <v>0</v>
      </c>
      <c r="AV362" s="85"/>
      <c r="AW362" s="73">
        <f t="shared" ca="1" si="233"/>
        <v>0</v>
      </c>
      <c r="AY362" s="73">
        <f t="shared" ca="1" si="234"/>
        <v>0</v>
      </c>
      <c r="AZ362" s="86"/>
    </row>
    <row r="363" spans="1:52" ht="12" customHeight="1">
      <c r="A363" s="77">
        <f t="shared" si="235"/>
        <v>48670</v>
      </c>
      <c r="B363" s="78">
        <f t="shared" si="236"/>
        <v>50000</v>
      </c>
      <c r="C363" s="87"/>
      <c r="D363" s="79">
        <f t="shared" si="198"/>
        <v>50000</v>
      </c>
      <c r="E363" s="67">
        <f t="shared" si="199"/>
        <v>0</v>
      </c>
      <c r="F363" s="67">
        <f t="shared" ca="1" si="200"/>
        <v>0</v>
      </c>
      <c r="G363" s="80">
        <f>VLOOKUP($A363,[0]!Table,MATCH(G$4,[0]!Curves,0))</f>
        <v>0</v>
      </c>
      <c r="H363" s="81">
        <f t="shared" si="201"/>
        <v>0</v>
      </c>
      <c r="I363" s="80">
        <f t="shared" si="202"/>
        <v>0</v>
      </c>
      <c r="J363" s="80">
        <f>VLOOKUP($A363,[0]!Table,MATCH(J$4,[0]!Curves,0))</f>
        <v>0</v>
      </c>
      <c r="K363" s="81">
        <f t="shared" si="203"/>
        <v>0</v>
      </c>
      <c r="L363" s="99">
        <f t="shared" si="204"/>
        <v>0</v>
      </c>
      <c r="M363" s="80">
        <f>VLOOKUP($A363,[0]!Table,MATCH(M$4,[0]!Curves,0))</f>
        <v>0</v>
      </c>
      <c r="N363" s="81">
        <f t="shared" si="205"/>
        <v>0</v>
      </c>
      <c r="O363" s="99">
        <f t="shared" si="206"/>
        <v>0</v>
      </c>
      <c r="P363" s="71"/>
      <c r="Q363" s="99">
        <f t="shared" si="207"/>
        <v>0</v>
      </c>
      <c r="R363" s="99">
        <f t="shared" si="208"/>
        <v>0</v>
      </c>
      <c r="S363" s="99">
        <f t="shared" si="209"/>
        <v>0</v>
      </c>
      <c r="T363" s="82"/>
      <c r="U363" s="22">
        <f t="shared" si="210"/>
        <v>30</v>
      </c>
      <c r="V363" s="83">
        <f t="shared" si="211"/>
        <v>48724</v>
      </c>
      <c r="W363" s="22">
        <f t="shared" ca="1" si="212"/>
        <v>11675</v>
      </c>
      <c r="X363" s="80">
        <f>VLOOKUP($A363,[0]!Table,MATCH(X$4,[0]!Curves,0))</f>
        <v>6.5701579165795096E-2</v>
      </c>
      <c r="Y363" s="84">
        <f t="shared" ca="1" si="213"/>
        <v>0.12664666514954306</v>
      </c>
      <c r="Z363" s="22">
        <f t="shared" si="214"/>
        <v>0</v>
      </c>
      <c r="AA363" s="22">
        <f t="shared" si="215"/>
        <v>0</v>
      </c>
      <c r="AC363" s="72">
        <f t="shared" ca="1" si="216"/>
        <v>0</v>
      </c>
      <c r="AD363" s="72">
        <f t="shared" ca="1" si="217"/>
        <v>0</v>
      </c>
      <c r="AE363" s="72">
        <f t="shared" ca="1" si="218"/>
        <v>0</v>
      </c>
      <c r="AF363" s="72">
        <f t="shared" ca="1" si="219"/>
        <v>0</v>
      </c>
      <c r="AG363" s="72">
        <f t="shared" ca="1" si="220"/>
        <v>0</v>
      </c>
      <c r="AH363" s="72">
        <f t="shared" ca="1" si="221"/>
        <v>0</v>
      </c>
      <c r="AI363" s="72">
        <f t="shared" ca="1" si="222"/>
        <v>0</v>
      </c>
      <c r="AJ363" s="72">
        <f t="shared" ca="1" si="223"/>
        <v>0</v>
      </c>
      <c r="AK363" s="72">
        <f t="shared" ca="1" si="224"/>
        <v>0</v>
      </c>
      <c r="AL363" s="76"/>
      <c r="AM363" s="72">
        <f t="shared" ca="1" si="225"/>
        <v>0</v>
      </c>
      <c r="AN363" s="72">
        <f t="shared" ca="1" si="226"/>
        <v>0</v>
      </c>
      <c r="AO363" s="72">
        <f t="shared" ca="1" si="227"/>
        <v>0</v>
      </c>
      <c r="AP363" s="85">
        <f t="shared" ca="1" si="228"/>
        <v>0</v>
      </c>
      <c r="AR363" s="72">
        <f t="shared" ca="1" si="229"/>
        <v>0</v>
      </c>
      <c r="AS363" s="72">
        <f t="shared" ca="1" si="230"/>
        <v>0</v>
      </c>
      <c r="AT363" s="72">
        <f t="shared" ca="1" si="231"/>
        <v>0</v>
      </c>
      <c r="AU363" s="85">
        <f t="shared" ca="1" si="232"/>
        <v>0</v>
      </c>
      <c r="AV363" s="85"/>
      <c r="AW363" s="73">
        <f t="shared" ca="1" si="233"/>
        <v>0</v>
      </c>
      <c r="AY363" s="73">
        <f t="shared" ca="1" si="234"/>
        <v>0</v>
      </c>
      <c r="AZ363" s="86"/>
    </row>
    <row r="364" spans="1:52" ht="12" customHeight="1">
      <c r="A364" s="77">
        <f t="shared" si="235"/>
        <v>48700</v>
      </c>
      <c r="B364" s="78">
        <f t="shared" si="236"/>
        <v>50000</v>
      </c>
      <c r="C364" s="87"/>
      <c r="D364" s="79">
        <f t="shared" si="198"/>
        <v>50000</v>
      </c>
      <c r="E364" s="67">
        <f t="shared" si="199"/>
        <v>0</v>
      </c>
      <c r="F364" s="67">
        <f t="shared" ca="1" si="200"/>
        <v>0</v>
      </c>
      <c r="G364" s="80">
        <f>VLOOKUP($A364,[0]!Table,MATCH(G$4,[0]!Curves,0))</f>
        <v>0</v>
      </c>
      <c r="H364" s="81">
        <f t="shared" si="201"/>
        <v>0</v>
      </c>
      <c r="I364" s="80">
        <f t="shared" si="202"/>
        <v>0</v>
      </c>
      <c r="J364" s="80">
        <f>VLOOKUP($A364,[0]!Table,MATCH(J$4,[0]!Curves,0))</f>
        <v>0</v>
      </c>
      <c r="K364" s="81">
        <f t="shared" si="203"/>
        <v>0</v>
      </c>
      <c r="L364" s="99">
        <f t="shared" si="204"/>
        <v>0</v>
      </c>
      <c r="M364" s="80">
        <f>VLOOKUP($A364,[0]!Table,MATCH(M$4,[0]!Curves,0))</f>
        <v>0</v>
      </c>
      <c r="N364" s="81">
        <f t="shared" si="205"/>
        <v>0</v>
      </c>
      <c r="O364" s="99">
        <f t="shared" si="206"/>
        <v>0</v>
      </c>
      <c r="P364" s="71"/>
      <c r="Q364" s="99">
        <f t="shared" si="207"/>
        <v>0</v>
      </c>
      <c r="R364" s="99">
        <f t="shared" si="208"/>
        <v>0</v>
      </c>
      <c r="S364" s="99">
        <f t="shared" si="209"/>
        <v>0</v>
      </c>
      <c r="T364" s="82"/>
      <c r="U364" s="22">
        <f t="shared" si="210"/>
        <v>31</v>
      </c>
      <c r="V364" s="83">
        <f t="shared" si="211"/>
        <v>48755</v>
      </c>
      <c r="W364" s="22">
        <f t="shared" ca="1" si="212"/>
        <v>11706</v>
      </c>
      <c r="X364" s="80">
        <f>VLOOKUP($A364,[0]!Table,MATCH(X$4,[0]!Curves,0))</f>
        <v>6.5701579165795096E-2</v>
      </c>
      <c r="Y364" s="84">
        <f t="shared" ca="1" si="213"/>
        <v>0.12595369829066333</v>
      </c>
      <c r="Z364" s="22">
        <f t="shared" si="214"/>
        <v>0</v>
      </c>
      <c r="AA364" s="22">
        <f t="shared" si="215"/>
        <v>0</v>
      </c>
      <c r="AC364" s="72">
        <f t="shared" ca="1" si="216"/>
        <v>0</v>
      </c>
      <c r="AD364" s="72">
        <f t="shared" ca="1" si="217"/>
        <v>0</v>
      </c>
      <c r="AE364" s="72">
        <f t="shared" ca="1" si="218"/>
        <v>0</v>
      </c>
      <c r="AF364" s="72">
        <f t="shared" ca="1" si="219"/>
        <v>0</v>
      </c>
      <c r="AG364" s="72">
        <f t="shared" ca="1" si="220"/>
        <v>0</v>
      </c>
      <c r="AH364" s="72">
        <f t="shared" ca="1" si="221"/>
        <v>0</v>
      </c>
      <c r="AI364" s="72">
        <f t="shared" ca="1" si="222"/>
        <v>0</v>
      </c>
      <c r="AJ364" s="72">
        <f t="shared" ca="1" si="223"/>
        <v>0</v>
      </c>
      <c r="AK364" s="72">
        <f t="shared" ca="1" si="224"/>
        <v>0</v>
      </c>
      <c r="AL364" s="76"/>
      <c r="AM364" s="72">
        <f t="shared" ca="1" si="225"/>
        <v>0</v>
      </c>
      <c r="AN364" s="72">
        <f t="shared" ca="1" si="226"/>
        <v>0</v>
      </c>
      <c r="AO364" s="72">
        <f t="shared" ca="1" si="227"/>
        <v>0</v>
      </c>
      <c r="AP364" s="85">
        <f t="shared" ca="1" si="228"/>
        <v>0</v>
      </c>
      <c r="AR364" s="72">
        <f t="shared" ca="1" si="229"/>
        <v>0</v>
      </c>
      <c r="AS364" s="72">
        <f t="shared" ca="1" si="230"/>
        <v>0</v>
      </c>
      <c r="AT364" s="72">
        <f t="shared" ca="1" si="231"/>
        <v>0</v>
      </c>
      <c r="AU364" s="85">
        <f t="shared" ca="1" si="232"/>
        <v>0</v>
      </c>
      <c r="AV364" s="85"/>
      <c r="AW364" s="73">
        <f t="shared" ca="1" si="233"/>
        <v>0</v>
      </c>
      <c r="AY364" s="73">
        <f t="shared" ca="1" si="234"/>
        <v>0</v>
      </c>
      <c r="AZ364" s="86"/>
    </row>
    <row r="365" spans="1:52" ht="12" customHeight="1">
      <c r="A365" s="77">
        <f t="shared" si="235"/>
        <v>48731</v>
      </c>
      <c r="B365" s="78">
        <f t="shared" si="236"/>
        <v>50000</v>
      </c>
      <c r="C365" s="87"/>
      <c r="D365" s="79">
        <f t="shared" si="198"/>
        <v>50000</v>
      </c>
      <c r="E365" s="67">
        <f t="shared" si="199"/>
        <v>0</v>
      </c>
      <c r="F365" s="67">
        <f t="shared" ca="1" si="200"/>
        <v>0</v>
      </c>
      <c r="G365" s="80">
        <f>VLOOKUP($A365,[0]!Table,MATCH(G$4,[0]!Curves,0))</f>
        <v>0</v>
      </c>
      <c r="H365" s="81">
        <f t="shared" si="201"/>
        <v>0</v>
      </c>
      <c r="I365" s="80">
        <f t="shared" si="202"/>
        <v>0</v>
      </c>
      <c r="J365" s="80">
        <f>VLOOKUP($A365,[0]!Table,MATCH(J$4,[0]!Curves,0))</f>
        <v>0</v>
      </c>
      <c r="K365" s="81">
        <f t="shared" si="203"/>
        <v>0</v>
      </c>
      <c r="L365" s="99">
        <f t="shared" si="204"/>
        <v>0</v>
      </c>
      <c r="M365" s="80">
        <f>VLOOKUP($A365,[0]!Table,MATCH(M$4,[0]!Curves,0))</f>
        <v>0</v>
      </c>
      <c r="N365" s="81">
        <f t="shared" si="205"/>
        <v>0</v>
      </c>
      <c r="O365" s="99">
        <f t="shared" si="206"/>
        <v>0</v>
      </c>
      <c r="P365" s="71"/>
      <c r="Q365" s="99">
        <f t="shared" si="207"/>
        <v>0</v>
      </c>
      <c r="R365" s="99">
        <f t="shared" si="208"/>
        <v>0</v>
      </c>
      <c r="S365" s="99">
        <f t="shared" si="209"/>
        <v>0</v>
      </c>
      <c r="T365" s="82"/>
      <c r="U365" s="22">
        <f t="shared" si="210"/>
        <v>30</v>
      </c>
      <c r="V365" s="83">
        <f t="shared" si="211"/>
        <v>48785</v>
      </c>
      <c r="W365" s="22">
        <f t="shared" ca="1" si="212"/>
        <v>11736</v>
      </c>
      <c r="X365" s="80">
        <f>VLOOKUP($A365,[0]!Table,MATCH(X$4,[0]!Curves,0))</f>
        <v>6.5701579165795096E-2</v>
      </c>
      <c r="Y365" s="84">
        <f t="shared" ca="1" si="213"/>
        <v>0.12528669559431296</v>
      </c>
      <c r="Z365" s="22">
        <f t="shared" si="214"/>
        <v>0</v>
      </c>
      <c r="AA365" s="22">
        <f t="shared" si="215"/>
        <v>0</v>
      </c>
      <c r="AC365" s="72">
        <f t="shared" ca="1" si="216"/>
        <v>0</v>
      </c>
      <c r="AD365" s="72">
        <f t="shared" ca="1" si="217"/>
        <v>0</v>
      </c>
      <c r="AE365" s="72">
        <f t="shared" ca="1" si="218"/>
        <v>0</v>
      </c>
      <c r="AF365" s="72">
        <f t="shared" ca="1" si="219"/>
        <v>0</v>
      </c>
      <c r="AG365" s="72">
        <f t="shared" ca="1" si="220"/>
        <v>0</v>
      </c>
      <c r="AH365" s="72">
        <f t="shared" ca="1" si="221"/>
        <v>0</v>
      </c>
      <c r="AI365" s="72">
        <f t="shared" ca="1" si="222"/>
        <v>0</v>
      </c>
      <c r="AJ365" s="72">
        <f t="shared" ca="1" si="223"/>
        <v>0</v>
      </c>
      <c r="AK365" s="72">
        <f t="shared" ca="1" si="224"/>
        <v>0</v>
      </c>
      <c r="AL365" s="76"/>
      <c r="AM365" s="72">
        <f t="shared" ca="1" si="225"/>
        <v>0</v>
      </c>
      <c r="AN365" s="72">
        <f t="shared" ca="1" si="226"/>
        <v>0</v>
      </c>
      <c r="AO365" s="72">
        <f t="shared" ca="1" si="227"/>
        <v>0</v>
      </c>
      <c r="AP365" s="85">
        <f t="shared" ca="1" si="228"/>
        <v>0</v>
      </c>
      <c r="AR365" s="72">
        <f t="shared" ca="1" si="229"/>
        <v>0</v>
      </c>
      <c r="AS365" s="72">
        <f t="shared" ca="1" si="230"/>
        <v>0</v>
      </c>
      <c r="AT365" s="72">
        <f t="shared" ca="1" si="231"/>
        <v>0</v>
      </c>
      <c r="AU365" s="85">
        <f t="shared" ca="1" si="232"/>
        <v>0</v>
      </c>
      <c r="AV365" s="85"/>
      <c r="AW365" s="73">
        <f t="shared" ca="1" si="233"/>
        <v>0</v>
      </c>
      <c r="AY365" s="73">
        <f t="shared" ca="1" si="234"/>
        <v>0</v>
      </c>
      <c r="AZ365" s="86"/>
    </row>
    <row r="366" spans="1:52" ht="12" customHeight="1">
      <c r="A366" s="77">
        <f t="shared" si="235"/>
        <v>48761</v>
      </c>
      <c r="B366" s="78">
        <f t="shared" si="236"/>
        <v>50000</v>
      </c>
      <c r="C366" s="87"/>
      <c r="D366" s="79">
        <f t="shared" si="198"/>
        <v>50000</v>
      </c>
      <c r="E366" s="67">
        <f t="shared" si="199"/>
        <v>0</v>
      </c>
      <c r="F366" s="67">
        <f t="shared" ca="1" si="200"/>
        <v>0</v>
      </c>
      <c r="G366" s="80">
        <f>VLOOKUP($A366,[0]!Table,MATCH(G$4,[0]!Curves,0))</f>
        <v>0</v>
      </c>
      <c r="H366" s="81">
        <f t="shared" si="201"/>
        <v>0</v>
      </c>
      <c r="I366" s="80">
        <f t="shared" si="202"/>
        <v>0</v>
      </c>
      <c r="J366" s="80">
        <f>VLOOKUP($A366,[0]!Table,MATCH(J$4,[0]!Curves,0))</f>
        <v>0</v>
      </c>
      <c r="K366" s="81">
        <f t="shared" si="203"/>
        <v>0</v>
      </c>
      <c r="L366" s="99">
        <f t="shared" si="204"/>
        <v>0</v>
      </c>
      <c r="M366" s="80">
        <f>VLOOKUP($A366,[0]!Table,MATCH(M$4,[0]!Curves,0))</f>
        <v>0</v>
      </c>
      <c r="N366" s="81">
        <f t="shared" si="205"/>
        <v>0</v>
      </c>
      <c r="O366" s="99">
        <f t="shared" si="206"/>
        <v>0</v>
      </c>
      <c r="P366" s="71"/>
      <c r="Q366" s="99">
        <f t="shared" si="207"/>
        <v>0</v>
      </c>
      <c r="R366" s="99">
        <f t="shared" si="208"/>
        <v>0</v>
      </c>
      <c r="S366" s="99">
        <f t="shared" si="209"/>
        <v>0</v>
      </c>
      <c r="T366" s="82"/>
      <c r="U366" s="22">
        <f t="shared" si="210"/>
        <v>31</v>
      </c>
      <c r="V366" s="83">
        <f t="shared" si="211"/>
        <v>48816</v>
      </c>
      <c r="W366" s="22">
        <f t="shared" ca="1" si="212"/>
        <v>11767</v>
      </c>
      <c r="X366" s="80">
        <f>VLOOKUP($A366,[0]!Table,MATCH(X$4,[0]!Curves,0))</f>
        <v>6.5701579165795096E-2</v>
      </c>
      <c r="Y366" s="84">
        <f t="shared" ca="1" si="213"/>
        <v>0.12460117001965292</v>
      </c>
      <c r="Z366" s="22">
        <f t="shared" si="214"/>
        <v>0</v>
      </c>
      <c r="AA366" s="22">
        <f t="shared" si="215"/>
        <v>0</v>
      </c>
      <c r="AC366" s="72">
        <f t="shared" ca="1" si="216"/>
        <v>0</v>
      </c>
      <c r="AD366" s="72">
        <f t="shared" ca="1" si="217"/>
        <v>0</v>
      </c>
      <c r="AE366" s="72">
        <f t="shared" ca="1" si="218"/>
        <v>0</v>
      </c>
      <c r="AF366" s="72">
        <f t="shared" ca="1" si="219"/>
        <v>0</v>
      </c>
      <c r="AG366" s="72">
        <f t="shared" ca="1" si="220"/>
        <v>0</v>
      </c>
      <c r="AH366" s="72">
        <f t="shared" ca="1" si="221"/>
        <v>0</v>
      </c>
      <c r="AI366" s="72">
        <f t="shared" ca="1" si="222"/>
        <v>0</v>
      </c>
      <c r="AJ366" s="72">
        <f t="shared" ca="1" si="223"/>
        <v>0</v>
      </c>
      <c r="AK366" s="72">
        <f t="shared" ca="1" si="224"/>
        <v>0</v>
      </c>
      <c r="AL366" s="76"/>
      <c r="AM366" s="72">
        <f t="shared" ca="1" si="225"/>
        <v>0</v>
      </c>
      <c r="AN366" s="72">
        <f t="shared" ca="1" si="226"/>
        <v>0</v>
      </c>
      <c r="AO366" s="72">
        <f t="shared" ca="1" si="227"/>
        <v>0</v>
      </c>
      <c r="AP366" s="85">
        <f t="shared" ca="1" si="228"/>
        <v>0</v>
      </c>
      <c r="AR366" s="72">
        <f t="shared" ca="1" si="229"/>
        <v>0</v>
      </c>
      <c r="AS366" s="72">
        <f t="shared" ca="1" si="230"/>
        <v>0</v>
      </c>
      <c r="AT366" s="72">
        <f t="shared" ca="1" si="231"/>
        <v>0</v>
      </c>
      <c r="AU366" s="85">
        <f t="shared" ca="1" si="232"/>
        <v>0</v>
      </c>
      <c r="AV366" s="85"/>
      <c r="AW366" s="73">
        <f t="shared" ca="1" si="233"/>
        <v>0</v>
      </c>
      <c r="AY366" s="73">
        <f t="shared" ca="1" si="234"/>
        <v>0</v>
      </c>
      <c r="AZ366" s="86"/>
    </row>
    <row r="367" spans="1:52" ht="12" customHeight="1">
      <c r="A367" s="77">
        <f t="shared" si="235"/>
        <v>48792</v>
      </c>
      <c r="B367" s="78">
        <f t="shared" si="236"/>
        <v>50000</v>
      </c>
      <c r="C367" s="87"/>
      <c r="D367" s="79">
        <f t="shared" si="198"/>
        <v>50000</v>
      </c>
      <c r="E367" s="67">
        <f t="shared" si="199"/>
        <v>0</v>
      </c>
      <c r="F367" s="67">
        <f t="shared" ca="1" si="200"/>
        <v>0</v>
      </c>
      <c r="G367" s="80">
        <f>VLOOKUP($A367,[0]!Table,MATCH(G$4,[0]!Curves,0))</f>
        <v>0</v>
      </c>
      <c r="H367" s="81">
        <f t="shared" si="201"/>
        <v>0</v>
      </c>
      <c r="I367" s="80">
        <f t="shared" si="202"/>
        <v>0</v>
      </c>
      <c r="J367" s="80">
        <f>VLOOKUP($A367,[0]!Table,MATCH(J$4,[0]!Curves,0))</f>
        <v>0</v>
      </c>
      <c r="K367" s="81">
        <f t="shared" si="203"/>
        <v>0</v>
      </c>
      <c r="L367" s="99">
        <f t="shared" si="204"/>
        <v>0</v>
      </c>
      <c r="M367" s="80">
        <f>VLOOKUP($A367,[0]!Table,MATCH(M$4,[0]!Curves,0))</f>
        <v>0</v>
      </c>
      <c r="N367" s="81">
        <f t="shared" si="205"/>
        <v>0</v>
      </c>
      <c r="O367" s="99">
        <f t="shared" si="206"/>
        <v>0</v>
      </c>
      <c r="P367" s="71"/>
      <c r="Q367" s="99">
        <f t="shared" si="207"/>
        <v>0</v>
      </c>
      <c r="R367" s="99">
        <f t="shared" si="208"/>
        <v>0</v>
      </c>
      <c r="S367" s="99">
        <f t="shared" si="209"/>
        <v>0</v>
      </c>
      <c r="T367" s="82"/>
      <c r="U367" s="22">
        <f t="shared" si="210"/>
        <v>31</v>
      </c>
      <c r="V367" s="83">
        <f t="shared" si="211"/>
        <v>48847</v>
      </c>
      <c r="W367" s="22">
        <f t="shared" ca="1" si="212"/>
        <v>11798</v>
      </c>
      <c r="X367" s="80">
        <f>VLOOKUP($A367,[0]!Table,MATCH(X$4,[0]!Curves,0))</f>
        <v>6.5701579165795096E-2</v>
      </c>
      <c r="Y367" s="84">
        <f t="shared" ca="1" si="213"/>
        <v>0.1239193954044327</v>
      </c>
      <c r="Z367" s="22">
        <f t="shared" si="214"/>
        <v>0</v>
      </c>
      <c r="AA367" s="22">
        <f t="shared" si="215"/>
        <v>0</v>
      </c>
      <c r="AC367" s="72">
        <f t="shared" ca="1" si="216"/>
        <v>0</v>
      </c>
      <c r="AD367" s="72">
        <f t="shared" ca="1" si="217"/>
        <v>0</v>
      </c>
      <c r="AE367" s="72">
        <f t="shared" ca="1" si="218"/>
        <v>0</v>
      </c>
      <c r="AF367" s="72">
        <f t="shared" ca="1" si="219"/>
        <v>0</v>
      </c>
      <c r="AG367" s="72">
        <f t="shared" ca="1" si="220"/>
        <v>0</v>
      </c>
      <c r="AH367" s="72">
        <f t="shared" ca="1" si="221"/>
        <v>0</v>
      </c>
      <c r="AI367" s="72">
        <f t="shared" ca="1" si="222"/>
        <v>0</v>
      </c>
      <c r="AJ367" s="72">
        <f t="shared" ca="1" si="223"/>
        <v>0</v>
      </c>
      <c r="AK367" s="72">
        <f t="shared" ca="1" si="224"/>
        <v>0</v>
      </c>
      <c r="AL367" s="76"/>
      <c r="AM367" s="72">
        <f t="shared" ca="1" si="225"/>
        <v>0</v>
      </c>
      <c r="AN367" s="72">
        <f t="shared" ca="1" si="226"/>
        <v>0</v>
      </c>
      <c r="AO367" s="72">
        <f t="shared" ca="1" si="227"/>
        <v>0</v>
      </c>
      <c r="AP367" s="85">
        <f t="shared" ca="1" si="228"/>
        <v>0</v>
      </c>
      <c r="AR367" s="72">
        <f t="shared" ca="1" si="229"/>
        <v>0</v>
      </c>
      <c r="AS367" s="72">
        <f t="shared" ca="1" si="230"/>
        <v>0</v>
      </c>
      <c r="AT367" s="72">
        <f t="shared" ca="1" si="231"/>
        <v>0</v>
      </c>
      <c r="AU367" s="85">
        <f t="shared" ca="1" si="232"/>
        <v>0</v>
      </c>
      <c r="AV367" s="85"/>
      <c r="AW367" s="73">
        <f t="shared" ca="1" si="233"/>
        <v>0</v>
      </c>
      <c r="AY367" s="73">
        <f t="shared" ca="1" si="234"/>
        <v>0</v>
      </c>
      <c r="AZ367" s="86"/>
    </row>
    <row r="368" spans="1:52" ht="12" customHeight="1">
      <c r="A368" s="77">
        <f t="shared" si="235"/>
        <v>48823</v>
      </c>
      <c r="B368" s="78">
        <f t="shared" si="236"/>
        <v>50000</v>
      </c>
      <c r="C368" s="87"/>
      <c r="D368" s="79">
        <f t="shared" si="198"/>
        <v>50000</v>
      </c>
      <c r="E368" s="67">
        <f t="shared" si="199"/>
        <v>0</v>
      </c>
      <c r="F368" s="67">
        <f t="shared" ca="1" si="200"/>
        <v>0</v>
      </c>
      <c r="G368" s="80">
        <f>VLOOKUP($A368,[0]!Table,MATCH(G$4,[0]!Curves,0))</f>
        <v>0</v>
      </c>
      <c r="H368" s="81">
        <f t="shared" si="201"/>
        <v>0</v>
      </c>
      <c r="I368" s="80">
        <f t="shared" si="202"/>
        <v>0</v>
      </c>
      <c r="J368" s="80">
        <f>VLOOKUP($A368,[0]!Table,MATCH(J$4,[0]!Curves,0))</f>
        <v>0</v>
      </c>
      <c r="K368" s="81">
        <f t="shared" si="203"/>
        <v>0</v>
      </c>
      <c r="L368" s="99">
        <f t="shared" si="204"/>
        <v>0</v>
      </c>
      <c r="M368" s="80">
        <f>VLOOKUP($A368,[0]!Table,MATCH(M$4,[0]!Curves,0))</f>
        <v>0</v>
      </c>
      <c r="N368" s="81">
        <f t="shared" si="205"/>
        <v>0</v>
      </c>
      <c r="O368" s="99">
        <f t="shared" si="206"/>
        <v>0</v>
      </c>
      <c r="P368" s="71"/>
      <c r="Q368" s="99">
        <f t="shared" si="207"/>
        <v>0</v>
      </c>
      <c r="R368" s="99">
        <f t="shared" si="208"/>
        <v>0</v>
      </c>
      <c r="S368" s="99">
        <f t="shared" si="209"/>
        <v>0</v>
      </c>
      <c r="T368" s="82"/>
      <c r="U368" s="22">
        <f t="shared" si="210"/>
        <v>30</v>
      </c>
      <c r="V368" s="83">
        <f t="shared" si="211"/>
        <v>48877</v>
      </c>
      <c r="W368" s="22">
        <f t="shared" ca="1" si="212"/>
        <v>11828</v>
      </c>
      <c r="X368" s="80">
        <f>VLOOKUP($A368,[0]!Table,MATCH(X$4,[0]!Curves,0))</f>
        <v>6.5701579165795096E-2</v>
      </c>
      <c r="Y368" s="84">
        <f t="shared" ca="1" si="213"/>
        <v>0.12326316559946009</v>
      </c>
      <c r="Z368" s="22">
        <f t="shared" si="214"/>
        <v>0</v>
      </c>
      <c r="AA368" s="22">
        <f t="shared" si="215"/>
        <v>0</v>
      </c>
      <c r="AC368" s="72">
        <f t="shared" ca="1" si="216"/>
        <v>0</v>
      </c>
      <c r="AD368" s="72">
        <f t="shared" ca="1" si="217"/>
        <v>0</v>
      </c>
      <c r="AE368" s="72">
        <f t="shared" ca="1" si="218"/>
        <v>0</v>
      </c>
      <c r="AF368" s="72">
        <f t="shared" ca="1" si="219"/>
        <v>0</v>
      </c>
      <c r="AG368" s="72">
        <f t="shared" ca="1" si="220"/>
        <v>0</v>
      </c>
      <c r="AH368" s="72">
        <f t="shared" ca="1" si="221"/>
        <v>0</v>
      </c>
      <c r="AI368" s="72">
        <f t="shared" ca="1" si="222"/>
        <v>0</v>
      </c>
      <c r="AJ368" s="72">
        <f t="shared" ca="1" si="223"/>
        <v>0</v>
      </c>
      <c r="AK368" s="72">
        <f t="shared" ca="1" si="224"/>
        <v>0</v>
      </c>
      <c r="AL368" s="76"/>
      <c r="AM368" s="72">
        <f t="shared" ca="1" si="225"/>
        <v>0</v>
      </c>
      <c r="AN368" s="72">
        <f t="shared" ca="1" si="226"/>
        <v>0</v>
      </c>
      <c r="AO368" s="72">
        <f t="shared" ca="1" si="227"/>
        <v>0</v>
      </c>
      <c r="AP368" s="85">
        <f t="shared" ca="1" si="228"/>
        <v>0</v>
      </c>
      <c r="AR368" s="72">
        <f t="shared" ca="1" si="229"/>
        <v>0</v>
      </c>
      <c r="AS368" s="72">
        <f t="shared" ca="1" si="230"/>
        <v>0</v>
      </c>
      <c r="AT368" s="72">
        <f t="shared" ca="1" si="231"/>
        <v>0</v>
      </c>
      <c r="AU368" s="85">
        <f t="shared" ca="1" si="232"/>
        <v>0</v>
      </c>
      <c r="AV368" s="85"/>
      <c r="AW368" s="73">
        <f t="shared" ca="1" si="233"/>
        <v>0</v>
      </c>
      <c r="AY368" s="73">
        <f t="shared" ca="1" si="234"/>
        <v>0</v>
      </c>
      <c r="AZ368" s="86"/>
    </row>
    <row r="369" spans="1:52" ht="12" customHeight="1" thickBot="1">
      <c r="A369" s="77">
        <f t="shared" si="235"/>
        <v>48853</v>
      </c>
      <c r="B369" s="78">
        <f t="shared" si="236"/>
        <v>50000</v>
      </c>
      <c r="C369" s="87"/>
      <c r="D369" s="79">
        <f t="shared" si="198"/>
        <v>50000</v>
      </c>
      <c r="E369" s="67">
        <f t="shared" si="199"/>
        <v>0</v>
      </c>
      <c r="F369" s="67">
        <f t="shared" ca="1" si="200"/>
        <v>0</v>
      </c>
      <c r="G369" s="80">
        <f>VLOOKUP($A369,[0]!Table,MATCH(G$4,[0]!Curves,0))</f>
        <v>0</v>
      </c>
      <c r="H369" s="81">
        <f t="shared" si="201"/>
        <v>0</v>
      </c>
      <c r="I369" s="80">
        <f t="shared" si="202"/>
        <v>0</v>
      </c>
      <c r="J369" s="80">
        <f>VLOOKUP($A369,[0]!Table,MATCH(J$4,[0]!Curves,0))</f>
        <v>0</v>
      </c>
      <c r="K369" s="81">
        <f t="shared" si="203"/>
        <v>0</v>
      </c>
      <c r="L369" s="99">
        <f t="shared" si="204"/>
        <v>0</v>
      </c>
      <c r="M369" s="80">
        <f>VLOOKUP($A369,[0]!Table,MATCH(M$4,[0]!Curves,0))</f>
        <v>0</v>
      </c>
      <c r="N369" s="81">
        <f t="shared" si="205"/>
        <v>0</v>
      </c>
      <c r="O369" s="99">
        <f t="shared" si="206"/>
        <v>0</v>
      </c>
      <c r="P369" s="71"/>
      <c r="Q369" s="99">
        <f t="shared" si="207"/>
        <v>0</v>
      </c>
      <c r="R369" s="99">
        <f t="shared" si="208"/>
        <v>0</v>
      </c>
      <c r="S369" s="99">
        <f t="shared" si="209"/>
        <v>0</v>
      </c>
      <c r="T369" s="82"/>
      <c r="U369" s="22">
        <f t="shared" si="210"/>
        <v>31</v>
      </c>
      <c r="V369" s="83">
        <f t="shared" si="211"/>
        <v>48908</v>
      </c>
      <c r="W369" s="22">
        <f t="shared" ca="1" si="212"/>
        <v>11859</v>
      </c>
      <c r="X369" s="80">
        <f>VLOOKUP($A369,[0]!Table,MATCH(X$4,[0]!Curves,0))</f>
        <v>6.5701579165795096E-2</v>
      </c>
      <c r="Y369" s="84">
        <f t="shared" ca="1" si="213"/>
        <v>0.1225887120828185</v>
      </c>
      <c r="Z369" s="22">
        <f t="shared" si="214"/>
        <v>0</v>
      </c>
      <c r="AA369" s="22">
        <f t="shared" si="215"/>
        <v>0</v>
      </c>
      <c r="AC369" s="72">
        <f t="shared" ca="1" si="216"/>
        <v>0</v>
      </c>
      <c r="AD369" s="72">
        <f t="shared" ca="1" si="217"/>
        <v>0</v>
      </c>
      <c r="AE369" s="72">
        <f t="shared" ca="1" si="218"/>
        <v>0</v>
      </c>
      <c r="AF369" s="72">
        <f t="shared" ca="1" si="219"/>
        <v>0</v>
      </c>
      <c r="AG369" s="72">
        <f t="shared" ca="1" si="220"/>
        <v>0</v>
      </c>
      <c r="AH369" s="72">
        <f t="shared" ca="1" si="221"/>
        <v>0</v>
      </c>
      <c r="AI369" s="72">
        <f t="shared" ca="1" si="222"/>
        <v>0</v>
      </c>
      <c r="AJ369" s="72">
        <f t="shared" ca="1" si="223"/>
        <v>0</v>
      </c>
      <c r="AK369" s="72">
        <f t="shared" ca="1" si="224"/>
        <v>0</v>
      </c>
      <c r="AL369" s="76"/>
      <c r="AM369" s="72">
        <f t="shared" ca="1" si="225"/>
        <v>0</v>
      </c>
      <c r="AN369" s="72">
        <f t="shared" ca="1" si="226"/>
        <v>0</v>
      </c>
      <c r="AO369" s="72">
        <f t="shared" ca="1" si="227"/>
        <v>0</v>
      </c>
      <c r="AP369" s="85">
        <f t="shared" ca="1" si="228"/>
        <v>0</v>
      </c>
      <c r="AR369" s="72">
        <f t="shared" ca="1" si="229"/>
        <v>0</v>
      </c>
      <c r="AS369" s="72">
        <f t="shared" ca="1" si="230"/>
        <v>0</v>
      </c>
      <c r="AT369" s="72">
        <f t="shared" ca="1" si="231"/>
        <v>0</v>
      </c>
      <c r="AU369" s="85">
        <f t="shared" ca="1" si="232"/>
        <v>0</v>
      </c>
      <c r="AV369" s="85"/>
      <c r="AW369" s="88">
        <f t="shared" ca="1" si="233"/>
        <v>0</v>
      </c>
      <c r="AY369" s="88">
        <f t="shared" ca="1" si="234"/>
        <v>0</v>
      </c>
      <c r="AZ369" s="86"/>
    </row>
    <row r="370" spans="1:52">
      <c r="A370" s="77">
        <f t="shared" si="235"/>
        <v>48884</v>
      </c>
      <c r="X370" s="80">
        <f>VLOOKUP($A370,[0]!Table,MATCH(X$4,[0]!Curves,0))</f>
        <v>6.5701579165795096E-2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Z370"/>
  <sheetViews>
    <sheetView zoomScale="75" workbookViewId="0">
      <pane xSplit="1" ySplit="6" topLeftCell="B7" activePane="bottomRight" state="frozenSplit"/>
      <selection pane="topRight" activeCell="B1" sqref="B1"/>
      <selection pane="bottomLeft" activeCell="A7" sqref="A7"/>
      <selection pane="bottomRight" activeCell="M15" sqref="A14:M15"/>
    </sheetView>
  </sheetViews>
  <sheetFormatPr defaultRowHeight="12.75"/>
  <cols>
    <col min="1" max="1" width="14.140625" style="18" customWidth="1"/>
    <col min="2" max="2" width="14.5703125" style="18" customWidth="1"/>
    <col min="3" max="4" width="16.42578125" style="18" customWidth="1"/>
    <col min="5" max="5" width="14.85546875" style="18" bestFit="1" customWidth="1"/>
    <col min="6" max="6" width="13.85546875" style="18" bestFit="1" customWidth="1"/>
    <col min="7" max="7" width="10.7109375" style="18" customWidth="1"/>
    <col min="8" max="8" width="18.140625" style="18" customWidth="1"/>
    <col min="9" max="9" width="22.5703125" style="18" bestFit="1" customWidth="1"/>
    <col min="10" max="10" width="25.85546875" style="18" customWidth="1"/>
    <col min="11" max="12" width="19.28515625" style="22" bestFit="1" customWidth="1"/>
    <col min="13" max="13" width="25" style="22" customWidth="1"/>
    <col min="14" max="15" width="19.28515625" style="22" bestFit="1" customWidth="1"/>
    <col min="16" max="16" width="3.140625" style="22" customWidth="1"/>
    <col min="17" max="17" width="16.7109375" style="22" bestFit="1" customWidth="1"/>
    <col min="18" max="18" width="18.5703125" style="22" bestFit="1" customWidth="1"/>
    <col min="19" max="19" width="16.7109375" style="22" bestFit="1" customWidth="1"/>
    <col min="20" max="20" width="3.140625" style="18" customWidth="1"/>
    <col min="21" max="27" width="10.7109375" style="22" customWidth="1"/>
    <col min="28" max="28" width="4.28515625" style="18" customWidth="1"/>
    <col min="29" max="29" width="12.28515625" style="18" customWidth="1"/>
    <col min="30" max="30" width="18.85546875" style="18" customWidth="1"/>
    <col min="31" max="31" width="15.85546875" style="18" customWidth="1"/>
    <col min="32" max="32" width="17.140625" style="18" customWidth="1"/>
    <col min="33" max="33" width="20.5703125" style="18" customWidth="1"/>
    <col min="34" max="34" width="20.7109375" style="18" customWidth="1"/>
    <col min="35" max="35" width="14.28515625" style="18" customWidth="1"/>
    <col min="36" max="36" width="16.42578125" style="18" customWidth="1"/>
    <col min="37" max="37" width="15.140625" style="18" customWidth="1"/>
    <col min="38" max="38" width="6.5703125" style="26" customWidth="1"/>
    <col min="39" max="40" width="15.140625" style="18" customWidth="1"/>
    <col min="41" max="41" width="16.85546875" style="18" customWidth="1"/>
    <col min="42" max="42" width="16" style="18" customWidth="1"/>
    <col min="43" max="43" width="5.85546875" customWidth="1"/>
    <col min="44" max="45" width="15.140625" style="18" customWidth="1"/>
    <col min="46" max="46" width="16.85546875" style="18" customWidth="1"/>
    <col min="47" max="47" width="16" style="18" customWidth="1"/>
    <col min="48" max="48" width="6.28515625" style="18" customWidth="1"/>
    <col min="49" max="49" width="18.42578125" style="18" customWidth="1"/>
    <col min="50" max="50" width="3.85546875" style="18" customWidth="1"/>
    <col min="51" max="51" width="18.42578125" style="18" customWidth="1"/>
    <col min="52" max="16384" width="9.140625" style="18"/>
  </cols>
  <sheetData>
    <row r="1" spans="1:52" ht="13.5" thickBot="1">
      <c r="A1" s="15"/>
      <c r="B1" s="16" t="s">
        <v>26</v>
      </c>
      <c r="C1" s="17"/>
      <c r="D1" s="17"/>
      <c r="E1"/>
      <c r="H1" s="19" t="s">
        <v>27</v>
      </c>
      <c r="I1" s="22" t="s">
        <v>28</v>
      </c>
      <c r="J1" s="22" t="s">
        <v>29</v>
      </c>
      <c r="K1" s="20" t="s">
        <v>30</v>
      </c>
      <c r="L1" s="21" t="s">
        <v>31</v>
      </c>
      <c r="M1" s="97"/>
      <c r="AC1" s="23"/>
      <c r="AD1" s="24"/>
      <c r="AE1" s="23"/>
      <c r="AF1" s="23"/>
      <c r="AG1" s="24"/>
      <c r="AH1" s="23"/>
      <c r="AI1" s="25"/>
    </row>
    <row r="2" spans="1:52">
      <c r="A2" s="27" t="s">
        <v>32</v>
      </c>
      <c r="B2" s="28" t="s">
        <v>33</v>
      </c>
      <c r="C2" s="29" t="s">
        <v>34</v>
      </c>
      <c r="D2" s="30" t="s">
        <v>35</v>
      </c>
      <c r="E2" s="28" t="s">
        <v>36</v>
      </c>
      <c r="F2" s="29" t="s">
        <v>37</v>
      </c>
      <c r="G2" s="28" t="s">
        <v>38</v>
      </c>
      <c r="H2" s="31" t="s">
        <v>39</v>
      </c>
      <c r="I2" s="28" t="s">
        <v>40</v>
      </c>
      <c r="J2" s="28" t="s">
        <v>40</v>
      </c>
      <c r="K2" s="32" t="s">
        <v>41</v>
      </c>
      <c r="L2" s="33"/>
      <c r="AC2" s="23"/>
      <c r="AD2" s="23"/>
      <c r="AE2" s="23"/>
      <c r="AF2" s="23"/>
      <c r="AG2" s="23"/>
      <c r="AH2" s="23"/>
      <c r="AI2" s="23"/>
      <c r="AP2" s="34" t="s">
        <v>42</v>
      </c>
      <c r="AU2" s="34" t="s">
        <v>43</v>
      </c>
    </row>
    <row r="3" spans="1:52" ht="13.5" thickBot="1">
      <c r="A3" s="35">
        <f>'Inputs-Summary'!F3</f>
        <v>37926</v>
      </c>
      <c r="B3" s="36">
        <f>'Inputs-Summary'!F4</f>
        <v>43404</v>
      </c>
      <c r="C3" s="37">
        <f ca="1">IF(WEEKDAY(TODAY())=2,TODAY()-3,TODAY()-1)+1</f>
        <v>37049</v>
      </c>
      <c r="D3" s="37">
        <f>'Inputs-Summary'!F5</f>
        <v>37047</v>
      </c>
      <c r="E3" s="38" t="str">
        <f>CONCATENATE(INT(Z8/12)," Y - ",Z8-INT(Z8/12)*12," M")</f>
        <v>15 Y - 0 M</v>
      </c>
      <c r="F3" s="39">
        <f>'Inputs-Summary'!F10</f>
        <v>1</v>
      </c>
      <c r="G3" s="39">
        <f>'Inputs-Summary'!F9</f>
        <v>2</v>
      </c>
      <c r="H3" s="40">
        <f>'Inputs-Summary'!F8</f>
        <v>1</v>
      </c>
      <c r="I3" s="39" t="str">
        <f>'Inputs-Summary'!N12</f>
        <v>CGPR-AECO/BASIS</v>
      </c>
      <c r="J3" s="39" t="str">
        <f>'Inputs-Summary'!N13</f>
        <v>CGPR-AECO/BASIS</v>
      </c>
      <c r="K3" s="41">
        <v>0</v>
      </c>
      <c r="L3" s="42"/>
      <c r="AC3" s="23"/>
      <c r="AF3" s="23"/>
    </row>
    <row r="4" spans="1:52">
      <c r="A4" s="90"/>
      <c r="B4" s="90"/>
      <c r="C4" s="43"/>
      <c r="D4" s="43" t="s">
        <v>45</v>
      </c>
      <c r="E4" s="43" t="s">
        <v>46</v>
      </c>
      <c r="F4" s="43" t="s">
        <v>47</v>
      </c>
      <c r="G4" s="44" t="s">
        <v>22</v>
      </c>
      <c r="H4" s="45"/>
      <c r="I4" s="45"/>
      <c r="J4" s="44" t="str">
        <f>CONCATENATE(I3,"-","D")</f>
        <v>CGPR-AECO/BASIS-D</v>
      </c>
      <c r="K4" s="45" t="str">
        <f>I3</f>
        <v>CGPR-AECO/BASIS</v>
      </c>
      <c r="L4" s="45" t="str">
        <f>I3</f>
        <v>CGPR-AECO/BASIS</v>
      </c>
      <c r="M4" s="44" t="str">
        <f>CONCATENATE(J3,"-","I")</f>
        <v>CGPR-AECO/BASIS-I</v>
      </c>
      <c r="N4" s="45" t="str">
        <f>J3</f>
        <v>CGPR-AECO/BASIS</v>
      </c>
      <c r="O4" s="45" t="str">
        <f>J3</f>
        <v>CGPR-AECO/BASIS</v>
      </c>
      <c r="Q4" s="45" t="str">
        <f>K4</f>
        <v>CGPR-AECO/BASIS</v>
      </c>
      <c r="R4" s="45" t="str">
        <f>J4</f>
        <v>CGPR-AECO/BASIS-D</v>
      </c>
      <c r="S4" s="45" t="str">
        <f>K4</f>
        <v>CGPR-AECO/BASIS</v>
      </c>
      <c r="U4" s="46"/>
      <c r="V4" s="46"/>
      <c r="W4" s="46" t="s">
        <v>48</v>
      </c>
      <c r="X4" s="44" t="s">
        <v>23</v>
      </c>
      <c r="Y4" s="46"/>
      <c r="Z4" s="46"/>
      <c r="AA4" s="46"/>
      <c r="AC4" s="47"/>
      <c r="AD4" s="47"/>
      <c r="AE4" s="47"/>
      <c r="AF4" s="47" t="str">
        <f>K4</f>
        <v>CGPR-AECO/BASIS</v>
      </c>
      <c r="AG4" s="47" t="str">
        <f>AF4</f>
        <v>CGPR-AECO/BASIS</v>
      </c>
      <c r="AH4" s="47" t="str">
        <f>AG4</f>
        <v>CGPR-AECO/BASIS</v>
      </c>
      <c r="AI4" s="47" t="str">
        <f>AH4</f>
        <v>CGPR-AECO/BASIS</v>
      </c>
      <c r="AJ4" s="47" t="str">
        <f>AI4</f>
        <v>CGPR-AECO/BASIS</v>
      </c>
      <c r="AK4" s="47" t="str">
        <f>AJ4</f>
        <v>CGPR-AECO/BASIS</v>
      </c>
      <c r="AL4" s="48"/>
      <c r="AM4" s="49" t="s">
        <v>49</v>
      </c>
      <c r="AN4" s="49" t="s">
        <v>50</v>
      </c>
      <c r="AO4" s="49" t="s">
        <v>51</v>
      </c>
      <c r="AP4" s="49" t="s">
        <v>45</v>
      </c>
      <c r="AR4" s="49" t="s">
        <v>49</v>
      </c>
      <c r="AS4" s="49" t="s">
        <v>28</v>
      </c>
      <c r="AT4" s="49" t="s">
        <v>51</v>
      </c>
      <c r="AU4" s="49" t="s">
        <v>45</v>
      </c>
      <c r="AV4" s="50"/>
      <c r="AW4" s="51"/>
      <c r="AY4" s="51"/>
    </row>
    <row r="5" spans="1:52">
      <c r="A5" s="43" t="s">
        <v>52</v>
      </c>
      <c r="B5" s="43" t="str">
        <f>IF($H$3=1,"Daily","Monthly")</f>
        <v>Daily</v>
      </c>
      <c r="C5" s="43"/>
      <c r="D5" s="43" t="str">
        <f>IF($H$3=1,"Daily","Monthly")</f>
        <v>Daily</v>
      </c>
      <c r="E5" s="43" t="s">
        <v>53</v>
      </c>
      <c r="F5" s="43" t="s">
        <v>53</v>
      </c>
      <c r="G5" s="43" t="s">
        <v>54</v>
      </c>
      <c r="H5" s="43" t="s">
        <v>54</v>
      </c>
      <c r="I5" s="43" t="s">
        <v>54</v>
      </c>
      <c r="J5" s="43" t="s">
        <v>28</v>
      </c>
      <c r="K5" s="43" t="s">
        <v>28</v>
      </c>
      <c r="L5" s="43" t="s">
        <v>28</v>
      </c>
      <c r="M5" s="43" t="s">
        <v>29</v>
      </c>
      <c r="N5" s="43" t="s">
        <v>29</v>
      </c>
      <c r="O5" s="43" t="s">
        <v>29</v>
      </c>
      <c r="Q5" s="43" t="s">
        <v>55</v>
      </c>
      <c r="R5" s="43" t="s">
        <v>55</v>
      </c>
      <c r="S5" s="43" t="s">
        <v>55</v>
      </c>
      <c r="U5" s="52" t="s">
        <v>56</v>
      </c>
      <c r="V5" s="52" t="s">
        <v>57</v>
      </c>
      <c r="W5" s="52" t="s">
        <v>57</v>
      </c>
      <c r="X5" s="53" t="s">
        <v>58</v>
      </c>
      <c r="Y5" s="52" t="s">
        <v>57</v>
      </c>
      <c r="Z5" s="52" t="s">
        <v>59</v>
      </c>
      <c r="AA5" s="52" t="s">
        <v>59</v>
      </c>
      <c r="AC5" s="54" t="str">
        <f t="shared" ref="AC5:AK6" si="0">G5</f>
        <v>Nymex</v>
      </c>
      <c r="AD5" s="54" t="str">
        <f t="shared" si="0"/>
        <v>Nymex</v>
      </c>
      <c r="AE5" s="54" t="str">
        <f t="shared" si="0"/>
        <v>Nymex</v>
      </c>
      <c r="AF5" s="54" t="str">
        <f t="shared" si="0"/>
        <v>Basis</v>
      </c>
      <c r="AG5" s="54" t="str">
        <f t="shared" si="0"/>
        <v>Basis</v>
      </c>
      <c r="AH5" s="54" t="str">
        <f t="shared" si="0"/>
        <v>Basis</v>
      </c>
      <c r="AI5" s="54" t="str">
        <f t="shared" si="0"/>
        <v>Index</v>
      </c>
      <c r="AJ5" s="54" t="str">
        <f t="shared" si="0"/>
        <v>Index</v>
      </c>
      <c r="AK5" s="54" t="str">
        <f t="shared" si="0"/>
        <v>Index</v>
      </c>
      <c r="AL5" s="48"/>
      <c r="AM5" s="55" t="str">
        <f>CHOOSE(G3,"Bid-Contract","Contract-Offer")</f>
        <v>Contract-Offer</v>
      </c>
      <c r="AN5" s="55" t="str">
        <f>AM5</f>
        <v>Contract-Offer</v>
      </c>
      <c r="AO5" s="55" t="str">
        <f>AM5</f>
        <v>Contract-Offer</v>
      </c>
      <c r="AP5" s="55" t="str">
        <f>AM5</f>
        <v>Contract-Offer</v>
      </c>
      <c r="AR5" s="55" t="str">
        <f>CHOOSE(G3,"Mid-Bid","Offer-Mid")</f>
        <v>Offer-Mid</v>
      </c>
      <c r="AS5" s="55" t="str">
        <f>AR5</f>
        <v>Offer-Mid</v>
      </c>
      <c r="AT5" s="55" t="str">
        <f>AR5</f>
        <v>Offer-Mid</v>
      </c>
      <c r="AU5" s="55" t="str">
        <f>AR5</f>
        <v>Offer-Mid</v>
      </c>
      <c r="AV5" s="50"/>
      <c r="AW5" s="56" t="s">
        <v>45</v>
      </c>
      <c r="AY5" s="56" t="s">
        <v>45</v>
      </c>
    </row>
    <row r="6" spans="1:52">
      <c r="A6" s="57" t="s">
        <v>60</v>
      </c>
      <c r="B6" s="58" t="s">
        <v>61</v>
      </c>
      <c r="C6" s="58"/>
      <c r="D6" s="57" t="s">
        <v>61</v>
      </c>
      <c r="E6" s="58" t="s">
        <v>62</v>
      </c>
      <c r="F6" s="58" t="s">
        <v>62</v>
      </c>
      <c r="G6" s="57" t="s">
        <v>63</v>
      </c>
      <c r="H6" s="57" t="str">
        <f>CHOOSE(G3,"Bid","Offer")</f>
        <v>Offer</v>
      </c>
      <c r="I6" s="57" t="s">
        <v>64</v>
      </c>
      <c r="J6" s="57" t="s">
        <v>63</v>
      </c>
      <c r="K6" s="57" t="str">
        <f>H6</f>
        <v>Offer</v>
      </c>
      <c r="L6" s="57" t="s">
        <v>64</v>
      </c>
      <c r="M6" s="57" t="s">
        <v>63</v>
      </c>
      <c r="N6" s="57" t="str">
        <f>K6</f>
        <v>Offer</v>
      </c>
      <c r="O6" s="57" t="s">
        <v>64</v>
      </c>
      <c r="Q6" s="57" t="s">
        <v>63</v>
      </c>
      <c r="R6" s="57" t="str">
        <f>K6</f>
        <v>Offer</v>
      </c>
      <c r="S6" s="57" t="s">
        <v>64</v>
      </c>
      <c r="U6" s="59" t="s">
        <v>65</v>
      </c>
      <c r="V6" s="59" t="s">
        <v>66</v>
      </c>
      <c r="W6" s="59" t="s">
        <v>65</v>
      </c>
      <c r="X6" s="60" t="s">
        <v>14</v>
      </c>
      <c r="Y6" s="59" t="s">
        <v>67</v>
      </c>
      <c r="Z6" s="59" t="s">
        <v>68</v>
      </c>
      <c r="AA6" s="59" t="s">
        <v>65</v>
      </c>
      <c r="AC6" s="61" t="str">
        <f t="shared" si="0"/>
        <v>Mid</v>
      </c>
      <c r="AD6" s="61" t="str">
        <f t="shared" si="0"/>
        <v>Offer</v>
      </c>
      <c r="AE6" s="61" t="str">
        <f t="shared" si="0"/>
        <v>Contract</v>
      </c>
      <c r="AF6" s="61" t="str">
        <f t="shared" si="0"/>
        <v>Mid</v>
      </c>
      <c r="AG6" s="61" t="str">
        <f t="shared" si="0"/>
        <v>Offer</v>
      </c>
      <c r="AH6" s="61" t="str">
        <f t="shared" si="0"/>
        <v>Contract</v>
      </c>
      <c r="AI6" s="61" t="str">
        <f t="shared" si="0"/>
        <v>Mid</v>
      </c>
      <c r="AJ6" s="61" t="str">
        <f t="shared" si="0"/>
        <v>Offer</v>
      </c>
      <c r="AK6" s="61" t="str">
        <f t="shared" si="0"/>
        <v>Contract</v>
      </c>
      <c r="AL6" s="48"/>
      <c r="AM6" s="62" t="s">
        <v>69</v>
      </c>
      <c r="AN6" s="62" t="s">
        <v>69</v>
      </c>
      <c r="AO6" s="62" t="s">
        <v>69</v>
      </c>
      <c r="AP6" s="62" t="s">
        <v>69</v>
      </c>
      <c r="AR6" s="62" t="s">
        <v>69</v>
      </c>
      <c r="AS6" s="62" t="s">
        <v>69</v>
      </c>
      <c r="AT6" s="62" t="s">
        <v>69</v>
      </c>
      <c r="AU6" s="62" t="s">
        <v>69</v>
      </c>
      <c r="AV6" s="50"/>
      <c r="AW6" s="56" t="s">
        <v>70</v>
      </c>
      <c r="AY6" s="56" t="s">
        <v>64</v>
      </c>
    </row>
    <row r="7" spans="1:52" ht="13.5" thickBot="1">
      <c r="A7" s="63"/>
      <c r="B7" s="63"/>
      <c r="C7" s="63"/>
      <c r="D7" s="63"/>
      <c r="H7" s="101">
        <f>'Inputs-Summary'!N16</f>
        <v>0</v>
      </c>
      <c r="K7" s="101">
        <f>'Inputs-Summary'!N17</f>
        <v>0</v>
      </c>
      <c r="N7" s="101">
        <f>'Inputs-Summary'!N18</f>
        <v>0</v>
      </c>
      <c r="W7" s="64"/>
      <c r="AW7" s="65"/>
      <c r="AY7" s="65"/>
    </row>
    <row r="8" spans="1:52" ht="13.5" thickBot="1">
      <c r="A8" s="66" t="s">
        <v>71</v>
      </c>
      <c r="B8" s="67"/>
      <c r="C8" s="67"/>
      <c r="D8" s="67">
        <f>SUM(D10:D370)</f>
        <v>18000000</v>
      </c>
      <c r="E8" s="67">
        <f>SUM(E10:E370)</f>
        <v>273950000</v>
      </c>
      <c r="F8" s="67">
        <f ca="1">SUM(F10:F370)</f>
        <v>155128073.44707564</v>
      </c>
      <c r="G8" s="68">
        <f t="shared" ref="G8:O8" ca="1" si="1">SUMPRODUCT($F10:$F370,G10:G370)/SUM($F10:$F370)</f>
        <v>4.2457469586697938</v>
      </c>
      <c r="H8" s="68">
        <f t="shared" ca="1" si="1"/>
        <v>4.2457469586697938</v>
      </c>
      <c r="I8" s="68">
        <f t="shared" ca="1" si="1"/>
        <v>4.2457469586697938</v>
      </c>
      <c r="J8" s="68">
        <f t="shared" ca="1" si="1"/>
        <v>-0.45986543112709755</v>
      </c>
      <c r="K8" s="68">
        <f t="shared" ca="1" si="1"/>
        <v>-0.45986543112709755</v>
      </c>
      <c r="L8" s="68">
        <f t="shared" ca="1" si="1"/>
        <v>-0.45986543112709755</v>
      </c>
      <c r="M8" s="68">
        <f t="shared" ca="1" si="1"/>
        <v>2.8745561246288041E-3</v>
      </c>
      <c r="N8" s="68">
        <f t="shared" ca="1" si="1"/>
        <v>2.8745561246288041E-3</v>
      </c>
      <c r="O8" s="68">
        <f t="shared" ca="1" si="1"/>
        <v>2.8745561246288041E-3</v>
      </c>
      <c r="P8" s="68"/>
      <c r="Q8" s="68">
        <f ca="1">SUMPRODUCT($F10:$F370,Q10:Q370)/SUM($F10:$F370)</f>
        <v>3.7887560836673271</v>
      </c>
      <c r="R8" s="68">
        <f ca="1">SUMPRODUCT($F10:$F370,R10:R370)/SUM($F10:$F370)</f>
        <v>3.7887560836673271</v>
      </c>
      <c r="S8" s="68">
        <f ca="1">SUMPRODUCT($F10:$F370,S10:S370)/SUM($F10:$F370)</f>
        <v>3.7887560836673271</v>
      </c>
      <c r="X8" s="69"/>
      <c r="Y8" s="70"/>
      <c r="Z8" s="71">
        <f>SUM(Z10:Z370)</f>
        <v>180</v>
      </c>
      <c r="AA8" s="71">
        <f>SUM(AA10:AA370)</f>
        <v>5479</v>
      </c>
      <c r="AC8" s="72">
        <f t="shared" ref="AC8:AK8" ca="1" si="2">SUM(AC10:AC370)</f>
        <v>658634546.04222572</v>
      </c>
      <c r="AD8" s="72">
        <f t="shared" ca="1" si="2"/>
        <v>658634546.04222572</v>
      </c>
      <c r="AE8" s="72">
        <f t="shared" ca="1" si="2"/>
        <v>658634546.04222572</v>
      </c>
      <c r="AF8" s="72">
        <f t="shared" ca="1" si="2"/>
        <v>-71338038.375655487</v>
      </c>
      <c r="AG8" s="72">
        <f t="shared" ca="1" si="2"/>
        <v>-71338038.375655487</v>
      </c>
      <c r="AH8" s="72">
        <f t="shared" ca="1" si="2"/>
        <v>-71338038.375655487</v>
      </c>
      <c r="AI8" s="72">
        <f t="shared" ca="1" si="2"/>
        <v>445924.35362915823</v>
      </c>
      <c r="AJ8" s="72">
        <f t="shared" ca="1" si="2"/>
        <v>445924.35362915823</v>
      </c>
      <c r="AK8" s="72">
        <f t="shared" ca="1" si="2"/>
        <v>445924.35362915823</v>
      </c>
      <c r="AL8" s="72"/>
      <c r="AM8" s="72">
        <f ca="1">SUM(AM10:AM370)</f>
        <v>0</v>
      </c>
      <c r="AN8" s="72">
        <f ca="1">SUM(AN10:AN370)</f>
        <v>0</v>
      </c>
      <c r="AO8" s="72">
        <f ca="1">SUM(AO10:AO370)</f>
        <v>0</v>
      </c>
      <c r="AP8" s="72">
        <f ca="1">SUM(AP10:AP370)</f>
        <v>0</v>
      </c>
      <c r="AR8" s="72">
        <f ca="1">SUM(AR10:AR370)</f>
        <v>0</v>
      </c>
      <c r="AS8" s="72">
        <f ca="1">SUM(AS10:AS370)</f>
        <v>0</v>
      </c>
      <c r="AT8" s="72">
        <f ca="1">SUM(AT10:AT370)</f>
        <v>0</v>
      </c>
      <c r="AU8" s="72">
        <f ca="1">SUM(AU10:AU370)</f>
        <v>0</v>
      </c>
      <c r="AV8" s="72"/>
      <c r="AW8" s="73">
        <f ca="1">SUM(AW10:AW370)</f>
        <v>0</v>
      </c>
      <c r="AY8" s="73">
        <f ca="1">SUM(AY10:AY370)</f>
        <v>587742432.02019978</v>
      </c>
    </row>
    <row r="9" spans="1:52">
      <c r="B9" s="74"/>
      <c r="C9" s="74"/>
      <c r="D9" s="74"/>
      <c r="E9" s="74"/>
      <c r="F9" s="74"/>
      <c r="H9" s="75"/>
      <c r="I9" s="75"/>
      <c r="J9" s="75"/>
      <c r="K9" s="98"/>
      <c r="L9" s="98"/>
      <c r="M9" s="98"/>
      <c r="N9" s="98"/>
      <c r="O9" s="98"/>
      <c r="Q9" s="98"/>
      <c r="R9" s="98"/>
      <c r="S9" s="98"/>
      <c r="Y9" s="70"/>
      <c r="AC9" s="72"/>
      <c r="AD9" s="72"/>
      <c r="AE9" s="72"/>
      <c r="AF9" s="72"/>
      <c r="AG9" s="72"/>
      <c r="AH9" s="72"/>
      <c r="AI9" s="72"/>
      <c r="AJ9" s="72"/>
      <c r="AK9" s="72"/>
      <c r="AL9" s="76"/>
      <c r="AW9" s="65"/>
      <c r="AY9" s="65"/>
    </row>
    <row r="10" spans="1:52">
      <c r="A10" s="77">
        <f>A3</f>
        <v>37926</v>
      </c>
      <c r="B10" s="78">
        <f>'Inputs-Summary'!F7</f>
        <v>50000</v>
      </c>
      <c r="C10" s="87"/>
      <c r="D10" s="79">
        <f t="shared" ref="D10:D73" si="3">B10+C10</f>
        <v>50000</v>
      </c>
      <c r="E10" s="67">
        <f t="shared" ref="E10:E73" si="4">IF(Z10=0,0,IF(AND(Z10=1,$H$3=1),D10*U10,IF($H$3=2,D10,"N/A")))</f>
        <v>1500000</v>
      </c>
      <c r="F10" s="67">
        <f t="shared" ref="F10:F73" ca="1" si="5">E10*Y10</f>
        <v>1324679.075915687</v>
      </c>
      <c r="G10" s="80">
        <f>VLOOKUP($A10,[0]!Table,MATCH(G$4,[0]!Curves,0))</f>
        <v>3.9849999999999999</v>
      </c>
      <c r="H10" s="81">
        <f t="shared" ref="H10:H73" si="6">G10+$H$7</f>
        <v>3.9849999999999999</v>
      </c>
      <c r="I10" s="80">
        <f t="shared" ref="I10:I73" si="7">H10</f>
        <v>3.9849999999999999</v>
      </c>
      <c r="J10" s="80">
        <f>VLOOKUP($A10,[0]!Table,MATCH(J$4,[0]!Curves,0))</f>
        <v>-0.38</v>
      </c>
      <c r="K10" s="81">
        <f t="shared" ref="K10:K73" si="8">J10+$K$7</f>
        <v>-0.38</v>
      </c>
      <c r="L10" s="99">
        <f t="shared" ref="L10:L73" si="9">K10</f>
        <v>-0.38</v>
      </c>
      <c r="M10" s="80">
        <f>VLOOKUP($A10,[0]!Table,MATCH(M$4,[0]!Curves,0))</f>
        <v>5.4881559466971996E-3</v>
      </c>
      <c r="N10" s="81">
        <f t="shared" ref="N10:N73" si="10">M10+$N$7</f>
        <v>5.4881559466971996E-3</v>
      </c>
      <c r="O10" s="99">
        <f t="shared" ref="O10:O73" si="11">N10</f>
        <v>5.4881559466971996E-3</v>
      </c>
      <c r="P10" s="71"/>
      <c r="Q10" s="99">
        <f t="shared" ref="Q10:Q73" si="12">IF($F$3=1,M10+J10+G10,J10+G10)</f>
        <v>3.610488155946697</v>
      </c>
      <c r="R10" s="99">
        <f t="shared" ref="R10:R73" si="13">IF($F$3=1,N10+K10+H10,K10+H10)</f>
        <v>3.610488155946697</v>
      </c>
      <c r="S10" s="99">
        <f t="shared" ref="S10:S73" si="14">IF($F$3=1,O10+L10+I10,L10+I10)</f>
        <v>3.610488155946697</v>
      </c>
      <c r="T10" s="82"/>
      <c r="U10" s="22">
        <f t="shared" ref="U10:U73" si="15">A11-A10</f>
        <v>30</v>
      </c>
      <c r="V10" s="83">
        <f t="shared" ref="V10:V73" si="16">CHOOSE(F$3,A11+24,A10)</f>
        <v>37980</v>
      </c>
      <c r="W10" s="22">
        <f t="shared" ref="W10:W73" ca="1" si="17">V10-C$3</f>
        <v>931</v>
      </c>
      <c r="X10" s="80">
        <f>VLOOKUP($A10,[0]!Table,MATCH(X$4,[0]!Curves,0))</f>
        <v>4.8998232340962601E-2</v>
      </c>
      <c r="Y10" s="84">
        <f t="shared" ref="Y10:Y73" ca="1" si="18">1/(1+CHOOSE(F$3,(X11+($K$3/10000))/2,(X10+($K$3/10000))/2))^(2*W10/365.25)</f>
        <v>0.88311938394379141</v>
      </c>
      <c r="Z10" s="22">
        <f t="shared" ref="Z10:Z73" si="19">IF(AND(mthbeg&lt;=A10,mthend&gt;=A10),1,0)</f>
        <v>1</v>
      </c>
      <c r="AA10" s="22">
        <f t="shared" ref="AA10:AA73" si="20">U10*Z10</f>
        <v>30</v>
      </c>
      <c r="AC10" s="72">
        <f t="shared" ref="AC10:AC73" ca="1" si="21">F10*G10</f>
        <v>5278846.1175240129</v>
      </c>
      <c r="AD10" s="72">
        <f t="shared" ref="AD10:AD73" ca="1" si="22">$F10*H10</f>
        <v>5278846.1175240129</v>
      </c>
      <c r="AE10" s="72">
        <f t="shared" ref="AE10:AE73" ca="1" si="23">$F10*I10</f>
        <v>5278846.1175240129</v>
      </c>
      <c r="AF10" s="72">
        <f t="shared" ref="AF10:AF73" ca="1" si="24">$F10*J10</f>
        <v>-503378.04884796106</v>
      </c>
      <c r="AG10" s="72">
        <f t="shared" ref="AG10:AG73" ca="1" si="25">$F10*K10</f>
        <v>-503378.04884796106</v>
      </c>
      <c r="AH10" s="72">
        <f t="shared" ref="AH10:AH73" ca="1" si="26">$F10*L10</f>
        <v>-503378.04884796106</v>
      </c>
      <c r="AI10" s="72">
        <f t="shared" ref="AI10:AI73" ca="1" si="27">$F10*M10</f>
        <v>7270.0453479520284</v>
      </c>
      <c r="AJ10" s="72">
        <f t="shared" ref="AJ10:AJ73" ca="1" si="28">$F10*N10</f>
        <v>7270.0453479520284</v>
      </c>
      <c r="AK10" s="72">
        <f t="shared" ref="AK10:AK73" ca="1" si="29">F10*O10</f>
        <v>7270.0453479520284</v>
      </c>
      <c r="AL10" s="76"/>
      <c r="AM10" s="72">
        <f t="shared" ref="AM10:AM73" ca="1" si="30">CHOOSE($G$3,AD10-AE10,AE10-AD10)</f>
        <v>0</v>
      </c>
      <c r="AN10" s="72">
        <f t="shared" ref="AN10:AN73" ca="1" si="31">CHOOSE($G$3,AG10-AH10,AH10-AG10)</f>
        <v>0</v>
      </c>
      <c r="AO10" s="72">
        <f t="shared" ref="AO10:AO73" ca="1" si="32">CHOOSE($G$3,AJ10-AK10,AK10-AJ10)</f>
        <v>0</v>
      </c>
      <c r="AP10" s="85">
        <f t="shared" ref="AP10:AP73" ca="1" si="33">SUM(AM10:AO10)</f>
        <v>0</v>
      </c>
      <c r="AR10" s="72">
        <f t="shared" ref="AR10:AR73" ca="1" si="34">CHOOSE($G$3,AC10-AD10,AD10-AC10)</f>
        <v>0</v>
      </c>
      <c r="AS10" s="72">
        <f t="shared" ref="AS10:AS73" ca="1" si="35">CHOOSE($G$3,AF10-AG10,AG10-AF10)</f>
        <v>0</v>
      </c>
      <c r="AT10" s="72">
        <f t="shared" ref="AT10:AT73" ca="1" si="36">CHOOSE($G$3,AI10-AJ10,AJ10-AI10)</f>
        <v>0</v>
      </c>
      <c r="AU10" s="85">
        <f t="shared" ref="AU10:AU73" ca="1" si="37">AR10+AS10+AT10</f>
        <v>0</v>
      </c>
      <c r="AV10" s="85"/>
      <c r="AW10" s="73">
        <f t="shared" ref="AW10:AW73" ca="1" si="38">AU10+AP10</f>
        <v>0</v>
      </c>
      <c r="AY10" s="73">
        <f t="shared" ref="AY10:AY73" ca="1" si="39">AK10+AH10+AE10</f>
        <v>4782738.114024004</v>
      </c>
      <c r="AZ10" s="86"/>
    </row>
    <row r="11" spans="1:52">
      <c r="A11" s="77">
        <f t="shared" ref="A11:A74" si="40">EDATE(A10,1)</f>
        <v>37956</v>
      </c>
      <c r="B11" s="78">
        <f t="shared" ref="B11:B74" si="41">B10</f>
        <v>50000</v>
      </c>
      <c r="C11" s="87"/>
      <c r="D11" s="79">
        <f t="shared" si="3"/>
        <v>50000</v>
      </c>
      <c r="E11" s="67">
        <f t="shared" si="4"/>
        <v>1550000</v>
      </c>
      <c r="F11" s="67">
        <f t="shared" ca="1" si="5"/>
        <v>1361899.0400338981</v>
      </c>
      <c r="G11" s="80">
        <f>VLOOKUP($A11,[0]!Table,MATCH(G$4,[0]!Curves,0))</f>
        <v>4.125</v>
      </c>
      <c r="H11" s="81">
        <f t="shared" si="6"/>
        <v>4.125</v>
      </c>
      <c r="I11" s="80">
        <f t="shared" si="7"/>
        <v>4.125</v>
      </c>
      <c r="J11" s="80">
        <f>VLOOKUP($A11,[0]!Table,MATCH(J$4,[0]!Curves,0))</f>
        <v>-0.38</v>
      </c>
      <c r="K11" s="81">
        <f t="shared" si="8"/>
        <v>-0.38</v>
      </c>
      <c r="L11" s="99">
        <f t="shared" si="9"/>
        <v>-0.38</v>
      </c>
      <c r="M11" s="80">
        <f>VLOOKUP($A11,[0]!Table,MATCH(M$4,[0]!Curves,0))</f>
        <v>5.4883581329890005E-3</v>
      </c>
      <c r="N11" s="81">
        <f t="shared" si="10"/>
        <v>5.4883581329890005E-3</v>
      </c>
      <c r="O11" s="99">
        <f t="shared" si="11"/>
        <v>5.4883581329890005E-3</v>
      </c>
      <c r="P11" s="71"/>
      <c r="Q11" s="99">
        <f t="shared" si="12"/>
        <v>3.7504883581329889</v>
      </c>
      <c r="R11" s="99">
        <f t="shared" si="13"/>
        <v>3.7504883581329889</v>
      </c>
      <c r="S11" s="99">
        <f t="shared" si="14"/>
        <v>3.7504883581329889</v>
      </c>
      <c r="T11" s="82"/>
      <c r="U11" s="22">
        <f t="shared" si="15"/>
        <v>31</v>
      </c>
      <c r="V11" s="83">
        <f t="shared" si="16"/>
        <v>38011</v>
      </c>
      <c r="W11" s="22">
        <f t="shared" ca="1" si="17"/>
        <v>962</v>
      </c>
      <c r="X11" s="80">
        <f>VLOOKUP($A11,[0]!Table,MATCH(X$4,[0]!Curves,0))</f>
        <v>4.9362707676880099E-2</v>
      </c>
      <c r="Y11" s="84">
        <f t="shared" ca="1" si="18"/>
        <v>0.87864454195735353</v>
      </c>
      <c r="Z11" s="22">
        <f t="shared" si="19"/>
        <v>1</v>
      </c>
      <c r="AA11" s="22">
        <f t="shared" si="20"/>
        <v>31</v>
      </c>
      <c r="AC11" s="72">
        <f t="shared" ca="1" si="21"/>
        <v>5617833.5401398297</v>
      </c>
      <c r="AD11" s="72">
        <f t="shared" ca="1" si="22"/>
        <v>5617833.5401398297</v>
      </c>
      <c r="AE11" s="72">
        <f t="shared" ca="1" si="23"/>
        <v>5617833.5401398297</v>
      </c>
      <c r="AF11" s="72">
        <f t="shared" ca="1" si="24"/>
        <v>-517521.63521288126</v>
      </c>
      <c r="AG11" s="72">
        <f t="shared" ca="1" si="25"/>
        <v>-517521.63521288126</v>
      </c>
      <c r="AH11" s="72">
        <f t="shared" ca="1" si="26"/>
        <v>-517521.63521288126</v>
      </c>
      <c r="AI11" s="72">
        <f t="shared" ca="1" si="27"/>
        <v>7474.5896726799565</v>
      </c>
      <c r="AJ11" s="72">
        <f t="shared" ca="1" si="28"/>
        <v>7474.5896726799565</v>
      </c>
      <c r="AK11" s="72">
        <f t="shared" ca="1" si="29"/>
        <v>7474.5896726799565</v>
      </c>
      <c r="AL11" s="76"/>
      <c r="AM11" s="72">
        <f t="shared" ca="1" si="30"/>
        <v>0</v>
      </c>
      <c r="AN11" s="72">
        <f t="shared" ca="1" si="31"/>
        <v>0</v>
      </c>
      <c r="AO11" s="72">
        <f t="shared" ca="1" si="32"/>
        <v>0</v>
      </c>
      <c r="AP11" s="85">
        <f t="shared" ca="1" si="33"/>
        <v>0</v>
      </c>
      <c r="AR11" s="72">
        <f t="shared" ca="1" si="34"/>
        <v>0</v>
      </c>
      <c r="AS11" s="72">
        <f t="shared" ca="1" si="35"/>
        <v>0</v>
      </c>
      <c r="AT11" s="72">
        <f t="shared" ca="1" si="36"/>
        <v>0</v>
      </c>
      <c r="AU11" s="85">
        <f t="shared" ca="1" si="37"/>
        <v>0</v>
      </c>
      <c r="AV11" s="85"/>
      <c r="AW11" s="73">
        <f t="shared" ca="1" si="38"/>
        <v>0</v>
      </c>
      <c r="AY11" s="73">
        <f t="shared" ca="1" si="39"/>
        <v>5107786.4945996283</v>
      </c>
      <c r="AZ11" s="86"/>
    </row>
    <row r="12" spans="1:52">
      <c r="A12" s="77">
        <f t="shared" si="40"/>
        <v>37987</v>
      </c>
      <c r="B12" s="78">
        <f t="shared" si="41"/>
        <v>50000</v>
      </c>
      <c r="C12" s="87"/>
      <c r="D12" s="79">
        <f t="shared" si="3"/>
        <v>50000</v>
      </c>
      <c r="E12" s="67">
        <f t="shared" si="4"/>
        <v>1550000</v>
      </c>
      <c r="F12" s="67">
        <f t="shared" ca="1" si="5"/>
        <v>1354956.0769732478</v>
      </c>
      <c r="G12" s="80">
        <f>VLOOKUP($A12,[0]!Table,MATCH(G$4,[0]!Curves,0))</f>
        <v>4.1710000000000003</v>
      </c>
      <c r="H12" s="81">
        <f t="shared" si="6"/>
        <v>4.1710000000000003</v>
      </c>
      <c r="I12" s="80">
        <f t="shared" si="7"/>
        <v>4.1710000000000003</v>
      </c>
      <c r="J12" s="80">
        <f>VLOOKUP($A12,[0]!Table,MATCH(J$4,[0]!Curves,0))</f>
        <v>-0.38</v>
      </c>
      <c r="K12" s="81">
        <f t="shared" si="8"/>
        <v>-0.38</v>
      </c>
      <c r="L12" s="99">
        <f t="shared" si="9"/>
        <v>-0.38</v>
      </c>
      <c r="M12" s="80">
        <f>VLOOKUP($A12,[0]!Table,MATCH(M$4,[0]!Curves,0))</f>
        <v>5.4884949738248003E-3</v>
      </c>
      <c r="N12" s="81">
        <f t="shared" si="10"/>
        <v>5.4884949738248003E-3</v>
      </c>
      <c r="O12" s="99">
        <f t="shared" si="11"/>
        <v>5.4884949738248003E-3</v>
      </c>
      <c r="P12" s="71"/>
      <c r="Q12" s="99">
        <f t="shared" si="12"/>
        <v>3.7964884949738251</v>
      </c>
      <c r="R12" s="99">
        <f t="shared" si="13"/>
        <v>3.7964884949738251</v>
      </c>
      <c r="S12" s="99">
        <f t="shared" si="14"/>
        <v>3.7964884949738251</v>
      </c>
      <c r="T12" s="82"/>
      <c r="U12" s="22">
        <f t="shared" si="15"/>
        <v>31</v>
      </c>
      <c r="V12" s="83">
        <f t="shared" si="16"/>
        <v>38042</v>
      </c>
      <c r="W12" s="22">
        <f t="shared" ca="1" si="17"/>
        <v>993</v>
      </c>
      <c r="X12" s="80">
        <f>VLOOKUP($A12,[0]!Table,MATCH(X$4,[0]!Curves,0))</f>
        <v>4.9728934346777297E-2</v>
      </c>
      <c r="Y12" s="84">
        <f t="shared" ca="1" si="18"/>
        <v>0.8741652109504825</v>
      </c>
      <c r="Z12" s="22">
        <f t="shared" si="19"/>
        <v>1</v>
      </c>
      <c r="AA12" s="22">
        <f t="shared" si="20"/>
        <v>31</v>
      </c>
      <c r="AC12" s="72">
        <f t="shared" ca="1" si="21"/>
        <v>5651521.7970554167</v>
      </c>
      <c r="AD12" s="72">
        <f t="shared" ca="1" si="22"/>
        <v>5651521.7970554167</v>
      </c>
      <c r="AE12" s="72">
        <f t="shared" ca="1" si="23"/>
        <v>5651521.7970554167</v>
      </c>
      <c r="AF12" s="72">
        <f t="shared" ca="1" si="24"/>
        <v>-514883.30924983416</v>
      </c>
      <c r="AG12" s="72">
        <f t="shared" ca="1" si="25"/>
        <v>-514883.30924983416</v>
      </c>
      <c r="AH12" s="72">
        <f t="shared" ca="1" si="26"/>
        <v>-514883.30924983416</v>
      </c>
      <c r="AI12" s="72">
        <f t="shared" ca="1" si="27"/>
        <v>7436.6696182210399</v>
      </c>
      <c r="AJ12" s="72">
        <f t="shared" ca="1" si="28"/>
        <v>7436.6696182210399</v>
      </c>
      <c r="AK12" s="72">
        <f t="shared" ca="1" si="29"/>
        <v>7436.6696182210399</v>
      </c>
      <c r="AL12" s="76"/>
      <c r="AM12" s="72">
        <f t="shared" ca="1" si="30"/>
        <v>0</v>
      </c>
      <c r="AN12" s="72">
        <f t="shared" ca="1" si="31"/>
        <v>0</v>
      </c>
      <c r="AO12" s="72">
        <f t="shared" ca="1" si="32"/>
        <v>0</v>
      </c>
      <c r="AP12" s="85">
        <f t="shared" ca="1" si="33"/>
        <v>0</v>
      </c>
      <c r="AR12" s="72">
        <f t="shared" ca="1" si="34"/>
        <v>0</v>
      </c>
      <c r="AS12" s="72">
        <f t="shared" ca="1" si="35"/>
        <v>0</v>
      </c>
      <c r="AT12" s="72">
        <f t="shared" ca="1" si="36"/>
        <v>0</v>
      </c>
      <c r="AU12" s="85">
        <f t="shared" ca="1" si="37"/>
        <v>0</v>
      </c>
      <c r="AV12" s="85"/>
      <c r="AW12" s="73">
        <f t="shared" ca="1" si="38"/>
        <v>0</v>
      </c>
      <c r="AY12" s="73">
        <f t="shared" ca="1" si="39"/>
        <v>5144075.1574238036</v>
      </c>
      <c r="AZ12" s="86"/>
    </row>
    <row r="13" spans="1:52">
      <c r="A13" s="77">
        <f t="shared" si="40"/>
        <v>38018</v>
      </c>
      <c r="B13" s="78">
        <f t="shared" si="41"/>
        <v>50000</v>
      </c>
      <c r="C13" s="87"/>
      <c r="D13" s="79">
        <f t="shared" si="3"/>
        <v>50000</v>
      </c>
      <c r="E13" s="67">
        <f t="shared" si="4"/>
        <v>1450000</v>
      </c>
      <c r="F13" s="67">
        <f t="shared" ca="1" si="5"/>
        <v>1261426.5634935938</v>
      </c>
      <c r="G13" s="80">
        <f>VLOOKUP($A13,[0]!Table,MATCH(G$4,[0]!Curves,0))</f>
        <v>4.0529999999999999</v>
      </c>
      <c r="H13" s="81">
        <f t="shared" si="6"/>
        <v>4.0529999999999999</v>
      </c>
      <c r="I13" s="80">
        <f t="shared" si="7"/>
        <v>4.0529999999999999</v>
      </c>
      <c r="J13" s="80">
        <f>VLOOKUP($A13,[0]!Table,MATCH(J$4,[0]!Curves,0))</f>
        <v>-0.38</v>
      </c>
      <c r="K13" s="81">
        <f t="shared" si="8"/>
        <v>-0.38</v>
      </c>
      <c r="L13" s="99">
        <f t="shared" si="9"/>
        <v>-0.38</v>
      </c>
      <c r="M13" s="80">
        <f>VLOOKUP($A13,[0]!Table,MATCH(M$4,[0]!Curves,0))</f>
        <v>5.4885368901674003E-3</v>
      </c>
      <c r="N13" s="81">
        <f t="shared" si="10"/>
        <v>5.4885368901674003E-3</v>
      </c>
      <c r="O13" s="99">
        <f t="shared" si="11"/>
        <v>5.4885368901674003E-3</v>
      </c>
      <c r="P13" s="71"/>
      <c r="Q13" s="99">
        <f t="shared" si="12"/>
        <v>3.6784885368901672</v>
      </c>
      <c r="R13" s="99">
        <f t="shared" si="13"/>
        <v>3.6784885368901672</v>
      </c>
      <c r="S13" s="99">
        <f t="shared" si="14"/>
        <v>3.6784885368901672</v>
      </c>
      <c r="T13" s="82"/>
      <c r="U13" s="22">
        <f t="shared" si="15"/>
        <v>29</v>
      </c>
      <c r="V13" s="83">
        <f t="shared" si="16"/>
        <v>38071</v>
      </c>
      <c r="W13" s="22">
        <f t="shared" ca="1" si="17"/>
        <v>1022</v>
      </c>
      <c r="X13" s="80">
        <f>VLOOKUP($A13,[0]!Table,MATCH(X$4,[0]!Curves,0))</f>
        <v>5.0084069976950502E-2</v>
      </c>
      <c r="Y13" s="84">
        <f t="shared" ca="1" si="18"/>
        <v>0.86994935413351304</v>
      </c>
      <c r="Z13" s="22">
        <f t="shared" si="19"/>
        <v>1</v>
      </c>
      <c r="AA13" s="22">
        <f t="shared" si="20"/>
        <v>29</v>
      </c>
      <c r="AC13" s="72">
        <f t="shared" ca="1" si="21"/>
        <v>5112561.8618395356</v>
      </c>
      <c r="AD13" s="72">
        <f t="shared" ca="1" si="22"/>
        <v>5112561.8618395356</v>
      </c>
      <c r="AE13" s="72">
        <f t="shared" ca="1" si="23"/>
        <v>5112561.8618395356</v>
      </c>
      <c r="AF13" s="72">
        <f t="shared" ca="1" si="24"/>
        <v>-479342.09412756568</v>
      </c>
      <c r="AG13" s="72">
        <f t="shared" ca="1" si="25"/>
        <v>-479342.09412756568</v>
      </c>
      <c r="AH13" s="72">
        <f t="shared" ca="1" si="26"/>
        <v>-479342.09412756568</v>
      </c>
      <c r="AI13" s="72">
        <f t="shared" ca="1" si="27"/>
        <v>6923.3862279716805</v>
      </c>
      <c r="AJ13" s="72">
        <f t="shared" ca="1" si="28"/>
        <v>6923.3862279716805</v>
      </c>
      <c r="AK13" s="72">
        <f t="shared" ca="1" si="29"/>
        <v>6923.3862279716805</v>
      </c>
      <c r="AL13" s="76"/>
      <c r="AM13" s="72">
        <f t="shared" ca="1" si="30"/>
        <v>0</v>
      </c>
      <c r="AN13" s="72">
        <f t="shared" ca="1" si="31"/>
        <v>0</v>
      </c>
      <c r="AO13" s="72">
        <f t="shared" ca="1" si="32"/>
        <v>0</v>
      </c>
      <c r="AP13" s="85">
        <f t="shared" ca="1" si="33"/>
        <v>0</v>
      </c>
      <c r="AR13" s="72">
        <f t="shared" ca="1" si="34"/>
        <v>0</v>
      </c>
      <c r="AS13" s="72">
        <f t="shared" ca="1" si="35"/>
        <v>0</v>
      </c>
      <c r="AT13" s="72">
        <f t="shared" ca="1" si="36"/>
        <v>0</v>
      </c>
      <c r="AU13" s="85">
        <f t="shared" ca="1" si="37"/>
        <v>0</v>
      </c>
      <c r="AV13" s="85"/>
      <c r="AW13" s="73">
        <f t="shared" ca="1" si="38"/>
        <v>0</v>
      </c>
      <c r="AY13" s="73">
        <f t="shared" ca="1" si="39"/>
        <v>4640143.1539399419</v>
      </c>
      <c r="AZ13" s="86"/>
    </row>
    <row r="14" spans="1:52">
      <c r="A14" s="77">
        <f t="shared" si="40"/>
        <v>38047</v>
      </c>
      <c r="B14" s="78">
        <f t="shared" si="41"/>
        <v>50000</v>
      </c>
      <c r="C14" s="87"/>
      <c r="D14" s="79">
        <f t="shared" si="3"/>
        <v>50000</v>
      </c>
      <c r="E14" s="67">
        <f t="shared" si="4"/>
        <v>1550000</v>
      </c>
      <c r="F14" s="67">
        <f t="shared" ca="1" si="5"/>
        <v>1341501.752184588</v>
      </c>
      <c r="G14" s="80">
        <f>VLOOKUP($A14,[0]!Table,MATCH(G$4,[0]!Curves,0))</f>
        <v>3.92</v>
      </c>
      <c r="H14" s="81">
        <f t="shared" si="6"/>
        <v>3.92</v>
      </c>
      <c r="I14" s="80">
        <f t="shared" si="7"/>
        <v>3.92</v>
      </c>
      <c r="J14" s="80">
        <f>VLOOKUP($A14,[0]!Table,MATCH(J$4,[0]!Curves,0))</f>
        <v>-0.38</v>
      </c>
      <c r="K14" s="81">
        <f t="shared" si="8"/>
        <v>-0.38</v>
      </c>
      <c r="L14" s="99">
        <f t="shared" si="9"/>
        <v>-0.38</v>
      </c>
      <c r="M14" s="80">
        <f>VLOOKUP($A14,[0]!Table,MATCH(M$4,[0]!Curves,0))</f>
        <v>5.4886239900045009E-3</v>
      </c>
      <c r="N14" s="81">
        <f t="shared" si="10"/>
        <v>5.4886239900045009E-3</v>
      </c>
      <c r="O14" s="99">
        <f t="shared" si="11"/>
        <v>5.4886239900045009E-3</v>
      </c>
      <c r="P14" s="71"/>
      <c r="Q14" s="99">
        <f t="shared" si="12"/>
        <v>3.5454886239900043</v>
      </c>
      <c r="R14" s="99">
        <f t="shared" si="13"/>
        <v>3.5454886239900043</v>
      </c>
      <c r="S14" s="99">
        <f t="shared" si="14"/>
        <v>3.5454886239900043</v>
      </c>
      <c r="T14" s="82"/>
      <c r="U14" s="22">
        <f t="shared" si="15"/>
        <v>31</v>
      </c>
      <c r="V14" s="83">
        <f t="shared" si="16"/>
        <v>38102</v>
      </c>
      <c r="W14" s="22">
        <f t="shared" ca="1" si="17"/>
        <v>1053</v>
      </c>
      <c r="X14" s="80">
        <f>VLOOKUP($A14,[0]!Table,MATCH(X$4,[0]!Curves,0))</f>
        <v>5.0416293669104405E-2</v>
      </c>
      <c r="Y14" s="84">
        <f t="shared" ca="1" si="18"/>
        <v>0.86548500140941165</v>
      </c>
      <c r="Z14" s="22">
        <f t="shared" si="19"/>
        <v>1</v>
      </c>
      <c r="AA14" s="22">
        <f t="shared" si="20"/>
        <v>31</v>
      </c>
      <c r="AC14" s="72">
        <f t="shared" ca="1" si="21"/>
        <v>5258686.868563585</v>
      </c>
      <c r="AD14" s="72">
        <f t="shared" ca="1" si="22"/>
        <v>5258686.868563585</v>
      </c>
      <c r="AE14" s="72">
        <f t="shared" ca="1" si="23"/>
        <v>5258686.868563585</v>
      </c>
      <c r="AF14" s="72">
        <f t="shared" ca="1" si="24"/>
        <v>-509770.66583014344</v>
      </c>
      <c r="AG14" s="72">
        <f t="shared" ca="1" si="25"/>
        <v>-509770.66583014344</v>
      </c>
      <c r="AH14" s="72">
        <f t="shared" ca="1" si="26"/>
        <v>-509770.66583014344</v>
      </c>
      <c r="AI14" s="72">
        <f t="shared" ca="1" si="27"/>
        <v>7362.9986996734024</v>
      </c>
      <c r="AJ14" s="72">
        <f t="shared" ca="1" si="28"/>
        <v>7362.9986996734024</v>
      </c>
      <c r="AK14" s="72">
        <f t="shared" ca="1" si="29"/>
        <v>7362.9986996734024</v>
      </c>
      <c r="AL14" s="76"/>
      <c r="AM14" s="72">
        <f t="shared" ca="1" si="30"/>
        <v>0</v>
      </c>
      <c r="AN14" s="72">
        <f t="shared" ca="1" si="31"/>
        <v>0</v>
      </c>
      <c r="AO14" s="72">
        <f t="shared" ca="1" si="32"/>
        <v>0</v>
      </c>
      <c r="AP14" s="85">
        <f t="shared" ca="1" si="33"/>
        <v>0</v>
      </c>
      <c r="AR14" s="72">
        <f t="shared" ca="1" si="34"/>
        <v>0</v>
      </c>
      <c r="AS14" s="72">
        <f t="shared" ca="1" si="35"/>
        <v>0</v>
      </c>
      <c r="AT14" s="72">
        <f t="shared" ca="1" si="36"/>
        <v>0</v>
      </c>
      <c r="AU14" s="85">
        <f t="shared" ca="1" si="37"/>
        <v>0</v>
      </c>
      <c r="AV14" s="85"/>
      <c r="AW14" s="73">
        <f t="shared" ca="1" si="38"/>
        <v>0</v>
      </c>
      <c r="AY14" s="73">
        <f t="shared" ca="1" si="39"/>
        <v>4756279.2014331147</v>
      </c>
      <c r="AZ14" s="86"/>
    </row>
    <row r="15" spans="1:52">
      <c r="A15" s="77">
        <f t="shared" si="40"/>
        <v>38078</v>
      </c>
      <c r="B15" s="78">
        <f t="shared" si="41"/>
        <v>50000</v>
      </c>
      <c r="C15" s="87"/>
      <c r="D15" s="79">
        <f t="shared" si="3"/>
        <v>50000</v>
      </c>
      <c r="E15" s="67">
        <f t="shared" si="4"/>
        <v>1500000</v>
      </c>
      <c r="F15" s="67">
        <f t="shared" ca="1" si="5"/>
        <v>1291822.478186765</v>
      </c>
      <c r="G15" s="80">
        <f>VLOOKUP($A15,[0]!Table,MATCH(G$4,[0]!Curves,0))</f>
        <v>3.7349999999999999</v>
      </c>
      <c r="H15" s="81">
        <f t="shared" si="6"/>
        <v>3.7349999999999999</v>
      </c>
      <c r="I15" s="80">
        <f t="shared" si="7"/>
        <v>3.7349999999999999</v>
      </c>
      <c r="J15" s="80">
        <f>VLOOKUP($A15,[0]!Table,MATCH(J$4,[0]!Curves,0))</f>
        <v>-0.42499999999999999</v>
      </c>
      <c r="K15" s="81">
        <f t="shared" si="8"/>
        <v>-0.42499999999999999</v>
      </c>
      <c r="L15" s="99">
        <f t="shared" si="9"/>
        <v>-0.42499999999999999</v>
      </c>
      <c r="M15" s="80">
        <f>VLOOKUP($A15,[0]!Table,MATCH(M$4,[0]!Curves,0))</f>
        <v>1.715106430559E-3</v>
      </c>
      <c r="N15" s="81">
        <f t="shared" si="10"/>
        <v>1.715106430559E-3</v>
      </c>
      <c r="O15" s="99">
        <f t="shared" si="11"/>
        <v>1.715106430559E-3</v>
      </c>
      <c r="P15" s="71"/>
      <c r="Q15" s="99">
        <f t="shared" si="12"/>
        <v>3.311715106430559</v>
      </c>
      <c r="R15" s="99">
        <f t="shared" si="13"/>
        <v>3.311715106430559</v>
      </c>
      <c r="S15" s="99">
        <f t="shared" si="14"/>
        <v>3.311715106430559</v>
      </c>
      <c r="T15" s="82"/>
      <c r="U15" s="22">
        <f t="shared" si="15"/>
        <v>30</v>
      </c>
      <c r="V15" s="83">
        <f t="shared" si="16"/>
        <v>38132</v>
      </c>
      <c r="W15" s="22">
        <f t="shared" ca="1" si="17"/>
        <v>1083</v>
      </c>
      <c r="X15" s="80">
        <f>VLOOKUP($A15,[0]!Table,MATCH(X$4,[0]!Curves,0))</f>
        <v>5.07431229625981E-2</v>
      </c>
      <c r="Y15" s="84">
        <f t="shared" ca="1" si="18"/>
        <v>0.86121498545784336</v>
      </c>
      <c r="Z15" s="22">
        <f t="shared" si="19"/>
        <v>1</v>
      </c>
      <c r="AA15" s="22">
        <f t="shared" si="20"/>
        <v>30</v>
      </c>
      <c r="AC15" s="72">
        <f t="shared" ca="1" si="21"/>
        <v>4824956.9560275674</v>
      </c>
      <c r="AD15" s="72">
        <f t="shared" ca="1" si="22"/>
        <v>4824956.9560275674</v>
      </c>
      <c r="AE15" s="72">
        <f t="shared" ca="1" si="23"/>
        <v>4824956.9560275674</v>
      </c>
      <c r="AF15" s="72">
        <f t="shared" ca="1" si="24"/>
        <v>-549024.55322937516</v>
      </c>
      <c r="AG15" s="72">
        <f t="shared" ca="1" si="25"/>
        <v>-549024.55322937516</v>
      </c>
      <c r="AH15" s="72">
        <f t="shared" ca="1" si="26"/>
        <v>-549024.55322937516</v>
      </c>
      <c r="AI15" s="72">
        <f t="shared" ca="1" si="27"/>
        <v>2215.6130394787842</v>
      </c>
      <c r="AJ15" s="72">
        <f t="shared" ca="1" si="28"/>
        <v>2215.6130394787842</v>
      </c>
      <c r="AK15" s="72">
        <f t="shared" ca="1" si="29"/>
        <v>2215.6130394787842</v>
      </c>
      <c r="AL15" s="76"/>
      <c r="AM15" s="72">
        <f t="shared" ca="1" si="30"/>
        <v>0</v>
      </c>
      <c r="AN15" s="72">
        <f t="shared" ca="1" si="31"/>
        <v>0</v>
      </c>
      <c r="AO15" s="72">
        <f t="shared" ca="1" si="32"/>
        <v>0</v>
      </c>
      <c r="AP15" s="85">
        <f t="shared" ca="1" si="33"/>
        <v>0</v>
      </c>
      <c r="AR15" s="72">
        <f t="shared" ca="1" si="34"/>
        <v>0</v>
      </c>
      <c r="AS15" s="72">
        <f t="shared" ca="1" si="35"/>
        <v>0</v>
      </c>
      <c r="AT15" s="72">
        <f t="shared" ca="1" si="36"/>
        <v>0</v>
      </c>
      <c r="AU15" s="85">
        <f t="shared" ca="1" si="37"/>
        <v>0</v>
      </c>
      <c r="AV15" s="85"/>
      <c r="AW15" s="73">
        <f t="shared" ca="1" si="38"/>
        <v>0</v>
      </c>
      <c r="AY15" s="73">
        <f t="shared" ca="1" si="39"/>
        <v>4278148.0158376712</v>
      </c>
      <c r="AZ15" s="86"/>
    </row>
    <row r="16" spans="1:52">
      <c r="A16" s="77">
        <f t="shared" si="40"/>
        <v>38108</v>
      </c>
      <c r="B16" s="78">
        <f t="shared" si="41"/>
        <v>50000</v>
      </c>
      <c r="C16" s="87"/>
      <c r="D16" s="79">
        <f t="shared" si="3"/>
        <v>50000</v>
      </c>
      <c r="E16" s="67">
        <f t="shared" si="4"/>
        <v>1550000</v>
      </c>
      <c r="F16" s="67">
        <f t="shared" ca="1" si="5"/>
        <v>1328014.3943283278</v>
      </c>
      <c r="G16" s="80">
        <f>VLOOKUP($A16,[0]!Table,MATCH(G$4,[0]!Curves,0))</f>
        <v>3.7250000000000001</v>
      </c>
      <c r="H16" s="81">
        <f t="shared" si="6"/>
        <v>3.7250000000000001</v>
      </c>
      <c r="I16" s="80">
        <f t="shared" si="7"/>
        <v>3.7250000000000001</v>
      </c>
      <c r="J16" s="80">
        <f>VLOOKUP($A16,[0]!Table,MATCH(J$4,[0]!Curves,0))</f>
        <v>-0.42499999999999999</v>
      </c>
      <c r="K16" s="81">
        <f t="shared" si="8"/>
        <v>-0.42499999999999999</v>
      </c>
      <c r="L16" s="99">
        <f t="shared" si="9"/>
        <v>-0.42499999999999999</v>
      </c>
      <c r="M16" s="80">
        <f>VLOOKUP($A16,[0]!Table,MATCH(M$4,[0]!Curves,0))</f>
        <v>1.7148868993444001E-3</v>
      </c>
      <c r="N16" s="81">
        <f t="shared" si="10"/>
        <v>1.7148868993444001E-3</v>
      </c>
      <c r="O16" s="99">
        <f t="shared" si="11"/>
        <v>1.7148868993444001E-3</v>
      </c>
      <c r="P16" s="71"/>
      <c r="Q16" s="99">
        <f t="shared" si="12"/>
        <v>3.3017148868993447</v>
      </c>
      <c r="R16" s="99">
        <f t="shared" si="13"/>
        <v>3.3017148868993447</v>
      </c>
      <c r="S16" s="99">
        <f t="shared" si="14"/>
        <v>3.3017148868993447</v>
      </c>
      <c r="T16" s="82"/>
      <c r="U16" s="22">
        <f t="shared" si="15"/>
        <v>31</v>
      </c>
      <c r="V16" s="83">
        <f t="shared" si="16"/>
        <v>38163</v>
      </c>
      <c r="W16" s="22">
        <f t="shared" ca="1" si="17"/>
        <v>1114</v>
      </c>
      <c r="X16" s="80">
        <f>VLOOKUP($A16,[0]!Table,MATCH(X$4,[0]!Curves,0))</f>
        <v>5.1030189878360901E-2</v>
      </c>
      <c r="Y16" s="84">
        <f t="shared" ca="1" si="18"/>
        <v>0.85678348021182449</v>
      </c>
      <c r="Z16" s="22">
        <f t="shared" si="19"/>
        <v>1</v>
      </c>
      <c r="AA16" s="22">
        <f t="shared" si="20"/>
        <v>31</v>
      </c>
      <c r="AC16" s="72">
        <f t="shared" ca="1" si="21"/>
        <v>4946853.6188730216</v>
      </c>
      <c r="AD16" s="72">
        <f t="shared" ca="1" si="22"/>
        <v>4946853.6188730216</v>
      </c>
      <c r="AE16" s="72">
        <f t="shared" ca="1" si="23"/>
        <v>4946853.6188730216</v>
      </c>
      <c r="AF16" s="72">
        <f t="shared" ca="1" si="24"/>
        <v>-564406.11758953927</v>
      </c>
      <c r="AG16" s="72">
        <f t="shared" ca="1" si="25"/>
        <v>-564406.11758953927</v>
      </c>
      <c r="AH16" s="72">
        <f t="shared" ca="1" si="26"/>
        <v>-564406.11758953927</v>
      </c>
      <c r="AI16" s="72">
        <f t="shared" ca="1" si="27"/>
        <v>2277.3944869744378</v>
      </c>
      <c r="AJ16" s="72">
        <f t="shared" ca="1" si="28"/>
        <v>2277.3944869744378</v>
      </c>
      <c r="AK16" s="72">
        <f t="shared" ca="1" si="29"/>
        <v>2277.3944869744378</v>
      </c>
      <c r="AL16" s="76"/>
      <c r="AM16" s="72">
        <f t="shared" ca="1" si="30"/>
        <v>0</v>
      </c>
      <c r="AN16" s="72">
        <f t="shared" ca="1" si="31"/>
        <v>0</v>
      </c>
      <c r="AO16" s="72">
        <f t="shared" ca="1" si="32"/>
        <v>0</v>
      </c>
      <c r="AP16" s="85">
        <f t="shared" ca="1" si="33"/>
        <v>0</v>
      </c>
      <c r="AR16" s="72">
        <f t="shared" ca="1" si="34"/>
        <v>0</v>
      </c>
      <c r="AS16" s="72">
        <f t="shared" ca="1" si="35"/>
        <v>0</v>
      </c>
      <c r="AT16" s="72">
        <f t="shared" ca="1" si="36"/>
        <v>0</v>
      </c>
      <c r="AU16" s="85">
        <f t="shared" ca="1" si="37"/>
        <v>0</v>
      </c>
      <c r="AV16" s="85"/>
      <c r="AW16" s="73">
        <f t="shared" ca="1" si="38"/>
        <v>0</v>
      </c>
      <c r="AY16" s="73">
        <f t="shared" ca="1" si="39"/>
        <v>4384724.8957704566</v>
      </c>
      <c r="AZ16" s="86"/>
    </row>
    <row r="17" spans="1:52">
      <c r="A17" s="77">
        <f t="shared" si="40"/>
        <v>38139</v>
      </c>
      <c r="B17" s="78">
        <f t="shared" si="41"/>
        <v>50000</v>
      </c>
      <c r="C17" s="87"/>
      <c r="D17" s="79">
        <f t="shared" si="3"/>
        <v>50000</v>
      </c>
      <c r="E17" s="67">
        <f t="shared" si="4"/>
        <v>1500000</v>
      </c>
      <c r="F17" s="67">
        <f t="shared" ca="1" si="5"/>
        <v>1278764.4009594563</v>
      </c>
      <c r="G17" s="80">
        <f>VLOOKUP($A17,[0]!Table,MATCH(G$4,[0]!Curves,0))</f>
        <v>3.7610000000000001</v>
      </c>
      <c r="H17" s="81">
        <f t="shared" si="6"/>
        <v>3.7610000000000001</v>
      </c>
      <c r="I17" s="80">
        <f t="shared" si="7"/>
        <v>3.7610000000000001</v>
      </c>
      <c r="J17" s="80">
        <f>VLOOKUP($A17,[0]!Table,MATCH(J$4,[0]!Curves,0))</f>
        <v>-0.42499999999999999</v>
      </c>
      <c r="K17" s="81">
        <f t="shared" si="8"/>
        <v>-0.42499999999999999</v>
      </c>
      <c r="L17" s="99">
        <f t="shared" si="9"/>
        <v>-0.42499999999999999</v>
      </c>
      <c r="M17" s="80">
        <f>VLOOKUP($A17,[0]!Table,MATCH(M$4,[0]!Curves,0))</f>
        <v>1.7146600732188E-3</v>
      </c>
      <c r="N17" s="81">
        <f t="shared" si="10"/>
        <v>1.7146600732188E-3</v>
      </c>
      <c r="O17" s="99">
        <f t="shared" si="11"/>
        <v>1.7146600732188E-3</v>
      </c>
      <c r="P17" s="71"/>
      <c r="Q17" s="99">
        <f t="shared" si="12"/>
        <v>3.3377146600732188</v>
      </c>
      <c r="R17" s="99">
        <f t="shared" si="13"/>
        <v>3.3377146600732188</v>
      </c>
      <c r="S17" s="99">
        <f t="shared" si="14"/>
        <v>3.3377146600732188</v>
      </c>
      <c r="T17" s="82"/>
      <c r="U17" s="22">
        <f t="shared" si="15"/>
        <v>30</v>
      </c>
      <c r="V17" s="83">
        <f t="shared" si="16"/>
        <v>38193</v>
      </c>
      <c r="W17" s="22">
        <f t="shared" ca="1" si="17"/>
        <v>1144</v>
      </c>
      <c r="X17" s="80">
        <f>VLOOKUP($A17,[0]!Table,MATCH(X$4,[0]!Curves,0))</f>
        <v>5.1326825720207303E-2</v>
      </c>
      <c r="Y17" s="84">
        <f t="shared" ca="1" si="18"/>
        <v>0.85250960063963754</v>
      </c>
      <c r="Z17" s="22">
        <f t="shared" si="19"/>
        <v>1</v>
      </c>
      <c r="AA17" s="22">
        <f t="shared" si="20"/>
        <v>30</v>
      </c>
      <c r="AC17" s="72">
        <f t="shared" ca="1" si="21"/>
        <v>4809432.9120085156</v>
      </c>
      <c r="AD17" s="72">
        <f t="shared" ca="1" si="22"/>
        <v>4809432.9120085156</v>
      </c>
      <c r="AE17" s="72">
        <f t="shared" ca="1" si="23"/>
        <v>4809432.9120085156</v>
      </c>
      <c r="AF17" s="72">
        <f t="shared" ca="1" si="24"/>
        <v>-543474.87040776887</v>
      </c>
      <c r="AG17" s="72">
        <f t="shared" ca="1" si="25"/>
        <v>-543474.87040776887</v>
      </c>
      <c r="AH17" s="72">
        <f t="shared" ca="1" si="26"/>
        <v>-543474.87040776887</v>
      </c>
      <c r="AI17" s="72">
        <f t="shared" ca="1" si="27"/>
        <v>2192.6462613787362</v>
      </c>
      <c r="AJ17" s="72">
        <f t="shared" ca="1" si="28"/>
        <v>2192.6462613787362</v>
      </c>
      <c r="AK17" s="72">
        <f t="shared" ca="1" si="29"/>
        <v>2192.6462613787362</v>
      </c>
      <c r="AL17" s="76"/>
      <c r="AM17" s="72">
        <f t="shared" ca="1" si="30"/>
        <v>0</v>
      </c>
      <c r="AN17" s="72">
        <f t="shared" ca="1" si="31"/>
        <v>0</v>
      </c>
      <c r="AO17" s="72">
        <f t="shared" ca="1" si="32"/>
        <v>0</v>
      </c>
      <c r="AP17" s="85">
        <f t="shared" ca="1" si="33"/>
        <v>0</v>
      </c>
      <c r="AR17" s="72">
        <f t="shared" ca="1" si="34"/>
        <v>0</v>
      </c>
      <c r="AS17" s="72">
        <f t="shared" ca="1" si="35"/>
        <v>0</v>
      </c>
      <c r="AT17" s="72">
        <f t="shared" ca="1" si="36"/>
        <v>0</v>
      </c>
      <c r="AU17" s="85">
        <f t="shared" ca="1" si="37"/>
        <v>0</v>
      </c>
      <c r="AV17" s="85"/>
      <c r="AW17" s="73">
        <f t="shared" ca="1" si="38"/>
        <v>0</v>
      </c>
      <c r="AY17" s="73">
        <f t="shared" ca="1" si="39"/>
        <v>4268150.6878621252</v>
      </c>
      <c r="AZ17" s="86"/>
    </row>
    <row r="18" spans="1:52">
      <c r="A18" s="77">
        <f t="shared" si="40"/>
        <v>38169</v>
      </c>
      <c r="B18" s="78">
        <f t="shared" si="41"/>
        <v>50000</v>
      </c>
      <c r="C18" s="87"/>
      <c r="D18" s="79">
        <f t="shared" si="3"/>
        <v>50000</v>
      </c>
      <c r="E18" s="67">
        <f t="shared" si="4"/>
        <v>1550000</v>
      </c>
      <c r="F18" s="67">
        <f t="shared" ca="1" si="5"/>
        <v>1314575.5871828308</v>
      </c>
      <c r="G18" s="80">
        <f>VLOOKUP($A18,[0]!Table,MATCH(G$4,[0]!Curves,0))</f>
        <v>3.81</v>
      </c>
      <c r="H18" s="81">
        <f t="shared" si="6"/>
        <v>3.81</v>
      </c>
      <c r="I18" s="80">
        <f t="shared" si="7"/>
        <v>3.81</v>
      </c>
      <c r="J18" s="80">
        <f>VLOOKUP($A18,[0]!Table,MATCH(J$4,[0]!Curves,0))</f>
        <v>-0.42499999999999999</v>
      </c>
      <c r="K18" s="81">
        <f t="shared" si="8"/>
        <v>-0.42499999999999999</v>
      </c>
      <c r="L18" s="99">
        <f t="shared" si="9"/>
        <v>-0.42499999999999999</v>
      </c>
      <c r="M18" s="80">
        <f>VLOOKUP($A18,[0]!Table,MATCH(M$4,[0]!Curves,0))</f>
        <v>1.7149368947644002E-3</v>
      </c>
      <c r="N18" s="81">
        <f t="shared" si="10"/>
        <v>1.7149368947644002E-3</v>
      </c>
      <c r="O18" s="99">
        <f t="shared" si="11"/>
        <v>1.7149368947644002E-3</v>
      </c>
      <c r="P18" s="71"/>
      <c r="Q18" s="99">
        <f t="shared" si="12"/>
        <v>3.3867149368947644</v>
      </c>
      <c r="R18" s="99">
        <f t="shared" si="13"/>
        <v>3.3867149368947644</v>
      </c>
      <c r="S18" s="99">
        <f t="shared" si="14"/>
        <v>3.3867149368947644</v>
      </c>
      <c r="T18" s="82"/>
      <c r="U18" s="22">
        <f t="shared" si="15"/>
        <v>31</v>
      </c>
      <c r="V18" s="83">
        <f t="shared" si="16"/>
        <v>38224</v>
      </c>
      <c r="W18" s="22">
        <f t="shared" ca="1" si="17"/>
        <v>1175</v>
      </c>
      <c r="X18" s="80">
        <f>VLOOKUP($A18,[0]!Table,MATCH(X$4,[0]!Curves,0))</f>
        <v>5.1601327521049199E-2</v>
      </c>
      <c r="Y18" s="84">
        <f t="shared" ca="1" si="18"/>
        <v>0.84811328205343917</v>
      </c>
      <c r="Z18" s="22">
        <f t="shared" si="19"/>
        <v>1</v>
      </c>
      <c r="AA18" s="22">
        <f t="shared" si="20"/>
        <v>31</v>
      </c>
      <c r="AC18" s="72">
        <f t="shared" ca="1" si="21"/>
        <v>5008532.9871665854</v>
      </c>
      <c r="AD18" s="72">
        <f t="shared" ca="1" si="22"/>
        <v>5008532.9871665854</v>
      </c>
      <c r="AE18" s="72">
        <f t="shared" ca="1" si="23"/>
        <v>5008532.9871665854</v>
      </c>
      <c r="AF18" s="72">
        <f t="shared" ca="1" si="24"/>
        <v>-558694.62455270311</v>
      </c>
      <c r="AG18" s="72">
        <f t="shared" ca="1" si="25"/>
        <v>-558694.62455270311</v>
      </c>
      <c r="AH18" s="72">
        <f t="shared" ca="1" si="26"/>
        <v>-558694.62455270311</v>
      </c>
      <c r="AI18" s="72">
        <f t="shared" ca="1" si="27"/>
        <v>2254.414175416412</v>
      </c>
      <c r="AJ18" s="72">
        <f t="shared" ca="1" si="28"/>
        <v>2254.414175416412</v>
      </c>
      <c r="AK18" s="72">
        <f t="shared" ca="1" si="29"/>
        <v>2254.414175416412</v>
      </c>
      <c r="AL18" s="76"/>
      <c r="AM18" s="72">
        <f t="shared" ca="1" si="30"/>
        <v>0</v>
      </c>
      <c r="AN18" s="72">
        <f t="shared" ca="1" si="31"/>
        <v>0</v>
      </c>
      <c r="AO18" s="72">
        <f t="shared" ca="1" si="32"/>
        <v>0</v>
      </c>
      <c r="AP18" s="85">
        <f t="shared" ca="1" si="33"/>
        <v>0</v>
      </c>
      <c r="AR18" s="72">
        <f t="shared" ca="1" si="34"/>
        <v>0</v>
      </c>
      <c r="AS18" s="72">
        <f t="shared" ca="1" si="35"/>
        <v>0</v>
      </c>
      <c r="AT18" s="72">
        <f t="shared" ca="1" si="36"/>
        <v>0</v>
      </c>
      <c r="AU18" s="85">
        <f t="shared" ca="1" si="37"/>
        <v>0</v>
      </c>
      <c r="AV18" s="85"/>
      <c r="AW18" s="73">
        <f t="shared" ca="1" si="38"/>
        <v>0</v>
      </c>
      <c r="AY18" s="73">
        <f t="shared" ca="1" si="39"/>
        <v>4452092.7767892983</v>
      </c>
      <c r="AZ18" s="86"/>
    </row>
    <row r="19" spans="1:52">
      <c r="A19" s="77">
        <f t="shared" si="40"/>
        <v>38200</v>
      </c>
      <c r="B19" s="78">
        <f t="shared" si="41"/>
        <v>50000</v>
      </c>
      <c r="C19" s="87"/>
      <c r="D19" s="79">
        <f t="shared" si="3"/>
        <v>50000</v>
      </c>
      <c r="E19" s="67">
        <f t="shared" si="4"/>
        <v>1550000</v>
      </c>
      <c r="F19" s="67">
        <f t="shared" ca="1" si="5"/>
        <v>1307738.1892849584</v>
      </c>
      <c r="G19" s="80">
        <f>VLOOKUP($A19,[0]!Table,MATCH(G$4,[0]!Curves,0))</f>
        <v>3.855</v>
      </c>
      <c r="H19" s="81">
        <f t="shared" si="6"/>
        <v>3.855</v>
      </c>
      <c r="I19" s="80">
        <f t="shared" si="7"/>
        <v>3.855</v>
      </c>
      <c r="J19" s="80">
        <f>VLOOKUP($A19,[0]!Table,MATCH(J$4,[0]!Curves,0))</f>
        <v>-0.42499999999999999</v>
      </c>
      <c r="K19" s="81">
        <f t="shared" si="8"/>
        <v>-0.42499999999999999</v>
      </c>
      <c r="L19" s="99">
        <f t="shared" si="9"/>
        <v>-0.42499999999999999</v>
      </c>
      <c r="M19" s="80">
        <f>VLOOKUP($A19,[0]!Table,MATCH(M$4,[0]!Curves,0))</f>
        <v>1.7153268603318E-3</v>
      </c>
      <c r="N19" s="81">
        <f t="shared" si="10"/>
        <v>1.7153268603318E-3</v>
      </c>
      <c r="O19" s="99">
        <f t="shared" si="11"/>
        <v>1.7153268603318E-3</v>
      </c>
      <c r="P19" s="71"/>
      <c r="Q19" s="99">
        <f t="shared" si="12"/>
        <v>3.4317153268603318</v>
      </c>
      <c r="R19" s="99">
        <f t="shared" si="13"/>
        <v>3.4317153268603318</v>
      </c>
      <c r="S19" s="99">
        <f t="shared" si="14"/>
        <v>3.4317153268603318</v>
      </c>
      <c r="T19" s="82"/>
      <c r="U19" s="22">
        <f t="shared" si="15"/>
        <v>31</v>
      </c>
      <c r="V19" s="83">
        <f t="shared" si="16"/>
        <v>38255</v>
      </c>
      <c r="W19" s="22">
        <f t="shared" ca="1" si="17"/>
        <v>1206</v>
      </c>
      <c r="X19" s="80">
        <f>VLOOKUP($A19,[0]!Table,MATCH(X$4,[0]!Curves,0))</f>
        <v>5.1871181276778304E-2</v>
      </c>
      <c r="Y19" s="84">
        <f t="shared" ca="1" si="18"/>
        <v>0.84370205760319894</v>
      </c>
      <c r="Z19" s="22">
        <f t="shared" si="19"/>
        <v>1</v>
      </c>
      <c r="AA19" s="22">
        <f t="shared" si="20"/>
        <v>31</v>
      </c>
      <c r="AC19" s="72">
        <f t="shared" ca="1" si="21"/>
        <v>5041330.7196935145</v>
      </c>
      <c r="AD19" s="72">
        <f t="shared" ca="1" si="22"/>
        <v>5041330.7196935145</v>
      </c>
      <c r="AE19" s="72">
        <f t="shared" ca="1" si="23"/>
        <v>5041330.7196935145</v>
      </c>
      <c r="AF19" s="72">
        <f t="shared" ca="1" si="24"/>
        <v>-555788.73044610734</v>
      </c>
      <c r="AG19" s="72">
        <f t="shared" ca="1" si="25"/>
        <v>-555788.73044610734</v>
      </c>
      <c r="AH19" s="72">
        <f t="shared" ca="1" si="26"/>
        <v>-555788.73044610734</v>
      </c>
      <c r="AI19" s="72">
        <f t="shared" ca="1" si="27"/>
        <v>2243.1984423621611</v>
      </c>
      <c r="AJ19" s="72">
        <f t="shared" ca="1" si="28"/>
        <v>2243.1984423621611</v>
      </c>
      <c r="AK19" s="72">
        <f t="shared" ca="1" si="29"/>
        <v>2243.1984423621611</v>
      </c>
      <c r="AL19" s="76"/>
      <c r="AM19" s="72">
        <f t="shared" ca="1" si="30"/>
        <v>0</v>
      </c>
      <c r="AN19" s="72">
        <f t="shared" ca="1" si="31"/>
        <v>0</v>
      </c>
      <c r="AO19" s="72">
        <f t="shared" ca="1" si="32"/>
        <v>0</v>
      </c>
      <c r="AP19" s="85">
        <f t="shared" ca="1" si="33"/>
        <v>0</v>
      </c>
      <c r="AR19" s="72">
        <f t="shared" ca="1" si="34"/>
        <v>0</v>
      </c>
      <c r="AS19" s="72">
        <f t="shared" ca="1" si="35"/>
        <v>0</v>
      </c>
      <c r="AT19" s="72">
        <f t="shared" ca="1" si="36"/>
        <v>0</v>
      </c>
      <c r="AU19" s="85">
        <f t="shared" ca="1" si="37"/>
        <v>0</v>
      </c>
      <c r="AV19" s="85"/>
      <c r="AW19" s="73">
        <f t="shared" ca="1" si="38"/>
        <v>0</v>
      </c>
      <c r="AY19" s="73">
        <f t="shared" ca="1" si="39"/>
        <v>4487785.1876897691</v>
      </c>
      <c r="AZ19" s="86"/>
    </row>
    <row r="20" spans="1:52">
      <c r="A20" s="77">
        <f t="shared" si="40"/>
        <v>38231</v>
      </c>
      <c r="B20" s="78">
        <f t="shared" si="41"/>
        <v>50000</v>
      </c>
      <c r="C20" s="87"/>
      <c r="D20" s="79">
        <f t="shared" si="3"/>
        <v>50000</v>
      </c>
      <c r="E20" s="67">
        <f t="shared" si="4"/>
        <v>1500000</v>
      </c>
      <c r="F20" s="67">
        <f t="shared" ca="1" si="5"/>
        <v>1259176.973621832</v>
      </c>
      <c r="G20" s="80">
        <f>VLOOKUP($A20,[0]!Table,MATCH(G$4,[0]!Curves,0))</f>
        <v>3.8620000000000001</v>
      </c>
      <c r="H20" s="81">
        <f t="shared" si="6"/>
        <v>3.8620000000000001</v>
      </c>
      <c r="I20" s="80">
        <f t="shared" si="7"/>
        <v>3.8620000000000001</v>
      </c>
      <c r="J20" s="80">
        <f>VLOOKUP($A20,[0]!Table,MATCH(J$4,[0]!Curves,0))</f>
        <v>-0.42499999999999999</v>
      </c>
      <c r="K20" s="81">
        <f t="shared" si="8"/>
        <v>-0.42499999999999999</v>
      </c>
      <c r="L20" s="99">
        <f t="shared" si="9"/>
        <v>-0.42499999999999999</v>
      </c>
      <c r="M20" s="80">
        <f>VLOOKUP($A20,[0]!Table,MATCH(M$4,[0]!Curves,0))</f>
        <v>1.7157492230474001E-3</v>
      </c>
      <c r="N20" s="81">
        <f t="shared" si="10"/>
        <v>1.7157492230474001E-3</v>
      </c>
      <c r="O20" s="99">
        <f t="shared" si="11"/>
        <v>1.7157492230474001E-3</v>
      </c>
      <c r="P20" s="71"/>
      <c r="Q20" s="99">
        <f t="shared" si="12"/>
        <v>3.4387157492230473</v>
      </c>
      <c r="R20" s="99">
        <f t="shared" si="13"/>
        <v>3.4387157492230473</v>
      </c>
      <c r="S20" s="99">
        <f t="shared" si="14"/>
        <v>3.4387157492230473</v>
      </c>
      <c r="T20" s="82"/>
      <c r="U20" s="22">
        <f t="shared" si="15"/>
        <v>30</v>
      </c>
      <c r="V20" s="83">
        <f t="shared" si="16"/>
        <v>38285</v>
      </c>
      <c r="W20" s="22">
        <f t="shared" ca="1" si="17"/>
        <v>1236</v>
      </c>
      <c r="X20" s="80">
        <f>VLOOKUP($A20,[0]!Table,MATCH(X$4,[0]!Curves,0))</f>
        <v>5.2141035056798596E-2</v>
      </c>
      <c r="Y20" s="84">
        <f t="shared" ca="1" si="18"/>
        <v>0.839451315747888</v>
      </c>
      <c r="Z20" s="22">
        <f t="shared" si="19"/>
        <v>1</v>
      </c>
      <c r="AA20" s="22">
        <f t="shared" si="20"/>
        <v>30</v>
      </c>
      <c r="AC20" s="72">
        <f t="shared" ca="1" si="21"/>
        <v>4862941.4721275149</v>
      </c>
      <c r="AD20" s="72">
        <f t="shared" ca="1" si="22"/>
        <v>4862941.4721275149</v>
      </c>
      <c r="AE20" s="72">
        <f t="shared" ca="1" si="23"/>
        <v>4862941.4721275149</v>
      </c>
      <c r="AF20" s="72">
        <f t="shared" ca="1" si="24"/>
        <v>-535150.21378927852</v>
      </c>
      <c r="AG20" s="72">
        <f t="shared" ca="1" si="25"/>
        <v>-535150.21378927852</v>
      </c>
      <c r="AH20" s="72">
        <f t="shared" ca="1" si="26"/>
        <v>-535150.21378927852</v>
      </c>
      <c r="AI20" s="72">
        <f t="shared" ca="1" si="27"/>
        <v>2160.4319141708347</v>
      </c>
      <c r="AJ20" s="72">
        <f t="shared" ca="1" si="28"/>
        <v>2160.4319141708347</v>
      </c>
      <c r="AK20" s="72">
        <f t="shared" ca="1" si="29"/>
        <v>2160.4319141708347</v>
      </c>
      <c r="AL20" s="76"/>
      <c r="AM20" s="72">
        <f t="shared" ca="1" si="30"/>
        <v>0</v>
      </c>
      <c r="AN20" s="72">
        <f t="shared" ca="1" si="31"/>
        <v>0</v>
      </c>
      <c r="AO20" s="72">
        <f t="shared" ca="1" si="32"/>
        <v>0</v>
      </c>
      <c r="AP20" s="85">
        <f t="shared" ca="1" si="33"/>
        <v>0</v>
      </c>
      <c r="AR20" s="72">
        <f t="shared" ca="1" si="34"/>
        <v>0</v>
      </c>
      <c r="AS20" s="72">
        <f t="shared" ca="1" si="35"/>
        <v>0</v>
      </c>
      <c r="AT20" s="72">
        <f t="shared" ca="1" si="36"/>
        <v>0</v>
      </c>
      <c r="AU20" s="85">
        <f t="shared" ca="1" si="37"/>
        <v>0</v>
      </c>
      <c r="AV20" s="85"/>
      <c r="AW20" s="73">
        <f t="shared" ca="1" si="38"/>
        <v>0</v>
      </c>
      <c r="AY20" s="73">
        <f t="shared" ca="1" si="39"/>
        <v>4329951.6902524075</v>
      </c>
      <c r="AZ20" s="86"/>
    </row>
    <row r="21" spans="1:52">
      <c r="A21" s="77">
        <f t="shared" si="40"/>
        <v>38261</v>
      </c>
      <c r="B21" s="78">
        <f t="shared" si="41"/>
        <v>50000</v>
      </c>
      <c r="C21" s="87"/>
      <c r="D21" s="79">
        <f t="shared" si="3"/>
        <v>50000</v>
      </c>
      <c r="E21" s="67">
        <f t="shared" si="4"/>
        <v>1550000</v>
      </c>
      <c r="F21" s="67">
        <f t="shared" ca="1" si="5"/>
        <v>1294370.4739595554</v>
      </c>
      <c r="G21" s="80">
        <f>VLOOKUP($A21,[0]!Table,MATCH(G$4,[0]!Curves,0))</f>
        <v>3.89</v>
      </c>
      <c r="H21" s="81">
        <f t="shared" si="6"/>
        <v>3.89</v>
      </c>
      <c r="I21" s="80">
        <f t="shared" si="7"/>
        <v>3.89</v>
      </c>
      <c r="J21" s="80">
        <f>VLOOKUP($A21,[0]!Table,MATCH(J$4,[0]!Curves,0))</f>
        <v>-0.42499999999999999</v>
      </c>
      <c r="K21" s="81">
        <f t="shared" si="8"/>
        <v>-0.42499999999999999</v>
      </c>
      <c r="L21" s="99">
        <f t="shared" si="9"/>
        <v>-0.42499999999999999</v>
      </c>
      <c r="M21" s="80">
        <f>VLOOKUP($A21,[0]!Table,MATCH(M$4,[0]!Curves,0))</f>
        <v>1.7161247076258E-3</v>
      </c>
      <c r="N21" s="81">
        <f t="shared" si="10"/>
        <v>1.7161247076258E-3</v>
      </c>
      <c r="O21" s="99">
        <f t="shared" si="11"/>
        <v>1.7161247076258E-3</v>
      </c>
      <c r="P21" s="71"/>
      <c r="Q21" s="99">
        <f t="shared" si="12"/>
        <v>3.4667161247076259</v>
      </c>
      <c r="R21" s="99">
        <f t="shared" si="13"/>
        <v>3.4667161247076259</v>
      </c>
      <c r="S21" s="99">
        <f t="shared" si="14"/>
        <v>3.4667161247076259</v>
      </c>
      <c r="T21" s="82"/>
      <c r="U21" s="22">
        <f t="shared" si="15"/>
        <v>31</v>
      </c>
      <c r="V21" s="83">
        <f t="shared" si="16"/>
        <v>38316</v>
      </c>
      <c r="W21" s="22">
        <f t="shared" ca="1" si="17"/>
        <v>1267</v>
      </c>
      <c r="X21" s="80">
        <f>VLOOKUP($A21,[0]!Table,MATCH(X$4,[0]!Curves,0))</f>
        <v>5.2390649588205405E-2</v>
      </c>
      <c r="Y21" s="84">
        <f t="shared" ca="1" si="18"/>
        <v>0.83507772513519696</v>
      </c>
      <c r="Z21" s="22">
        <f t="shared" si="19"/>
        <v>1</v>
      </c>
      <c r="AA21" s="22">
        <f t="shared" si="20"/>
        <v>31</v>
      </c>
      <c r="AC21" s="72">
        <f t="shared" ca="1" si="21"/>
        <v>5035101.1437026709</v>
      </c>
      <c r="AD21" s="72">
        <f t="shared" ca="1" si="22"/>
        <v>5035101.1437026709</v>
      </c>
      <c r="AE21" s="72">
        <f t="shared" ca="1" si="23"/>
        <v>5035101.1437026709</v>
      </c>
      <c r="AF21" s="72">
        <f t="shared" ca="1" si="24"/>
        <v>-550107.45143281098</v>
      </c>
      <c r="AG21" s="72">
        <f t="shared" ca="1" si="25"/>
        <v>-550107.45143281098</v>
      </c>
      <c r="AH21" s="72">
        <f t="shared" ca="1" si="26"/>
        <v>-550107.45143281098</v>
      </c>
      <c r="AI21" s="72">
        <f t="shared" ca="1" si="27"/>
        <v>2221.3011511833101</v>
      </c>
      <c r="AJ21" s="72">
        <f t="shared" ca="1" si="28"/>
        <v>2221.3011511833101</v>
      </c>
      <c r="AK21" s="72">
        <f t="shared" ca="1" si="29"/>
        <v>2221.3011511833101</v>
      </c>
      <c r="AL21" s="76"/>
      <c r="AM21" s="72">
        <f t="shared" ca="1" si="30"/>
        <v>0</v>
      </c>
      <c r="AN21" s="72">
        <f t="shared" ca="1" si="31"/>
        <v>0</v>
      </c>
      <c r="AO21" s="72">
        <f t="shared" ca="1" si="32"/>
        <v>0</v>
      </c>
      <c r="AP21" s="85">
        <f t="shared" ca="1" si="33"/>
        <v>0</v>
      </c>
      <c r="AR21" s="72">
        <f t="shared" ca="1" si="34"/>
        <v>0</v>
      </c>
      <c r="AS21" s="72">
        <f t="shared" ca="1" si="35"/>
        <v>0</v>
      </c>
      <c r="AT21" s="72">
        <f t="shared" ca="1" si="36"/>
        <v>0</v>
      </c>
      <c r="AU21" s="85">
        <f t="shared" ca="1" si="37"/>
        <v>0</v>
      </c>
      <c r="AV21" s="85"/>
      <c r="AW21" s="73">
        <f t="shared" ca="1" si="38"/>
        <v>0</v>
      </c>
      <c r="AY21" s="73">
        <f t="shared" ca="1" si="39"/>
        <v>4487214.9934210433</v>
      </c>
      <c r="AZ21" s="86"/>
    </row>
    <row r="22" spans="1:52">
      <c r="A22" s="77">
        <f t="shared" si="40"/>
        <v>38292</v>
      </c>
      <c r="B22" s="78">
        <f t="shared" si="41"/>
        <v>50000</v>
      </c>
      <c r="C22" s="87"/>
      <c r="D22" s="79">
        <f t="shared" si="3"/>
        <v>50000</v>
      </c>
      <c r="E22" s="67">
        <f t="shared" si="4"/>
        <v>1500000</v>
      </c>
      <c r="F22" s="67">
        <f t="shared" ca="1" si="5"/>
        <v>1246252.0467528079</v>
      </c>
      <c r="G22" s="80">
        <f>VLOOKUP($A22,[0]!Table,MATCH(G$4,[0]!Curves,0))</f>
        <v>4.0250000000000004</v>
      </c>
      <c r="H22" s="81">
        <f t="shared" si="6"/>
        <v>4.0250000000000004</v>
      </c>
      <c r="I22" s="80">
        <f t="shared" si="7"/>
        <v>4.0250000000000004</v>
      </c>
      <c r="J22" s="80">
        <f>VLOOKUP($A22,[0]!Table,MATCH(J$4,[0]!Curves,0))</f>
        <v>-0.38</v>
      </c>
      <c r="K22" s="81">
        <f t="shared" si="8"/>
        <v>-0.38</v>
      </c>
      <c r="L22" s="99">
        <f t="shared" si="9"/>
        <v>-0.38</v>
      </c>
      <c r="M22" s="80">
        <f>VLOOKUP($A22,[0]!Table,MATCH(M$4,[0]!Curves,0))</f>
        <v>5.4927296648260007E-3</v>
      </c>
      <c r="N22" s="81">
        <f t="shared" si="10"/>
        <v>5.4927296648260007E-3</v>
      </c>
      <c r="O22" s="99">
        <f t="shared" si="11"/>
        <v>5.4927296648260007E-3</v>
      </c>
      <c r="P22" s="71"/>
      <c r="Q22" s="99">
        <f t="shared" si="12"/>
        <v>3.6504927296648262</v>
      </c>
      <c r="R22" s="99">
        <f t="shared" si="13"/>
        <v>3.6504927296648262</v>
      </c>
      <c r="S22" s="99">
        <f t="shared" si="14"/>
        <v>3.6504927296648262</v>
      </c>
      <c r="T22" s="82"/>
      <c r="U22" s="22">
        <f t="shared" si="15"/>
        <v>30</v>
      </c>
      <c r="V22" s="83">
        <f t="shared" si="16"/>
        <v>38346</v>
      </c>
      <c r="W22" s="22">
        <f t="shared" ca="1" si="17"/>
        <v>1297</v>
      </c>
      <c r="X22" s="80">
        <f>VLOOKUP($A22,[0]!Table,MATCH(X$4,[0]!Curves,0))</f>
        <v>5.26374908053562E-2</v>
      </c>
      <c r="Y22" s="84">
        <f t="shared" ca="1" si="18"/>
        <v>0.83083469783520525</v>
      </c>
      <c r="Z22" s="22">
        <f t="shared" si="19"/>
        <v>1</v>
      </c>
      <c r="AA22" s="22">
        <f t="shared" si="20"/>
        <v>30</v>
      </c>
      <c r="AC22" s="72">
        <f t="shared" ca="1" si="21"/>
        <v>5016164.4881800525</v>
      </c>
      <c r="AD22" s="72">
        <f t="shared" ca="1" si="22"/>
        <v>5016164.4881800525</v>
      </c>
      <c r="AE22" s="72">
        <f t="shared" ca="1" si="23"/>
        <v>5016164.4881800525</v>
      </c>
      <c r="AF22" s="72">
        <f t="shared" ca="1" si="24"/>
        <v>-473575.77776606701</v>
      </c>
      <c r="AG22" s="72">
        <f t="shared" ca="1" si="25"/>
        <v>-473575.77776606701</v>
      </c>
      <c r="AH22" s="72">
        <f t="shared" ca="1" si="26"/>
        <v>-473575.77776606701</v>
      </c>
      <c r="AI22" s="72">
        <f t="shared" ca="1" si="27"/>
        <v>6845.3255870492676</v>
      </c>
      <c r="AJ22" s="72">
        <f t="shared" ca="1" si="28"/>
        <v>6845.3255870492676</v>
      </c>
      <c r="AK22" s="72">
        <f t="shared" ca="1" si="29"/>
        <v>6845.3255870492676</v>
      </c>
      <c r="AL22" s="76"/>
      <c r="AM22" s="72">
        <f t="shared" ca="1" si="30"/>
        <v>0</v>
      </c>
      <c r="AN22" s="72">
        <f t="shared" ca="1" si="31"/>
        <v>0</v>
      </c>
      <c r="AO22" s="72">
        <f t="shared" ca="1" si="32"/>
        <v>0</v>
      </c>
      <c r="AP22" s="85">
        <f t="shared" ca="1" si="33"/>
        <v>0</v>
      </c>
      <c r="AR22" s="72">
        <f t="shared" ca="1" si="34"/>
        <v>0</v>
      </c>
      <c r="AS22" s="72">
        <f t="shared" ca="1" si="35"/>
        <v>0</v>
      </c>
      <c r="AT22" s="72">
        <f t="shared" ca="1" si="36"/>
        <v>0</v>
      </c>
      <c r="AU22" s="85">
        <f t="shared" ca="1" si="37"/>
        <v>0</v>
      </c>
      <c r="AV22" s="85"/>
      <c r="AW22" s="73">
        <f t="shared" ca="1" si="38"/>
        <v>0</v>
      </c>
      <c r="AY22" s="73">
        <f t="shared" ca="1" si="39"/>
        <v>4549434.036001035</v>
      </c>
      <c r="AZ22" s="86"/>
    </row>
    <row r="23" spans="1:52">
      <c r="A23" s="77">
        <f t="shared" si="40"/>
        <v>38322</v>
      </c>
      <c r="B23" s="78">
        <f t="shared" si="41"/>
        <v>50000</v>
      </c>
      <c r="C23" s="87"/>
      <c r="D23" s="79">
        <f t="shared" si="3"/>
        <v>50000</v>
      </c>
      <c r="E23" s="67">
        <f t="shared" si="4"/>
        <v>1550000</v>
      </c>
      <c r="F23" s="67">
        <f t="shared" ca="1" si="5"/>
        <v>1281002.4302429084</v>
      </c>
      <c r="G23" s="80">
        <f>VLOOKUP($A23,[0]!Table,MATCH(G$4,[0]!Curves,0))</f>
        <v>4.16</v>
      </c>
      <c r="H23" s="81">
        <f t="shared" si="6"/>
        <v>4.16</v>
      </c>
      <c r="I23" s="80">
        <f t="shared" si="7"/>
        <v>4.16</v>
      </c>
      <c r="J23" s="80">
        <f>VLOOKUP($A23,[0]!Table,MATCH(J$4,[0]!Curves,0))</f>
        <v>-0.38</v>
      </c>
      <c r="K23" s="81">
        <f t="shared" si="8"/>
        <v>-0.38</v>
      </c>
      <c r="L23" s="99">
        <f t="shared" si="9"/>
        <v>-0.38</v>
      </c>
      <c r="M23" s="80">
        <f>VLOOKUP($A23,[0]!Table,MATCH(M$4,[0]!Curves,0))</f>
        <v>5.4939026216767007E-3</v>
      </c>
      <c r="N23" s="81">
        <f t="shared" si="10"/>
        <v>5.4939026216767007E-3</v>
      </c>
      <c r="O23" s="99">
        <f t="shared" si="11"/>
        <v>5.4939026216767007E-3</v>
      </c>
      <c r="P23" s="71"/>
      <c r="Q23" s="99">
        <f t="shared" si="12"/>
        <v>3.7854939026216767</v>
      </c>
      <c r="R23" s="99">
        <f t="shared" si="13"/>
        <v>3.7854939026216767</v>
      </c>
      <c r="S23" s="99">
        <f t="shared" si="14"/>
        <v>3.7854939026216767</v>
      </c>
      <c r="T23" s="82"/>
      <c r="U23" s="22">
        <f t="shared" si="15"/>
        <v>31</v>
      </c>
      <c r="V23" s="83">
        <f t="shared" si="16"/>
        <v>38377</v>
      </c>
      <c r="W23" s="22">
        <f t="shared" ca="1" si="17"/>
        <v>1328</v>
      </c>
      <c r="X23" s="80">
        <f>VLOOKUP($A23,[0]!Table,MATCH(X$4,[0]!Curves,0))</f>
        <v>5.2876369421943605E-2</v>
      </c>
      <c r="Y23" s="84">
        <f t="shared" ca="1" si="18"/>
        <v>0.82645318080187646</v>
      </c>
      <c r="Z23" s="22">
        <f t="shared" si="19"/>
        <v>1</v>
      </c>
      <c r="AA23" s="22">
        <f t="shared" si="20"/>
        <v>31</v>
      </c>
      <c r="AC23" s="72">
        <f t="shared" ca="1" si="21"/>
        <v>5328970.1098104995</v>
      </c>
      <c r="AD23" s="72">
        <f t="shared" ca="1" si="22"/>
        <v>5328970.1098104995</v>
      </c>
      <c r="AE23" s="72">
        <f t="shared" ca="1" si="23"/>
        <v>5328970.1098104995</v>
      </c>
      <c r="AF23" s="72">
        <f t="shared" ca="1" si="24"/>
        <v>-486780.92349230521</v>
      </c>
      <c r="AG23" s="72">
        <f t="shared" ca="1" si="25"/>
        <v>-486780.92349230521</v>
      </c>
      <c r="AH23" s="72">
        <f t="shared" ca="1" si="26"/>
        <v>-486780.92349230521</v>
      </c>
      <c r="AI23" s="72">
        <f t="shared" ca="1" si="27"/>
        <v>7037.7026098857395</v>
      </c>
      <c r="AJ23" s="72">
        <f t="shared" ca="1" si="28"/>
        <v>7037.7026098857395</v>
      </c>
      <c r="AK23" s="72">
        <f t="shared" ca="1" si="29"/>
        <v>7037.7026098857395</v>
      </c>
      <c r="AL23" s="76"/>
      <c r="AM23" s="72">
        <f t="shared" ca="1" si="30"/>
        <v>0</v>
      </c>
      <c r="AN23" s="72">
        <f t="shared" ca="1" si="31"/>
        <v>0</v>
      </c>
      <c r="AO23" s="72">
        <f t="shared" ca="1" si="32"/>
        <v>0</v>
      </c>
      <c r="AP23" s="85">
        <f t="shared" ca="1" si="33"/>
        <v>0</v>
      </c>
      <c r="AR23" s="72">
        <f t="shared" ca="1" si="34"/>
        <v>0</v>
      </c>
      <c r="AS23" s="72">
        <f t="shared" ca="1" si="35"/>
        <v>0</v>
      </c>
      <c r="AT23" s="72">
        <f t="shared" ca="1" si="36"/>
        <v>0</v>
      </c>
      <c r="AU23" s="85">
        <f t="shared" ca="1" si="37"/>
        <v>0</v>
      </c>
      <c r="AV23" s="85"/>
      <c r="AW23" s="73">
        <f t="shared" ca="1" si="38"/>
        <v>0</v>
      </c>
      <c r="AY23" s="73">
        <f t="shared" ca="1" si="39"/>
        <v>4849226.88892808</v>
      </c>
      <c r="AZ23" s="86"/>
    </row>
    <row r="24" spans="1:52">
      <c r="A24" s="77">
        <f t="shared" si="40"/>
        <v>38353</v>
      </c>
      <c r="B24" s="78">
        <f t="shared" si="41"/>
        <v>50000</v>
      </c>
      <c r="C24" s="87"/>
      <c r="D24" s="79">
        <f t="shared" si="3"/>
        <v>50000</v>
      </c>
      <c r="E24" s="67">
        <f t="shared" si="4"/>
        <v>1550000</v>
      </c>
      <c r="F24" s="67">
        <f t="shared" ca="1" si="5"/>
        <v>1274213.39623614</v>
      </c>
      <c r="G24" s="80">
        <f>VLOOKUP($A24,[0]!Table,MATCH(G$4,[0]!Curves,0))</f>
        <v>4.2010000000000005</v>
      </c>
      <c r="H24" s="81">
        <f t="shared" si="6"/>
        <v>4.2010000000000005</v>
      </c>
      <c r="I24" s="80">
        <f t="shared" si="7"/>
        <v>4.2010000000000005</v>
      </c>
      <c r="J24" s="80">
        <f>VLOOKUP($A24,[0]!Table,MATCH(J$4,[0]!Curves,0))</f>
        <v>-0.38</v>
      </c>
      <c r="K24" s="81">
        <f t="shared" si="8"/>
        <v>-0.38</v>
      </c>
      <c r="L24" s="99">
        <f t="shared" si="9"/>
        <v>-0.38</v>
      </c>
      <c r="M24" s="80">
        <f>VLOOKUP($A24,[0]!Table,MATCH(M$4,[0]!Curves,0))</f>
        <v>5.4951084974495003E-3</v>
      </c>
      <c r="N24" s="81">
        <f t="shared" si="10"/>
        <v>5.4951084974495003E-3</v>
      </c>
      <c r="O24" s="99">
        <f t="shared" si="11"/>
        <v>5.4951084974495003E-3</v>
      </c>
      <c r="P24" s="71"/>
      <c r="Q24" s="99">
        <f t="shared" si="12"/>
        <v>3.8264951084974501</v>
      </c>
      <c r="R24" s="99">
        <f t="shared" si="13"/>
        <v>3.8264951084974501</v>
      </c>
      <c r="S24" s="99">
        <f t="shared" si="14"/>
        <v>3.8264951084974501</v>
      </c>
      <c r="T24" s="82"/>
      <c r="U24" s="22">
        <f t="shared" si="15"/>
        <v>31</v>
      </c>
      <c r="V24" s="83">
        <f t="shared" si="16"/>
        <v>38408</v>
      </c>
      <c r="W24" s="22">
        <f t="shared" ca="1" si="17"/>
        <v>1359</v>
      </c>
      <c r="X24" s="80">
        <f>VLOOKUP($A24,[0]!Table,MATCH(X$4,[0]!Curves,0))</f>
        <v>5.3118630585192499E-2</v>
      </c>
      <c r="Y24" s="84">
        <f t="shared" ca="1" si="18"/>
        <v>0.82207315886202581</v>
      </c>
      <c r="Z24" s="22">
        <f t="shared" si="19"/>
        <v>1</v>
      </c>
      <c r="AA24" s="22">
        <f t="shared" si="20"/>
        <v>31</v>
      </c>
      <c r="AC24" s="72">
        <f t="shared" ca="1" si="21"/>
        <v>5352970.4775880249</v>
      </c>
      <c r="AD24" s="72">
        <f t="shared" ca="1" si="22"/>
        <v>5352970.4775880249</v>
      </c>
      <c r="AE24" s="72">
        <f t="shared" ca="1" si="23"/>
        <v>5352970.4775880249</v>
      </c>
      <c r="AF24" s="72">
        <f t="shared" ca="1" si="24"/>
        <v>-484201.09056973323</v>
      </c>
      <c r="AG24" s="72">
        <f t="shared" ca="1" si="25"/>
        <v>-484201.09056973323</v>
      </c>
      <c r="AH24" s="72">
        <f t="shared" ca="1" si="26"/>
        <v>-484201.09056973323</v>
      </c>
      <c r="AI24" s="72">
        <f t="shared" ca="1" si="27"/>
        <v>7001.9408612212001</v>
      </c>
      <c r="AJ24" s="72">
        <f t="shared" ca="1" si="28"/>
        <v>7001.9408612212001</v>
      </c>
      <c r="AK24" s="72">
        <f t="shared" ca="1" si="29"/>
        <v>7001.9408612212001</v>
      </c>
      <c r="AL24" s="76"/>
      <c r="AM24" s="72">
        <f t="shared" ca="1" si="30"/>
        <v>0</v>
      </c>
      <c r="AN24" s="72">
        <f t="shared" ca="1" si="31"/>
        <v>0</v>
      </c>
      <c r="AO24" s="72">
        <f t="shared" ca="1" si="32"/>
        <v>0</v>
      </c>
      <c r="AP24" s="85">
        <f t="shared" ca="1" si="33"/>
        <v>0</v>
      </c>
      <c r="AR24" s="72">
        <f t="shared" ca="1" si="34"/>
        <v>0</v>
      </c>
      <c r="AS24" s="72">
        <f t="shared" ca="1" si="35"/>
        <v>0</v>
      </c>
      <c r="AT24" s="72">
        <f t="shared" ca="1" si="36"/>
        <v>0</v>
      </c>
      <c r="AU24" s="85">
        <f t="shared" ca="1" si="37"/>
        <v>0</v>
      </c>
      <c r="AV24" s="85"/>
      <c r="AW24" s="73">
        <f t="shared" ca="1" si="38"/>
        <v>0</v>
      </c>
      <c r="AY24" s="73">
        <f t="shared" ca="1" si="39"/>
        <v>4875771.3278795127</v>
      </c>
      <c r="AZ24" s="86"/>
    </row>
    <row r="25" spans="1:52">
      <c r="A25" s="77">
        <f t="shared" si="40"/>
        <v>38384</v>
      </c>
      <c r="B25" s="78">
        <f t="shared" si="41"/>
        <v>50000</v>
      </c>
      <c r="C25" s="87"/>
      <c r="D25" s="79">
        <f t="shared" si="3"/>
        <v>50000</v>
      </c>
      <c r="E25" s="67">
        <f t="shared" si="4"/>
        <v>1400000</v>
      </c>
      <c r="F25" s="67">
        <f t="shared" ca="1" si="5"/>
        <v>1145353.031881734</v>
      </c>
      <c r="G25" s="80">
        <f>VLOOKUP($A25,[0]!Table,MATCH(G$4,[0]!Curves,0))</f>
        <v>4.0830000000000002</v>
      </c>
      <c r="H25" s="81">
        <f t="shared" si="6"/>
        <v>4.0830000000000002</v>
      </c>
      <c r="I25" s="80">
        <f t="shared" si="7"/>
        <v>4.0830000000000002</v>
      </c>
      <c r="J25" s="80">
        <f>VLOOKUP($A25,[0]!Table,MATCH(J$4,[0]!Curves,0))</f>
        <v>-0.38</v>
      </c>
      <c r="K25" s="81">
        <f t="shared" si="8"/>
        <v>-0.38</v>
      </c>
      <c r="L25" s="99">
        <f t="shared" si="9"/>
        <v>-0.38</v>
      </c>
      <c r="M25" s="80">
        <f>VLOOKUP($A25,[0]!Table,MATCH(M$4,[0]!Curves,0))</f>
        <v>5.4963191282714E-3</v>
      </c>
      <c r="N25" s="81">
        <f t="shared" si="10"/>
        <v>5.4963191282714E-3</v>
      </c>
      <c r="O25" s="99">
        <f t="shared" si="11"/>
        <v>5.4963191282714E-3</v>
      </c>
      <c r="P25" s="71"/>
      <c r="Q25" s="99">
        <f t="shared" si="12"/>
        <v>3.7084963191282716</v>
      </c>
      <c r="R25" s="99">
        <f t="shared" si="13"/>
        <v>3.7084963191282716</v>
      </c>
      <c r="S25" s="99">
        <f t="shared" si="14"/>
        <v>3.7084963191282716</v>
      </c>
      <c r="T25" s="82"/>
      <c r="U25" s="22">
        <f t="shared" si="15"/>
        <v>28</v>
      </c>
      <c r="V25" s="83">
        <f t="shared" si="16"/>
        <v>38436</v>
      </c>
      <c r="W25" s="22">
        <f t="shared" ca="1" si="17"/>
        <v>1387</v>
      </c>
      <c r="X25" s="80">
        <f>VLOOKUP($A25,[0]!Table,MATCH(X$4,[0]!Curves,0))</f>
        <v>5.3357119925689901E-2</v>
      </c>
      <c r="Y25" s="84">
        <f t="shared" ca="1" si="18"/>
        <v>0.81810930848695296</v>
      </c>
      <c r="Z25" s="22">
        <f t="shared" si="19"/>
        <v>1</v>
      </c>
      <c r="AA25" s="22">
        <f t="shared" si="20"/>
        <v>28</v>
      </c>
      <c r="AC25" s="72">
        <f t="shared" ca="1" si="21"/>
        <v>4676476.4291731203</v>
      </c>
      <c r="AD25" s="72">
        <f t="shared" ca="1" si="22"/>
        <v>4676476.4291731203</v>
      </c>
      <c r="AE25" s="72">
        <f t="shared" ca="1" si="23"/>
        <v>4676476.4291731203</v>
      </c>
      <c r="AF25" s="72">
        <f t="shared" ca="1" si="24"/>
        <v>-435234.15211505891</v>
      </c>
      <c r="AG25" s="72">
        <f t="shared" ca="1" si="25"/>
        <v>-435234.15211505891</v>
      </c>
      <c r="AH25" s="72">
        <f t="shared" ca="1" si="26"/>
        <v>-435234.15211505891</v>
      </c>
      <c r="AI25" s="72">
        <f t="shared" ca="1" si="27"/>
        <v>6295.2257777552177</v>
      </c>
      <c r="AJ25" s="72">
        <f t="shared" ca="1" si="28"/>
        <v>6295.2257777552177</v>
      </c>
      <c r="AK25" s="72">
        <f t="shared" ca="1" si="29"/>
        <v>6295.2257777552177</v>
      </c>
      <c r="AL25" s="76"/>
      <c r="AM25" s="72">
        <f t="shared" ca="1" si="30"/>
        <v>0</v>
      </c>
      <c r="AN25" s="72">
        <f t="shared" ca="1" si="31"/>
        <v>0</v>
      </c>
      <c r="AO25" s="72">
        <f t="shared" ca="1" si="32"/>
        <v>0</v>
      </c>
      <c r="AP25" s="85">
        <f t="shared" ca="1" si="33"/>
        <v>0</v>
      </c>
      <c r="AR25" s="72">
        <f t="shared" ca="1" si="34"/>
        <v>0</v>
      </c>
      <c r="AS25" s="72">
        <f t="shared" ca="1" si="35"/>
        <v>0</v>
      </c>
      <c r="AT25" s="72">
        <f t="shared" ca="1" si="36"/>
        <v>0</v>
      </c>
      <c r="AU25" s="85">
        <f t="shared" ca="1" si="37"/>
        <v>0</v>
      </c>
      <c r="AV25" s="85"/>
      <c r="AW25" s="73">
        <f t="shared" ca="1" si="38"/>
        <v>0</v>
      </c>
      <c r="AY25" s="73">
        <f t="shared" ca="1" si="39"/>
        <v>4247537.5028358167</v>
      </c>
      <c r="AZ25" s="86"/>
    </row>
    <row r="26" spans="1:52">
      <c r="A26" s="77">
        <f t="shared" si="40"/>
        <v>38412</v>
      </c>
      <c r="B26" s="78">
        <f t="shared" si="41"/>
        <v>50000</v>
      </c>
      <c r="C26" s="87"/>
      <c r="D26" s="79">
        <f t="shared" si="3"/>
        <v>50000</v>
      </c>
      <c r="E26" s="67">
        <f t="shared" si="4"/>
        <v>1550000</v>
      </c>
      <c r="F26" s="67">
        <f t="shared" ca="1" si="5"/>
        <v>1261341.4828805793</v>
      </c>
      <c r="G26" s="80">
        <f>VLOOKUP($A26,[0]!Table,MATCH(G$4,[0]!Curves,0))</f>
        <v>3.95</v>
      </c>
      <c r="H26" s="81">
        <f t="shared" si="6"/>
        <v>3.95</v>
      </c>
      <c r="I26" s="80">
        <f t="shared" si="7"/>
        <v>3.95</v>
      </c>
      <c r="J26" s="80">
        <f>VLOOKUP($A26,[0]!Table,MATCH(J$4,[0]!Curves,0))</f>
        <v>-0.38</v>
      </c>
      <c r="K26" s="81">
        <f t="shared" si="8"/>
        <v>-0.38</v>
      </c>
      <c r="L26" s="99">
        <f t="shared" si="9"/>
        <v>-0.38</v>
      </c>
      <c r="M26" s="80">
        <f>VLOOKUP($A26,[0]!Table,MATCH(M$4,[0]!Curves,0))</f>
        <v>5.4974772848103001E-3</v>
      </c>
      <c r="N26" s="81">
        <f t="shared" si="10"/>
        <v>5.4974772848103001E-3</v>
      </c>
      <c r="O26" s="99">
        <f t="shared" si="11"/>
        <v>5.4974772848103001E-3</v>
      </c>
      <c r="P26" s="71"/>
      <c r="Q26" s="99">
        <f t="shared" si="12"/>
        <v>3.5754974772848103</v>
      </c>
      <c r="R26" s="99">
        <f t="shared" si="13"/>
        <v>3.5754974772848103</v>
      </c>
      <c r="S26" s="99">
        <f t="shared" si="14"/>
        <v>3.5754974772848103</v>
      </c>
      <c r="T26" s="82"/>
      <c r="U26" s="22">
        <f t="shared" si="15"/>
        <v>31</v>
      </c>
      <c r="V26" s="83">
        <f t="shared" si="16"/>
        <v>38467</v>
      </c>
      <c r="W26" s="22">
        <f t="shared" ca="1" si="17"/>
        <v>1418</v>
      </c>
      <c r="X26" s="80">
        <f>VLOOKUP($A26,[0]!Table,MATCH(X$4,[0]!Curves,0))</f>
        <v>5.3572529668886495E-2</v>
      </c>
      <c r="Y26" s="84">
        <f t="shared" ca="1" si="18"/>
        <v>0.81376869863263179</v>
      </c>
      <c r="Z26" s="22">
        <f t="shared" si="19"/>
        <v>1</v>
      </c>
      <c r="AA26" s="22">
        <f t="shared" si="20"/>
        <v>31</v>
      </c>
      <c r="AC26" s="72">
        <f t="shared" ca="1" si="21"/>
        <v>4982298.8573782882</v>
      </c>
      <c r="AD26" s="72">
        <f t="shared" ca="1" si="22"/>
        <v>4982298.8573782882</v>
      </c>
      <c r="AE26" s="72">
        <f t="shared" ca="1" si="23"/>
        <v>4982298.8573782882</v>
      </c>
      <c r="AF26" s="72">
        <f t="shared" ca="1" si="24"/>
        <v>-479309.76349462016</v>
      </c>
      <c r="AG26" s="72">
        <f t="shared" ca="1" si="25"/>
        <v>-479309.76349462016</v>
      </c>
      <c r="AH26" s="72">
        <f t="shared" ca="1" si="26"/>
        <v>-479309.76349462016</v>
      </c>
      <c r="AI26" s="72">
        <f t="shared" ca="1" si="27"/>
        <v>6934.1961505249246</v>
      </c>
      <c r="AJ26" s="72">
        <f t="shared" ca="1" si="28"/>
        <v>6934.1961505249246</v>
      </c>
      <c r="AK26" s="72">
        <f t="shared" ca="1" si="29"/>
        <v>6934.1961505249246</v>
      </c>
      <c r="AL26" s="76"/>
      <c r="AM26" s="72">
        <f t="shared" ca="1" si="30"/>
        <v>0</v>
      </c>
      <c r="AN26" s="72">
        <f t="shared" ca="1" si="31"/>
        <v>0</v>
      </c>
      <c r="AO26" s="72">
        <f t="shared" ca="1" si="32"/>
        <v>0</v>
      </c>
      <c r="AP26" s="85">
        <f t="shared" ca="1" si="33"/>
        <v>0</v>
      </c>
      <c r="AR26" s="72">
        <f t="shared" ca="1" si="34"/>
        <v>0</v>
      </c>
      <c r="AS26" s="72">
        <f t="shared" ca="1" si="35"/>
        <v>0</v>
      </c>
      <c r="AT26" s="72">
        <f t="shared" ca="1" si="36"/>
        <v>0</v>
      </c>
      <c r="AU26" s="85">
        <f t="shared" ca="1" si="37"/>
        <v>0</v>
      </c>
      <c r="AV26" s="85"/>
      <c r="AW26" s="73">
        <f t="shared" ca="1" si="38"/>
        <v>0</v>
      </c>
      <c r="AY26" s="73">
        <f t="shared" ca="1" si="39"/>
        <v>4509923.2900341926</v>
      </c>
      <c r="AZ26" s="86"/>
    </row>
    <row r="27" spans="1:52">
      <c r="A27" s="77">
        <f t="shared" si="40"/>
        <v>38443</v>
      </c>
      <c r="B27" s="78">
        <f t="shared" si="41"/>
        <v>50000</v>
      </c>
      <c r="C27" s="87"/>
      <c r="D27" s="79">
        <f t="shared" si="3"/>
        <v>50000</v>
      </c>
      <c r="E27" s="67">
        <f t="shared" si="4"/>
        <v>1500000</v>
      </c>
      <c r="F27" s="67">
        <f t="shared" ca="1" si="5"/>
        <v>1214417.8506024384</v>
      </c>
      <c r="G27" s="80">
        <f>VLOOKUP($A27,[0]!Table,MATCH(G$4,[0]!Curves,0))</f>
        <v>3.7650000000000001</v>
      </c>
      <c r="H27" s="81">
        <f t="shared" si="6"/>
        <v>3.7650000000000001</v>
      </c>
      <c r="I27" s="80">
        <f t="shared" si="7"/>
        <v>3.7650000000000001</v>
      </c>
      <c r="J27" s="80">
        <f>VLOOKUP($A27,[0]!Table,MATCH(J$4,[0]!Curves,0))</f>
        <v>-0.435</v>
      </c>
      <c r="K27" s="81">
        <f t="shared" si="8"/>
        <v>-0.435</v>
      </c>
      <c r="L27" s="99">
        <f t="shared" si="9"/>
        <v>-0.435</v>
      </c>
      <c r="M27" s="80">
        <f>VLOOKUP($A27,[0]!Table,MATCH(M$4,[0]!Curves,0))</f>
        <v>1.7182681178657001E-3</v>
      </c>
      <c r="N27" s="81">
        <f t="shared" si="10"/>
        <v>1.7182681178657001E-3</v>
      </c>
      <c r="O27" s="99">
        <f t="shared" si="11"/>
        <v>1.7182681178657001E-3</v>
      </c>
      <c r="P27" s="71"/>
      <c r="Q27" s="99">
        <f t="shared" si="12"/>
        <v>3.3317182681178656</v>
      </c>
      <c r="R27" s="99">
        <f t="shared" si="13"/>
        <v>3.3317182681178656</v>
      </c>
      <c r="S27" s="99">
        <f t="shared" si="14"/>
        <v>3.3317182681178656</v>
      </c>
      <c r="T27" s="82"/>
      <c r="U27" s="22">
        <f t="shared" si="15"/>
        <v>30</v>
      </c>
      <c r="V27" s="83">
        <f t="shared" si="16"/>
        <v>38497</v>
      </c>
      <c r="W27" s="22">
        <f t="shared" ca="1" si="17"/>
        <v>1448</v>
      </c>
      <c r="X27" s="80">
        <f>VLOOKUP($A27,[0]!Table,MATCH(X$4,[0]!Curves,0))</f>
        <v>5.3792783728613201E-2</v>
      </c>
      <c r="Y27" s="84">
        <f t="shared" ca="1" si="18"/>
        <v>0.80961190040162556</v>
      </c>
      <c r="Z27" s="22">
        <f t="shared" si="19"/>
        <v>1</v>
      </c>
      <c r="AA27" s="22">
        <f t="shared" si="20"/>
        <v>30</v>
      </c>
      <c r="AC27" s="72">
        <f t="shared" ca="1" si="21"/>
        <v>4572283.2075181808</v>
      </c>
      <c r="AD27" s="72">
        <f t="shared" ca="1" si="22"/>
        <v>4572283.2075181808</v>
      </c>
      <c r="AE27" s="72">
        <f t="shared" ca="1" si="23"/>
        <v>4572283.2075181808</v>
      </c>
      <c r="AF27" s="72">
        <f t="shared" ca="1" si="24"/>
        <v>-528271.76501206076</v>
      </c>
      <c r="AG27" s="72">
        <f t="shared" ca="1" si="25"/>
        <v>-528271.76501206076</v>
      </c>
      <c r="AH27" s="72">
        <f t="shared" ca="1" si="26"/>
        <v>-528271.76501206076</v>
      </c>
      <c r="AI27" s="72">
        <f t="shared" ca="1" si="27"/>
        <v>2086.6954744571608</v>
      </c>
      <c r="AJ27" s="72">
        <f t="shared" ca="1" si="28"/>
        <v>2086.6954744571608</v>
      </c>
      <c r="AK27" s="72">
        <f t="shared" ca="1" si="29"/>
        <v>2086.6954744571608</v>
      </c>
      <c r="AL27" s="76"/>
      <c r="AM27" s="72">
        <f t="shared" ca="1" si="30"/>
        <v>0</v>
      </c>
      <c r="AN27" s="72">
        <f t="shared" ca="1" si="31"/>
        <v>0</v>
      </c>
      <c r="AO27" s="72">
        <f t="shared" ca="1" si="32"/>
        <v>0</v>
      </c>
      <c r="AP27" s="85">
        <f t="shared" ca="1" si="33"/>
        <v>0</v>
      </c>
      <c r="AR27" s="72">
        <f t="shared" ca="1" si="34"/>
        <v>0</v>
      </c>
      <c r="AS27" s="72">
        <f t="shared" ca="1" si="35"/>
        <v>0</v>
      </c>
      <c r="AT27" s="72">
        <f t="shared" ca="1" si="36"/>
        <v>0</v>
      </c>
      <c r="AU27" s="85">
        <f t="shared" ca="1" si="37"/>
        <v>0</v>
      </c>
      <c r="AV27" s="85"/>
      <c r="AW27" s="73">
        <f t="shared" ca="1" si="38"/>
        <v>0</v>
      </c>
      <c r="AY27" s="73">
        <f t="shared" ca="1" si="39"/>
        <v>4046098.1379805771</v>
      </c>
      <c r="AZ27" s="86"/>
    </row>
    <row r="28" spans="1:52">
      <c r="A28" s="77">
        <f t="shared" si="40"/>
        <v>38473</v>
      </c>
      <c r="B28" s="78">
        <f t="shared" si="41"/>
        <v>50000</v>
      </c>
      <c r="C28" s="87"/>
      <c r="D28" s="79">
        <f t="shared" si="3"/>
        <v>50000</v>
      </c>
      <c r="E28" s="67">
        <f t="shared" si="4"/>
        <v>1550000</v>
      </c>
      <c r="F28" s="67">
        <f t="shared" ca="1" si="5"/>
        <v>1248233.9468584706</v>
      </c>
      <c r="G28" s="80">
        <f>VLOOKUP($A28,[0]!Table,MATCH(G$4,[0]!Curves,0))</f>
        <v>3.7549999999999999</v>
      </c>
      <c r="H28" s="81">
        <f t="shared" si="6"/>
        <v>3.7549999999999999</v>
      </c>
      <c r="I28" s="80">
        <f t="shared" si="7"/>
        <v>3.7549999999999999</v>
      </c>
      <c r="J28" s="80">
        <f>VLOOKUP($A28,[0]!Table,MATCH(J$4,[0]!Curves,0))</f>
        <v>-0.435</v>
      </c>
      <c r="K28" s="81">
        <f t="shared" si="8"/>
        <v>-0.435</v>
      </c>
      <c r="L28" s="99">
        <f t="shared" si="9"/>
        <v>-0.435</v>
      </c>
      <c r="M28" s="80">
        <f>VLOOKUP($A28,[0]!Table,MATCH(M$4,[0]!Curves,0))</f>
        <v>1.7184779226947998E-3</v>
      </c>
      <c r="N28" s="81">
        <f t="shared" si="10"/>
        <v>1.7184779226947998E-3</v>
      </c>
      <c r="O28" s="99">
        <f t="shared" si="11"/>
        <v>1.7184779226947998E-3</v>
      </c>
      <c r="P28" s="71"/>
      <c r="Q28" s="99">
        <f t="shared" si="12"/>
        <v>3.3217184779226949</v>
      </c>
      <c r="R28" s="99">
        <f t="shared" si="13"/>
        <v>3.3217184779226949</v>
      </c>
      <c r="S28" s="99">
        <f t="shared" si="14"/>
        <v>3.3217184779226949</v>
      </c>
      <c r="T28" s="82"/>
      <c r="U28" s="22">
        <f t="shared" si="15"/>
        <v>31</v>
      </c>
      <c r="V28" s="83">
        <f t="shared" si="16"/>
        <v>38528</v>
      </c>
      <c r="W28" s="22">
        <f t="shared" ca="1" si="17"/>
        <v>1479</v>
      </c>
      <c r="X28" s="80">
        <f>VLOOKUP($A28,[0]!Table,MATCH(X$4,[0]!Curves,0))</f>
        <v>5.3989978814266995E-2</v>
      </c>
      <c r="Y28" s="84">
        <f t="shared" ca="1" si="18"/>
        <v>0.8053122237796585</v>
      </c>
      <c r="Z28" s="22">
        <f t="shared" si="19"/>
        <v>1</v>
      </c>
      <c r="AA28" s="22">
        <f t="shared" si="20"/>
        <v>31</v>
      </c>
      <c r="AC28" s="72">
        <f t="shared" ca="1" si="21"/>
        <v>4687118.4704535566</v>
      </c>
      <c r="AD28" s="72">
        <f t="shared" ca="1" si="22"/>
        <v>4687118.4704535566</v>
      </c>
      <c r="AE28" s="72">
        <f t="shared" ca="1" si="23"/>
        <v>4687118.4704535566</v>
      </c>
      <c r="AF28" s="72">
        <f t="shared" ca="1" si="24"/>
        <v>-542981.76688343473</v>
      </c>
      <c r="AG28" s="72">
        <f t="shared" ca="1" si="25"/>
        <v>-542981.76688343473</v>
      </c>
      <c r="AH28" s="72">
        <f t="shared" ca="1" si="26"/>
        <v>-542981.76688343473</v>
      </c>
      <c r="AI28" s="72">
        <f t="shared" ca="1" si="27"/>
        <v>2145.0624800344758</v>
      </c>
      <c r="AJ28" s="72">
        <f t="shared" ca="1" si="28"/>
        <v>2145.0624800344758</v>
      </c>
      <c r="AK28" s="72">
        <f t="shared" ca="1" si="29"/>
        <v>2145.0624800344758</v>
      </c>
      <c r="AL28" s="76"/>
      <c r="AM28" s="72">
        <f t="shared" ca="1" si="30"/>
        <v>0</v>
      </c>
      <c r="AN28" s="72">
        <f t="shared" ca="1" si="31"/>
        <v>0</v>
      </c>
      <c r="AO28" s="72">
        <f t="shared" ca="1" si="32"/>
        <v>0</v>
      </c>
      <c r="AP28" s="85">
        <f t="shared" ca="1" si="33"/>
        <v>0</v>
      </c>
      <c r="AR28" s="72">
        <f t="shared" ca="1" si="34"/>
        <v>0</v>
      </c>
      <c r="AS28" s="72">
        <f t="shared" ca="1" si="35"/>
        <v>0</v>
      </c>
      <c r="AT28" s="72">
        <f t="shared" ca="1" si="36"/>
        <v>0</v>
      </c>
      <c r="AU28" s="85">
        <f t="shared" ca="1" si="37"/>
        <v>0</v>
      </c>
      <c r="AV28" s="85"/>
      <c r="AW28" s="73">
        <f t="shared" ca="1" si="38"/>
        <v>0</v>
      </c>
      <c r="AY28" s="73">
        <f t="shared" ca="1" si="39"/>
        <v>4146281.7660501562</v>
      </c>
      <c r="AZ28" s="86"/>
    </row>
    <row r="29" spans="1:52">
      <c r="A29" s="77">
        <f t="shared" si="40"/>
        <v>38504</v>
      </c>
      <c r="B29" s="78">
        <f t="shared" si="41"/>
        <v>50000</v>
      </c>
      <c r="C29" s="87"/>
      <c r="D29" s="79">
        <f t="shared" si="3"/>
        <v>50000</v>
      </c>
      <c r="E29" s="67">
        <f t="shared" si="4"/>
        <v>1500000</v>
      </c>
      <c r="F29" s="67">
        <f t="shared" ca="1" si="5"/>
        <v>1201767.9606470305</v>
      </c>
      <c r="G29" s="80">
        <f>VLOOKUP($A29,[0]!Table,MATCH(G$4,[0]!Curves,0))</f>
        <v>3.7910000000000004</v>
      </c>
      <c r="H29" s="81">
        <f t="shared" si="6"/>
        <v>3.7910000000000004</v>
      </c>
      <c r="I29" s="80">
        <f t="shared" si="7"/>
        <v>3.7910000000000004</v>
      </c>
      <c r="J29" s="80">
        <f>VLOOKUP($A29,[0]!Table,MATCH(J$4,[0]!Curves,0))</f>
        <v>-0.435</v>
      </c>
      <c r="K29" s="81">
        <f t="shared" si="8"/>
        <v>-0.435</v>
      </c>
      <c r="L29" s="99">
        <f t="shared" si="9"/>
        <v>-0.435</v>
      </c>
      <c r="M29" s="80">
        <f>VLOOKUP($A29,[0]!Table,MATCH(M$4,[0]!Curves,0))</f>
        <v>1.7187081400338001E-3</v>
      </c>
      <c r="N29" s="81">
        <f t="shared" si="10"/>
        <v>1.7187081400338001E-3</v>
      </c>
      <c r="O29" s="99">
        <f t="shared" si="11"/>
        <v>1.7187081400338001E-3</v>
      </c>
      <c r="P29" s="71"/>
      <c r="Q29" s="99">
        <f t="shared" si="12"/>
        <v>3.3577187081400339</v>
      </c>
      <c r="R29" s="99">
        <f t="shared" si="13"/>
        <v>3.3577187081400339</v>
      </c>
      <c r="S29" s="99">
        <f t="shared" si="14"/>
        <v>3.3577187081400339</v>
      </c>
      <c r="T29" s="82"/>
      <c r="U29" s="22">
        <f t="shared" si="15"/>
        <v>30</v>
      </c>
      <c r="V29" s="83">
        <f t="shared" si="16"/>
        <v>38558</v>
      </c>
      <c r="W29" s="22">
        <f t="shared" ca="1" si="17"/>
        <v>1509</v>
      </c>
      <c r="X29" s="80">
        <f>VLOOKUP($A29,[0]!Table,MATCH(X$4,[0]!Curves,0))</f>
        <v>5.4193747083056507E-2</v>
      </c>
      <c r="Y29" s="84">
        <f t="shared" ca="1" si="18"/>
        <v>0.80117864043135367</v>
      </c>
      <c r="Z29" s="22">
        <f t="shared" si="19"/>
        <v>1</v>
      </c>
      <c r="AA29" s="22">
        <f t="shared" si="20"/>
        <v>30</v>
      </c>
      <c r="AC29" s="72">
        <f t="shared" ca="1" si="21"/>
        <v>4555902.3388128933</v>
      </c>
      <c r="AD29" s="72">
        <f t="shared" ca="1" si="22"/>
        <v>4555902.3388128933</v>
      </c>
      <c r="AE29" s="72">
        <f t="shared" ca="1" si="23"/>
        <v>4555902.3388128933</v>
      </c>
      <c r="AF29" s="72">
        <f t="shared" ca="1" si="24"/>
        <v>-522769.06288145826</v>
      </c>
      <c r="AG29" s="72">
        <f t="shared" ca="1" si="25"/>
        <v>-522769.06288145826</v>
      </c>
      <c r="AH29" s="72">
        <f t="shared" ca="1" si="26"/>
        <v>-522769.06288145826</v>
      </c>
      <c r="AI29" s="72">
        <f t="shared" ca="1" si="27"/>
        <v>2065.488376395871</v>
      </c>
      <c r="AJ29" s="72">
        <f t="shared" ca="1" si="28"/>
        <v>2065.488376395871</v>
      </c>
      <c r="AK29" s="72">
        <f t="shared" ca="1" si="29"/>
        <v>2065.488376395871</v>
      </c>
      <c r="AL29" s="76"/>
      <c r="AM29" s="72">
        <f t="shared" ca="1" si="30"/>
        <v>0</v>
      </c>
      <c r="AN29" s="72">
        <f t="shared" ca="1" si="31"/>
        <v>0</v>
      </c>
      <c r="AO29" s="72">
        <f t="shared" ca="1" si="32"/>
        <v>0</v>
      </c>
      <c r="AP29" s="85">
        <f t="shared" ca="1" si="33"/>
        <v>0</v>
      </c>
      <c r="AR29" s="72">
        <f t="shared" ca="1" si="34"/>
        <v>0</v>
      </c>
      <c r="AS29" s="72">
        <f t="shared" ca="1" si="35"/>
        <v>0</v>
      </c>
      <c r="AT29" s="72">
        <f t="shared" ca="1" si="36"/>
        <v>0</v>
      </c>
      <c r="AU29" s="85">
        <f t="shared" ca="1" si="37"/>
        <v>0</v>
      </c>
      <c r="AV29" s="85"/>
      <c r="AW29" s="73">
        <f t="shared" ca="1" si="38"/>
        <v>0</v>
      </c>
      <c r="AY29" s="73">
        <f t="shared" ca="1" si="39"/>
        <v>4035198.7643078309</v>
      </c>
      <c r="AZ29" s="86"/>
    </row>
    <row r="30" spans="1:52">
      <c r="A30" s="77">
        <f t="shared" si="40"/>
        <v>38534</v>
      </c>
      <c r="B30" s="78">
        <f t="shared" si="41"/>
        <v>50000</v>
      </c>
      <c r="C30" s="87"/>
      <c r="D30" s="79">
        <f t="shared" si="3"/>
        <v>50000</v>
      </c>
      <c r="E30" s="67">
        <f t="shared" si="4"/>
        <v>1550000</v>
      </c>
      <c r="F30" s="67">
        <f t="shared" ca="1" si="5"/>
        <v>1235252.8507502116</v>
      </c>
      <c r="G30" s="80">
        <f>VLOOKUP($A30,[0]!Table,MATCH(G$4,[0]!Curves,0))</f>
        <v>3.84</v>
      </c>
      <c r="H30" s="81">
        <f t="shared" si="6"/>
        <v>3.84</v>
      </c>
      <c r="I30" s="80">
        <f t="shared" si="7"/>
        <v>3.84</v>
      </c>
      <c r="J30" s="80">
        <f>VLOOKUP($A30,[0]!Table,MATCH(J$4,[0]!Curves,0))</f>
        <v>-0.435</v>
      </c>
      <c r="K30" s="81">
        <f t="shared" si="8"/>
        <v>-0.435</v>
      </c>
      <c r="L30" s="99">
        <f t="shared" si="9"/>
        <v>-0.435</v>
      </c>
      <c r="M30" s="80">
        <f>VLOOKUP($A30,[0]!Table,MATCH(M$4,[0]!Curves,0))</f>
        <v>1.7188777871466E-3</v>
      </c>
      <c r="N30" s="81">
        <f t="shared" si="10"/>
        <v>1.7188777871466E-3</v>
      </c>
      <c r="O30" s="99">
        <f t="shared" si="11"/>
        <v>1.7188777871466E-3</v>
      </c>
      <c r="P30" s="71"/>
      <c r="Q30" s="99">
        <f t="shared" si="12"/>
        <v>3.4067188777871467</v>
      </c>
      <c r="R30" s="99">
        <f t="shared" si="13"/>
        <v>3.4067188777871467</v>
      </c>
      <c r="S30" s="99">
        <f t="shared" si="14"/>
        <v>3.4067188777871467</v>
      </c>
      <c r="T30" s="82"/>
      <c r="U30" s="22">
        <f t="shared" si="15"/>
        <v>31</v>
      </c>
      <c r="V30" s="83">
        <f t="shared" si="16"/>
        <v>38589</v>
      </c>
      <c r="W30" s="22">
        <f t="shared" ca="1" si="17"/>
        <v>1540</v>
      </c>
      <c r="X30" s="80">
        <f>VLOOKUP($A30,[0]!Table,MATCH(X$4,[0]!Curves,0))</f>
        <v>5.4381235124814103E-2</v>
      </c>
      <c r="Y30" s="84">
        <f t="shared" ca="1" si="18"/>
        <v>0.79693732306465259</v>
      </c>
      <c r="Z30" s="22">
        <f t="shared" si="19"/>
        <v>1</v>
      </c>
      <c r="AA30" s="22">
        <f t="shared" si="20"/>
        <v>31</v>
      </c>
      <c r="AC30" s="72">
        <f t="shared" ca="1" si="21"/>
        <v>4743370.9468808128</v>
      </c>
      <c r="AD30" s="72">
        <f t="shared" ca="1" si="22"/>
        <v>4743370.9468808128</v>
      </c>
      <c r="AE30" s="72">
        <f t="shared" ca="1" si="23"/>
        <v>4743370.9468808128</v>
      </c>
      <c r="AF30" s="72">
        <f t="shared" ca="1" si="24"/>
        <v>-537334.99007634202</v>
      </c>
      <c r="AG30" s="72">
        <f t="shared" ca="1" si="25"/>
        <v>-537334.99007634202</v>
      </c>
      <c r="AH30" s="72">
        <f t="shared" ca="1" si="26"/>
        <v>-537334.99007634202</v>
      </c>
      <c r="AI30" s="72">
        <f t="shared" ca="1" si="27"/>
        <v>2123.2486866640534</v>
      </c>
      <c r="AJ30" s="72">
        <f t="shared" ca="1" si="28"/>
        <v>2123.2486866640534</v>
      </c>
      <c r="AK30" s="72">
        <f t="shared" ca="1" si="29"/>
        <v>2123.2486866640534</v>
      </c>
      <c r="AL30" s="76"/>
      <c r="AM30" s="72">
        <f t="shared" ca="1" si="30"/>
        <v>0</v>
      </c>
      <c r="AN30" s="72">
        <f t="shared" ca="1" si="31"/>
        <v>0</v>
      </c>
      <c r="AO30" s="72">
        <f t="shared" ca="1" si="32"/>
        <v>0</v>
      </c>
      <c r="AP30" s="85">
        <f t="shared" ca="1" si="33"/>
        <v>0</v>
      </c>
      <c r="AR30" s="72">
        <f t="shared" ca="1" si="34"/>
        <v>0</v>
      </c>
      <c r="AS30" s="72">
        <f t="shared" ca="1" si="35"/>
        <v>0</v>
      </c>
      <c r="AT30" s="72">
        <f t="shared" ca="1" si="36"/>
        <v>0</v>
      </c>
      <c r="AU30" s="85">
        <f t="shared" ca="1" si="37"/>
        <v>0</v>
      </c>
      <c r="AV30" s="85"/>
      <c r="AW30" s="73">
        <f t="shared" ca="1" si="38"/>
        <v>0</v>
      </c>
      <c r="AY30" s="73">
        <f t="shared" ca="1" si="39"/>
        <v>4208159.2054911349</v>
      </c>
      <c r="AZ30" s="86"/>
    </row>
    <row r="31" spans="1:52">
      <c r="A31" s="77">
        <f t="shared" si="40"/>
        <v>38565</v>
      </c>
      <c r="B31" s="78">
        <f t="shared" si="41"/>
        <v>50000</v>
      </c>
      <c r="C31" s="87"/>
      <c r="D31" s="79">
        <f t="shared" si="3"/>
        <v>50000</v>
      </c>
      <c r="E31" s="67">
        <f t="shared" si="4"/>
        <v>1550000</v>
      </c>
      <c r="F31" s="67">
        <f t="shared" ca="1" si="5"/>
        <v>1228676.3959374062</v>
      </c>
      <c r="G31" s="80">
        <f>VLOOKUP($A31,[0]!Table,MATCH(G$4,[0]!Curves,0))</f>
        <v>3.8849999999999998</v>
      </c>
      <c r="H31" s="81">
        <f t="shared" si="6"/>
        <v>3.8849999999999998</v>
      </c>
      <c r="I31" s="80">
        <f t="shared" si="7"/>
        <v>3.8849999999999998</v>
      </c>
      <c r="J31" s="80">
        <f>VLOOKUP($A31,[0]!Table,MATCH(J$4,[0]!Curves,0))</f>
        <v>-0.435</v>
      </c>
      <c r="K31" s="81">
        <f t="shared" si="8"/>
        <v>-0.435</v>
      </c>
      <c r="L31" s="99">
        <f t="shared" si="9"/>
        <v>-0.435</v>
      </c>
      <c r="M31" s="80">
        <f>VLOOKUP($A31,[0]!Table,MATCH(M$4,[0]!Curves,0))</f>
        <v>1.7189939451120002E-3</v>
      </c>
      <c r="N31" s="81">
        <f t="shared" si="10"/>
        <v>1.7189939451120002E-3</v>
      </c>
      <c r="O31" s="99">
        <f t="shared" si="11"/>
        <v>1.7189939451120002E-3</v>
      </c>
      <c r="P31" s="71"/>
      <c r="Q31" s="99">
        <f t="shared" si="12"/>
        <v>3.4517189939451116</v>
      </c>
      <c r="R31" s="99">
        <f t="shared" si="13"/>
        <v>3.4517189939451116</v>
      </c>
      <c r="S31" s="99">
        <f t="shared" si="14"/>
        <v>3.4517189939451116</v>
      </c>
      <c r="T31" s="82"/>
      <c r="U31" s="22">
        <f t="shared" si="15"/>
        <v>31</v>
      </c>
      <c r="V31" s="83">
        <f t="shared" si="16"/>
        <v>38620</v>
      </c>
      <c r="W31" s="22">
        <f t="shared" ca="1" si="17"/>
        <v>1571</v>
      </c>
      <c r="X31" s="80">
        <f>VLOOKUP($A31,[0]!Table,MATCH(X$4,[0]!Curves,0))</f>
        <v>5.4564942140400398E-2</v>
      </c>
      <c r="Y31" s="84">
        <f t="shared" ca="1" si="18"/>
        <v>0.79269444899187502</v>
      </c>
      <c r="Z31" s="22">
        <f t="shared" si="19"/>
        <v>1</v>
      </c>
      <c r="AA31" s="22">
        <f t="shared" si="20"/>
        <v>31</v>
      </c>
      <c r="AC31" s="72">
        <f t="shared" ca="1" si="21"/>
        <v>4773407.7982168226</v>
      </c>
      <c r="AD31" s="72">
        <f t="shared" ca="1" si="22"/>
        <v>4773407.7982168226</v>
      </c>
      <c r="AE31" s="72">
        <f t="shared" ca="1" si="23"/>
        <v>4773407.7982168226</v>
      </c>
      <c r="AF31" s="72">
        <f t="shared" ca="1" si="24"/>
        <v>-534474.2322327717</v>
      </c>
      <c r="AG31" s="72">
        <f t="shared" ca="1" si="25"/>
        <v>-534474.2322327717</v>
      </c>
      <c r="AH31" s="72">
        <f t="shared" ca="1" si="26"/>
        <v>-534474.2322327717</v>
      </c>
      <c r="AI31" s="72">
        <f t="shared" ca="1" si="27"/>
        <v>2112.0872851184358</v>
      </c>
      <c r="AJ31" s="72">
        <f t="shared" ca="1" si="28"/>
        <v>2112.0872851184358</v>
      </c>
      <c r="AK31" s="72">
        <f t="shared" ca="1" si="29"/>
        <v>2112.0872851184358</v>
      </c>
      <c r="AL31" s="76"/>
      <c r="AM31" s="72">
        <f t="shared" ca="1" si="30"/>
        <v>0</v>
      </c>
      <c r="AN31" s="72">
        <f t="shared" ca="1" si="31"/>
        <v>0</v>
      </c>
      <c r="AO31" s="72">
        <f t="shared" ca="1" si="32"/>
        <v>0</v>
      </c>
      <c r="AP31" s="85">
        <f t="shared" ca="1" si="33"/>
        <v>0</v>
      </c>
      <c r="AR31" s="72">
        <f t="shared" ca="1" si="34"/>
        <v>0</v>
      </c>
      <c r="AS31" s="72">
        <f t="shared" ca="1" si="35"/>
        <v>0</v>
      </c>
      <c r="AT31" s="72">
        <f t="shared" ca="1" si="36"/>
        <v>0</v>
      </c>
      <c r="AU31" s="85">
        <f t="shared" ca="1" si="37"/>
        <v>0</v>
      </c>
      <c r="AV31" s="85"/>
      <c r="AW31" s="73">
        <f t="shared" ca="1" si="38"/>
        <v>0</v>
      </c>
      <c r="AY31" s="73">
        <f t="shared" ca="1" si="39"/>
        <v>4241045.6532691689</v>
      </c>
      <c r="AZ31" s="86"/>
    </row>
    <row r="32" spans="1:52">
      <c r="A32" s="77">
        <f t="shared" si="40"/>
        <v>38596</v>
      </c>
      <c r="B32" s="78">
        <f t="shared" si="41"/>
        <v>50000</v>
      </c>
      <c r="C32" s="87"/>
      <c r="D32" s="79">
        <f t="shared" si="3"/>
        <v>50000</v>
      </c>
      <c r="E32" s="67">
        <f t="shared" si="4"/>
        <v>1500000</v>
      </c>
      <c r="F32" s="67">
        <f t="shared" ca="1" si="5"/>
        <v>1182880.8178459385</v>
      </c>
      <c r="G32" s="80">
        <f>VLOOKUP($A32,[0]!Table,MATCH(G$4,[0]!Curves,0))</f>
        <v>3.8920000000000003</v>
      </c>
      <c r="H32" s="81">
        <f t="shared" si="6"/>
        <v>3.8920000000000003</v>
      </c>
      <c r="I32" s="80">
        <f t="shared" si="7"/>
        <v>3.8920000000000003</v>
      </c>
      <c r="J32" s="80">
        <f>VLOOKUP($A32,[0]!Table,MATCH(J$4,[0]!Curves,0))</f>
        <v>-0.435</v>
      </c>
      <c r="K32" s="81">
        <f t="shared" si="8"/>
        <v>-0.435</v>
      </c>
      <c r="L32" s="99">
        <f t="shared" si="9"/>
        <v>-0.435</v>
      </c>
      <c r="M32" s="80">
        <f>VLOOKUP($A32,[0]!Table,MATCH(M$4,[0]!Curves,0))</f>
        <v>1.7191180437271E-3</v>
      </c>
      <c r="N32" s="81">
        <f t="shared" si="10"/>
        <v>1.7191180437271E-3</v>
      </c>
      <c r="O32" s="99">
        <f t="shared" si="11"/>
        <v>1.7191180437271E-3</v>
      </c>
      <c r="P32" s="71"/>
      <c r="Q32" s="99">
        <f t="shared" si="12"/>
        <v>3.4587191180437276</v>
      </c>
      <c r="R32" s="99">
        <f t="shared" si="13"/>
        <v>3.4587191180437276</v>
      </c>
      <c r="S32" s="99">
        <f t="shared" si="14"/>
        <v>3.4587191180437276</v>
      </c>
      <c r="T32" s="82"/>
      <c r="U32" s="22">
        <f t="shared" si="15"/>
        <v>30</v>
      </c>
      <c r="V32" s="83">
        <f t="shared" si="16"/>
        <v>38650</v>
      </c>
      <c r="W32" s="22">
        <f t="shared" ca="1" si="17"/>
        <v>1601</v>
      </c>
      <c r="X32" s="80">
        <f>VLOOKUP($A32,[0]!Table,MATCH(X$4,[0]!Curves,0))</f>
        <v>5.4748649167229803E-2</v>
      </c>
      <c r="Y32" s="84">
        <f t="shared" ca="1" si="18"/>
        <v>0.78858721189729231</v>
      </c>
      <c r="Z32" s="22">
        <f t="shared" si="19"/>
        <v>1</v>
      </c>
      <c r="AA32" s="22">
        <f t="shared" si="20"/>
        <v>30</v>
      </c>
      <c r="AC32" s="72">
        <f t="shared" ca="1" si="21"/>
        <v>4603772.1430563927</v>
      </c>
      <c r="AD32" s="72">
        <f t="shared" ca="1" si="22"/>
        <v>4603772.1430563927</v>
      </c>
      <c r="AE32" s="72">
        <f t="shared" ca="1" si="23"/>
        <v>4603772.1430563927</v>
      </c>
      <c r="AF32" s="72">
        <f t="shared" ca="1" si="24"/>
        <v>-514553.15576298325</v>
      </c>
      <c r="AG32" s="72">
        <f t="shared" ca="1" si="25"/>
        <v>-514553.15576298325</v>
      </c>
      <c r="AH32" s="72">
        <f t="shared" ca="1" si="26"/>
        <v>-514553.15576298325</v>
      </c>
      <c r="AI32" s="72">
        <f t="shared" ca="1" si="27"/>
        <v>2033.5117575376219</v>
      </c>
      <c r="AJ32" s="72">
        <f t="shared" ca="1" si="28"/>
        <v>2033.5117575376219</v>
      </c>
      <c r="AK32" s="72">
        <f t="shared" ca="1" si="29"/>
        <v>2033.5117575376219</v>
      </c>
      <c r="AL32" s="76"/>
      <c r="AM32" s="72">
        <f t="shared" ca="1" si="30"/>
        <v>0</v>
      </c>
      <c r="AN32" s="72">
        <f t="shared" ca="1" si="31"/>
        <v>0</v>
      </c>
      <c r="AO32" s="72">
        <f t="shared" ca="1" si="32"/>
        <v>0</v>
      </c>
      <c r="AP32" s="85">
        <f t="shared" ca="1" si="33"/>
        <v>0</v>
      </c>
      <c r="AR32" s="72">
        <f t="shared" ca="1" si="34"/>
        <v>0</v>
      </c>
      <c r="AS32" s="72">
        <f t="shared" ca="1" si="35"/>
        <v>0</v>
      </c>
      <c r="AT32" s="72">
        <f t="shared" ca="1" si="36"/>
        <v>0</v>
      </c>
      <c r="AU32" s="85">
        <f t="shared" ca="1" si="37"/>
        <v>0</v>
      </c>
      <c r="AV32" s="85"/>
      <c r="AW32" s="73">
        <f t="shared" ca="1" si="38"/>
        <v>0</v>
      </c>
      <c r="AY32" s="73">
        <f t="shared" ca="1" si="39"/>
        <v>4091252.4990509469</v>
      </c>
      <c r="AZ32" s="86"/>
    </row>
    <row r="33" spans="1:52">
      <c r="A33" s="77">
        <f t="shared" si="40"/>
        <v>38626</v>
      </c>
      <c r="B33" s="78">
        <f t="shared" si="41"/>
        <v>50000</v>
      </c>
      <c r="C33" s="87"/>
      <c r="D33" s="79">
        <f t="shared" si="3"/>
        <v>50000</v>
      </c>
      <c r="E33" s="67">
        <f t="shared" si="4"/>
        <v>1550000</v>
      </c>
      <c r="F33" s="67">
        <f t="shared" ca="1" si="5"/>
        <v>1215730.1857610596</v>
      </c>
      <c r="G33" s="80">
        <f>VLOOKUP($A33,[0]!Table,MATCH(G$4,[0]!Curves,0))</f>
        <v>3.92</v>
      </c>
      <c r="H33" s="81">
        <f t="shared" si="6"/>
        <v>3.92</v>
      </c>
      <c r="I33" s="80">
        <f t="shared" si="7"/>
        <v>3.92</v>
      </c>
      <c r="J33" s="80">
        <f>VLOOKUP($A33,[0]!Table,MATCH(J$4,[0]!Curves,0))</f>
        <v>-0.435</v>
      </c>
      <c r="K33" s="81">
        <f t="shared" si="8"/>
        <v>-0.435</v>
      </c>
      <c r="L33" s="99">
        <f t="shared" si="9"/>
        <v>-0.435</v>
      </c>
      <c r="M33" s="80">
        <f>VLOOKUP($A33,[0]!Table,MATCH(M$4,[0]!Curves,0))</f>
        <v>1.7192456994852001E-3</v>
      </c>
      <c r="N33" s="81">
        <f t="shared" si="10"/>
        <v>1.7192456994852001E-3</v>
      </c>
      <c r="O33" s="99">
        <f t="shared" si="11"/>
        <v>1.7192456994852001E-3</v>
      </c>
      <c r="P33" s="71"/>
      <c r="Q33" s="99">
        <f t="shared" si="12"/>
        <v>3.4867192456994851</v>
      </c>
      <c r="R33" s="99">
        <f t="shared" si="13"/>
        <v>3.4867192456994851</v>
      </c>
      <c r="S33" s="99">
        <f t="shared" si="14"/>
        <v>3.4867192456994851</v>
      </c>
      <c r="T33" s="82"/>
      <c r="U33" s="22">
        <f t="shared" si="15"/>
        <v>31</v>
      </c>
      <c r="V33" s="83">
        <f t="shared" si="16"/>
        <v>38681</v>
      </c>
      <c r="W33" s="22">
        <f t="shared" ca="1" si="17"/>
        <v>1632</v>
      </c>
      <c r="X33" s="80">
        <f>VLOOKUP($A33,[0]!Table,MATCH(X$4,[0]!Curves,0))</f>
        <v>5.4926430171639701E-2</v>
      </c>
      <c r="Y33" s="84">
        <f t="shared" ca="1" si="18"/>
        <v>0.7843420553297159</v>
      </c>
      <c r="Z33" s="22">
        <f t="shared" si="19"/>
        <v>1</v>
      </c>
      <c r="AA33" s="22">
        <f t="shared" si="20"/>
        <v>31</v>
      </c>
      <c r="AC33" s="72">
        <f t="shared" ca="1" si="21"/>
        <v>4765662.3281833539</v>
      </c>
      <c r="AD33" s="72">
        <f t="shared" ca="1" si="22"/>
        <v>4765662.3281833539</v>
      </c>
      <c r="AE33" s="72">
        <f t="shared" ca="1" si="23"/>
        <v>4765662.3281833539</v>
      </c>
      <c r="AF33" s="72">
        <f t="shared" ca="1" si="24"/>
        <v>-528842.63080606097</v>
      </c>
      <c r="AG33" s="72">
        <f t="shared" ca="1" si="25"/>
        <v>-528842.63080606097</v>
      </c>
      <c r="AH33" s="72">
        <f t="shared" ca="1" si="26"/>
        <v>-528842.63080606097</v>
      </c>
      <c r="AI33" s="72">
        <f t="shared" ca="1" si="27"/>
        <v>2090.1388936040453</v>
      </c>
      <c r="AJ33" s="72">
        <f t="shared" ca="1" si="28"/>
        <v>2090.1388936040453</v>
      </c>
      <c r="AK33" s="72">
        <f t="shared" ca="1" si="29"/>
        <v>2090.1388936040453</v>
      </c>
      <c r="AL33" s="76"/>
      <c r="AM33" s="72">
        <f t="shared" ca="1" si="30"/>
        <v>0</v>
      </c>
      <c r="AN33" s="72">
        <f t="shared" ca="1" si="31"/>
        <v>0</v>
      </c>
      <c r="AO33" s="72">
        <f t="shared" ca="1" si="32"/>
        <v>0</v>
      </c>
      <c r="AP33" s="85">
        <f t="shared" ca="1" si="33"/>
        <v>0</v>
      </c>
      <c r="AR33" s="72">
        <f t="shared" ca="1" si="34"/>
        <v>0</v>
      </c>
      <c r="AS33" s="72">
        <f t="shared" ca="1" si="35"/>
        <v>0</v>
      </c>
      <c r="AT33" s="72">
        <f t="shared" ca="1" si="36"/>
        <v>0</v>
      </c>
      <c r="AU33" s="85">
        <f t="shared" ca="1" si="37"/>
        <v>0</v>
      </c>
      <c r="AV33" s="85"/>
      <c r="AW33" s="73">
        <f t="shared" ca="1" si="38"/>
        <v>0</v>
      </c>
      <c r="AY33" s="73">
        <f t="shared" ca="1" si="39"/>
        <v>4238909.8362708967</v>
      </c>
      <c r="AZ33" s="86"/>
    </row>
    <row r="34" spans="1:52">
      <c r="A34" s="77">
        <f t="shared" si="40"/>
        <v>38657</v>
      </c>
      <c r="B34" s="78">
        <f t="shared" si="41"/>
        <v>50000</v>
      </c>
      <c r="C34" s="87"/>
      <c r="D34" s="79">
        <f t="shared" si="3"/>
        <v>50000</v>
      </c>
      <c r="E34" s="67">
        <f t="shared" si="4"/>
        <v>1500000</v>
      </c>
      <c r="F34" s="67">
        <f t="shared" ca="1" si="5"/>
        <v>1170349.6610174584</v>
      </c>
      <c r="G34" s="80">
        <f>VLOOKUP($A34,[0]!Table,MATCH(G$4,[0]!Curves,0))</f>
        <v>4.0549999999999997</v>
      </c>
      <c r="H34" s="81">
        <f t="shared" si="6"/>
        <v>4.0549999999999997</v>
      </c>
      <c r="I34" s="80">
        <f t="shared" si="7"/>
        <v>4.0549999999999997</v>
      </c>
      <c r="J34" s="80">
        <f>VLOOKUP($A34,[0]!Table,MATCH(J$4,[0]!Curves,0))</f>
        <v>-0.38</v>
      </c>
      <c r="K34" s="81">
        <f t="shared" si="8"/>
        <v>-0.38</v>
      </c>
      <c r="L34" s="99">
        <f t="shared" si="9"/>
        <v>-0.38</v>
      </c>
      <c r="M34" s="80">
        <f>VLOOKUP($A34,[0]!Table,MATCH(M$4,[0]!Curves,0))</f>
        <v>5.5020333524375999E-3</v>
      </c>
      <c r="N34" s="81">
        <f t="shared" si="10"/>
        <v>5.5020333524375999E-3</v>
      </c>
      <c r="O34" s="99">
        <f t="shared" si="11"/>
        <v>5.5020333524375999E-3</v>
      </c>
      <c r="P34" s="71"/>
      <c r="Q34" s="99">
        <f t="shared" si="12"/>
        <v>3.6805020333524374</v>
      </c>
      <c r="R34" s="99">
        <f t="shared" si="13"/>
        <v>3.6805020333524374</v>
      </c>
      <c r="S34" s="99">
        <f t="shared" si="14"/>
        <v>3.6805020333524374</v>
      </c>
      <c r="T34" s="82"/>
      <c r="U34" s="22">
        <f t="shared" si="15"/>
        <v>30</v>
      </c>
      <c r="V34" s="83">
        <f t="shared" si="16"/>
        <v>38711</v>
      </c>
      <c r="W34" s="22">
        <f t="shared" ca="1" si="17"/>
        <v>1662</v>
      </c>
      <c r="X34" s="80">
        <f>VLOOKUP($A34,[0]!Table,MATCH(X$4,[0]!Curves,0))</f>
        <v>5.5110137220590001E-2</v>
      </c>
      <c r="Y34" s="84">
        <f t="shared" ca="1" si="18"/>
        <v>0.78023310734497231</v>
      </c>
      <c r="Z34" s="22">
        <f t="shared" si="19"/>
        <v>1</v>
      </c>
      <c r="AA34" s="22">
        <f t="shared" si="20"/>
        <v>30</v>
      </c>
      <c r="AC34" s="72">
        <f t="shared" ca="1" si="21"/>
        <v>4745767.8754257932</v>
      </c>
      <c r="AD34" s="72">
        <f t="shared" ca="1" si="22"/>
        <v>4745767.8754257932</v>
      </c>
      <c r="AE34" s="72">
        <f t="shared" ca="1" si="23"/>
        <v>4745767.8754257932</v>
      </c>
      <c r="AF34" s="72">
        <f t="shared" ca="1" si="24"/>
        <v>-444732.87118663418</v>
      </c>
      <c r="AG34" s="72">
        <f t="shared" ca="1" si="25"/>
        <v>-444732.87118663418</v>
      </c>
      <c r="AH34" s="72">
        <f t="shared" ca="1" si="26"/>
        <v>-444732.87118663418</v>
      </c>
      <c r="AI34" s="72">
        <f t="shared" ca="1" si="27"/>
        <v>6439.3028689320954</v>
      </c>
      <c r="AJ34" s="72">
        <f t="shared" ca="1" si="28"/>
        <v>6439.3028689320954</v>
      </c>
      <c r="AK34" s="72">
        <f t="shared" ca="1" si="29"/>
        <v>6439.3028689320954</v>
      </c>
      <c r="AL34" s="76"/>
      <c r="AM34" s="72">
        <f t="shared" ca="1" si="30"/>
        <v>0</v>
      </c>
      <c r="AN34" s="72">
        <f t="shared" ca="1" si="31"/>
        <v>0</v>
      </c>
      <c r="AO34" s="72">
        <f t="shared" ca="1" si="32"/>
        <v>0</v>
      </c>
      <c r="AP34" s="85">
        <f t="shared" ca="1" si="33"/>
        <v>0</v>
      </c>
      <c r="AR34" s="72">
        <f t="shared" ca="1" si="34"/>
        <v>0</v>
      </c>
      <c r="AS34" s="72">
        <f t="shared" ca="1" si="35"/>
        <v>0</v>
      </c>
      <c r="AT34" s="72">
        <f t="shared" ca="1" si="36"/>
        <v>0</v>
      </c>
      <c r="AU34" s="85">
        <f t="shared" ca="1" si="37"/>
        <v>0</v>
      </c>
      <c r="AV34" s="85"/>
      <c r="AW34" s="73">
        <f t="shared" ca="1" si="38"/>
        <v>0</v>
      </c>
      <c r="AY34" s="73">
        <f t="shared" ca="1" si="39"/>
        <v>4307474.3071080912</v>
      </c>
      <c r="AZ34" s="86"/>
    </row>
    <row r="35" spans="1:52">
      <c r="A35" s="77">
        <f t="shared" si="40"/>
        <v>38687</v>
      </c>
      <c r="B35" s="78">
        <f t="shared" si="41"/>
        <v>50000</v>
      </c>
      <c r="C35" s="87"/>
      <c r="D35" s="79">
        <f t="shared" si="3"/>
        <v>50000</v>
      </c>
      <c r="E35" s="67">
        <f t="shared" si="4"/>
        <v>1550000</v>
      </c>
      <c r="F35" s="67">
        <f t="shared" ca="1" si="5"/>
        <v>1202779.3768594123</v>
      </c>
      <c r="G35" s="80">
        <f>VLOOKUP($A35,[0]!Table,MATCH(G$4,[0]!Curves,0))</f>
        <v>4.1900000000000004</v>
      </c>
      <c r="H35" s="81">
        <f t="shared" si="6"/>
        <v>4.1900000000000004</v>
      </c>
      <c r="I35" s="80">
        <f t="shared" si="7"/>
        <v>4.1900000000000004</v>
      </c>
      <c r="J35" s="80">
        <f>VLOOKUP($A35,[0]!Table,MATCH(J$4,[0]!Curves,0))</f>
        <v>-0.38</v>
      </c>
      <c r="K35" s="81">
        <f t="shared" si="8"/>
        <v>-0.38</v>
      </c>
      <c r="L35" s="99">
        <f t="shared" si="9"/>
        <v>-0.38</v>
      </c>
      <c r="M35" s="80">
        <f>VLOOKUP($A35,[0]!Table,MATCH(M$4,[0]!Curves,0))</f>
        <v>5.5024902360258001E-3</v>
      </c>
      <c r="N35" s="81">
        <f t="shared" si="10"/>
        <v>5.5024902360258001E-3</v>
      </c>
      <c r="O35" s="99">
        <f t="shared" si="11"/>
        <v>5.5024902360258001E-3</v>
      </c>
      <c r="P35" s="71"/>
      <c r="Q35" s="99">
        <f t="shared" si="12"/>
        <v>3.8155024902360264</v>
      </c>
      <c r="R35" s="99">
        <f t="shared" si="13"/>
        <v>3.8155024902360264</v>
      </c>
      <c r="S35" s="99">
        <f t="shared" si="14"/>
        <v>3.8155024902360264</v>
      </c>
      <c r="T35" s="82"/>
      <c r="U35" s="22">
        <f t="shared" si="15"/>
        <v>31</v>
      </c>
      <c r="V35" s="83">
        <f t="shared" si="16"/>
        <v>38742</v>
      </c>
      <c r="W35" s="22">
        <f t="shared" ca="1" si="17"/>
        <v>1693</v>
      </c>
      <c r="X35" s="80">
        <f>VLOOKUP($A35,[0]!Table,MATCH(X$4,[0]!Curves,0))</f>
        <v>5.5287918246404603E-2</v>
      </c>
      <c r="Y35" s="84">
        <f t="shared" ca="1" si="18"/>
        <v>0.77598669474800797</v>
      </c>
      <c r="Z35" s="22">
        <f t="shared" si="19"/>
        <v>1</v>
      </c>
      <c r="AA35" s="22">
        <f t="shared" si="20"/>
        <v>31</v>
      </c>
      <c r="AC35" s="72">
        <f t="shared" ca="1" si="21"/>
        <v>5039645.5890409378</v>
      </c>
      <c r="AD35" s="72">
        <f t="shared" ca="1" si="22"/>
        <v>5039645.5890409378</v>
      </c>
      <c r="AE35" s="72">
        <f t="shared" ca="1" si="23"/>
        <v>5039645.5890409378</v>
      </c>
      <c r="AF35" s="72">
        <f t="shared" ca="1" si="24"/>
        <v>-457056.16320657666</v>
      </c>
      <c r="AG35" s="72">
        <f t="shared" ca="1" si="25"/>
        <v>-457056.16320657666</v>
      </c>
      <c r="AH35" s="72">
        <f t="shared" ca="1" si="26"/>
        <v>-457056.16320657666</v>
      </c>
      <c r="AI35" s="72">
        <f t="shared" ca="1" si="27"/>
        <v>6618.281777262112</v>
      </c>
      <c r="AJ35" s="72">
        <f t="shared" ca="1" si="28"/>
        <v>6618.281777262112</v>
      </c>
      <c r="AK35" s="72">
        <f t="shared" ca="1" si="29"/>
        <v>6618.281777262112</v>
      </c>
      <c r="AL35" s="76"/>
      <c r="AM35" s="72">
        <f t="shared" ca="1" si="30"/>
        <v>0</v>
      </c>
      <c r="AN35" s="72">
        <f t="shared" ca="1" si="31"/>
        <v>0</v>
      </c>
      <c r="AO35" s="72">
        <f t="shared" ca="1" si="32"/>
        <v>0</v>
      </c>
      <c r="AP35" s="85">
        <f t="shared" ca="1" si="33"/>
        <v>0</v>
      </c>
      <c r="AR35" s="72">
        <f t="shared" ca="1" si="34"/>
        <v>0</v>
      </c>
      <c r="AS35" s="72">
        <f t="shared" ca="1" si="35"/>
        <v>0</v>
      </c>
      <c r="AT35" s="72">
        <f t="shared" ca="1" si="36"/>
        <v>0</v>
      </c>
      <c r="AU35" s="85">
        <f t="shared" ca="1" si="37"/>
        <v>0</v>
      </c>
      <c r="AV35" s="85"/>
      <c r="AW35" s="73">
        <f t="shared" ca="1" si="38"/>
        <v>0</v>
      </c>
      <c r="AY35" s="73">
        <f t="shared" ca="1" si="39"/>
        <v>4589207.7076116232</v>
      </c>
      <c r="AZ35" s="86"/>
    </row>
    <row r="36" spans="1:52">
      <c r="A36" s="77">
        <f t="shared" si="40"/>
        <v>38718</v>
      </c>
      <c r="B36" s="78">
        <f t="shared" si="41"/>
        <v>50000</v>
      </c>
      <c r="C36" s="87"/>
      <c r="D36" s="79">
        <f t="shared" si="3"/>
        <v>50000</v>
      </c>
      <c r="E36" s="67">
        <f t="shared" si="4"/>
        <v>1550000</v>
      </c>
      <c r="F36" s="67">
        <f t="shared" ca="1" si="5"/>
        <v>1196197.0523089806</v>
      </c>
      <c r="G36" s="80">
        <f>VLOOKUP($A36,[0]!Table,MATCH(G$4,[0]!Curves,0))</f>
        <v>4.2410000000000005</v>
      </c>
      <c r="H36" s="81">
        <f t="shared" si="6"/>
        <v>4.2410000000000005</v>
      </c>
      <c r="I36" s="80">
        <f t="shared" si="7"/>
        <v>4.2410000000000005</v>
      </c>
      <c r="J36" s="80">
        <f>VLOOKUP($A36,[0]!Table,MATCH(J$4,[0]!Curves,0))</f>
        <v>-0.38</v>
      </c>
      <c r="K36" s="81">
        <f t="shared" si="8"/>
        <v>-0.38</v>
      </c>
      <c r="L36" s="99">
        <f t="shared" si="9"/>
        <v>-0.38</v>
      </c>
      <c r="M36" s="80">
        <f>VLOOKUP($A36,[0]!Table,MATCH(M$4,[0]!Curves,0))</f>
        <v>5.5029873482704003E-3</v>
      </c>
      <c r="N36" s="81">
        <f t="shared" si="10"/>
        <v>5.5029873482704003E-3</v>
      </c>
      <c r="O36" s="99">
        <f t="shared" si="11"/>
        <v>5.5029873482704003E-3</v>
      </c>
      <c r="P36" s="71"/>
      <c r="Q36" s="99">
        <f t="shared" si="12"/>
        <v>3.8665029873482708</v>
      </c>
      <c r="R36" s="99">
        <f t="shared" si="13"/>
        <v>3.8665029873482708</v>
      </c>
      <c r="S36" s="99">
        <f t="shared" si="14"/>
        <v>3.8665029873482708</v>
      </c>
      <c r="T36" s="82"/>
      <c r="U36" s="22">
        <f t="shared" si="15"/>
        <v>31</v>
      </c>
      <c r="V36" s="83">
        <f t="shared" si="16"/>
        <v>38773</v>
      </c>
      <c r="W36" s="22">
        <f t="shared" ca="1" si="17"/>
        <v>1724</v>
      </c>
      <c r="X36" s="80">
        <f>VLOOKUP($A36,[0]!Table,MATCH(X$4,[0]!Curves,0))</f>
        <v>5.5471625317470998E-2</v>
      </c>
      <c r="Y36" s="84">
        <f t="shared" ca="1" si="18"/>
        <v>0.77174003374772948</v>
      </c>
      <c r="Z36" s="22">
        <f t="shared" si="19"/>
        <v>1</v>
      </c>
      <c r="AA36" s="22">
        <f t="shared" si="20"/>
        <v>31</v>
      </c>
      <c r="AC36" s="72">
        <f t="shared" ca="1" si="21"/>
        <v>5073071.6988423876</v>
      </c>
      <c r="AD36" s="72">
        <f t="shared" ca="1" si="22"/>
        <v>5073071.6988423876</v>
      </c>
      <c r="AE36" s="72">
        <f t="shared" ca="1" si="23"/>
        <v>5073071.6988423876</v>
      </c>
      <c r="AF36" s="72">
        <f t="shared" ca="1" si="24"/>
        <v>-454554.87987741263</v>
      </c>
      <c r="AG36" s="72">
        <f t="shared" ca="1" si="25"/>
        <v>-454554.87987741263</v>
      </c>
      <c r="AH36" s="72">
        <f t="shared" ca="1" si="26"/>
        <v>-454554.87987741263</v>
      </c>
      <c r="AI36" s="72">
        <f t="shared" ca="1" si="27"/>
        <v>6582.6572448946663</v>
      </c>
      <c r="AJ36" s="72">
        <f t="shared" ca="1" si="28"/>
        <v>6582.6572448946663</v>
      </c>
      <c r="AK36" s="72">
        <f t="shared" ca="1" si="29"/>
        <v>6582.6572448946663</v>
      </c>
      <c r="AL36" s="76"/>
      <c r="AM36" s="72">
        <f t="shared" ca="1" si="30"/>
        <v>0</v>
      </c>
      <c r="AN36" s="72">
        <f t="shared" ca="1" si="31"/>
        <v>0</v>
      </c>
      <c r="AO36" s="72">
        <f t="shared" ca="1" si="32"/>
        <v>0</v>
      </c>
      <c r="AP36" s="85">
        <f t="shared" ca="1" si="33"/>
        <v>0</v>
      </c>
      <c r="AR36" s="72">
        <f t="shared" ca="1" si="34"/>
        <v>0</v>
      </c>
      <c r="AS36" s="72">
        <f t="shared" ca="1" si="35"/>
        <v>0</v>
      </c>
      <c r="AT36" s="72">
        <f t="shared" ca="1" si="36"/>
        <v>0</v>
      </c>
      <c r="AU36" s="85">
        <f t="shared" ca="1" si="37"/>
        <v>0</v>
      </c>
      <c r="AV36" s="85"/>
      <c r="AW36" s="73">
        <f t="shared" ca="1" si="38"/>
        <v>0</v>
      </c>
      <c r="AY36" s="73">
        <f t="shared" ca="1" si="39"/>
        <v>4625099.4762098696</v>
      </c>
      <c r="AZ36" s="86"/>
    </row>
    <row r="37" spans="1:52">
      <c r="A37" s="77">
        <f t="shared" si="40"/>
        <v>38749</v>
      </c>
      <c r="B37" s="78">
        <f t="shared" si="41"/>
        <v>50000</v>
      </c>
      <c r="C37" s="87"/>
      <c r="D37" s="79">
        <f t="shared" si="3"/>
        <v>50000</v>
      </c>
      <c r="E37" s="67">
        <f t="shared" si="4"/>
        <v>1400000</v>
      </c>
      <c r="F37" s="67">
        <f t="shared" ca="1" si="5"/>
        <v>1075066.080797473</v>
      </c>
      <c r="G37" s="80">
        <f>VLOOKUP($A37,[0]!Table,MATCH(G$4,[0]!Curves,0))</f>
        <v>4.1230000000000002</v>
      </c>
      <c r="H37" s="81">
        <f t="shared" si="6"/>
        <v>4.1230000000000002</v>
      </c>
      <c r="I37" s="80">
        <f t="shared" si="7"/>
        <v>4.1230000000000002</v>
      </c>
      <c r="J37" s="80">
        <f>VLOOKUP($A37,[0]!Table,MATCH(J$4,[0]!Curves,0))</f>
        <v>-0.38</v>
      </c>
      <c r="K37" s="81">
        <f t="shared" si="8"/>
        <v>-0.38</v>
      </c>
      <c r="L37" s="99">
        <f t="shared" si="9"/>
        <v>-0.38</v>
      </c>
      <c r="M37" s="80">
        <f>VLOOKUP($A37,[0]!Table,MATCH(M$4,[0]!Curves,0))</f>
        <v>5.5035098701381995E-3</v>
      </c>
      <c r="N37" s="81">
        <f t="shared" si="10"/>
        <v>5.5035098701381995E-3</v>
      </c>
      <c r="O37" s="99">
        <f t="shared" si="11"/>
        <v>5.5035098701381995E-3</v>
      </c>
      <c r="P37" s="71"/>
      <c r="Q37" s="99">
        <f t="shared" si="12"/>
        <v>3.7485035098701385</v>
      </c>
      <c r="R37" s="99">
        <f t="shared" si="13"/>
        <v>3.7485035098701385</v>
      </c>
      <c r="S37" s="99">
        <f t="shared" si="14"/>
        <v>3.7485035098701385</v>
      </c>
      <c r="T37" s="82"/>
      <c r="U37" s="22">
        <f t="shared" si="15"/>
        <v>28</v>
      </c>
      <c r="V37" s="83">
        <f t="shared" si="16"/>
        <v>38801</v>
      </c>
      <c r="W37" s="22">
        <f t="shared" ca="1" si="17"/>
        <v>1752</v>
      </c>
      <c r="X37" s="80">
        <f>VLOOKUP($A37,[0]!Table,MATCH(X$4,[0]!Curves,0))</f>
        <v>5.5655332399775506E-2</v>
      </c>
      <c r="Y37" s="84">
        <f t="shared" ca="1" si="18"/>
        <v>0.76790434342676639</v>
      </c>
      <c r="Z37" s="22">
        <f t="shared" si="19"/>
        <v>1</v>
      </c>
      <c r="AA37" s="22">
        <f t="shared" si="20"/>
        <v>28</v>
      </c>
      <c r="AC37" s="72">
        <f t="shared" ca="1" si="21"/>
        <v>4432497.4511279808</v>
      </c>
      <c r="AD37" s="72">
        <f t="shared" ca="1" si="22"/>
        <v>4432497.4511279808</v>
      </c>
      <c r="AE37" s="72">
        <f t="shared" ca="1" si="23"/>
        <v>4432497.4511279808</v>
      </c>
      <c r="AF37" s="72">
        <f t="shared" ca="1" si="24"/>
        <v>-408525.11070303974</v>
      </c>
      <c r="AG37" s="72">
        <f t="shared" ca="1" si="25"/>
        <v>-408525.11070303974</v>
      </c>
      <c r="AH37" s="72">
        <f t="shared" ca="1" si="26"/>
        <v>-408525.11070303974</v>
      </c>
      <c r="AI37" s="72">
        <f t="shared" ca="1" si="27"/>
        <v>5916.6367867196832</v>
      </c>
      <c r="AJ37" s="72">
        <f t="shared" ca="1" si="28"/>
        <v>5916.6367867196832</v>
      </c>
      <c r="AK37" s="72">
        <f t="shared" ca="1" si="29"/>
        <v>5916.6367867196832</v>
      </c>
      <c r="AL37" s="76"/>
      <c r="AM37" s="72">
        <f t="shared" ca="1" si="30"/>
        <v>0</v>
      </c>
      <c r="AN37" s="72">
        <f t="shared" ca="1" si="31"/>
        <v>0</v>
      </c>
      <c r="AO37" s="72">
        <f t="shared" ca="1" si="32"/>
        <v>0</v>
      </c>
      <c r="AP37" s="85">
        <f t="shared" ca="1" si="33"/>
        <v>0</v>
      </c>
      <c r="AR37" s="72">
        <f t="shared" ca="1" si="34"/>
        <v>0</v>
      </c>
      <c r="AS37" s="72">
        <f t="shared" ca="1" si="35"/>
        <v>0</v>
      </c>
      <c r="AT37" s="72">
        <f t="shared" ca="1" si="36"/>
        <v>0</v>
      </c>
      <c r="AU37" s="85">
        <f t="shared" ca="1" si="37"/>
        <v>0</v>
      </c>
      <c r="AV37" s="85"/>
      <c r="AW37" s="73">
        <f t="shared" ca="1" si="38"/>
        <v>0</v>
      </c>
      <c r="AY37" s="73">
        <f t="shared" ca="1" si="39"/>
        <v>4029888.9772116607</v>
      </c>
      <c r="AZ37" s="86"/>
    </row>
    <row r="38" spans="1:52">
      <c r="A38" s="77">
        <f t="shared" si="40"/>
        <v>38777</v>
      </c>
      <c r="B38" s="78">
        <f t="shared" si="41"/>
        <v>50000</v>
      </c>
      <c r="C38" s="87"/>
      <c r="D38" s="79">
        <f t="shared" si="3"/>
        <v>50000</v>
      </c>
      <c r="E38" s="67">
        <f t="shared" si="4"/>
        <v>1550000</v>
      </c>
      <c r="F38" s="67">
        <f t="shared" ca="1" si="5"/>
        <v>1183669.7900345018</v>
      </c>
      <c r="G38" s="80">
        <f>VLOOKUP($A38,[0]!Table,MATCH(G$4,[0]!Curves,0))</f>
        <v>3.99</v>
      </c>
      <c r="H38" s="81">
        <f t="shared" si="6"/>
        <v>3.99</v>
      </c>
      <c r="I38" s="80">
        <f t="shared" si="7"/>
        <v>3.99</v>
      </c>
      <c r="J38" s="80">
        <f>VLOOKUP($A38,[0]!Table,MATCH(J$4,[0]!Curves,0))</f>
        <v>-0.38</v>
      </c>
      <c r="K38" s="81">
        <f t="shared" si="8"/>
        <v>-0.38</v>
      </c>
      <c r="L38" s="99">
        <f t="shared" si="9"/>
        <v>-0.38</v>
      </c>
      <c r="M38" s="80">
        <f>VLOOKUP($A38,[0]!Table,MATCH(M$4,[0]!Curves,0))</f>
        <v>5.5040036662717005E-3</v>
      </c>
      <c r="N38" s="81">
        <f t="shared" si="10"/>
        <v>5.5040036662717005E-3</v>
      </c>
      <c r="O38" s="99">
        <f t="shared" si="11"/>
        <v>5.5040036662717005E-3</v>
      </c>
      <c r="P38" s="71"/>
      <c r="Q38" s="99">
        <f t="shared" si="12"/>
        <v>3.6155040036662718</v>
      </c>
      <c r="R38" s="99">
        <f t="shared" si="13"/>
        <v>3.6155040036662718</v>
      </c>
      <c r="S38" s="99">
        <f t="shared" si="14"/>
        <v>3.6155040036662718</v>
      </c>
      <c r="T38" s="82"/>
      <c r="U38" s="22">
        <f t="shared" si="15"/>
        <v>31</v>
      </c>
      <c r="V38" s="83">
        <f t="shared" si="16"/>
        <v>38832</v>
      </c>
      <c r="W38" s="22">
        <f t="shared" ca="1" si="17"/>
        <v>1783</v>
      </c>
      <c r="X38" s="80">
        <f>VLOOKUP($A38,[0]!Table,MATCH(X$4,[0]!Curves,0))</f>
        <v>5.5821261386999103E-2</v>
      </c>
      <c r="Y38" s="84">
        <f t="shared" ca="1" si="18"/>
        <v>0.76365792905451724</v>
      </c>
      <c r="Z38" s="22">
        <f t="shared" si="19"/>
        <v>1</v>
      </c>
      <c r="AA38" s="22">
        <f t="shared" si="20"/>
        <v>31</v>
      </c>
      <c r="AC38" s="72">
        <f t="shared" ca="1" si="21"/>
        <v>4722842.4622376626</v>
      </c>
      <c r="AD38" s="72">
        <f t="shared" ca="1" si="22"/>
        <v>4722842.4622376626</v>
      </c>
      <c r="AE38" s="72">
        <f t="shared" ca="1" si="23"/>
        <v>4722842.4622376626</v>
      </c>
      <c r="AF38" s="72">
        <f t="shared" ca="1" si="24"/>
        <v>-449794.52021311072</v>
      </c>
      <c r="AG38" s="72">
        <f t="shared" ca="1" si="25"/>
        <v>-449794.52021311072</v>
      </c>
      <c r="AH38" s="72">
        <f t="shared" ca="1" si="26"/>
        <v>-449794.52021311072</v>
      </c>
      <c r="AI38" s="72">
        <f t="shared" ca="1" si="27"/>
        <v>6514.9228640049523</v>
      </c>
      <c r="AJ38" s="72">
        <f t="shared" ca="1" si="28"/>
        <v>6514.9228640049523</v>
      </c>
      <c r="AK38" s="72">
        <f t="shared" ca="1" si="29"/>
        <v>6514.9228640049523</v>
      </c>
      <c r="AL38" s="76"/>
      <c r="AM38" s="72">
        <f t="shared" ca="1" si="30"/>
        <v>0</v>
      </c>
      <c r="AN38" s="72">
        <f t="shared" ca="1" si="31"/>
        <v>0</v>
      </c>
      <c r="AO38" s="72">
        <f t="shared" ca="1" si="32"/>
        <v>0</v>
      </c>
      <c r="AP38" s="85">
        <f t="shared" ca="1" si="33"/>
        <v>0</v>
      </c>
      <c r="AR38" s="72">
        <f t="shared" ca="1" si="34"/>
        <v>0</v>
      </c>
      <c r="AS38" s="72">
        <f t="shared" ca="1" si="35"/>
        <v>0</v>
      </c>
      <c r="AT38" s="72">
        <f t="shared" ca="1" si="36"/>
        <v>0</v>
      </c>
      <c r="AU38" s="85">
        <f t="shared" ca="1" si="37"/>
        <v>0</v>
      </c>
      <c r="AV38" s="85"/>
      <c r="AW38" s="73">
        <f t="shared" ca="1" si="38"/>
        <v>0</v>
      </c>
      <c r="AY38" s="73">
        <f t="shared" ca="1" si="39"/>
        <v>4279562.8648885572</v>
      </c>
      <c r="AZ38" s="86"/>
    </row>
    <row r="39" spans="1:52">
      <c r="A39" s="77">
        <f t="shared" si="40"/>
        <v>38808</v>
      </c>
      <c r="B39" s="78">
        <f t="shared" si="41"/>
        <v>50000</v>
      </c>
      <c r="C39" s="87"/>
      <c r="D39" s="79">
        <f t="shared" si="3"/>
        <v>50000</v>
      </c>
      <c r="E39" s="67">
        <f t="shared" si="4"/>
        <v>1500000</v>
      </c>
      <c r="F39" s="67">
        <f t="shared" ca="1" si="5"/>
        <v>1139323.460622821</v>
      </c>
      <c r="G39" s="80">
        <f>VLOOKUP($A39,[0]!Table,MATCH(G$4,[0]!Curves,0))</f>
        <v>3.8050000000000002</v>
      </c>
      <c r="H39" s="81">
        <f t="shared" si="6"/>
        <v>3.8050000000000002</v>
      </c>
      <c r="I39" s="80">
        <f t="shared" si="7"/>
        <v>3.8050000000000002</v>
      </c>
      <c r="J39" s="80">
        <f>VLOOKUP($A39,[0]!Table,MATCH(J$4,[0]!Curves,0))</f>
        <v>-0.46</v>
      </c>
      <c r="K39" s="81">
        <f t="shared" si="8"/>
        <v>-0.46</v>
      </c>
      <c r="L39" s="99">
        <f t="shared" si="9"/>
        <v>-0.46</v>
      </c>
      <c r="M39" s="80">
        <f>VLOOKUP($A39,[0]!Table,MATCH(M$4,[0]!Curves,0))</f>
        <v>1.7201795472853E-3</v>
      </c>
      <c r="N39" s="81">
        <f t="shared" si="10"/>
        <v>1.7201795472853E-3</v>
      </c>
      <c r="O39" s="99">
        <f t="shared" si="11"/>
        <v>1.7201795472853E-3</v>
      </c>
      <c r="P39" s="71"/>
      <c r="Q39" s="99">
        <f t="shared" si="12"/>
        <v>3.3467201795472854</v>
      </c>
      <c r="R39" s="99">
        <f t="shared" si="13"/>
        <v>3.3467201795472854</v>
      </c>
      <c r="S39" s="99">
        <f t="shared" si="14"/>
        <v>3.3467201795472854</v>
      </c>
      <c r="T39" s="82"/>
      <c r="U39" s="22">
        <f t="shared" si="15"/>
        <v>30</v>
      </c>
      <c r="V39" s="83">
        <f t="shared" si="16"/>
        <v>38862</v>
      </c>
      <c r="W39" s="22">
        <f t="shared" ca="1" si="17"/>
        <v>1813</v>
      </c>
      <c r="X39" s="80">
        <f>VLOOKUP($A39,[0]!Table,MATCH(X$4,[0]!Curves,0))</f>
        <v>5.6004968490689103E-2</v>
      </c>
      <c r="Y39" s="84">
        <f t="shared" ca="1" si="18"/>
        <v>0.75954897374854735</v>
      </c>
      <c r="Z39" s="22">
        <f t="shared" si="19"/>
        <v>1</v>
      </c>
      <c r="AA39" s="22">
        <f t="shared" si="20"/>
        <v>30</v>
      </c>
      <c r="AC39" s="72">
        <f t="shared" ca="1" si="21"/>
        <v>4335125.7676698342</v>
      </c>
      <c r="AD39" s="72">
        <f t="shared" ca="1" si="22"/>
        <v>4335125.7676698342</v>
      </c>
      <c r="AE39" s="72">
        <f t="shared" ca="1" si="23"/>
        <v>4335125.7676698342</v>
      </c>
      <c r="AF39" s="72">
        <f t="shared" ca="1" si="24"/>
        <v>-524088.7918864977</v>
      </c>
      <c r="AG39" s="72">
        <f t="shared" ca="1" si="25"/>
        <v>-524088.7918864977</v>
      </c>
      <c r="AH39" s="72">
        <f t="shared" ca="1" si="26"/>
        <v>-524088.7918864977</v>
      </c>
      <c r="AI39" s="72">
        <f t="shared" ca="1" si="27"/>
        <v>1959.8409147056857</v>
      </c>
      <c r="AJ39" s="72">
        <f t="shared" ca="1" si="28"/>
        <v>1959.8409147056857</v>
      </c>
      <c r="AK39" s="72">
        <f t="shared" ca="1" si="29"/>
        <v>1959.8409147056857</v>
      </c>
      <c r="AL39" s="76"/>
      <c r="AM39" s="72">
        <f t="shared" ca="1" si="30"/>
        <v>0</v>
      </c>
      <c r="AN39" s="72">
        <f t="shared" ca="1" si="31"/>
        <v>0</v>
      </c>
      <c r="AO39" s="72">
        <f t="shared" ca="1" si="32"/>
        <v>0</v>
      </c>
      <c r="AP39" s="85">
        <f t="shared" ca="1" si="33"/>
        <v>0</v>
      </c>
      <c r="AR39" s="72">
        <f t="shared" ca="1" si="34"/>
        <v>0</v>
      </c>
      <c r="AS39" s="72">
        <f t="shared" ca="1" si="35"/>
        <v>0</v>
      </c>
      <c r="AT39" s="72">
        <f t="shared" ca="1" si="36"/>
        <v>0</v>
      </c>
      <c r="AU39" s="85">
        <f t="shared" ca="1" si="37"/>
        <v>0</v>
      </c>
      <c r="AV39" s="85"/>
      <c r="AW39" s="73">
        <f t="shared" ca="1" si="38"/>
        <v>0</v>
      </c>
      <c r="AY39" s="73">
        <f t="shared" ca="1" si="39"/>
        <v>3812996.8166980422</v>
      </c>
      <c r="AZ39" s="86"/>
    </row>
    <row r="40" spans="1:52">
      <c r="A40" s="77">
        <f t="shared" si="40"/>
        <v>38838</v>
      </c>
      <c r="B40" s="78">
        <f t="shared" si="41"/>
        <v>50000</v>
      </c>
      <c r="C40" s="87"/>
      <c r="D40" s="79">
        <f t="shared" si="3"/>
        <v>50000</v>
      </c>
      <c r="E40" s="67">
        <f t="shared" si="4"/>
        <v>1550000</v>
      </c>
      <c r="F40" s="67">
        <f t="shared" ca="1" si="5"/>
        <v>1170720.8850305276</v>
      </c>
      <c r="G40" s="80">
        <f>VLOOKUP($A40,[0]!Table,MATCH(G$4,[0]!Curves,0))</f>
        <v>3.7949999999999999</v>
      </c>
      <c r="H40" s="81">
        <f t="shared" si="6"/>
        <v>3.7949999999999999</v>
      </c>
      <c r="I40" s="80">
        <f t="shared" si="7"/>
        <v>3.7949999999999999</v>
      </c>
      <c r="J40" s="80">
        <f>VLOOKUP($A40,[0]!Table,MATCH(J$4,[0]!Curves,0))</f>
        <v>-0.46</v>
      </c>
      <c r="K40" s="81">
        <f t="shared" si="8"/>
        <v>-0.46</v>
      </c>
      <c r="L40" s="99">
        <f t="shared" si="9"/>
        <v>-0.46</v>
      </c>
      <c r="M40" s="80">
        <f>VLOOKUP($A40,[0]!Table,MATCH(M$4,[0]!Curves,0))</f>
        <v>1.7203597554971001E-3</v>
      </c>
      <c r="N40" s="81">
        <f t="shared" si="10"/>
        <v>1.7203597554971001E-3</v>
      </c>
      <c r="O40" s="99">
        <f t="shared" si="11"/>
        <v>1.7203597554971001E-3</v>
      </c>
      <c r="P40" s="71"/>
      <c r="Q40" s="99">
        <f t="shared" si="12"/>
        <v>3.3367203597554971</v>
      </c>
      <c r="R40" s="99">
        <f t="shared" si="13"/>
        <v>3.3367203597554971</v>
      </c>
      <c r="S40" s="99">
        <f t="shared" si="14"/>
        <v>3.3367203597554971</v>
      </c>
      <c r="T40" s="82"/>
      <c r="U40" s="22">
        <f t="shared" si="15"/>
        <v>31</v>
      </c>
      <c r="V40" s="83">
        <f t="shared" si="16"/>
        <v>38893</v>
      </c>
      <c r="W40" s="22">
        <f t="shared" ca="1" si="17"/>
        <v>1844</v>
      </c>
      <c r="X40" s="80">
        <f>VLOOKUP($A40,[0]!Table,MATCH(X$4,[0]!Curves,0))</f>
        <v>5.6182749569473799E-2</v>
      </c>
      <c r="Y40" s="84">
        <f t="shared" ca="1" si="18"/>
        <v>0.75530379679388882</v>
      </c>
      <c r="Z40" s="22">
        <f t="shared" si="19"/>
        <v>1</v>
      </c>
      <c r="AA40" s="22">
        <f t="shared" si="20"/>
        <v>31</v>
      </c>
      <c r="AC40" s="72">
        <f t="shared" ca="1" si="21"/>
        <v>4442885.7586908517</v>
      </c>
      <c r="AD40" s="72">
        <f t="shared" ca="1" si="22"/>
        <v>4442885.7586908517</v>
      </c>
      <c r="AE40" s="72">
        <f t="shared" ca="1" si="23"/>
        <v>4442885.7586908517</v>
      </c>
      <c r="AF40" s="72">
        <f t="shared" ca="1" si="24"/>
        <v>-538531.60711404274</v>
      </c>
      <c r="AG40" s="72">
        <f t="shared" ca="1" si="25"/>
        <v>-538531.60711404274</v>
      </c>
      <c r="AH40" s="72">
        <f t="shared" ca="1" si="26"/>
        <v>-538531.60711404274</v>
      </c>
      <c r="AI40" s="72">
        <f t="shared" ca="1" si="27"/>
        <v>2014.0610955264672</v>
      </c>
      <c r="AJ40" s="72">
        <f t="shared" ca="1" si="28"/>
        <v>2014.0610955264672</v>
      </c>
      <c r="AK40" s="72">
        <f t="shared" ca="1" si="29"/>
        <v>2014.0610955264672</v>
      </c>
      <c r="AL40" s="76"/>
      <c r="AM40" s="72">
        <f t="shared" ca="1" si="30"/>
        <v>0</v>
      </c>
      <c r="AN40" s="72">
        <f t="shared" ca="1" si="31"/>
        <v>0</v>
      </c>
      <c r="AO40" s="72">
        <f t="shared" ca="1" si="32"/>
        <v>0</v>
      </c>
      <c r="AP40" s="85">
        <f t="shared" ca="1" si="33"/>
        <v>0</v>
      </c>
      <c r="AR40" s="72">
        <f t="shared" ca="1" si="34"/>
        <v>0</v>
      </c>
      <c r="AS40" s="72">
        <f t="shared" ca="1" si="35"/>
        <v>0</v>
      </c>
      <c r="AT40" s="72">
        <f t="shared" ca="1" si="36"/>
        <v>0</v>
      </c>
      <c r="AU40" s="85">
        <f t="shared" ca="1" si="37"/>
        <v>0</v>
      </c>
      <c r="AV40" s="85"/>
      <c r="AW40" s="73">
        <f t="shared" ca="1" si="38"/>
        <v>0</v>
      </c>
      <c r="AY40" s="73">
        <f t="shared" ca="1" si="39"/>
        <v>3906368.2126723356</v>
      </c>
      <c r="AZ40" s="86"/>
    </row>
    <row r="41" spans="1:52">
      <c r="A41" s="77">
        <f t="shared" si="40"/>
        <v>38869</v>
      </c>
      <c r="B41" s="78">
        <f t="shared" si="41"/>
        <v>50000</v>
      </c>
      <c r="C41" s="87"/>
      <c r="D41" s="79">
        <f t="shared" si="3"/>
        <v>50000</v>
      </c>
      <c r="E41" s="67">
        <f t="shared" si="4"/>
        <v>1500000</v>
      </c>
      <c r="F41" s="67">
        <f t="shared" ca="1" si="5"/>
        <v>1127085.8062944671</v>
      </c>
      <c r="G41" s="80">
        <f>VLOOKUP($A41,[0]!Table,MATCH(G$4,[0]!Curves,0))</f>
        <v>3.8310000000000004</v>
      </c>
      <c r="H41" s="81">
        <f t="shared" si="6"/>
        <v>3.8310000000000004</v>
      </c>
      <c r="I41" s="80">
        <f t="shared" si="7"/>
        <v>3.8310000000000004</v>
      </c>
      <c r="J41" s="80">
        <f>VLOOKUP($A41,[0]!Table,MATCH(J$4,[0]!Curves,0))</f>
        <v>-0.46</v>
      </c>
      <c r="K41" s="81">
        <f t="shared" si="8"/>
        <v>-0.46</v>
      </c>
      <c r="L41" s="99">
        <f t="shared" si="9"/>
        <v>-0.46</v>
      </c>
      <c r="M41" s="80">
        <f>VLOOKUP($A41,[0]!Table,MATCH(M$4,[0]!Curves,0))</f>
        <v>1.7205537848244E-3</v>
      </c>
      <c r="N41" s="81">
        <f t="shared" si="10"/>
        <v>1.7205537848244E-3</v>
      </c>
      <c r="O41" s="99">
        <f t="shared" si="11"/>
        <v>1.7205537848244E-3</v>
      </c>
      <c r="P41" s="71"/>
      <c r="Q41" s="99">
        <f t="shared" si="12"/>
        <v>3.3727205537848248</v>
      </c>
      <c r="R41" s="99">
        <f t="shared" si="13"/>
        <v>3.3727205537848248</v>
      </c>
      <c r="S41" s="99">
        <f t="shared" si="14"/>
        <v>3.3727205537848248</v>
      </c>
      <c r="T41" s="82"/>
      <c r="U41" s="22">
        <f t="shared" si="15"/>
        <v>30</v>
      </c>
      <c r="V41" s="83">
        <f t="shared" si="16"/>
        <v>38923</v>
      </c>
      <c r="W41" s="22">
        <f t="shared" ca="1" si="17"/>
        <v>1874</v>
      </c>
      <c r="X41" s="80">
        <f>VLOOKUP($A41,[0]!Table,MATCH(X$4,[0]!Curves,0))</f>
        <v>5.63664566952706E-2</v>
      </c>
      <c r="Y41" s="84">
        <f t="shared" ca="1" si="18"/>
        <v>0.75139053752964469</v>
      </c>
      <c r="Z41" s="22">
        <f t="shared" si="19"/>
        <v>1</v>
      </c>
      <c r="AA41" s="22">
        <f t="shared" si="20"/>
        <v>30</v>
      </c>
      <c r="AC41" s="72">
        <f t="shared" ca="1" si="21"/>
        <v>4317865.7239141036</v>
      </c>
      <c r="AD41" s="72">
        <f t="shared" ca="1" si="22"/>
        <v>4317865.7239141036</v>
      </c>
      <c r="AE41" s="72">
        <f t="shared" ca="1" si="23"/>
        <v>4317865.7239141036</v>
      </c>
      <c r="AF41" s="72">
        <f t="shared" ca="1" si="24"/>
        <v>-518459.47089545487</v>
      </c>
      <c r="AG41" s="72">
        <f t="shared" ca="1" si="25"/>
        <v>-518459.47089545487</v>
      </c>
      <c r="AH41" s="72">
        <f t="shared" ca="1" si="26"/>
        <v>-518459.47089545487</v>
      </c>
      <c r="AI41" s="72">
        <f t="shared" ca="1" si="27"/>
        <v>1939.2117498418058</v>
      </c>
      <c r="AJ41" s="72">
        <f t="shared" ca="1" si="28"/>
        <v>1939.2117498418058</v>
      </c>
      <c r="AK41" s="72">
        <f t="shared" ca="1" si="29"/>
        <v>1939.2117498418058</v>
      </c>
      <c r="AL41" s="76"/>
      <c r="AM41" s="72">
        <f t="shared" ca="1" si="30"/>
        <v>0</v>
      </c>
      <c r="AN41" s="72">
        <f t="shared" ca="1" si="31"/>
        <v>0</v>
      </c>
      <c r="AO41" s="72">
        <f t="shared" ca="1" si="32"/>
        <v>0</v>
      </c>
      <c r="AP41" s="85">
        <f t="shared" ca="1" si="33"/>
        <v>0</v>
      </c>
      <c r="AR41" s="72">
        <f t="shared" ca="1" si="34"/>
        <v>0</v>
      </c>
      <c r="AS41" s="72">
        <f t="shared" ca="1" si="35"/>
        <v>0</v>
      </c>
      <c r="AT41" s="72">
        <f t="shared" ca="1" si="36"/>
        <v>0</v>
      </c>
      <c r="AU41" s="85">
        <f t="shared" ca="1" si="37"/>
        <v>0</v>
      </c>
      <c r="AV41" s="85"/>
      <c r="AW41" s="73">
        <f t="shared" ca="1" si="38"/>
        <v>0</v>
      </c>
      <c r="AY41" s="73">
        <f t="shared" ca="1" si="39"/>
        <v>3801345.4647684908</v>
      </c>
      <c r="AZ41" s="86"/>
    </row>
    <row r="42" spans="1:52">
      <c r="A42" s="77">
        <f t="shared" si="40"/>
        <v>38899</v>
      </c>
      <c r="B42" s="78">
        <f t="shared" si="41"/>
        <v>50000</v>
      </c>
      <c r="C42" s="87"/>
      <c r="D42" s="79">
        <f t="shared" si="3"/>
        <v>50000</v>
      </c>
      <c r="E42" s="67">
        <f t="shared" si="4"/>
        <v>1550000</v>
      </c>
      <c r="F42" s="67">
        <f t="shared" ca="1" si="5"/>
        <v>1158474.71220122</v>
      </c>
      <c r="G42" s="80">
        <f>VLOOKUP($A42,[0]!Table,MATCH(G$4,[0]!Curves,0))</f>
        <v>3.88</v>
      </c>
      <c r="H42" s="81">
        <f t="shared" si="6"/>
        <v>3.88</v>
      </c>
      <c r="I42" s="80">
        <f t="shared" si="7"/>
        <v>3.88</v>
      </c>
      <c r="J42" s="80">
        <f>VLOOKUP($A42,[0]!Table,MATCH(J$4,[0]!Curves,0))</f>
        <v>-0.46</v>
      </c>
      <c r="K42" s="81">
        <f t="shared" si="8"/>
        <v>-0.46</v>
      </c>
      <c r="L42" s="99">
        <f t="shared" si="9"/>
        <v>-0.46</v>
      </c>
      <c r="M42" s="80">
        <f>VLOOKUP($A42,[0]!Table,MATCH(M$4,[0]!Curves,0))</f>
        <v>1.7208840953130999E-3</v>
      </c>
      <c r="N42" s="81">
        <f t="shared" si="10"/>
        <v>1.7208840953130999E-3</v>
      </c>
      <c r="O42" s="99">
        <f t="shared" si="11"/>
        <v>1.7208840953130999E-3</v>
      </c>
      <c r="P42" s="71"/>
      <c r="Q42" s="99">
        <f t="shared" si="12"/>
        <v>3.4217208840953131</v>
      </c>
      <c r="R42" s="99">
        <f t="shared" si="13"/>
        <v>3.4217208840953131</v>
      </c>
      <c r="S42" s="99">
        <f t="shared" si="14"/>
        <v>3.4217208840953131</v>
      </c>
      <c r="T42" s="82"/>
      <c r="U42" s="22">
        <f t="shared" si="15"/>
        <v>31</v>
      </c>
      <c r="V42" s="83">
        <f t="shared" si="16"/>
        <v>38954</v>
      </c>
      <c r="W42" s="22">
        <f t="shared" ca="1" si="17"/>
        <v>1905</v>
      </c>
      <c r="X42" s="80">
        <f>VLOOKUP($A42,[0]!Table,MATCH(X$4,[0]!Curves,0))</f>
        <v>5.6492482024604204E-2</v>
      </c>
      <c r="Y42" s="84">
        <f t="shared" ca="1" si="18"/>
        <v>0.74740304012981928</v>
      </c>
      <c r="Z42" s="22">
        <f t="shared" si="19"/>
        <v>1</v>
      </c>
      <c r="AA42" s="22">
        <f t="shared" si="20"/>
        <v>31</v>
      </c>
      <c r="AC42" s="72">
        <f t="shared" ca="1" si="21"/>
        <v>4494881.8833407331</v>
      </c>
      <c r="AD42" s="72">
        <f t="shared" ca="1" si="22"/>
        <v>4494881.8833407331</v>
      </c>
      <c r="AE42" s="72">
        <f t="shared" ca="1" si="23"/>
        <v>4494881.8833407331</v>
      </c>
      <c r="AF42" s="72">
        <f t="shared" ca="1" si="24"/>
        <v>-532898.36761256121</v>
      </c>
      <c r="AG42" s="72">
        <f t="shared" ca="1" si="25"/>
        <v>-532898.36761256121</v>
      </c>
      <c r="AH42" s="72">
        <f t="shared" ca="1" si="26"/>
        <v>-532898.36761256121</v>
      </c>
      <c r="AI42" s="72">
        <f t="shared" ca="1" si="27"/>
        <v>1993.6007070495002</v>
      </c>
      <c r="AJ42" s="72">
        <f t="shared" ca="1" si="28"/>
        <v>1993.6007070495002</v>
      </c>
      <c r="AK42" s="72">
        <f t="shared" ca="1" si="29"/>
        <v>1993.6007070495002</v>
      </c>
      <c r="AL42" s="76"/>
      <c r="AM42" s="72">
        <f t="shared" ca="1" si="30"/>
        <v>0</v>
      </c>
      <c r="AN42" s="72">
        <f t="shared" ca="1" si="31"/>
        <v>0</v>
      </c>
      <c r="AO42" s="72">
        <f t="shared" ca="1" si="32"/>
        <v>0</v>
      </c>
      <c r="AP42" s="85">
        <f t="shared" ca="1" si="33"/>
        <v>0</v>
      </c>
      <c r="AR42" s="72">
        <f t="shared" ca="1" si="34"/>
        <v>0</v>
      </c>
      <c r="AS42" s="72">
        <f t="shared" ca="1" si="35"/>
        <v>0</v>
      </c>
      <c r="AT42" s="72">
        <f t="shared" ca="1" si="36"/>
        <v>0</v>
      </c>
      <c r="AU42" s="85">
        <f t="shared" ca="1" si="37"/>
        <v>0</v>
      </c>
      <c r="AV42" s="85"/>
      <c r="AW42" s="73">
        <f t="shared" ca="1" si="38"/>
        <v>0</v>
      </c>
      <c r="AY42" s="73">
        <f t="shared" ca="1" si="39"/>
        <v>3963977.1164352214</v>
      </c>
      <c r="AZ42" s="86"/>
    </row>
    <row r="43" spans="1:52">
      <c r="A43" s="77">
        <f t="shared" si="40"/>
        <v>38930</v>
      </c>
      <c r="B43" s="78">
        <f t="shared" si="41"/>
        <v>50000</v>
      </c>
      <c r="C43" s="87"/>
      <c r="D43" s="79">
        <f t="shared" si="3"/>
        <v>50000</v>
      </c>
      <c r="E43" s="67">
        <f t="shared" si="4"/>
        <v>1550000</v>
      </c>
      <c r="F43" s="67">
        <f t="shared" ca="1" si="5"/>
        <v>1152304.7013988006</v>
      </c>
      <c r="G43" s="80">
        <f>VLOOKUP($A43,[0]!Table,MATCH(G$4,[0]!Curves,0))</f>
        <v>3.9249999999999998</v>
      </c>
      <c r="H43" s="81">
        <f t="shared" si="6"/>
        <v>3.9249999999999998</v>
      </c>
      <c r="I43" s="80">
        <f t="shared" si="7"/>
        <v>3.9249999999999998</v>
      </c>
      <c r="J43" s="80">
        <f>VLOOKUP($A43,[0]!Table,MATCH(J$4,[0]!Curves,0))</f>
        <v>-0.46</v>
      </c>
      <c r="K43" s="81">
        <f t="shared" si="8"/>
        <v>-0.46</v>
      </c>
      <c r="L43" s="99">
        <f t="shared" si="9"/>
        <v>-0.46</v>
      </c>
      <c r="M43" s="80">
        <f>VLOOKUP($A43,[0]!Table,MATCH(M$4,[0]!Curves,0))</f>
        <v>1.7212153194593001E-3</v>
      </c>
      <c r="N43" s="81">
        <f t="shared" si="10"/>
        <v>1.7212153194593001E-3</v>
      </c>
      <c r="O43" s="99">
        <f t="shared" si="11"/>
        <v>1.7212153194593001E-3</v>
      </c>
      <c r="P43" s="71"/>
      <c r="Q43" s="99">
        <f t="shared" si="12"/>
        <v>3.4667212153194589</v>
      </c>
      <c r="R43" s="99">
        <f t="shared" si="13"/>
        <v>3.4667212153194589</v>
      </c>
      <c r="S43" s="99">
        <f t="shared" si="14"/>
        <v>3.4667212153194589</v>
      </c>
      <c r="T43" s="82"/>
      <c r="U43" s="22">
        <f t="shared" si="15"/>
        <v>31</v>
      </c>
      <c r="V43" s="83">
        <f t="shared" si="16"/>
        <v>38985</v>
      </c>
      <c r="W43" s="22">
        <f t="shared" ca="1" si="17"/>
        <v>1936</v>
      </c>
      <c r="X43" s="80">
        <f>VLOOKUP($A43,[0]!Table,MATCH(X$4,[0]!Curves,0))</f>
        <v>5.66093379625663E-2</v>
      </c>
      <c r="Y43" s="84">
        <f t="shared" ca="1" si="18"/>
        <v>0.74342238799922622</v>
      </c>
      <c r="Z43" s="22">
        <f t="shared" si="19"/>
        <v>1</v>
      </c>
      <c r="AA43" s="22">
        <f t="shared" si="20"/>
        <v>31</v>
      </c>
      <c r="AC43" s="72">
        <f t="shared" ca="1" si="21"/>
        <v>4522795.9529902926</v>
      </c>
      <c r="AD43" s="72">
        <f t="shared" ca="1" si="22"/>
        <v>4522795.9529902926</v>
      </c>
      <c r="AE43" s="72">
        <f t="shared" ca="1" si="23"/>
        <v>4522795.9529902926</v>
      </c>
      <c r="AF43" s="72">
        <f t="shared" ca="1" si="24"/>
        <v>-530060.16264344833</v>
      </c>
      <c r="AG43" s="72">
        <f t="shared" ca="1" si="25"/>
        <v>-530060.16264344833</v>
      </c>
      <c r="AH43" s="72">
        <f t="shared" ca="1" si="26"/>
        <v>-530060.16264344833</v>
      </c>
      <c r="AI43" s="72">
        <f t="shared" ca="1" si="27"/>
        <v>1983.3645047325899</v>
      </c>
      <c r="AJ43" s="72">
        <f t="shared" ca="1" si="28"/>
        <v>1983.3645047325899</v>
      </c>
      <c r="AK43" s="72">
        <f t="shared" ca="1" si="29"/>
        <v>1983.3645047325899</v>
      </c>
      <c r="AL43" s="76"/>
      <c r="AM43" s="72">
        <f t="shared" ca="1" si="30"/>
        <v>0</v>
      </c>
      <c r="AN43" s="72">
        <f t="shared" ca="1" si="31"/>
        <v>0</v>
      </c>
      <c r="AO43" s="72">
        <f t="shared" ca="1" si="32"/>
        <v>0</v>
      </c>
      <c r="AP43" s="85">
        <f t="shared" ca="1" si="33"/>
        <v>0</v>
      </c>
      <c r="AR43" s="72">
        <f t="shared" ca="1" si="34"/>
        <v>0</v>
      </c>
      <c r="AS43" s="72">
        <f t="shared" ca="1" si="35"/>
        <v>0</v>
      </c>
      <c r="AT43" s="72">
        <f t="shared" ca="1" si="36"/>
        <v>0</v>
      </c>
      <c r="AU43" s="85">
        <f t="shared" ca="1" si="37"/>
        <v>0</v>
      </c>
      <c r="AV43" s="85"/>
      <c r="AW43" s="73">
        <f t="shared" ca="1" si="38"/>
        <v>0</v>
      </c>
      <c r="AY43" s="73">
        <f t="shared" ca="1" si="39"/>
        <v>3994719.1548515768</v>
      </c>
      <c r="AZ43" s="86"/>
    </row>
    <row r="44" spans="1:52">
      <c r="A44" s="77">
        <f t="shared" si="40"/>
        <v>38961</v>
      </c>
      <c r="B44" s="78">
        <f t="shared" si="41"/>
        <v>50000</v>
      </c>
      <c r="C44" s="87"/>
      <c r="D44" s="79">
        <f t="shared" si="3"/>
        <v>50000</v>
      </c>
      <c r="E44" s="67">
        <f t="shared" si="4"/>
        <v>1500000</v>
      </c>
      <c r="F44" s="67">
        <f t="shared" ca="1" si="5"/>
        <v>1109365.1586470767</v>
      </c>
      <c r="G44" s="80">
        <f>VLOOKUP($A44,[0]!Table,MATCH(G$4,[0]!Curves,0))</f>
        <v>3.9320000000000004</v>
      </c>
      <c r="H44" s="81">
        <f t="shared" si="6"/>
        <v>3.9320000000000004</v>
      </c>
      <c r="I44" s="80">
        <f t="shared" si="7"/>
        <v>3.9320000000000004</v>
      </c>
      <c r="J44" s="80">
        <f>VLOOKUP($A44,[0]!Table,MATCH(J$4,[0]!Curves,0))</f>
        <v>-0.46</v>
      </c>
      <c r="K44" s="81">
        <f t="shared" si="8"/>
        <v>-0.46</v>
      </c>
      <c r="L44" s="99">
        <f t="shared" si="9"/>
        <v>-0.46</v>
      </c>
      <c r="M44" s="80">
        <f>VLOOKUP($A44,[0]!Table,MATCH(M$4,[0]!Curves,0))</f>
        <v>1.7215584632101E-3</v>
      </c>
      <c r="N44" s="81">
        <f t="shared" si="10"/>
        <v>1.7215584632101E-3</v>
      </c>
      <c r="O44" s="99">
        <f t="shared" si="11"/>
        <v>1.7215584632101E-3</v>
      </c>
      <c r="P44" s="71"/>
      <c r="Q44" s="99">
        <f t="shared" si="12"/>
        <v>3.4737215584632106</v>
      </c>
      <c r="R44" s="99">
        <f t="shared" si="13"/>
        <v>3.4737215584632106</v>
      </c>
      <c r="S44" s="99">
        <f t="shared" si="14"/>
        <v>3.4737215584632106</v>
      </c>
      <c r="T44" s="82"/>
      <c r="U44" s="22">
        <f t="shared" si="15"/>
        <v>30</v>
      </c>
      <c r="V44" s="83">
        <f t="shared" si="16"/>
        <v>39015</v>
      </c>
      <c r="W44" s="22">
        <f t="shared" ca="1" si="17"/>
        <v>1966</v>
      </c>
      <c r="X44" s="80">
        <f>VLOOKUP($A44,[0]!Table,MATCH(X$4,[0]!Curves,0))</f>
        <v>5.6726193905073205E-2</v>
      </c>
      <c r="Y44" s="84">
        <f t="shared" ca="1" si="18"/>
        <v>0.73957677243138453</v>
      </c>
      <c r="Z44" s="22">
        <f t="shared" si="19"/>
        <v>1</v>
      </c>
      <c r="AA44" s="22">
        <f t="shared" si="20"/>
        <v>30</v>
      </c>
      <c r="AC44" s="72">
        <f t="shared" ca="1" si="21"/>
        <v>4362023.8038003063</v>
      </c>
      <c r="AD44" s="72">
        <f t="shared" ca="1" si="22"/>
        <v>4362023.8038003063</v>
      </c>
      <c r="AE44" s="72">
        <f t="shared" ca="1" si="23"/>
        <v>4362023.8038003063</v>
      </c>
      <c r="AF44" s="72">
        <f t="shared" ca="1" si="24"/>
        <v>-510307.9729776553</v>
      </c>
      <c r="AG44" s="72">
        <f t="shared" ca="1" si="25"/>
        <v>-510307.9729776553</v>
      </c>
      <c r="AH44" s="72">
        <f t="shared" ca="1" si="26"/>
        <v>-510307.9729776553</v>
      </c>
      <c r="AI44" s="72">
        <f t="shared" ca="1" si="27"/>
        <v>1909.8369776592901</v>
      </c>
      <c r="AJ44" s="72">
        <f t="shared" ca="1" si="28"/>
        <v>1909.8369776592901</v>
      </c>
      <c r="AK44" s="72">
        <f t="shared" ca="1" si="29"/>
        <v>1909.8369776592901</v>
      </c>
      <c r="AL44" s="76"/>
      <c r="AM44" s="72">
        <f t="shared" ca="1" si="30"/>
        <v>0</v>
      </c>
      <c r="AN44" s="72">
        <f t="shared" ca="1" si="31"/>
        <v>0</v>
      </c>
      <c r="AO44" s="72">
        <f t="shared" ca="1" si="32"/>
        <v>0</v>
      </c>
      <c r="AP44" s="85">
        <f t="shared" ca="1" si="33"/>
        <v>0</v>
      </c>
      <c r="AR44" s="72">
        <f t="shared" ca="1" si="34"/>
        <v>0</v>
      </c>
      <c r="AS44" s="72">
        <f t="shared" ca="1" si="35"/>
        <v>0</v>
      </c>
      <c r="AT44" s="72">
        <f t="shared" ca="1" si="36"/>
        <v>0</v>
      </c>
      <c r="AU44" s="85">
        <f t="shared" ca="1" si="37"/>
        <v>0</v>
      </c>
      <c r="AV44" s="85"/>
      <c r="AW44" s="73">
        <f t="shared" ca="1" si="38"/>
        <v>0</v>
      </c>
      <c r="AY44" s="73">
        <f t="shared" ca="1" si="39"/>
        <v>3853625.6678003101</v>
      </c>
      <c r="AZ44" s="86"/>
    </row>
    <row r="45" spans="1:52">
      <c r="A45" s="77">
        <f t="shared" si="40"/>
        <v>38991</v>
      </c>
      <c r="B45" s="78">
        <f t="shared" si="41"/>
        <v>50000</v>
      </c>
      <c r="C45" s="87"/>
      <c r="D45" s="79">
        <f t="shared" si="3"/>
        <v>50000</v>
      </c>
      <c r="E45" s="67">
        <f t="shared" si="4"/>
        <v>1550000</v>
      </c>
      <c r="F45" s="67">
        <f t="shared" ca="1" si="5"/>
        <v>1140195.3954654248</v>
      </c>
      <c r="G45" s="80">
        <f>VLOOKUP($A45,[0]!Table,MATCH(G$4,[0]!Curves,0))</f>
        <v>3.96</v>
      </c>
      <c r="H45" s="81">
        <f t="shared" si="6"/>
        <v>3.96</v>
      </c>
      <c r="I45" s="80">
        <f t="shared" si="7"/>
        <v>3.96</v>
      </c>
      <c r="J45" s="80">
        <f>VLOOKUP($A45,[0]!Table,MATCH(J$4,[0]!Curves,0))</f>
        <v>-0.46</v>
      </c>
      <c r="K45" s="81">
        <f t="shared" si="8"/>
        <v>-0.46</v>
      </c>
      <c r="L45" s="99">
        <f t="shared" si="9"/>
        <v>-0.46</v>
      </c>
      <c r="M45" s="80">
        <f>VLOOKUP($A45,[0]!Table,MATCH(M$4,[0]!Curves,0))</f>
        <v>1.7219018919853999E-3</v>
      </c>
      <c r="N45" s="81">
        <f t="shared" si="10"/>
        <v>1.7219018919853999E-3</v>
      </c>
      <c r="O45" s="99">
        <f t="shared" si="11"/>
        <v>1.7219018919853999E-3</v>
      </c>
      <c r="P45" s="71"/>
      <c r="Q45" s="99">
        <f t="shared" si="12"/>
        <v>3.5017219018919854</v>
      </c>
      <c r="R45" s="99">
        <f t="shared" si="13"/>
        <v>3.5017219018919854</v>
      </c>
      <c r="S45" s="99">
        <f t="shared" si="14"/>
        <v>3.5017219018919854</v>
      </c>
      <c r="T45" s="82"/>
      <c r="U45" s="22">
        <f t="shared" si="15"/>
        <v>31</v>
      </c>
      <c r="V45" s="83">
        <f t="shared" si="16"/>
        <v>39046</v>
      </c>
      <c r="W45" s="22">
        <f t="shared" ca="1" si="17"/>
        <v>1997</v>
      </c>
      <c r="X45" s="80">
        <f>VLOOKUP($A45,[0]!Table,MATCH(X$4,[0]!Curves,0))</f>
        <v>5.68392803053746E-2</v>
      </c>
      <c r="Y45" s="84">
        <f t="shared" ca="1" si="18"/>
        <v>0.73560993255833851</v>
      </c>
      <c r="Z45" s="22">
        <f t="shared" si="19"/>
        <v>1</v>
      </c>
      <c r="AA45" s="22">
        <f t="shared" si="20"/>
        <v>31</v>
      </c>
      <c r="AC45" s="72">
        <f t="shared" ca="1" si="21"/>
        <v>4515173.7660430819</v>
      </c>
      <c r="AD45" s="72">
        <f t="shared" ca="1" si="22"/>
        <v>4515173.7660430819</v>
      </c>
      <c r="AE45" s="72">
        <f t="shared" ca="1" si="23"/>
        <v>4515173.7660430819</v>
      </c>
      <c r="AF45" s="72">
        <f t="shared" ca="1" si="24"/>
        <v>-524489.88191409537</v>
      </c>
      <c r="AG45" s="72">
        <f t="shared" ca="1" si="25"/>
        <v>-524489.88191409537</v>
      </c>
      <c r="AH45" s="72">
        <f t="shared" ca="1" si="26"/>
        <v>-524489.88191409537</v>
      </c>
      <c r="AI45" s="72">
        <f t="shared" ca="1" si="27"/>
        <v>1963.3046086849561</v>
      </c>
      <c r="AJ45" s="72">
        <f t="shared" ca="1" si="28"/>
        <v>1963.3046086849561</v>
      </c>
      <c r="AK45" s="72">
        <f t="shared" ca="1" si="29"/>
        <v>1963.3046086849561</v>
      </c>
      <c r="AL45" s="76"/>
      <c r="AM45" s="72">
        <f t="shared" ca="1" si="30"/>
        <v>0</v>
      </c>
      <c r="AN45" s="72">
        <f t="shared" ca="1" si="31"/>
        <v>0</v>
      </c>
      <c r="AO45" s="72">
        <f t="shared" ca="1" si="32"/>
        <v>0</v>
      </c>
      <c r="AP45" s="85">
        <f t="shared" ca="1" si="33"/>
        <v>0</v>
      </c>
      <c r="AR45" s="72">
        <f t="shared" ca="1" si="34"/>
        <v>0</v>
      </c>
      <c r="AS45" s="72">
        <f t="shared" ca="1" si="35"/>
        <v>0</v>
      </c>
      <c r="AT45" s="72">
        <f t="shared" ca="1" si="36"/>
        <v>0</v>
      </c>
      <c r="AU45" s="85">
        <f t="shared" ca="1" si="37"/>
        <v>0</v>
      </c>
      <c r="AV45" s="85"/>
      <c r="AW45" s="73">
        <f t="shared" ca="1" si="38"/>
        <v>0</v>
      </c>
      <c r="AY45" s="73">
        <f t="shared" ca="1" si="39"/>
        <v>3992647.1887376714</v>
      </c>
      <c r="AZ45" s="86"/>
    </row>
    <row r="46" spans="1:52">
      <c r="A46" s="77">
        <f t="shared" si="40"/>
        <v>39022</v>
      </c>
      <c r="B46" s="78">
        <f t="shared" si="41"/>
        <v>50000</v>
      </c>
      <c r="C46" s="87"/>
      <c r="D46" s="79">
        <f t="shared" si="3"/>
        <v>50000</v>
      </c>
      <c r="E46" s="67">
        <f t="shared" si="4"/>
        <v>1500000</v>
      </c>
      <c r="F46" s="67">
        <f t="shared" ca="1" si="5"/>
        <v>1097666.8518255716</v>
      </c>
      <c r="G46" s="80">
        <f>VLOOKUP($A46,[0]!Table,MATCH(G$4,[0]!Curves,0))</f>
        <v>4.0949999999999998</v>
      </c>
      <c r="H46" s="81">
        <f t="shared" si="6"/>
        <v>4.0949999999999998</v>
      </c>
      <c r="I46" s="80">
        <f t="shared" si="7"/>
        <v>4.0949999999999998</v>
      </c>
      <c r="J46" s="80">
        <f>VLOOKUP($A46,[0]!Table,MATCH(J$4,[0]!Curves,0))</f>
        <v>-0.39500000000000002</v>
      </c>
      <c r="K46" s="81">
        <f t="shared" si="8"/>
        <v>-0.39500000000000002</v>
      </c>
      <c r="L46" s="99">
        <f t="shared" si="9"/>
        <v>-0.39500000000000002</v>
      </c>
      <c r="M46" s="80">
        <f>VLOOKUP($A46,[0]!Table,MATCH(M$4,[0]!Curves,0))</f>
        <v>5.5112592210326003E-3</v>
      </c>
      <c r="N46" s="81">
        <f t="shared" si="10"/>
        <v>5.5112592210326003E-3</v>
      </c>
      <c r="O46" s="99">
        <f t="shared" si="11"/>
        <v>5.5112592210326003E-3</v>
      </c>
      <c r="P46" s="71"/>
      <c r="Q46" s="99">
        <f t="shared" si="12"/>
        <v>3.7055112592210322</v>
      </c>
      <c r="R46" s="99">
        <f t="shared" si="13"/>
        <v>3.7055112592210322</v>
      </c>
      <c r="S46" s="99">
        <f t="shared" si="14"/>
        <v>3.7055112592210322</v>
      </c>
      <c r="T46" s="82"/>
      <c r="U46" s="22">
        <f t="shared" si="15"/>
        <v>30</v>
      </c>
      <c r="V46" s="83">
        <f t="shared" si="16"/>
        <v>39076</v>
      </c>
      <c r="W46" s="22">
        <f t="shared" ca="1" si="17"/>
        <v>2027</v>
      </c>
      <c r="X46" s="80">
        <f>VLOOKUP($A46,[0]!Table,MATCH(X$4,[0]!Curves,0))</f>
        <v>5.6956136256823602E-2</v>
      </c>
      <c r="Y46" s="84">
        <f t="shared" ca="1" si="18"/>
        <v>0.73177790121704778</v>
      </c>
      <c r="Z46" s="22">
        <f t="shared" si="19"/>
        <v>1</v>
      </c>
      <c r="AA46" s="22">
        <f t="shared" si="20"/>
        <v>30</v>
      </c>
      <c r="AC46" s="72">
        <f t="shared" ca="1" si="21"/>
        <v>4494945.7582257157</v>
      </c>
      <c r="AD46" s="72">
        <f t="shared" ca="1" si="22"/>
        <v>4494945.7582257157</v>
      </c>
      <c r="AE46" s="72">
        <f t="shared" ca="1" si="23"/>
        <v>4494945.7582257157</v>
      </c>
      <c r="AF46" s="72">
        <f t="shared" ca="1" si="24"/>
        <v>-433578.40647110081</v>
      </c>
      <c r="AG46" s="72">
        <f t="shared" ca="1" si="25"/>
        <v>-433578.40647110081</v>
      </c>
      <c r="AH46" s="72">
        <f t="shared" ca="1" si="26"/>
        <v>-433578.40647110081</v>
      </c>
      <c r="AI46" s="72">
        <f t="shared" ca="1" si="27"/>
        <v>6049.5265587455069</v>
      </c>
      <c r="AJ46" s="72">
        <f t="shared" ca="1" si="28"/>
        <v>6049.5265587455069</v>
      </c>
      <c r="AK46" s="72">
        <f t="shared" ca="1" si="29"/>
        <v>6049.5265587455069</v>
      </c>
      <c r="AL46" s="76"/>
      <c r="AM46" s="72">
        <f t="shared" ca="1" si="30"/>
        <v>0</v>
      </c>
      <c r="AN46" s="72">
        <f t="shared" ca="1" si="31"/>
        <v>0</v>
      </c>
      <c r="AO46" s="72">
        <f t="shared" ca="1" si="32"/>
        <v>0</v>
      </c>
      <c r="AP46" s="85">
        <f t="shared" ca="1" si="33"/>
        <v>0</v>
      </c>
      <c r="AR46" s="72">
        <f t="shared" ca="1" si="34"/>
        <v>0</v>
      </c>
      <c r="AS46" s="72">
        <f t="shared" ca="1" si="35"/>
        <v>0</v>
      </c>
      <c r="AT46" s="72">
        <f t="shared" ca="1" si="36"/>
        <v>0</v>
      </c>
      <c r="AU46" s="85">
        <f t="shared" ca="1" si="37"/>
        <v>0</v>
      </c>
      <c r="AV46" s="85"/>
      <c r="AW46" s="73">
        <f t="shared" ca="1" si="38"/>
        <v>0</v>
      </c>
      <c r="AY46" s="73">
        <f t="shared" ca="1" si="39"/>
        <v>4067416.8783133603</v>
      </c>
      <c r="AZ46" s="86"/>
    </row>
    <row r="47" spans="1:52">
      <c r="A47" s="77">
        <f t="shared" si="40"/>
        <v>39052</v>
      </c>
      <c r="B47" s="78">
        <f t="shared" si="41"/>
        <v>50000</v>
      </c>
      <c r="C47" s="87"/>
      <c r="D47" s="79">
        <f t="shared" si="3"/>
        <v>50000</v>
      </c>
      <c r="E47" s="67">
        <f t="shared" si="4"/>
        <v>1550000</v>
      </c>
      <c r="F47" s="67">
        <f t="shared" ca="1" si="5"/>
        <v>1128129.2477629783</v>
      </c>
      <c r="G47" s="80">
        <f>VLOOKUP($A47,[0]!Table,MATCH(G$4,[0]!Curves,0))</f>
        <v>4.2300000000000004</v>
      </c>
      <c r="H47" s="81">
        <f t="shared" si="6"/>
        <v>4.2300000000000004</v>
      </c>
      <c r="I47" s="80">
        <f t="shared" si="7"/>
        <v>4.2300000000000004</v>
      </c>
      <c r="J47" s="80">
        <f>VLOOKUP($A47,[0]!Table,MATCH(J$4,[0]!Curves,0))</f>
        <v>-0.39500000000000002</v>
      </c>
      <c r="K47" s="81">
        <f t="shared" si="8"/>
        <v>-0.39500000000000002</v>
      </c>
      <c r="L47" s="99">
        <f t="shared" si="9"/>
        <v>-0.39500000000000002</v>
      </c>
      <c r="M47" s="80">
        <f>VLOOKUP($A47,[0]!Table,MATCH(M$4,[0]!Curves,0))</f>
        <v>5.5124309118184008E-3</v>
      </c>
      <c r="N47" s="81">
        <f t="shared" si="10"/>
        <v>5.5124309118184008E-3</v>
      </c>
      <c r="O47" s="99">
        <f t="shared" si="11"/>
        <v>5.5124309118184008E-3</v>
      </c>
      <c r="P47" s="71"/>
      <c r="Q47" s="99">
        <f t="shared" si="12"/>
        <v>3.8405124309118186</v>
      </c>
      <c r="R47" s="99">
        <f t="shared" si="13"/>
        <v>3.8405124309118186</v>
      </c>
      <c r="S47" s="99">
        <f t="shared" si="14"/>
        <v>3.8405124309118186</v>
      </c>
      <c r="T47" s="82"/>
      <c r="U47" s="22">
        <f t="shared" si="15"/>
        <v>31</v>
      </c>
      <c r="V47" s="83">
        <f t="shared" si="16"/>
        <v>39107</v>
      </c>
      <c r="W47" s="22">
        <f t="shared" ca="1" si="17"/>
        <v>2058</v>
      </c>
      <c r="X47" s="80">
        <f>VLOOKUP($A47,[0]!Table,MATCH(X$4,[0]!Curves,0))</f>
        <v>5.7069222665777602E-2</v>
      </c>
      <c r="Y47" s="84">
        <f t="shared" ca="1" si="18"/>
        <v>0.72782532113740539</v>
      </c>
      <c r="Z47" s="22">
        <f t="shared" si="19"/>
        <v>1</v>
      </c>
      <c r="AA47" s="22">
        <f t="shared" si="20"/>
        <v>31</v>
      </c>
      <c r="AC47" s="72">
        <f t="shared" ca="1" si="21"/>
        <v>4771986.7180373985</v>
      </c>
      <c r="AD47" s="72">
        <f t="shared" ca="1" si="22"/>
        <v>4771986.7180373985</v>
      </c>
      <c r="AE47" s="72">
        <f t="shared" ca="1" si="23"/>
        <v>4771986.7180373985</v>
      </c>
      <c r="AF47" s="72">
        <f t="shared" ca="1" si="24"/>
        <v>-445611.05286637647</v>
      </c>
      <c r="AG47" s="72">
        <f t="shared" ca="1" si="25"/>
        <v>-445611.05286637647</v>
      </c>
      <c r="AH47" s="72">
        <f t="shared" ca="1" si="26"/>
        <v>-445611.05286637647</v>
      </c>
      <c r="AI47" s="72">
        <f t="shared" ca="1" si="27"/>
        <v>6218.7345378950813</v>
      </c>
      <c r="AJ47" s="72">
        <f t="shared" ca="1" si="28"/>
        <v>6218.7345378950813</v>
      </c>
      <c r="AK47" s="72">
        <f t="shared" ca="1" si="29"/>
        <v>6218.7345378950813</v>
      </c>
      <c r="AL47" s="76"/>
      <c r="AM47" s="72">
        <f t="shared" ca="1" si="30"/>
        <v>0</v>
      </c>
      <c r="AN47" s="72">
        <f t="shared" ca="1" si="31"/>
        <v>0</v>
      </c>
      <c r="AO47" s="72">
        <f t="shared" ca="1" si="32"/>
        <v>0</v>
      </c>
      <c r="AP47" s="85">
        <f t="shared" ca="1" si="33"/>
        <v>0</v>
      </c>
      <c r="AR47" s="72">
        <f t="shared" ca="1" si="34"/>
        <v>0</v>
      </c>
      <c r="AS47" s="72">
        <f t="shared" ca="1" si="35"/>
        <v>0</v>
      </c>
      <c r="AT47" s="72">
        <f t="shared" ca="1" si="36"/>
        <v>0</v>
      </c>
      <c r="AU47" s="85">
        <f t="shared" ca="1" si="37"/>
        <v>0</v>
      </c>
      <c r="AV47" s="85"/>
      <c r="AW47" s="73">
        <f t="shared" ca="1" si="38"/>
        <v>0</v>
      </c>
      <c r="AY47" s="73">
        <f t="shared" ca="1" si="39"/>
        <v>4332594.3997089174</v>
      </c>
      <c r="AZ47" s="86"/>
    </row>
    <row r="48" spans="1:52">
      <c r="A48" s="77">
        <f t="shared" si="40"/>
        <v>39083</v>
      </c>
      <c r="B48" s="78">
        <f t="shared" si="41"/>
        <v>50000</v>
      </c>
      <c r="C48" s="87"/>
      <c r="D48" s="79">
        <f t="shared" si="3"/>
        <v>50000</v>
      </c>
      <c r="E48" s="67">
        <f t="shared" si="4"/>
        <v>1550000</v>
      </c>
      <c r="F48" s="67">
        <f t="shared" ca="1" si="5"/>
        <v>1122014.2429941429</v>
      </c>
      <c r="G48" s="80">
        <f>VLOOKUP($A48,[0]!Table,MATCH(G$4,[0]!Curves,0))</f>
        <v>4.2910000000000004</v>
      </c>
      <c r="H48" s="81">
        <f t="shared" si="6"/>
        <v>4.2910000000000004</v>
      </c>
      <c r="I48" s="80">
        <f t="shared" si="7"/>
        <v>4.2910000000000004</v>
      </c>
      <c r="J48" s="80">
        <f>VLOOKUP($A48,[0]!Table,MATCH(J$4,[0]!Curves,0))</f>
        <v>-0.39500000000000002</v>
      </c>
      <c r="K48" s="81">
        <f t="shared" si="8"/>
        <v>-0.39500000000000002</v>
      </c>
      <c r="L48" s="99">
        <f t="shared" si="9"/>
        <v>-0.39500000000000002</v>
      </c>
      <c r="M48" s="80">
        <f>VLOOKUP($A48,[0]!Table,MATCH(M$4,[0]!Curves,0))</f>
        <v>5.513679258658E-3</v>
      </c>
      <c r="N48" s="81">
        <f t="shared" si="10"/>
        <v>5.513679258658E-3</v>
      </c>
      <c r="O48" s="99">
        <f t="shared" si="11"/>
        <v>5.513679258658E-3</v>
      </c>
      <c r="P48" s="71"/>
      <c r="Q48" s="99">
        <f t="shared" si="12"/>
        <v>3.9015136792586582</v>
      </c>
      <c r="R48" s="99">
        <f t="shared" si="13"/>
        <v>3.9015136792586582</v>
      </c>
      <c r="S48" s="99">
        <f t="shared" si="14"/>
        <v>3.9015136792586582</v>
      </c>
      <c r="T48" s="82"/>
      <c r="U48" s="22">
        <f t="shared" si="15"/>
        <v>31</v>
      </c>
      <c r="V48" s="83">
        <f t="shared" si="16"/>
        <v>39138</v>
      </c>
      <c r="W48" s="22">
        <f t="shared" ca="1" si="17"/>
        <v>2089</v>
      </c>
      <c r="X48" s="80">
        <f>VLOOKUP($A48,[0]!Table,MATCH(X$4,[0]!Curves,0))</f>
        <v>5.7186078626168001E-2</v>
      </c>
      <c r="Y48" s="84">
        <f t="shared" ca="1" si="18"/>
        <v>0.72388015677041473</v>
      </c>
      <c r="Z48" s="22">
        <f t="shared" si="19"/>
        <v>1</v>
      </c>
      <c r="AA48" s="22">
        <f t="shared" si="20"/>
        <v>31</v>
      </c>
      <c r="AC48" s="72">
        <f t="shared" ca="1" si="21"/>
        <v>4814563.1166878678</v>
      </c>
      <c r="AD48" s="72">
        <f t="shared" ca="1" si="22"/>
        <v>4814563.1166878678</v>
      </c>
      <c r="AE48" s="72">
        <f t="shared" ca="1" si="23"/>
        <v>4814563.1166878678</v>
      </c>
      <c r="AF48" s="72">
        <f t="shared" ca="1" si="24"/>
        <v>-443195.62598268647</v>
      </c>
      <c r="AG48" s="72">
        <f t="shared" ca="1" si="25"/>
        <v>-443195.62598268647</v>
      </c>
      <c r="AH48" s="72">
        <f t="shared" ca="1" si="26"/>
        <v>-443195.62598268647</v>
      </c>
      <c r="AI48" s="72">
        <f t="shared" ca="1" si="27"/>
        <v>6186.4266595156632</v>
      </c>
      <c r="AJ48" s="72">
        <f t="shared" ca="1" si="28"/>
        <v>6186.4266595156632</v>
      </c>
      <c r="AK48" s="72">
        <f t="shared" ca="1" si="29"/>
        <v>6186.4266595156632</v>
      </c>
      <c r="AL48" s="76"/>
      <c r="AM48" s="72">
        <f t="shared" ca="1" si="30"/>
        <v>0</v>
      </c>
      <c r="AN48" s="72">
        <f t="shared" ca="1" si="31"/>
        <v>0</v>
      </c>
      <c r="AO48" s="72">
        <f t="shared" ca="1" si="32"/>
        <v>0</v>
      </c>
      <c r="AP48" s="85">
        <f t="shared" ca="1" si="33"/>
        <v>0</v>
      </c>
      <c r="AR48" s="72">
        <f t="shared" ca="1" si="34"/>
        <v>0</v>
      </c>
      <c r="AS48" s="72">
        <f t="shared" ca="1" si="35"/>
        <v>0</v>
      </c>
      <c r="AT48" s="72">
        <f t="shared" ca="1" si="36"/>
        <v>0</v>
      </c>
      <c r="AU48" s="85">
        <f t="shared" ca="1" si="37"/>
        <v>0</v>
      </c>
      <c r="AV48" s="85"/>
      <c r="AW48" s="73">
        <f t="shared" ca="1" si="38"/>
        <v>0</v>
      </c>
      <c r="AY48" s="73">
        <f t="shared" ca="1" si="39"/>
        <v>4377553.917364697</v>
      </c>
      <c r="AZ48" s="86"/>
    </row>
    <row r="49" spans="1:52">
      <c r="A49" s="77">
        <f t="shared" si="40"/>
        <v>39114</v>
      </c>
      <c r="B49" s="78">
        <f t="shared" si="41"/>
        <v>50000</v>
      </c>
      <c r="C49" s="87"/>
      <c r="D49" s="79">
        <f t="shared" si="3"/>
        <v>50000</v>
      </c>
      <c r="E49" s="67">
        <f t="shared" si="4"/>
        <v>1400000</v>
      </c>
      <c r="F49" s="67">
        <f t="shared" ca="1" si="5"/>
        <v>1008452.5500254778</v>
      </c>
      <c r="G49" s="80">
        <f>VLOOKUP($A49,[0]!Table,MATCH(G$4,[0]!Curves,0))</f>
        <v>4.173</v>
      </c>
      <c r="H49" s="81">
        <f t="shared" si="6"/>
        <v>4.173</v>
      </c>
      <c r="I49" s="80">
        <f t="shared" si="7"/>
        <v>4.173</v>
      </c>
      <c r="J49" s="80">
        <f>VLOOKUP($A49,[0]!Table,MATCH(J$4,[0]!Curves,0))</f>
        <v>-0.39500000000000002</v>
      </c>
      <c r="K49" s="81">
        <f t="shared" si="8"/>
        <v>-0.39500000000000002</v>
      </c>
      <c r="L49" s="99">
        <f t="shared" si="9"/>
        <v>-0.39500000000000002</v>
      </c>
      <c r="M49" s="80">
        <f>VLOOKUP($A49,[0]!Table,MATCH(M$4,[0]!Curves,0))</f>
        <v>5.5149658418999995E-3</v>
      </c>
      <c r="N49" s="81">
        <f t="shared" si="10"/>
        <v>5.5149658418999995E-3</v>
      </c>
      <c r="O49" s="99">
        <f t="shared" si="11"/>
        <v>5.5149658418999995E-3</v>
      </c>
      <c r="P49" s="71"/>
      <c r="Q49" s="99">
        <f t="shared" si="12"/>
        <v>3.7835149658419001</v>
      </c>
      <c r="R49" s="99">
        <f t="shared" si="13"/>
        <v>3.7835149658419001</v>
      </c>
      <c r="S49" s="99">
        <f t="shared" si="14"/>
        <v>3.7835149658419001</v>
      </c>
      <c r="T49" s="82"/>
      <c r="U49" s="22">
        <f t="shared" si="15"/>
        <v>28</v>
      </c>
      <c r="V49" s="83">
        <f t="shared" si="16"/>
        <v>39166</v>
      </c>
      <c r="W49" s="22">
        <f t="shared" ca="1" si="17"/>
        <v>2117</v>
      </c>
      <c r="X49" s="80">
        <f>VLOOKUP($A49,[0]!Table,MATCH(X$4,[0]!Curves,0))</f>
        <v>5.7302934591100904E-2</v>
      </c>
      <c r="Y49" s="84">
        <f t="shared" ca="1" si="18"/>
        <v>0.72032325001819841</v>
      </c>
      <c r="Z49" s="22">
        <f t="shared" si="19"/>
        <v>1</v>
      </c>
      <c r="AA49" s="22">
        <f t="shared" si="20"/>
        <v>28</v>
      </c>
      <c r="AC49" s="72">
        <f t="shared" ca="1" si="21"/>
        <v>4208272.491256319</v>
      </c>
      <c r="AD49" s="72">
        <f t="shared" ca="1" si="22"/>
        <v>4208272.491256319</v>
      </c>
      <c r="AE49" s="72">
        <f t="shared" ca="1" si="23"/>
        <v>4208272.491256319</v>
      </c>
      <c r="AF49" s="72">
        <f t="shared" ca="1" si="24"/>
        <v>-398338.75726006372</v>
      </c>
      <c r="AG49" s="72">
        <f t="shared" ca="1" si="25"/>
        <v>-398338.75726006372</v>
      </c>
      <c r="AH49" s="72">
        <f t="shared" ca="1" si="26"/>
        <v>-398338.75726006372</v>
      </c>
      <c r="AI49" s="72">
        <f t="shared" ca="1" si="27"/>
        <v>5561.5813665674605</v>
      </c>
      <c r="AJ49" s="72">
        <f t="shared" ca="1" si="28"/>
        <v>5561.5813665674605</v>
      </c>
      <c r="AK49" s="72">
        <f t="shared" ca="1" si="29"/>
        <v>5561.5813665674605</v>
      </c>
      <c r="AL49" s="76"/>
      <c r="AM49" s="72">
        <f t="shared" ca="1" si="30"/>
        <v>0</v>
      </c>
      <c r="AN49" s="72">
        <f t="shared" ca="1" si="31"/>
        <v>0</v>
      </c>
      <c r="AO49" s="72">
        <f t="shared" ca="1" si="32"/>
        <v>0</v>
      </c>
      <c r="AP49" s="85">
        <f t="shared" ca="1" si="33"/>
        <v>0</v>
      </c>
      <c r="AR49" s="72">
        <f t="shared" ca="1" si="34"/>
        <v>0</v>
      </c>
      <c r="AS49" s="72">
        <f t="shared" ca="1" si="35"/>
        <v>0</v>
      </c>
      <c r="AT49" s="72">
        <f t="shared" ca="1" si="36"/>
        <v>0</v>
      </c>
      <c r="AU49" s="85">
        <f t="shared" ca="1" si="37"/>
        <v>0</v>
      </c>
      <c r="AV49" s="85"/>
      <c r="AW49" s="73">
        <f t="shared" ca="1" si="38"/>
        <v>0</v>
      </c>
      <c r="AY49" s="73">
        <f t="shared" ca="1" si="39"/>
        <v>3815495.3153628227</v>
      </c>
      <c r="AZ49" s="86"/>
    </row>
    <row r="50" spans="1:52">
      <c r="A50" s="77">
        <f t="shared" si="40"/>
        <v>39142</v>
      </c>
      <c r="B50" s="78">
        <f t="shared" si="41"/>
        <v>50000</v>
      </c>
      <c r="C50" s="87"/>
      <c r="D50" s="79">
        <f t="shared" si="3"/>
        <v>50000</v>
      </c>
      <c r="E50" s="67">
        <f t="shared" si="4"/>
        <v>1550000</v>
      </c>
      <c r="F50" s="67">
        <f t="shared" ca="1" si="5"/>
        <v>1110408.3892537579</v>
      </c>
      <c r="G50" s="80">
        <f>VLOOKUP($A50,[0]!Table,MATCH(G$4,[0]!Curves,0))</f>
        <v>4.04</v>
      </c>
      <c r="H50" s="81">
        <f t="shared" si="6"/>
        <v>4.04</v>
      </c>
      <c r="I50" s="80">
        <f t="shared" si="7"/>
        <v>4.04</v>
      </c>
      <c r="J50" s="80">
        <f>VLOOKUP($A50,[0]!Table,MATCH(J$4,[0]!Curves,0))</f>
        <v>-0.39500000000000002</v>
      </c>
      <c r="K50" s="81">
        <f t="shared" si="8"/>
        <v>-0.39500000000000002</v>
      </c>
      <c r="L50" s="99">
        <f t="shared" si="9"/>
        <v>-0.39500000000000002</v>
      </c>
      <c r="M50" s="80">
        <f>VLOOKUP($A50,[0]!Table,MATCH(M$4,[0]!Curves,0))</f>
        <v>5.5161607998126996E-3</v>
      </c>
      <c r="N50" s="81">
        <f t="shared" si="10"/>
        <v>5.5161607998126996E-3</v>
      </c>
      <c r="O50" s="99">
        <f t="shared" si="11"/>
        <v>5.5161607998126996E-3</v>
      </c>
      <c r="P50" s="71"/>
      <c r="Q50" s="99">
        <f t="shared" si="12"/>
        <v>3.6505161607998127</v>
      </c>
      <c r="R50" s="99">
        <f t="shared" si="13"/>
        <v>3.6505161607998127</v>
      </c>
      <c r="S50" s="99">
        <f t="shared" si="14"/>
        <v>3.6505161607998127</v>
      </c>
      <c r="T50" s="82"/>
      <c r="U50" s="22">
        <f t="shared" si="15"/>
        <v>31</v>
      </c>
      <c r="V50" s="83">
        <f t="shared" si="16"/>
        <v>39197</v>
      </c>
      <c r="W50" s="22">
        <f t="shared" ca="1" si="17"/>
        <v>2148</v>
      </c>
      <c r="X50" s="80">
        <f>VLOOKUP($A50,[0]!Table,MATCH(X$4,[0]!Curves,0))</f>
        <v>5.74084819181713E-2</v>
      </c>
      <c r="Y50" s="84">
        <f t="shared" ca="1" si="18"/>
        <v>0.71639250919597286</v>
      </c>
      <c r="Z50" s="22">
        <f t="shared" si="19"/>
        <v>1</v>
      </c>
      <c r="AA50" s="22">
        <f t="shared" si="20"/>
        <v>31</v>
      </c>
      <c r="AC50" s="72">
        <f t="shared" ca="1" si="21"/>
        <v>4486049.8925851816</v>
      </c>
      <c r="AD50" s="72">
        <f t="shared" ca="1" si="22"/>
        <v>4486049.8925851816</v>
      </c>
      <c r="AE50" s="72">
        <f t="shared" ca="1" si="23"/>
        <v>4486049.8925851816</v>
      </c>
      <c r="AF50" s="72">
        <f t="shared" ca="1" si="24"/>
        <v>-438611.31375523441</v>
      </c>
      <c r="AG50" s="72">
        <f t="shared" ca="1" si="25"/>
        <v>-438611.31375523441</v>
      </c>
      <c r="AH50" s="72">
        <f t="shared" ca="1" si="26"/>
        <v>-438611.31375523441</v>
      </c>
      <c r="AI50" s="72">
        <f t="shared" ca="1" si="27"/>
        <v>6125.1912285847402</v>
      </c>
      <c r="AJ50" s="72">
        <f t="shared" ca="1" si="28"/>
        <v>6125.1912285847402</v>
      </c>
      <c r="AK50" s="72">
        <f t="shared" ca="1" si="29"/>
        <v>6125.1912285847402</v>
      </c>
      <c r="AL50" s="76"/>
      <c r="AM50" s="72">
        <f t="shared" ca="1" si="30"/>
        <v>0</v>
      </c>
      <c r="AN50" s="72">
        <f t="shared" ca="1" si="31"/>
        <v>0</v>
      </c>
      <c r="AO50" s="72">
        <f t="shared" ca="1" si="32"/>
        <v>0</v>
      </c>
      <c r="AP50" s="85">
        <f t="shared" ca="1" si="33"/>
        <v>0</v>
      </c>
      <c r="AR50" s="72">
        <f t="shared" ca="1" si="34"/>
        <v>0</v>
      </c>
      <c r="AS50" s="72">
        <f t="shared" ca="1" si="35"/>
        <v>0</v>
      </c>
      <c r="AT50" s="72">
        <f t="shared" ca="1" si="36"/>
        <v>0</v>
      </c>
      <c r="AU50" s="85">
        <f t="shared" ca="1" si="37"/>
        <v>0</v>
      </c>
      <c r="AV50" s="85"/>
      <c r="AW50" s="73">
        <f t="shared" ca="1" si="38"/>
        <v>0</v>
      </c>
      <c r="AY50" s="73">
        <f t="shared" ca="1" si="39"/>
        <v>4053563.7700585318</v>
      </c>
      <c r="AZ50" s="86"/>
    </row>
    <row r="51" spans="1:52">
      <c r="A51" s="77">
        <f t="shared" si="40"/>
        <v>39173</v>
      </c>
      <c r="B51" s="78">
        <f t="shared" si="41"/>
        <v>50000</v>
      </c>
      <c r="C51" s="87"/>
      <c r="D51" s="79">
        <f t="shared" si="3"/>
        <v>50000</v>
      </c>
      <c r="E51" s="67">
        <f t="shared" si="4"/>
        <v>1500000</v>
      </c>
      <c r="F51" s="67">
        <f t="shared" ca="1" si="5"/>
        <v>1068893.9011685264</v>
      </c>
      <c r="G51" s="80">
        <f>VLOOKUP($A51,[0]!Table,MATCH(G$4,[0]!Curves,0))</f>
        <v>3.855</v>
      </c>
      <c r="H51" s="81">
        <f t="shared" si="6"/>
        <v>3.855</v>
      </c>
      <c r="I51" s="80">
        <f t="shared" si="7"/>
        <v>3.855</v>
      </c>
      <c r="J51" s="80">
        <f>VLOOKUP($A51,[0]!Table,MATCH(J$4,[0]!Curves,0))</f>
        <v>-0.5</v>
      </c>
      <c r="K51" s="81">
        <f t="shared" si="8"/>
        <v>-0.5</v>
      </c>
      <c r="L51" s="99">
        <f t="shared" si="9"/>
        <v>-0.5</v>
      </c>
      <c r="M51" s="80">
        <f>VLOOKUP($A51,[0]!Table,MATCH(M$4,[0]!Curves,0))</f>
        <v>1.7242250672310001E-3</v>
      </c>
      <c r="N51" s="81">
        <f t="shared" si="10"/>
        <v>1.7242250672310001E-3</v>
      </c>
      <c r="O51" s="99">
        <f t="shared" si="11"/>
        <v>1.7242250672310001E-3</v>
      </c>
      <c r="P51" s="71"/>
      <c r="Q51" s="99">
        <f t="shared" si="12"/>
        <v>3.3567242250672309</v>
      </c>
      <c r="R51" s="99">
        <f t="shared" si="13"/>
        <v>3.3567242250672309</v>
      </c>
      <c r="S51" s="99">
        <f t="shared" si="14"/>
        <v>3.3567242250672309</v>
      </c>
      <c r="T51" s="82"/>
      <c r="U51" s="22">
        <f t="shared" si="15"/>
        <v>30</v>
      </c>
      <c r="V51" s="83">
        <f t="shared" si="16"/>
        <v>39227</v>
      </c>
      <c r="W51" s="22">
        <f t="shared" ca="1" si="17"/>
        <v>2178</v>
      </c>
      <c r="X51" s="80">
        <f>VLOOKUP($A51,[0]!Table,MATCH(X$4,[0]!Curves,0))</f>
        <v>5.75253378917506E-2</v>
      </c>
      <c r="Y51" s="84">
        <f t="shared" ca="1" si="18"/>
        <v>0.71259593411235089</v>
      </c>
      <c r="Z51" s="22">
        <f t="shared" si="19"/>
        <v>1</v>
      </c>
      <c r="AA51" s="22">
        <f t="shared" si="20"/>
        <v>30</v>
      </c>
      <c r="AC51" s="72">
        <f t="shared" ca="1" si="21"/>
        <v>4120585.9890046692</v>
      </c>
      <c r="AD51" s="72">
        <f t="shared" ca="1" si="22"/>
        <v>4120585.9890046692</v>
      </c>
      <c r="AE51" s="72">
        <f t="shared" ca="1" si="23"/>
        <v>4120585.9890046692</v>
      </c>
      <c r="AF51" s="72">
        <f t="shared" ca="1" si="24"/>
        <v>-534446.95058426319</v>
      </c>
      <c r="AG51" s="72">
        <f t="shared" ca="1" si="25"/>
        <v>-534446.95058426319</v>
      </c>
      <c r="AH51" s="72">
        <f t="shared" ca="1" si="26"/>
        <v>-534446.95058426319</v>
      </c>
      <c r="AI51" s="72">
        <f t="shared" ca="1" si="27"/>
        <v>1843.0136586051083</v>
      </c>
      <c r="AJ51" s="72">
        <f t="shared" ca="1" si="28"/>
        <v>1843.0136586051083</v>
      </c>
      <c r="AK51" s="72">
        <f t="shared" ca="1" si="29"/>
        <v>1843.0136586051083</v>
      </c>
      <c r="AL51" s="76"/>
      <c r="AM51" s="72">
        <f t="shared" ca="1" si="30"/>
        <v>0</v>
      </c>
      <c r="AN51" s="72">
        <f t="shared" ca="1" si="31"/>
        <v>0</v>
      </c>
      <c r="AO51" s="72">
        <f t="shared" ca="1" si="32"/>
        <v>0</v>
      </c>
      <c r="AP51" s="85">
        <f t="shared" ca="1" si="33"/>
        <v>0</v>
      </c>
      <c r="AR51" s="72">
        <f t="shared" ca="1" si="34"/>
        <v>0</v>
      </c>
      <c r="AS51" s="72">
        <f t="shared" ca="1" si="35"/>
        <v>0</v>
      </c>
      <c r="AT51" s="72">
        <f t="shared" ca="1" si="36"/>
        <v>0</v>
      </c>
      <c r="AU51" s="85">
        <f t="shared" ca="1" si="37"/>
        <v>0</v>
      </c>
      <c r="AV51" s="85"/>
      <c r="AW51" s="73">
        <f t="shared" ca="1" si="38"/>
        <v>0</v>
      </c>
      <c r="AY51" s="73">
        <f t="shared" ca="1" si="39"/>
        <v>3587982.0520790112</v>
      </c>
      <c r="AZ51" s="86"/>
    </row>
    <row r="52" spans="1:52">
      <c r="A52" s="77">
        <f t="shared" si="40"/>
        <v>39203</v>
      </c>
      <c r="B52" s="78">
        <f t="shared" si="41"/>
        <v>50000</v>
      </c>
      <c r="C52" s="87"/>
      <c r="D52" s="79">
        <f t="shared" si="3"/>
        <v>50000</v>
      </c>
      <c r="E52" s="67">
        <f t="shared" si="4"/>
        <v>1550000</v>
      </c>
      <c r="F52" s="67">
        <f t="shared" ca="1" si="5"/>
        <v>1098454.8156204675</v>
      </c>
      <c r="G52" s="80">
        <f>VLOOKUP($A52,[0]!Table,MATCH(G$4,[0]!Curves,0))</f>
        <v>3.8450000000000002</v>
      </c>
      <c r="H52" s="81">
        <f t="shared" si="6"/>
        <v>3.8450000000000002</v>
      </c>
      <c r="I52" s="80">
        <f t="shared" si="7"/>
        <v>3.8450000000000002</v>
      </c>
      <c r="J52" s="80">
        <f>VLOOKUP($A52,[0]!Table,MATCH(J$4,[0]!Curves,0))</f>
        <v>-0.5</v>
      </c>
      <c r="K52" s="81">
        <f t="shared" si="8"/>
        <v>-0.5</v>
      </c>
      <c r="L52" s="99">
        <f t="shared" si="9"/>
        <v>-0.5</v>
      </c>
      <c r="M52" s="80">
        <f>VLOOKUP($A52,[0]!Table,MATCH(M$4,[0]!Curves,0))</f>
        <v>1.7246475766564998E-3</v>
      </c>
      <c r="N52" s="81">
        <f t="shared" si="10"/>
        <v>1.7246475766564998E-3</v>
      </c>
      <c r="O52" s="99">
        <f t="shared" si="11"/>
        <v>1.7246475766564998E-3</v>
      </c>
      <c r="P52" s="71"/>
      <c r="Q52" s="99">
        <f t="shared" si="12"/>
        <v>3.3467246475766568</v>
      </c>
      <c r="R52" s="99">
        <f t="shared" si="13"/>
        <v>3.3467246475766568</v>
      </c>
      <c r="S52" s="99">
        <f t="shared" si="14"/>
        <v>3.3467246475766568</v>
      </c>
      <c r="T52" s="82"/>
      <c r="U52" s="22">
        <f t="shared" si="15"/>
        <v>31</v>
      </c>
      <c r="V52" s="83">
        <f t="shared" si="16"/>
        <v>39258</v>
      </c>
      <c r="W52" s="22">
        <f t="shared" ca="1" si="17"/>
        <v>2209</v>
      </c>
      <c r="X52" s="80">
        <f>VLOOKUP($A52,[0]!Table,MATCH(X$4,[0]!Curves,0))</f>
        <v>5.76384243221204E-2</v>
      </c>
      <c r="Y52" s="84">
        <f t="shared" ca="1" si="18"/>
        <v>0.70868052620675326</v>
      </c>
      <c r="Z52" s="22">
        <f t="shared" si="19"/>
        <v>1</v>
      </c>
      <c r="AA52" s="22">
        <f t="shared" si="20"/>
        <v>31</v>
      </c>
      <c r="AC52" s="72">
        <f t="shared" ca="1" si="21"/>
        <v>4223558.7660606978</v>
      </c>
      <c r="AD52" s="72">
        <f t="shared" ca="1" si="22"/>
        <v>4223558.7660606978</v>
      </c>
      <c r="AE52" s="72">
        <f t="shared" ca="1" si="23"/>
        <v>4223558.7660606978</v>
      </c>
      <c r="AF52" s="72">
        <f t="shared" ca="1" si="24"/>
        <v>-549227.40781023377</v>
      </c>
      <c r="AG52" s="72">
        <f t="shared" ca="1" si="25"/>
        <v>-549227.40781023377</v>
      </c>
      <c r="AH52" s="72">
        <f t="shared" ca="1" si="26"/>
        <v>-549227.40781023377</v>
      </c>
      <c r="AI52" s="72">
        <f t="shared" ca="1" si="27"/>
        <v>1894.4474358265018</v>
      </c>
      <c r="AJ52" s="72">
        <f t="shared" ca="1" si="28"/>
        <v>1894.4474358265018</v>
      </c>
      <c r="AK52" s="72">
        <f t="shared" ca="1" si="29"/>
        <v>1894.4474358265018</v>
      </c>
      <c r="AL52" s="76"/>
      <c r="AM52" s="72">
        <f t="shared" ca="1" si="30"/>
        <v>0</v>
      </c>
      <c r="AN52" s="72">
        <f t="shared" ca="1" si="31"/>
        <v>0</v>
      </c>
      <c r="AO52" s="72">
        <f t="shared" ca="1" si="32"/>
        <v>0</v>
      </c>
      <c r="AP52" s="85">
        <f t="shared" ca="1" si="33"/>
        <v>0</v>
      </c>
      <c r="AR52" s="72">
        <f t="shared" ca="1" si="34"/>
        <v>0</v>
      </c>
      <c r="AS52" s="72">
        <f t="shared" ca="1" si="35"/>
        <v>0</v>
      </c>
      <c r="AT52" s="72">
        <f t="shared" ca="1" si="36"/>
        <v>0</v>
      </c>
      <c r="AU52" s="85">
        <f t="shared" ca="1" si="37"/>
        <v>0</v>
      </c>
      <c r="AV52" s="85"/>
      <c r="AW52" s="73">
        <f t="shared" ca="1" si="38"/>
        <v>0</v>
      </c>
      <c r="AY52" s="73">
        <f t="shared" ca="1" si="39"/>
        <v>3676225.8056862904</v>
      </c>
      <c r="AZ52" s="86"/>
    </row>
    <row r="53" spans="1:52">
      <c r="A53" s="77">
        <f t="shared" si="40"/>
        <v>39234</v>
      </c>
      <c r="B53" s="78">
        <f t="shared" si="41"/>
        <v>50000</v>
      </c>
      <c r="C53" s="87"/>
      <c r="D53" s="79">
        <f t="shared" si="3"/>
        <v>50000</v>
      </c>
      <c r="E53" s="67">
        <f t="shared" si="4"/>
        <v>1500000</v>
      </c>
      <c r="F53" s="67">
        <f t="shared" ca="1" si="5"/>
        <v>1057348.4900261294</v>
      </c>
      <c r="G53" s="80">
        <f>VLOOKUP($A53,[0]!Table,MATCH(G$4,[0]!Curves,0))</f>
        <v>3.8810000000000002</v>
      </c>
      <c r="H53" s="81">
        <f t="shared" si="6"/>
        <v>3.8810000000000002</v>
      </c>
      <c r="I53" s="80">
        <f t="shared" si="7"/>
        <v>3.8810000000000002</v>
      </c>
      <c r="J53" s="80">
        <f>VLOOKUP($A53,[0]!Table,MATCH(J$4,[0]!Curves,0))</f>
        <v>-0.5</v>
      </c>
      <c r="K53" s="81">
        <f t="shared" si="8"/>
        <v>-0.5</v>
      </c>
      <c r="L53" s="99">
        <f t="shared" si="9"/>
        <v>-0.5</v>
      </c>
      <c r="M53" s="80">
        <f>VLOOKUP($A53,[0]!Table,MATCH(M$4,[0]!Curves,0))</f>
        <v>1.7250959526953001E-3</v>
      </c>
      <c r="N53" s="81">
        <f t="shared" si="10"/>
        <v>1.7250959526953001E-3</v>
      </c>
      <c r="O53" s="99">
        <f t="shared" si="11"/>
        <v>1.7250959526953001E-3</v>
      </c>
      <c r="P53" s="71"/>
      <c r="Q53" s="99">
        <f t="shared" si="12"/>
        <v>3.3827250959526953</v>
      </c>
      <c r="R53" s="99">
        <f t="shared" si="13"/>
        <v>3.3827250959526953</v>
      </c>
      <c r="S53" s="99">
        <f t="shared" si="14"/>
        <v>3.3827250959526953</v>
      </c>
      <c r="T53" s="82"/>
      <c r="U53" s="22">
        <f t="shared" si="15"/>
        <v>30</v>
      </c>
      <c r="V53" s="83">
        <f t="shared" si="16"/>
        <v>39288</v>
      </c>
      <c r="W53" s="22">
        <f t="shared" ca="1" si="17"/>
        <v>2239</v>
      </c>
      <c r="X53" s="80">
        <f>VLOOKUP($A53,[0]!Table,MATCH(X$4,[0]!Curves,0))</f>
        <v>5.7755280304638397E-2</v>
      </c>
      <c r="Y53" s="84">
        <f t="shared" ca="1" si="18"/>
        <v>0.7048989933507529</v>
      </c>
      <c r="Z53" s="22">
        <f t="shared" si="19"/>
        <v>1</v>
      </c>
      <c r="AA53" s="22">
        <f t="shared" si="20"/>
        <v>30</v>
      </c>
      <c r="AC53" s="72">
        <f t="shared" ca="1" si="21"/>
        <v>4103569.4897914086</v>
      </c>
      <c r="AD53" s="72">
        <f t="shared" ca="1" si="22"/>
        <v>4103569.4897914086</v>
      </c>
      <c r="AE53" s="72">
        <f t="shared" ca="1" si="23"/>
        <v>4103569.4897914086</v>
      </c>
      <c r="AF53" s="72">
        <f t="shared" ca="1" si="24"/>
        <v>-528674.2450130647</v>
      </c>
      <c r="AG53" s="72">
        <f t="shared" ca="1" si="25"/>
        <v>-528674.2450130647</v>
      </c>
      <c r="AH53" s="72">
        <f t="shared" ca="1" si="26"/>
        <v>-528674.2450130647</v>
      </c>
      <c r="AI53" s="72">
        <f t="shared" ca="1" si="27"/>
        <v>1824.0276007325626</v>
      </c>
      <c r="AJ53" s="72">
        <f t="shared" ca="1" si="28"/>
        <v>1824.0276007325626</v>
      </c>
      <c r="AK53" s="72">
        <f t="shared" ca="1" si="29"/>
        <v>1824.0276007325626</v>
      </c>
      <c r="AL53" s="76"/>
      <c r="AM53" s="72">
        <f t="shared" ca="1" si="30"/>
        <v>0</v>
      </c>
      <c r="AN53" s="72">
        <f t="shared" ca="1" si="31"/>
        <v>0</v>
      </c>
      <c r="AO53" s="72">
        <f t="shared" ca="1" si="32"/>
        <v>0</v>
      </c>
      <c r="AP53" s="85">
        <f t="shared" ca="1" si="33"/>
        <v>0</v>
      </c>
      <c r="AR53" s="72">
        <f t="shared" ca="1" si="34"/>
        <v>0</v>
      </c>
      <c r="AS53" s="72">
        <f t="shared" ca="1" si="35"/>
        <v>0</v>
      </c>
      <c r="AT53" s="72">
        <f t="shared" ca="1" si="36"/>
        <v>0</v>
      </c>
      <c r="AU53" s="85">
        <f t="shared" ca="1" si="37"/>
        <v>0</v>
      </c>
      <c r="AV53" s="85"/>
      <c r="AW53" s="73">
        <f t="shared" ca="1" si="38"/>
        <v>0</v>
      </c>
      <c r="AY53" s="73">
        <f t="shared" ca="1" si="39"/>
        <v>3576719.2723790766</v>
      </c>
      <c r="AZ53" s="86"/>
    </row>
    <row r="54" spans="1:52">
      <c r="A54" s="77">
        <f t="shared" si="40"/>
        <v>39264</v>
      </c>
      <c r="B54" s="78">
        <f t="shared" si="41"/>
        <v>50000</v>
      </c>
      <c r="C54" s="87"/>
      <c r="D54" s="79">
        <f t="shared" si="3"/>
        <v>50000</v>
      </c>
      <c r="E54" s="67">
        <f t="shared" si="4"/>
        <v>1550000</v>
      </c>
      <c r="F54" s="67">
        <f t="shared" ca="1" si="5"/>
        <v>1086548.9735057373</v>
      </c>
      <c r="G54" s="80">
        <f>VLOOKUP($A54,[0]!Table,MATCH(G$4,[0]!Curves,0))</f>
        <v>3.93</v>
      </c>
      <c r="H54" s="81">
        <f t="shared" si="6"/>
        <v>3.93</v>
      </c>
      <c r="I54" s="80">
        <f t="shared" si="7"/>
        <v>3.93</v>
      </c>
      <c r="J54" s="80">
        <f>VLOOKUP($A54,[0]!Table,MATCH(J$4,[0]!Curves,0))</f>
        <v>-0.5</v>
      </c>
      <c r="K54" s="81">
        <f t="shared" si="8"/>
        <v>-0.5</v>
      </c>
      <c r="L54" s="99">
        <f t="shared" si="9"/>
        <v>-0.5</v>
      </c>
      <c r="M54" s="80">
        <f>VLOOKUP($A54,[0]!Table,MATCH(M$4,[0]!Curves,0))</f>
        <v>1.7255412749637E-3</v>
      </c>
      <c r="N54" s="81">
        <f t="shared" si="10"/>
        <v>1.7255412749637E-3</v>
      </c>
      <c r="O54" s="99">
        <f t="shared" si="11"/>
        <v>1.7255412749637E-3</v>
      </c>
      <c r="P54" s="71"/>
      <c r="Q54" s="99">
        <f t="shared" si="12"/>
        <v>3.4317255412749637</v>
      </c>
      <c r="R54" s="99">
        <f t="shared" si="13"/>
        <v>3.4317255412749637</v>
      </c>
      <c r="S54" s="99">
        <f t="shared" si="14"/>
        <v>3.4317255412749637</v>
      </c>
      <c r="T54" s="82"/>
      <c r="U54" s="22">
        <f t="shared" si="15"/>
        <v>31</v>
      </c>
      <c r="V54" s="83">
        <f t="shared" si="16"/>
        <v>39319</v>
      </c>
      <c r="W54" s="22">
        <f t="shared" ca="1" si="17"/>
        <v>2270</v>
      </c>
      <c r="X54" s="80">
        <f>VLOOKUP($A54,[0]!Table,MATCH(X$4,[0]!Curves,0))</f>
        <v>5.7868366743658098E-2</v>
      </c>
      <c r="Y54" s="84">
        <f t="shared" ca="1" si="18"/>
        <v>0.70099933774563694</v>
      </c>
      <c r="Z54" s="22">
        <f t="shared" si="19"/>
        <v>1</v>
      </c>
      <c r="AA54" s="22">
        <f t="shared" si="20"/>
        <v>31</v>
      </c>
      <c r="AC54" s="72">
        <f t="shared" ca="1" si="21"/>
        <v>4270137.4658775479</v>
      </c>
      <c r="AD54" s="72">
        <f t="shared" ca="1" si="22"/>
        <v>4270137.4658775479</v>
      </c>
      <c r="AE54" s="72">
        <f t="shared" ca="1" si="23"/>
        <v>4270137.4658775479</v>
      </c>
      <c r="AF54" s="72">
        <f t="shared" ca="1" si="24"/>
        <v>-543274.48675286863</v>
      </c>
      <c r="AG54" s="72">
        <f t="shared" ca="1" si="25"/>
        <v>-543274.48675286863</v>
      </c>
      <c r="AH54" s="72">
        <f t="shared" ca="1" si="26"/>
        <v>-543274.48675286863</v>
      </c>
      <c r="AI54" s="72">
        <f t="shared" ca="1" si="27"/>
        <v>1874.8851010535893</v>
      </c>
      <c r="AJ54" s="72">
        <f t="shared" ca="1" si="28"/>
        <v>1874.8851010535893</v>
      </c>
      <c r="AK54" s="72">
        <f t="shared" ca="1" si="29"/>
        <v>1874.8851010535893</v>
      </c>
      <c r="AL54" s="76"/>
      <c r="AM54" s="72">
        <f t="shared" ca="1" si="30"/>
        <v>0</v>
      </c>
      <c r="AN54" s="72">
        <f t="shared" ca="1" si="31"/>
        <v>0</v>
      </c>
      <c r="AO54" s="72">
        <f t="shared" ca="1" si="32"/>
        <v>0</v>
      </c>
      <c r="AP54" s="85">
        <f t="shared" ca="1" si="33"/>
        <v>0</v>
      </c>
      <c r="AR54" s="72">
        <f t="shared" ca="1" si="34"/>
        <v>0</v>
      </c>
      <c r="AS54" s="72">
        <f t="shared" ca="1" si="35"/>
        <v>0</v>
      </c>
      <c r="AT54" s="72">
        <f t="shared" ca="1" si="36"/>
        <v>0</v>
      </c>
      <c r="AU54" s="85">
        <f t="shared" ca="1" si="37"/>
        <v>0</v>
      </c>
      <c r="AV54" s="85"/>
      <c r="AW54" s="73">
        <f t="shared" ca="1" si="38"/>
        <v>0</v>
      </c>
      <c r="AY54" s="73">
        <f t="shared" ca="1" si="39"/>
        <v>3728737.8642257331</v>
      </c>
      <c r="AZ54" s="86"/>
    </row>
    <row r="55" spans="1:52">
      <c r="A55" s="77">
        <f t="shared" si="40"/>
        <v>39295</v>
      </c>
      <c r="B55" s="78">
        <f t="shared" si="41"/>
        <v>50000</v>
      </c>
      <c r="C55" s="87"/>
      <c r="D55" s="79">
        <f t="shared" si="3"/>
        <v>50000</v>
      </c>
      <c r="E55" s="67">
        <f t="shared" si="4"/>
        <v>1550000</v>
      </c>
      <c r="F55" s="67">
        <f t="shared" ca="1" si="5"/>
        <v>1080517.1605361218</v>
      </c>
      <c r="G55" s="80">
        <f>VLOOKUP($A55,[0]!Table,MATCH(G$4,[0]!Curves,0))</f>
        <v>3.9750000000000001</v>
      </c>
      <c r="H55" s="81">
        <f t="shared" si="6"/>
        <v>3.9750000000000001</v>
      </c>
      <c r="I55" s="80">
        <f t="shared" si="7"/>
        <v>3.9750000000000001</v>
      </c>
      <c r="J55" s="80">
        <f>VLOOKUP($A55,[0]!Table,MATCH(J$4,[0]!Curves,0))</f>
        <v>-0.5</v>
      </c>
      <c r="K55" s="81">
        <f t="shared" si="8"/>
        <v>-0.5</v>
      </c>
      <c r="L55" s="99">
        <f t="shared" si="9"/>
        <v>-0.5</v>
      </c>
      <c r="M55" s="80">
        <f>VLOOKUP($A55,[0]!Table,MATCH(M$4,[0]!Curves,0))</f>
        <v>1.7260132392705001E-3</v>
      </c>
      <c r="N55" s="81">
        <f t="shared" si="10"/>
        <v>1.7260132392705001E-3</v>
      </c>
      <c r="O55" s="99">
        <f t="shared" si="11"/>
        <v>1.7260132392705001E-3</v>
      </c>
      <c r="P55" s="71"/>
      <c r="Q55" s="99">
        <f t="shared" si="12"/>
        <v>3.4767260132392708</v>
      </c>
      <c r="R55" s="99">
        <f t="shared" si="13"/>
        <v>3.4767260132392708</v>
      </c>
      <c r="S55" s="99">
        <f t="shared" si="14"/>
        <v>3.4767260132392708</v>
      </c>
      <c r="T55" s="82"/>
      <c r="U55" s="22">
        <f t="shared" si="15"/>
        <v>31</v>
      </c>
      <c r="V55" s="83">
        <f t="shared" si="16"/>
        <v>39350</v>
      </c>
      <c r="W55" s="22">
        <f t="shared" ca="1" si="17"/>
        <v>2301</v>
      </c>
      <c r="X55" s="80">
        <f>VLOOKUP($A55,[0]!Table,MATCH(X$4,[0]!Curves,0))</f>
        <v>5.7985222735113404E-2</v>
      </c>
      <c r="Y55" s="84">
        <f t="shared" ca="1" si="18"/>
        <v>0.69710784550717542</v>
      </c>
      <c r="Z55" s="22">
        <f t="shared" si="19"/>
        <v>1</v>
      </c>
      <c r="AA55" s="22">
        <f t="shared" si="20"/>
        <v>31</v>
      </c>
      <c r="AC55" s="72">
        <f t="shared" ca="1" si="21"/>
        <v>4295055.7131310841</v>
      </c>
      <c r="AD55" s="72">
        <f t="shared" ca="1" si="22"/>
        <v>4295055.7131310841</v>
      </c>
      <c r="AE55" s="72">
        <f t="shared" ca="1" si="23"/>
        <v>4295055.7131310841</v>
      </c>
      <c r="AF55" s="72">
        <f t="shared" ca="1" si="24"/>
        <v>-540258.5802680609</v>
      </c>
      <c r="AG55" s="72">
        <f t="shared" ca="1" si="25"/>
        <v>-540258.5802680609</v>
      </c>
      <c r="AH55" s="72">
        <f t="shared" ca="1" si="26"/>
        <v>-540258.5802680609</v>
      </c>
      <c r="AI55" s="72">
        <f t="shared" ca="1" si="27"/>
        <v>1864.9869243443145</v>
      </c>
      <c r="AJ55" s="72">
        <f t="shared" ca="1" si="28"/>
        <v>1864.9869243443145</v>
      </c>
      <c r="AK55" s="72">
        <f t="shared" ca="1" si="29"/>
        <v>1864.9869243443145</v>
      </c>
      <c r="AL55" s="76"/>
      <c r="AM55" s="72">
        <f t="shared" ca="1" si="30"/>
        <v>0</v>
      </c>
      <c r="AN55" s="72">
        <f t="shared" ca="1" si="31"/>
        <v>0</v>
      </c>
      <c r="AO55" s="72">
        <f t="shared" ca="1" si="32"/>
        <v>0</v>
      </c>
      <c r="AP55" s="85">
        <f t="shared" ca="1" si="33"/>
        <v>0</v>
      </c>
      <c r="AR55" s="72">
        <f t="shared" ca="1" si="34"/>
        <v>0</v>
      </c>
      <c r="AS55" s="72">
        <f t="shared" ca="1" si="35"/>
        <v>0</v>
      </c>
      <c r="AT55" s="72">
        <f t="shared" ca="1" si="36"/>
        <v>0</v>
      </c>
      <c r="AU55" s="85">
        <f t="shared" ca="1" si="37"/>
        <v>0</v>
      </c>
      <c r="AV55" s="85"/>
      <c r="AW55" s="73">
        <f t="shared" ca="1" si="38"/>
        <v>0</v>
      </c>
      <c r="AY55" s="73">
        <f t="shared" ca="1" si="39"/>
        <v>3756662.1197873675</v>
      </c>
      <c r="AZ55" s="86"/>
    </row>
    <row r="56" spans="1:52">
      <c r="A56" s="77">
        <f t="shared" si="40"/>
        <v>39326</v>
      </c>
      <c r="B56" s="78">
        <f t="shared" si="41"/>
        <v>50000</v>
      </c>
      <c r="C56" s="87"/>
      <c r="D56" s="79">
        <f t="shared" si="3"/>
        <v>50000</v>
      </c>
      <c r="E56" s="67">
        <f t="shared" si="4"/>
        <v>1500000</v>
      </c>
      <c r="F56" s="67">
        <f t="shared" ca="1" si="5"/>
        <v>1040024.6353643672</v>
      </c>
      <c r="G56" s="80">
        <f>VLOOKUP($A56,[0]!Table,MATCH(G$4,[0]!Curves,0))</f>
        <v>3.9820000000000002</v>
      </c>
      <c r="H56" s="81">
        <f t="shared" si="6"/>
        <v>3.9820000000000002</v>
      </c>
      <c r="I56" s="80">
        <f t="shared" si="7"/>
        <v>3.9820000000000002</v>
      </c>
      <c r="J56" s="80">
        <f>VLOOKUP($A56,[0]!Table,MATCH(J$4,[0]!Curves,0))</f>
        <v>-0.5</v>
      </c>
      <c r="K56" s="81">
        <f t="shared" si="8"/>
        <v>-0.5</v>
      </c>
      <c r="L56" s="99">
        <f t="shared" si="9"/>
        <v>-0.5</v>
      </c>
      <c r="M56" s="80">
        <f>VLOOKUP($A56,[0]!Table,MATCH(M$4,[0]!Curves,0))</f>
        <v>1.7264972029765E-3</v>
      </c>
      <c r="N56" s="81">
        <f t="shared" si="10"/>
        <v>1.7264972029765E-3</v>
      </c>
      <c r="O56" s="99">
        <f t="shared" si="11"/>
        <v>1.7264972029765E-3</v>
      </c>
      <c r="P56" s="71"/>
      <c r="Q56" s="99">
        <f t="shared" si="12"/>
        <v>3.4837264972029769</v>
      </c>
      <c r="R56" s="99">
        <f t="shared" si="13"/>
        <v>3.4837264972029769</v>
      </c>
      <c r="S56" s="99">
        <f t="shared" si="14"/>
        <v>3.4837264972029769</v>
      </c>
      <c r="T56" s="82"/>
      <c r="U56" s="22">
        <f t="shared" si="15"/>
        <v>30</v>
      </c>
      <c r="V56" s="83">
        <f t="shared" si="16"/>
        <v>39380</v>
      </c>
      <c r="W56" s="22">
        <f t="shared" ca="1" si="17"/>
        <v>2331</v>
      </c>
      <c r="X56" s="80">
        <f>VLOOKUP($A56,[0]!Table,MATCH(X$4,[0]!Curves,0))</f>
        <v>5.8102078731110396E-2</v>
      </c>
      <c r="Y56" s="84">
        <f t="shared" ca="1" si="18"/>
        <v>0.69334975690957812</v>
      </c>
      <c r="Z56" s="22">
        <f t="shared" si="19"/>
        <v>1</v>
      </c>
      <c r="AA56" s="22">
        <f t="shared" si="20"/>
        <v>30</v>
      </c>
      <c r="AC56" s="72">
        <f t="shared" ca="1" si="21"/>
        <v>4141378.0980209103</v>
      </c>
      <c r="AD56" s="72">
        <f t="shared" ca="1" si="22"/>
        <v>4141378.0980209103</v>
      </c>
      <c r="AE56" s="72">
        <f t="shared" ca="1" si="23"/>
        <v>4141378.0980209103</v>
      </c>
      <c r="AF56" s="72">
        <f t="shared" ca="1" si="24"/>
        <v>-520012.31768218358</v>
      </c>
      <c r="AG56" s="72">
        <f t="shared" ca="1" si="25"/>
        <v>-520012.31768218358</v>
      </c>
      <c r="AH56" s="72">
        <f t="shared" ca="1" si="26"/>
        <v>-520012.31768218358</v>
      </c>
      <c r="AI56" s="72">
        <f t="shared" ca="1" si="27"/>
        <v>1795.5996239832341</v>
      </c>
      <c r="AJ56" s="72">
        <f t="shared" ca="1" si="28"/>
        <v>1795.5996239832341</v>
      </c>
      <c r="AK56" s="72">
        <f t="shared" ca="1" si="29"/>
        <v>1795.5996239832341</v>
      </c>
      <c r="AL56" s="76"/>
      <c r="AM56" s="72">
        <f t="shared" ca="1" si="30"/>
        <v>0</v>
      </c>
      <c r="AN56" s="72">
        <f t="shared" ca="1" si="31"/>
        <v>0</v>
      </c>
      <c r="AO56" s="72">
        <f t="shared" ca="1" si="32"/>
        <v>0</v>
      </c>
      <c r="AP56" s="85">
        <f t="shared" ca="1" si="33"/>
        <v>0</v>
      </c>
      <c r="AR56" s="72">
        <f t="shared" ca="1" si="34"/>
        <v>0</v>
      </c>
      <c r="AS56" s="72">
        <f t="shared" ca="1" si="35"/>
        <v>0</v>
      </c>
      <c r="AT56" s="72">
        <f t="shared" ca="1" si="36"/>
        <v>0</v>
      </c>
      <c r="AU56" s="85">
        <f t="shared" ca="1" si="37"/>
        <v>0</v>
      </c>
      <c r="AV56" s="85"/>
      <c r="AW56" s="73">
        <f t="shared" ca="1" si="38"/>
        <v>0</v>
      </c>
      <c r="AY56" s="73">
        <f t="shared" ca="1" si="39"/>
        <v>3623161.3799627097</v>
      </c>
      <c r="AZ56" s="86"/>
    </row>
    <row r="57" spans="1:52">
      <c r="A57" s="77">
        <f t="shared" si="40"/>
        <v>39356</v>
      </c>
      <c r="B57" s="78">
        <f t="shared" si="41"/>
        <v>50000</v>
      </c>
      <c r="C57" s="87"/>
      <c r="D57" s="79">
        <f t="shared" si="3"/>
        <v>50000</v>
      </c>
      <c r="E57" s="67">
        <f t="shared" si="4"/>
        <v>1550000</v>
      </c>
      <c r="F57" s="67">
        <f t="shared" ca="1" si="5"/>
        <v>1068685.682688005</v>
      </c>
      <c r="G57" s="80">
        <f>VLOOKUP($A57,[0]!Table,MATCH(G$4,[0]!Curves,0))</f>
        <v>4.01</v>
      </c>
      <c r="H57" s="81">
        <f t="shared" si="6"/>
        <v>4.01</v>
      </c>
      <c r="I57" s="80">
        <f t="shared" si="7"/>
        <v>4.01</v>
      </c>
      <c r="J57" s="80">
        <f>VLOOKUP($A57,[0]!Table,MATCH(J$4,[0]!Curves,0))</f>
        <v>-0.5</v>
      </c>
      <c r="K57" s="81">
        <f t="shared" si="8"/>
        <v>-0.5</v>
      </c>
      <c r="L57" s="99">
        <f t="shared" si="9"/>
        <v>-0.5</v>
      </c>
      <c r="M57" s="80">
        <f>VLOOKUP($A57,[0]!Table,MATCH(M$4,[0]!Curves,0))</f>
        <v>1.7269769878498001E-3</v>
      </c>
      <c r="N57" s="81">
        <f t="shared" si="10"/>
        <v>1.7269769878498001E-3</v>
      </c>
      <c r="O57" s="99">
        <f t="shared" si="11"/>
        <v>1.7269769878498001E-3</v>
      </c>
      <c r="P57" s="71"/>
      <c r="Q57" s="99">
        <f t="shared" si="12"/>
        <v>3.5117269769878496</v>
      </c>
      <c r="R57" s="99">
        <f t="shared" si="13"/>
        <v>3.5117269769878496</v>
      </c>
      <c r="S57" s="99">
        <f t="shared" si="14"/>
        <v>3.5117269769878496</v>
      </c>
      <c r="T57" s="82"/>
      <c r="U57" s="22">
        <f t="shared" si="15"/>
        <v>31</v>
      </c>
      <c r="V57" s="83">
        <f t="shared" si="16"/>
        <v>39411</v>
      </c>
      <c r="W57" s="22">
        <f t="shared" ca="1" si="17"/>
        <v>2362</v>
      </c>
      <c r="X57" s="80">
        <f>VLOOKUP($A57,[0]!Table,MATCH(X$4,[0]!Curves,0))</f>
        <v>5.8215165183173503E-2</v>
      </c>
      <c r="Y57" s="84">
        <f t="shared" ca="1" si="18"/>
        <v>0.68947463399226139</v>
      </c>
      <c r="Z57" s="22">
        <f t="shared" si="19"/>
        <v>1</v>
      </c>
      <c r="AA57" s="22">
        <f t="shared" si="20"/>
        <v>31</v>
      </c>
      <c r="AC57" s="72">
        <f t="shared" ca="1" si="21"/>
        <v>4285429.5875789002</v>
      </c>
      <c r="AD57" s="72">
        <f t="shared" ca="1" si="22"/>
        <v>4285429.5875789002</v>
      </c>
      <c r="AE57" s="72">
        <f t="shared" ca="1" si="23"/>
        <v>4285429.5875789002</v>
      </c>
      <c r="AF57" s="72">
        <f t="shared" ca="1" si="24"/>
        <v>-534342.84134400252</v>
      </c>
      <c r="AG57" s="72">
        <f t="shared" ca="1" si="25"/>
        <v>-534342.84134400252</v>
      </c>
      <c r="AH57" s="72">
        <f t="shared" ca="1" si="26"/>
        <v>-534342.84134400252</v>
      </c>
      <c r="AI57" s="72">
        <f t="shared" ca="1" si="27"/>
        <v>1845.5955812467382</v>
      </c>
      <c r="AJ57" s="72">
        <f t="shared" ca="1" si="28"/>
        <v>1845.5955812467382</v>
      </c>
      <c r="AK57" s="72">
        <f t="shared" ca="1" si="29"/>
        <v>1845.5955812467382</v>
      </c>
      <c r="AL57" s="76"/>
      <c r="AM57" s="72">
        <f t="shared" ca="1" si="30"/>
        <v>0</v>
      </c>
      <c r="AN57" s="72">
        <f t="shared" ca="1" si="31"/>
        <v>0</v>
      </c>
      <c r="AO57" s="72">
        <f t="shared" ca="1" si="32"/>
        <v>0</v>
      </c>
      <c r="AP57" s="85">
        <f t="shared" ca="1" si="33"/>
        <v>0</v>
      </c>
      <c r="AR57" s="72">
        <f t="shared" ca="1" si="34"/>
        <v>0</v>
      </c>
      <c r="AS57" s="72">
        <f t="shared" ca="1" si="35"/>
        <v>0</v>
      </c>
      <c r="AT57" s="72">
        <f t="shared" ca="1" si="36"/>
        <v>0</v>
      </c>
      <c r="AU57" s="85">
        <f t="shared" ca="1" si="37"/>
        <v>0</v>
      </c>
      <c r="AV57" s="85"/>
      <c r="AW57" s="73">
        <f t="shared" ca="1" si="38"/>
        <v>0</v>
      </c>
      <c r="AY57" s="73">
        <f t="shared" ca="1" si="39"/>
        <v>3752932.3418161445</v>
      </c>
      <c r="AZ57" s="86"/>
    </row>
    <row r="58" spans="1:52">
      <c r="A58" s="77">
        <f t="shared" si="40"/>
        <v>39387</v>
      </c>
      <c r="B58" s="78">
        <f t="shared" si="41"/>
        <v>50000</v>
      </c>
      <c r="C58" s="87"/>
      <c r="D58" s="79">
        <f t="shared" si="3"/>
        <v>50000</v>
      </c>
      <c r="E58" s="67">
        <f t="shared" si="4"/>
        <v>1500000</v>
      </c>
      <c r="F58" s="67">
        <f t="shared" ca="1" si="5"/>
        <v>1028598.8709614374</v>
      </c>
      <c r="G58" s="80">
        <f>VLOOKUP($A58,[0]!Table,MATCH(G$4,[0]!Curves,0))</f>
        <v>4.1449999999999996</v>
      </c>
      <c r="H58" s="81">
        <f t="shared" si="6"/>
        <v>4.1449999999999996</v>
      </c>
      <c r="I58" s="80">
        <f t="shared" si="7"/>
        <v>4.1449999999999996</v>
      </c>
      <c r="J58" s="80">
        <f>VLOOKUP($A58,[0]!Table,MATCH(J$4,[0]!Curves,0))</f>
        <v>-0.435</v>
      </c>
      <c r="K58" s="81">
        <f t="shared" si="8"/>
        <v>-0.435</v>
      </c>
      <c r="L58" s="99">
        <f t="shared" si="9"/>
        <v>-0.435</v>
      </c>
      <c r="M58" s="80">
        <f>VLOOKUP($A58,[0]!Table,MATCH(M$4,[0]!Curves,0))</f>
        <v>5.5279506813587006E-3</v>
      </c>
      <c r="N58" s="81">
        <f t="shared" si="10"/>
        <v>5.5279506813587006E-3</v>
      </c>
      <c r="O58" s="99">
        <f t="shared" si="11"/>
        <v>5.5279506813587006E-3</v>
      </c>
      <c r="P58" s="71"/>
      <c r="Q58" s="99">
        <f t="shared" si="12"/>
        <v>3.7155279506813583</v>
      </c>
      <c r="R58" s="99">
        <f t="shared" si="13"/>
        <v>3.7155279506813583</v>
      </c>
      <c r="S58" s="99">
        <f t="shared" si="14"/>
        <v>3.7155279506813583</v>
      </c>
      <c r="T58" s="82"/>
      <c r="U58" s="22">
        <f t="shared" si="15"/>
        <v>30</v>
      </c>
      <c r="V58" s="83">
        <f t="shared" si="16"/>
        <v>39441</v>
      </c>
      <c r="W58" s="22">
        <f t="shared" ca="1" si="17"/>
        <v>2392</v>
      </c>
      <c r="X58" s="80">
        <f>VLOOKUP($A58,[0]!Table,MATCH(X$4,[0]!Curves,0))</f>
        <v>5.8332021188106396E-2</v>
      </c>
      <c r="Y58" s="84">
        <f t="shared" ca="1" si="18"/>
        <v>0.68573258064095821</v>
      </c>
      <c r="Z58" s="22">
        <f t="shared" si="19"/>
        <v>1</v>
      </c>
      <c r="AA58" s="22">
        <f t="shared" si="20"/>
        <v>30</v>
      </c>
      <c r="AC58" s="72">
        <f t="shared" ca="1" si="21"/>
        <v>4263542.3201351576</v>
      </c>
      <c r="AD58" s="72">
        <f t="shared" ca="1" si="22"/>
        <v>4263542.3201351576</v>
      </c>
      <c r="AE58" s="72">
        <f t="shared" ca="1" si="23"/>
        <v>4263542.3201351576</v>
      </c>
      <c r="AF58" s="72">
        <f t="shared" ca="1" si="24"/>
        <v>-447440.50886822527</v>
      </c>
      <c r="AG58" s="72">
        <f t="shared" ca="1" si="25"/>
        <v>-447440.50886822527</v>
      </c>
      <c r="AH58" s="72">
        <f t="shared" ca="1" si="26"/>
        <v>-447440.50886822527</v>
      </c>
      <c r="AI58" s="72">
        <f t="shared" ca="1" si="27"/>
        <v>5686.0438295760678</v>
      </c>
      <c r="AJ58" s="72">
        <f t="shared" ca="1" si="28"/>
        <v>5686.0438295760678</v>
      </c>
      <c r="AK58" s="72">
        <f t="shared" ca="1" si="29"/>
        <v>5686.0438295760678</v>
      </c>
      <c r="AL58" s="76"/>
      <c r="AM58" s="72">
        <f t="shared" ca="1" si="30"/>
        <v>0</v>
      </c>
      <c r="AN58" s="72">
        <f t="shared" ca="1" si="31"/>
        <v>0</v>
      </c>
      <c r="AO58" s="72">
        <f t="shared" ca="1" si="32"/>
        <v>0</v>
      </c>
      <c r="AP58" s="85">
        <f t="shared" ca="1" si="33"/>
        <v>0</v>
      </c>
      <c r="AR58" s="72">
        <f t="shared" ca="1" si="34"/>
        <v>0</v>
      </c>
      <c r="AS58" s="72">
        <f t="shared" ca="1" si="35"/>
        <v>0</v>
      </c>
      <c r="AT58" s="72">
        <f t="shared" ca="1" si="36"/>
        <v>0</v>
      </c>
      <c r="AU58" s="85">
        <f t="shared" ca="1" si="37"/>
        <v>0</v>
      </c>
      <c r="AV58" s="85"/>
      <c r="AW58" s="73">
        <f t="shared" ca="1" si="38"/>
        <v>0</v>
      </c>
      <c r="AY58" s="73">
        <f t="shared" ca="1" si="39"/>
        <v>3821787.8550965083</v>
      </c>
      <c r="AZ58" s="86"/>
    </row>
    <row r="59" spans="1:52">
      <c r="A59" s="77">
        <f t="shared" si="40"/>
        <v>39417</v>
      </c>
      <c r="B59" s="78">
        <f t="shared" si="41"/>
        <v>50000</v>
      </c>
      <c r="C59" s="87"/>
      <c r="D59" s="79">
        <f t="shared" si="3"/>
        <v>50000</v>
      </c>
      <c r="E59" s="67">
        <f t="shared" si="4"/>
        <v>1550000</v>
      </c>
      <c r="F59" s="67">
        <f t="shared" ca="1" si="5"/>
        <v>1056905.0500500309</v>
      </c>
      <c r="G59" s="80">
        <f>VLOOKUP($A59,[0]!Table,MATCH(G$4,[0]!Curves,0))</f>
        <v>4.28</v>
      </c>
      <c r="H59" s="81">
        <f t="shared" si="6"/>
        <v>4.28</v>
      </c>
      <c r="I59" s="80">
        <f t="shared" si="7"/>
        <v>4.28</v>
      </c>
      <c r="J59" s="80">
        <f>VLOOKUP($A59,[0]!Table,MATCH(J$4,[0]!Curves,0))</f>
        <v>-0.435</v>
      </c>
      <c r="K59" s="81">
        <f t="shared" si="8"/>
        <v>-0.435</v>
      </c>
      <c r="L59" s="99">
        <f t="shared" si="9"/>
        <v>-0.435</v>
      </c>
      <c r="M59" s="80">
        <f>VLOOKUP($A59,[0]!Table,MATCH(M$4,[0]!Curves,0))</f>
        <v>5.5295592417767998E-3</v>
      </c>
      <c r="N59" s="81">
        <f t="shared" si="10"/>
        <v>5.5295592417767998E-3</v>
      </c>
      <c r="O59" s="99">
        <f t="shared" si="11"/>
        <v>5.5295592417767998E-3</v>
      </c>
      <c r="P59" s="71"/>
      <c r="Q59" s="99">
        <f t="shared" si="12"/>
        <v>3.8505295592417772</v>
      </c>
      <c r="R59" s="99">
        <f t="shared" si="13"/>
        <v>3.8505295592417772</v>
      </c>
      <c r="S59" s="99">
        <f t="shared" si="14"/>
        <v>3.8505295592417772</v>
      </c>
      <c r="T59" s="82"/>
      <c r="U59" s="22">
        <f t="shared" si="15"/>
        <v>31</v>
      </c>
      <c r="V59" s="83">
        <f t="shared" si="16"/>
        <v>39472</v>
      </c>
      <c r="W59" s="22">
        <f t="shared" ca="1" si="17"/>
        <v>2423</v>
      </c>
      <c r="X59" s="80">
        <f>VLOOKUP($A59,[0]!Table,MATCH(X$4,[0]!Curves,0))</f>
        <v>5.84451076488164E-2</v>
      </c>
      <c r="Y59" s="84">
        <f t="shared" ca="1" si="18"/>
        <v>0.6818742258387297</v>
      </c>
      <c r="Z59" s="22">
        <f t="shared" si="19"/>
        <v>1</v>
      </c>
      <c r="AA59" s="22">
        <f t="shared" si="20"/>
        <v>31</v>
      </c>
      <c r="AC59" s="72">
        <f t="shared" ca="1" si="21"/>
        <v>4523553.6142141325</v>
      </c>
      <c r="AD59" s="72">
        <f t="shared" ca="1" si="22"/>
        <v>4523553.6142141325</v>
      </c>
      <c r="AE59" s="72">
        <f t="shared" ca="1" si="23"/>
        <v>4523553.6142141325</v>
      </c>
      <c r="AF59" s="72">
        <f t="shared" ca="1" si="24"/>
        <v>-459753.69677176344</v>
      </c>
      <c r="AG59" s="72">
        <f t="shared" ca="1" si="25"/>
        <v>-459753.69677176344</v>
      </c>
      <c r="AH59" s="72">
        <f t="shared" ca="1" si="26"/>
        <v>-459753.69677176344</v>
      </c>
      <c r="AI59" s="72">
        <f t="shared" ca="1" si="27"/>
        <v>5844.2190871847197</v>
      </c>
      <c r="AJ59" s="72">
        <f t="shared" ca="1" si="28"/>
        <v>5844.2190871847197</v>
      </c>
      <c r="AK59" s="72">
        <f t="shared" ca="1" si="29"/>
        <v>5844.2190871847197</v>
      </c>
      <c r="AL59" s="76"/>
      <c r="AM59" s="72">
        <f t="shared" ca="1" si="30"/>
        <v>0</v>
      </c>
      <c r="AN59" s="72">
        <f t="shared" ca="1" si="31"/>
        <v>0</v>
      </c>
      <c r="AO59" s="72">
        <f t="shared" ca="1" si="32"/>
        <v>0</v>
      </c>
      <c r="AP59" s="85">
        <f t="shared" ca="1" si="33"/>
        <v>0</v>
      </c>
      <c r="AR59" s="72">
        <f t="shared" ca="1" si="34"/>
        <v>0</v>
      </c>
      <c r="AS59" s="72">
        <f t="shared" ca="1" si="35"/>
        <v>0</v>
      </c>
      <c r="AT59" s="72">
        <f t="shared" ca="1" si="36"/>
        <v>0</v>
      </c>
      <c r="AU59" s="85">
        <f t="shared" ca="1" si="37"/>
        <v>0</v>
      </c>
      <c r="AV59" s="85"/>
      <c r="AW59" s="73">
        <f t="shared" ca="1" si="38"/>
        <v>0</v>
      </c>
      <c r="AY59" s="73">
        <f t="shared" ca="1" si="39"/>
        <v>4069644.1365295537</v>
      </c>
      <c r="AZ59" s="86"/>
    </row>
    <row r="60" spans="1:52">
      <c r="A60" s="77">
        <f t="shared" si="40"/>
        <v>39448</v>
      </c>
      <c r="B60" s="78">
        <f t="shared" si="41"/>
        <v>50000</v>
      </c>
      <c r="C60" s="87"/>
      <c r="D60" s="79">
        <f t="shared" si="3"/>
        <v>50000</v>
      </c>
      <c r="E60" s="67">
        <f t="shared" si="4"/>
        <v>1550000</v>
      </c>
      <c r="F60" s="67">
        <f t="shared" ca="1" si="5"/>
        <v>1050938.0412196829</v>
      </c>
      <c r="G60" s="80">
        <f>VLOOKUP($A60,[0]!Table,MATCH(G$4,[0]!Curves,0))</f>
        <v>4.351</v>
      </c>
      <c r="H60" s="81">
        <f t="shared" si="6"/>
        <v>4.351</v>
      </c>
      <c r="I60" s="80">
        <f t="shared" si="7"/>
        <v>4.351</v>
      </c>
      <c r="J60" s="80">
        <f>VLOOKUP($A60,[0]!Table,MATCH(J$4,[0]!Curves,0))</f>
        <v>-0.435</v>
      </c>
      <c r="K60" s="81">
        <f t="shared" si="8"/>
        <v>-0.435</v>
      </c>
      <c r="L60" s="99">
        <f t="shared" si="9"/>
        <v>-0.435</v>
      </c>
      <c r="M60" s="80">
        <f>VLOOKUP($A60,[0]!Table,MATCH(M$4,[0]!Curves,0))</f>
        <v>5.5312593080664996E-3</v>
      </c>
      <c r="N60" s="81">
        <f t="shared" si="10"/>
        <v>5.5312593080664996E-3</v>
      </c>
      <c r="O60" s="99">
        <f t="shared" si="11"/>
        <v>5.5312593080664996E-3</v>
      </c>
      <c r="P60" s="71"/>
      <c r="Q60" s="99">
        <f t="shared" si="12"/>
        <v>3.9215312593080665</v>
      </c>
      <c r="R60" s="99">
        <f t="shared" si="13"/>
        <v>3.9215312593080665</v>
      </c>
      <c r="S60" s="99">
        <f t="shared" si="14"/>
        <v>3.9215312593080665</v>
      </c>
      <c r="T60" s="82"/>
      <c r="U60" s="22">
        <f t="shared" si="15"/>
        <v>31</v>
      </c>
      <c r="V60" s="83">
        <f t="shared" si="16"/>
        <v>39503</v>
      </c>
      <c r="W60" s="22">
        <f t="shared" ca="1" si="17"/>
        <v>2454</v>
      </c>
      <c r="X60" s="80">
        <f>VLOOKUP($A60,[0]!Table,MATCH(X$4,[0]!Curves,0))</f>
        <v>5.8561963662684804E-2</v>
      </c>
      <c r="Y60" s="84">
        <f t="shared" ca="1" si="18"/>
        <v>0.678024542722376</v>
      </c>
      <c r="Z60" s="22">
        <f t="shared" si="19"/>
        <v>1</v>
      </c>
      <c r="AA60" s="22">
        <f t="shared" si="20"/>
        <v>31</v>
      </c>
      <c r="AC60" s="72">
        <f t="shared" ca="1" si="21"/>
        <v>4572631.4173468407</v>
      </c>
      <c r="AD60" s="72">
        <f t="shared" ca="1" si="22"/>
        <v>4572631.4173468407</v>
      </c>
      <c r="AE60" s="72">
        <f t="shared" ca="1" si="23"/>
        <v>4572631.4173468407</v>
      </c>
      <c r="AF60" s="72">
        <f t="shared" ca="1" si="24"/>
        <v>-457158.04793056205</v>
      </c>
      <c r="AG60" s="72">
        <f t="shared" ca="1" si="25"/>
        <v>-457158.04793056205</v>
      </c>
      <c r="AH60" s="72">
        <f t="shared" ca="1" si="26"/>
        <v>-457158.04793056205</v>
      </c>
      <c r="AI60" s="72">
        <f t="shared" ca="1" si="27"/>
        <v>5813.0108226975453</v>
      </c>
      <c r="AJ60" s="72">
        <f t="shared" ca="1" si="28"/>
        <v>5813.0108226975453</v>
      </c>
      <c r="AK60" s="72">
        <f t="shared" ca="1" si="29"/>
        <v>5813.0108226975453</v>
      </c>
      <c r="AL60" s="76"/>
      <c r="AM60" s="72">
        <f t="shared" ca="1" si="30"/>
        <v>0</v>
      </c>
      <c r="AN60" s="72">
        <f t="shared" ca="1" si="31"/>
        <v>0</v>
      </c>
      <c r="AO60" s="72">
        <f t="shared" ca="1" si="32"/>
        <v>0</v>
      </c>
      <c r="AP60" s="85">
        <f t="shared" ca="1" si="33"/>
        <v>0</v>
      </c>
      <c r="AR60" s="72">
        <f t="shared" ca="1" si="34"/>
        <v>0</v>
      </c>
      <c r="AS60" s="72">
        <f t="shared" ca="1" si="35"/>
        <v>0</v>
      </c>
      <c r="AT60" s="72">
        <f t="shared" ca="1" si="36"/>
        <v>0</v>
      </c>
      <c r="AU60" s="85">
        <f t="shared" ca="1" si="37"/>
        <v>0</v>
      </c>
      <c r="AV60" s="85"/>
      <c r="AW60" s="73">
        <f t="shared" ca="1" si="38"/>
        <v>0</v>
      </c>
      <c r="AY60" s="73">
        <f t="shared" ca="1" si="39"/>
        <v>4121286.3802389763</v>
      </c>
      <c r="AZ60" s="86"/>
    </row>
    <row r="61" spans="1:52">
      <c r="A61" s="77">
        <f t="shared" si="40"/>
        <v>39479</v>
      </c>
      <c r="B61" s="78">
        <f t="shared" si="41"/>
        <v>50000</v>
      </c>
      <c r="C61" s="87"/>
      <c r="D61" s="79">
        <f t="shared" si="3"/>
        <v>50000</v>
      </c>
      <c r="E61" s="67">
        <f t="shared" si="4"/>
        <v>1450000</v>
      </c>
      <c r="F61" s="67">
        <f t="shared" ca="1" si="5"/>
        <v>977925.18953506218</v>
      </c>
      <c r="G61" s="80">
        <f>VLOOKUP($A61,[0]!Table,MATCH(G$4,[0]!Curves,0))</f>
        <v>4.2330000000000005</v>
      </c>
      <c r="H61" s="81">
        <f t="shared" si="6"/>
        <v>4.2330000000000005</v>
      </c>
      <c r="I61" s="80">
        <f t="shared" si="7"/>
        <v>4.2330000000000005</v>
      </c>
      <c r="J61" s="80">
        <f>VLOOKUP($A61,[0]!Table,MATCH(J$4,[0]!Curves,0))</f>
        <v>-0.435</v>
      </c>
      <c r="K61" s="81">
        <f t="shared" si="8"/>
        <v>-0.435</v>
      </c>
      <c r="L61" s="99">
        <f t="shared" si="9"/>
        <v>-0.435</v>
      </c>
      <c r="M61" s="80">
        <f>VLOOKUP($A61,[0]!Table,MATCH(M$4,[0]!Curves,0))</f>
        <v>5.5329979122287001E-3</v>
      </c>
      <c r="N61" s="81">
        <f t="shared" si="10"/>
        <v>5.5329979122287001E-3</v>
      </c>
      <c r="O61" s="99">
        <f t="shared" si="11"/>
        <v>5.5329979122287001E-3</v>
      </c>
      <c r="P61" s="71"/>
      <c r="Q61" s="99">
        <f t="shared" si="12"/>
        <v>3.8035329979122294</v>
      </c>
      <c r="R61" s="99">
        <f t="shared" si="13"/>
        <v>3.8035329979122294</v>
      </c>
      <c r="S61" s="99">
        <f t="shared" si="14"/>
        <v>3.8035329979122294</v>
      </c>
      <c r="T61" s="82"/>
      <c r="U61" s="22">
        <f t="shared" si="15"/>
        <v>29</v>
      </c>
      <c r="V61" s="83">
        <f t="shared" si="16"/>
        <v>39532</v>
      </c>
      <c r="W61" s="22">
        <f t="shared" ca="1" si="17"/>
        <v>2483</v>
      </c>
      <c r="X61" s="80">
        <f>VLOOKUP($A61,[0]!Table,MATCH(X$4,[0]!Curves,0))</f>
        <v>5.8678819681093196E-2</v>
      </c>
      <c r="Y61" s="84">
        <f t="shared" ca="1" si="18"/>
        <v>0.67443116519659463</v>
      </c>
      <c r="Z61" s="22">
        <f t="shared" si="19"/>
        <v>1</v>
      </c>
      <c r="AA61" s="22">
        <f t="shared" si="20"/>
        <v>29</v>
      </c>
      <c r="AC61" s="72">
        <f t="shared" ca="1" si="21"/>
        <v>4139557.3273019185</v>
      </c>
      <c r="AD61" s="72">
        <f t="shared" ca="1" si="22"/>
        <v>4139557.3273019185</v>
      </c>
      <c r="AE61" s="72">
        <f t="shared" ca="1" si="23"/>
        <v>4139557.3273019185</v>
      </c>
      <c r="AF61" s="72">
        <f t="shared" ca="1" si="24"/>
        <v>-425397.45744775207</v>
      </c>
      <c r="AG61" s="72">
        <f t="shared" ca="1" si="25"/>
        <v>-425397.45744775207</v>
      </c>
      <c r="AH61" s="72">
        <f t="shared" ca="1" si="26"/>
        <v>-425397.45744775207</v>
      </c>
      <c r="AI61" s="72">
        <f t="shared" ca="1" si="27"/>
        <v>5410.8580320133551</v>
      </c>
      <c r="AJ61" s="72">
        <f t="shared" ca="1" si="28"/>
        <v>5410.8580320133551</v>
      </c>
      <c r="AK61" s="72">
        <f t="shared" ca="1" si="29"/>
        <v>5410.8580320133551</v>
      </c>
      <c r="AL61" s="76"/>
      <c r="AM61" s="72">
        <f t="shared" ca="1" si="30"/>
        <v>0</v>
      </c>
      <c r="AN61" s="72">
        <f t="shared" ca="1" si="31"/>
        <v>0</v>
      </c>
      <c r="AO61" s="72">
        <f t="shared" ca="1" si="32"/>
        <v>0</v>
      </c>
      <c r="AP61" s="85">
        <f t="shared" ca="1" si="33"/>
        <v>0</v>
      </c>
      <c r="AR61" s="72">
        <f t="shared" ca="1" si="34"/>
        <v>0</v>
      </c>
      <c r="AS61" s="72">
        <f t="shared" ca="1" si="35"/>
        <v>0</v>
      </c>
      <c r="AT61" s="72">
        <f t="shared" ca="1" si="36"/>
        <v>0</v>
      </c>
      <c r="AU61" s="85">
        <f t="shared" ca="1" si="37"/>
        <v>0</v>
      </c>
      <c r="AV61" s="85"/>
      <c r="AW61" s="73">
        <f t="shared" ca="1" si="38"/>
        <v>0</v>
      </c>
      <c r="AY61" s="73">
        <f t="shared" ca="1" si="39"/>
        <v>3719570.7278861799</v>
      </c>
      <c r="AZ61" s="86"/>
    </row>
    <row r="62" spans="1:52">
      <c r="A62" s="77">
        <f t="shared" si="40"/>
        <v>39508</v>
      </c>
      <c r="B62" s="78">
        <f t="shared" si="41"/>
        <v>50000</v>
      </c>
      <c r="C62" s="87"/>
      <c r="D62" s="79">
        <f t="shared" si="3"/>
        <v>50000</v>
      </c>
      <c r="E62" s="67">
        <f t="shared" si="4"/>
        <v>1550000</v>
      </c>
      <c r="F62" s="67">
        <f t="shared" ca="1" si="5"/>
        <v>1039427.750121349</v>
      </c>
      <c r="G62" s="80">
        <f>VLOOKUP($A62,[0]!Table,MATCH(G$4,[0]!Curves,0))</f>
        <v>4.0999999999999996</v>
      </c>
      <c r="H62" s="81">
        <f t="shared" si="6"/>
        <v>4.0999999999999996</v>
      </c>
      <c r="I62" s="80">
        <f t="shared" si="7"/>
        <v>4.0999999999999996</v>
      </c>
      <c r="J62" s="80">
        <f>VLOOKUP($A62,[0]!Table,MATCH(J$4,[0]!Curves,0))</f>
        <v>-0.435</v>
      </c>
      <c r="K62" s="81">
        <f t="shared" si="8"/>
        <v>-0.435</v>
      </c>
      <c r="L62" s="99">
        <f t="shared" si="9"/>
        <v>-0.435</v>
      </c>
      <c r="M62" s="80">
        <f>VLOOKUP($A62,[0]!Table,MATCH(M$4,[0]!Curves,0))</f>
        <v>5.5346592641644004E-3</v>
      </c>
      <c r="N62" s="81">
        <f t="shared" si="10"/>
        <v>5.5346592641644004E-3</v>
      </c>
      <c r="O62" s="99">
        <f t="shared" si="11"/>
        <v>5.5346592641644004E-3</v>
      </c>
      <c r="P62" s="71"/>
      <c r="Q62" s="99">
        <f t="shared" si="12"/>
        <v>3.6705346592641641</v>
      </c>
      <c r="R62" s="99">
        <f t="shared" si="13"/>
        <v>3.6705346592641641</v>
      </c>
      <c r="S62" s="99">
        <f t="shared" si="14"/>
        <v>3.6705346592641641</v>
      </c>
      <c r="T62" s="82"/>
      <c r="U62" s="22">
        <f t="shared" si="15"/>
        <v>31</v>
      </c>
      <c r="V62" s="83">
        <f t="shared" si="16"/>
        <v>39563</v>
      </c>
      <c r="W62" s="22">
        <f t="shared" ca="1" si="17"/>
        <v>2514</v>
      </c>
      <c r="X62" s="80">
        <f>VLOOKUP($A62,[0]!Table,MATCH(X$4,[0]!Curves,0))</f>
        <v>5.8788136605649702E-2</v>
      </c>
      <c r="Y62" s="84">
        <f t="shared" ca="1" si="18"/>
        <v>0.67059854846538647</v>
      </c>
      <c r="Z62" s="22">
        <f t="shared" si="19"/>
        <v>1</v>
      </c>
      <c r="AA62" s="22">
        <f t="shared" si="20"/>
        <v>31</v>
      </c>
      <c r="AC62" s="72">
        <f t="shared" ca="1" si="21"/>
        <v>4261653.7754975306</v>
      </c>
      <c r="AD62" s="72">
        <f t="shared" ca="1" si="22"/>
        <v>4261653.7754975306</v>
      </c>
      <c r="AE62" s="72">
        <f t="shared" ca="1" si="23"/>
        <v>4261653.7754975306</v>
      </c>
      <c r="AF62" s="72">
        <f t="shared" ca="1" si="24"/>
        <v>-452151.07130278682</v>
      </c>
      <c r="AG62" s="72">
        <f t="shared" ca="1" si="25"/>
        <v>-452151.07130278682</v>
      </c>
      <c r="AH62" s="72">
        <f t="shared" ca="1" si="26"/>
        <v>-452151.07130278682</v>
      </c>
      <c r="AI62" s="72">
        <f t="shared" ca="1" si="27"/>
        <v>5752.8784266386838</v>
      </c>
      <c r="AJ62" s="72">
        <f t="shared" ca="1" si="28"/>
        <v>5752.8784266386838</v>
      </c>
      <c r="AK62" s="72">
        <f t="shared" ca="1" si="29"/>
        <v>5752.8784266386838</v>
      </c>
      <c r="AL62" s="76"/>
      <c r="AM62" s="72">
        <f t="shared" ca="1" si="30"/>
        <v>0</v>
      </c>
      <c r="AN62" s="72">
        <f t="shared" ca="1" si="31"/>
        <v>0</v>
      </c>
      <c r="AO62" s="72">
        <f t="shared" ca="1" si="32"/>
        <v>0</v>
      </c>
      <c r="AP62" s="85">
        <f t="shared" ca="1" si="33"/>
        <v>0</v>
      </c>
      <c r="AR62" s="72">
        <f t="shared" ca="1" si="34"/>
        <v>0</v>
      </c>
      <c r="AS62" s="72">
        <f t="shared" ca="1" si="35"/>
        <v>0</v>
      </c>
      <c r="AT62" s="72">
        <f t="shared" ca="1" si="36"/>
        <v>0</v>
      </c>
      <c r="AU62" s="85">
        <f t="shared" ca="1" si="37"/>
        <v>0</v>
      </c>
      <c r="AV62" s="85"/>
      <c r="AW62" s="73">
        <f t="shared" ca="1" si="38"/>
        <v>0</v>
      </c>
      <c r="AY62" s="73">
        <f t="shared" ca="1" si="39"/>
        <v>3815255.5826213825</v>
      </c>
      <c r="AZ62" s="86"/>
    </row>
    <row r="63" spans="1:52">
      <c r="A63" s="77">
        <f t="shared" si="40"/>
        <v>39539</v>
      </c>
      <c r="B63" s="78">
        <f t="shared" si="41"/>
        <v>50000</v>
      </c>
      <c r="C63" s="87"/>
      <c r="D63" s="79">
        <f t="shared" si="3"/>
        <v>50000</v>
      </c>
      <c r="E63" s="67">
        <f t="shared" si="4"/>
        <v>1500000</v>
      </c>
      <c r="F63" s="67">
        <f t="shared" ca="1" si="5"/>
        <v>1000347.1440989301</v>
      </c>
      <c r="G63" s="80">
        <f>VLOOKUP($A63,[0]!Table,MATCH(G$4,[0]!Curves,0))</f>
        <v>3.915</v>
      </c>
      <c r="H63" s="81">
        <f t="shared" si="6"/>
        <v>3.915</v>
      </c>
      <c r="I63" s="80">
        <f t="shared" si="7"/>
        <v>3.915</v>
      </c>
      <c r="J63" s="80">
        <f>VLOOKUP($A63,[0]!Table,MATCH(J$4,[0]!Curves,0))</f>
        <v>-0.59</v>
      </c>
      <c r="K63" s="81">
        <f t="shared" si="8"/>
        <v>-0.59</v>
      </c>
      <c r="L63" s="99">
        <f t="shared" si="9"/>
        <v>-0.59</v>
      </c>
      <c r="M63" s="80">
        <f>VLOOKUP($A63,[0]!Table,MATCH(M$4,[0]!Curves,0))</f>
        <v>1.7301476705201E-3</v>
      </c>
      <c r="N63" s="81">
        <f t="shared" si="10"/>
        <v>1.7301476705201E-3</v>
      </c>
      <c r="O63" s="99">
        <f t="shared" si="11"/>
        <v>1.7301476705201E-3</v>
      </c>
      <c r="P63" s="71"/>
      <c r="Q63" s="99">
        <f t="shared" si="12"/>
        <v>3.3267301476705202</v>
      </c>
      <c r="R63" s="99">
        <f t="shared" si="13"/>
        <v>3.3267301476705202</v>
      </c>
      <c r="S63" s="99">
        <f t="shared" si="14"/>
        <v>3.3267301476705202</v>
      </c>
      <c r="T63" s="82"/>
      <c r="U63" s="22">
        <f t="shared" si="15"/>
        <v>30</v>
      </c>
      <c r="V63" s="83">
        <f t="shared" si="16"/>
        <v>39593</v>
      </c>
      <c r="W63" s="22">
        <f t="shared" ca="1" si="17"/>
        <v>2544</v>
      </c>
      <c r="X63" s="80">
        <f>VLOOKUP($A63,[0]!Table,MATCH(X$4,[0]!Curves,0))</f>
        <v>5.8904992632844905E-2</v>
      </c>
      <c r="Y63" s="84">
        <f t="shared" ca="1" si="18"/>
        <v>0.66689809606595341</v>
      </c>
      <c r="Z63" s="22">
        <f t="shared" si="19"/>
        <v>1</v>
      </c>
      <c r="AA63" s="22">
        <f t="shared" si="20"/>
        <v>30</v>
      </c>
      <c r="AC63" s="72">
        <f t="shared" ca="1" si="21"/>
        <v>3916359.0691473112</v>
      </c>
      <c r="AD63" s="72">
        <f t="shared" ca="1" si="22"/>
        <v>3916359.0691473112</v>
      </c>
      <c r="AE63" s="72">
        <f t="shared" ca="1" si="23"/>
        <v>3916359.0691473112</v>
      </c>
      <c r="AF63" s="72">
        <f t="shared" ca="1" si="24"/>
        <v>-590204.81501836865</v>
      </c>
      <c r="AG63" s="72">
        <f t="shared" ca="1" si="25"/>
        <v>-590204.81501836865</v>
      </c>
      <c r="AH63" s="72">
        <f t="shared" ca="1" si="26"/>
        <v>-590204.81501836865</v>
      </c>
      <c r="AI63" s="72">
        <f t="shared" ca="1" si="27"/>
        <v>1730.7482810741985</v>
      </c>
      <c r="AJ63" s="72">
        <f t="shared" ca="1" si="28"/>
        <v>1730.7482810741985</v>
      </c>
      <c r="AK63" s="72">
        <f t="shared" ca="1" si="29"/>
        <v>1730.7482810741985</v>
      </c>
      <c r="AL63" s="76"/>
      <c r="AM63" s="72">
        <f t="shared" ca="1" si="30"/>
        <v>0</v>
      </c>
      <c r="AN63" s="72">
        <f t="shared" ca="1" si="31"/>
        <v>0</v>
      </c>
      <c r="AO63" s="72">
        <f t="shared" ca="1" si="32"/>
        <v>0</v>
      </c>
      <c r="AP63" s="85">
        <f t="shared" ca="1" si="33"/>
        <v>0</v>
      </c>
      <c r="AR63" s="72">
        <f t="shared" ca="1" si="34"/>
        <v>0</v>
      </c>
      <c r="AS63" s="72">
        <f t="shared" ca="1" si="35"/>
        <v>0</v>
      </c>
      <c r="AT63" s="72">
        <f t="shared" ca="1" si="36"/>
        <v>0</v>
      </c>
      <c r="AU63" s="85">
        <f t="shared" ca="1" si="37"/>
        <v>0</v>
      </c>
      <c r="AV63" s="85"/>
      <c r="AW63" s="73">
        <f t="shared" ca="1" si="38"/>
        <v>0</v>
      </c>
      <c r="AY63" s="73">
        <f t="shared" ca="1" si="39"/>
        <v>3327885.002410017</v>
      </c>
      <c r="AZ63" s="86"/>
    </row>
    <row r="64" spans="1:52">
      <c r="A64" s="77">
        <f t="shared" si="40"/>
        <v>39569</v>
      </c>
      <c r="B64" s="78">
        <f t="shared" si="41"/>
        <v>50000</v>
      </c>
      <c r="C64" s="87"/>
      <c r="D64" s="79">
        <f t="shared" si="3"/>
        <v>50000</v>
      </c>
      <c r="E64" s="67">
        <f t="shared" si="4"/>
        <v>1550000</v>
      </c>
      <c r="F64" s="67">
        <f t="shared" ca="1" si="5"/>
        <v>1027778.9680412149</v>
      </c>
      <c r="G64" s="80">
        <f>VLOOKUP($A64,[0]!Table,MATCH(G$4,[0]!Curves,0))</f>
        <v>3.9049999999999998</v>
      </c>
      <c r="H64" s="81">
        <f t="shared" si="6"/>
        <v>3.9049999999999998</v>
      </c>
      <c r="I64" s="80">
        <f t="shared" si="7"/>
        <v>3.9049999999999998</v>
      </c>
      <c r="J64" s="80">
        <f>VLOOKUP($A64,[0]!Table,MATCH(J$4,[0]!Curves,0))</f>
        <v>-0.59</v>
      </c>
      <c r="K64" s="81">
        <f t="shared" si="8"/>
        <v>-0.59</v>
      </c>
      <c r="L64" s="99">
        <f t="shared" si="9"/>
        <v>-0.59</v>
      </c>
      <c r="M64" s="80">
        <f>VLOOKUP($A64,[0]!Table,MATCH(M$4,[0]!Curves,0))</f>
        <v>1.7307075359443E-3</v>
      </c>
      <c r="N64" s="81">
        <f t="shared" si="10"/>
        <v>1.7307075359443E-3</v>
      </c>
      <c r="O64" s="99">
        <f t="shared" si="11"/>
        <v>1.7307075359443E-3</v>
      </c>
      <c r="P64" s="71"/>
      <c r="Q64" s="99">
        <f t="shared" si="12"/>
        <v>3.3167307075359442</v>
      </c>
      <c r="R64" s="99">
        <f t="shared" si="13"/>
        <v>3.3167307075359442</v>
      </c>
      <c r="S64" s="99">
        <f t="shared" si="14"/>
        <v>3.3167307075359442</v>
      </c>
      <c r="T64" s="82"/>
      <c r="U64" s="22">
        <f t="shared" si="15"/>
        <v>31</v>
      </c>
      <c r="V64" s="83">
        <f t="shared" si="16"/>
        <v>39624</v>
      </c>
      <c r="W64" s="22">
        <f t="shared" ca="1" si="17"/>
        <v>2575</v>
      </c>
      <c r="X64" s="80">
        <f>VLOOKUP($A64,[0]!Table,MATCH(X$4,[0]!Curves,0))</f>
        <v>5.9018079115098002E-2</v>
      </c>
      <c r="Y64" s="84">
        <f t="shared" ca="1" si="18"/>
        <v>0.66308320518788055</v>
      </c>
      <c r="Z64" s="22">
        <f t="shared" si="19"/>
        <v>1</v>
      </c>
      <c r="AA64" s="22">
        <f t="shared" si="20"/>
        <v>31</v>
      </c>
      <c r="AC64" s="72">
        <f t="shared" ca="1" si="21"/>
        <v>4013476.8702009437</v>
      </c>
      <c r="AD64" s="72">
        <f t="shared" ca="1" si="22"/>
        <v>4013476.8702009437</v>
      </c>
      <c r="AE64" s="72">
        <f t="shared" ca="1" si="23"/>
        <v>4013476.8702009437</v>
      </c>
      <c r="AF64" s="72">
        <f t="shared" ca="1" si="24"/>
        <v>-606389.59114431671</v>
      </c>
      <c r="AG64" s="72">
        <f t="shared" ca="1" si="25"/>
        <v>-606389.59114431671</v>
      </c>
      <c r="AH64" s="72">
        <f t="shared" ca="1" si="26"/>
        <v>-606389.59114431671</v>
      </c>
      <c r="AI64" s="72">
        <f t="shared" ca="1" si="27"/>
        <v>1778.7848052739864</v>
      </c>
      <c r="AJ64" s="72">
        <f t="shared" ca="1" si="28"/>
        <v>1778.7848052739864</v>
      </c>
      <c r="AK64" s="72">
        <f t="shared" ca="1" si="29"/>
        <v>1778.7848052739864</v>
      </c>
      <c r="AL64" s="76"/>
      <c r="AM64" s="72">
        <f t="shared" ca="1" si="30"/>
        <v>0</v>
      </c>
      <c r="AN64" s="72">
        <f t="shared" ca="1" si="31"/>
        <v>0</v>
      </c>
      <c r="AO64" s="72">
        <f t="shared" ca="1" si="32"/>
        <v>0</v>
      </c>
      <c r="AP64" s="85">
        <f t="shared" ca="1" si="33"/>
        <v>0</v>
      </c>
      <c r="AR64" s="72">
        <f t="shared" ca="1" si="34"/>
        <v>0</v>
      </c>
      <c r="AS64" s="72">
        <f t="shared" ca="1" si="35"/>
        <v>0</v>
      </c>
      <c r="AT64" s="72">
        <f t="shared" ca="1" si="36"/>
        <v>0</v>
      </c>
      <c r="AU64" s="85">
        <f t="shared" ca="1" si="37"/>
        <v>0</v>
      </c>
      <c r="AV64" s="85"/>
      <c r="AW64" s="73">
        <f t="shared" ca="1" si="38"/>
        <v>0</v>
      </c>
      <c r="AY64" s="73">
        <f t="shared" ca="1" si="39"/>
        <v>3408866.0638619009</v>
      </c>
      <c r="AZ64" s="86"/>
    </row>
    <row r="65" spans="1:52">
      <c r="A65" s="77">
        <f t="shared" si="40"/>
        <v>39600</v>
      </c>
      <c r="B65" s="78">
        <f t="shared" si="41"/>
        <v>50000</v>
      </c>
      <c r="C65" s="87"/>
      <c r="D65" s="79">
        <f t="shared" si="3"/>
        <v>50000</v>
      </c>
      <c r="E65" s="67">
        <f t="shared" si="4"/>
        <v>1500000</v>
      </c>
      <c r="F65" s="67">
        <f t="shared" ca="1" si="5"/>
        <v>989317.95468671317</v>
      </c>
      <c r="G65" s="80">
        <f>VLOOKUP($A65,[0]!Table,MATCH(G$4,[0]!Curves,0))</f>
        <v>3.9410000000000003</v>
      </c>
      <c r="H65" s="81">
        <f t="shared" si="6"/>
        <v>3.9410000000000003</v>
      </c>
      <c r="I65" s="80">
        <f t="shared" si="7"/>
        <v>3.9410000000000003</v>
      </c>
      <c r="J65" s="80">
        <f>VLOOKUP($A65,[0]!Table,MATCH(J$4,[0]!Curves,0))</f>
        <v>-0.59</v>
      </c>
      <c r="K65" s="81">
        <f t="shared" si="8"/>
        <v>-0.59</v>
      </c>
      <c r="L65" s="99">
        <f t="shared" si="9"/>
        <v>-0.59</v>
      </c>
      <c r="M65" s="80">
        <f>VLOOKUP($A65,[0]!Table,MATCH(M$4,[0]!Curves,0))</f>
        <v>1.7312979507334001E-3</v>
      </c>
      <c r="N65" s="81">
        <f t="shared" si="10"/>
        <v>1.7312979507334001E-3</v>
      </c>
      <c r="O65" s="99">
        <f t="shared" si="11"/>
        <v>1.7312979507334001E-3</v>
      </c>
      <c r="P65" s="71"/>
      <c r="Q65" s="99">
        <f t="shared" si="12"/>
        <v>3.3527312979507338</v>
      </c>
      <c r="R65" s="99">
        <f t="shared" si="13"/>
        <v>3.3527312979507338</v>
      </c>
      <c r="S65" s="99">
        <f t="shared" si="14"/>
        <v>3.3527312979507338</v>
      </c>
      <c r="T65" s="82"/>
      <c r="U65" s="22">
        <f t="shared" si="15"/>
        <v>30</v>
      </c>
      <c r="V65" s="83">
        <f t="shared" si="16"/>
        <v>39654</v>
      </c>
      <c r="W65" s="22">
        <f t="shared" ca="1" si="17"/>
        <v>2605</v>
      </c>
      <c r="X65" s="80">
        <f>VLOOKUP($A65,[0]!Table,MATCH(X$4,[0]!Curves,0))</f>
        <v>5.9134935151225601E-2</v>
      </c>
      <c r="Y65" s="84">
        <f t="shared" ca="1" si="18"/>
        <v>0.65954530312447546</v>
      </c>
      <c r="Z65" s="22">
        <f t="shared" si="19"/>
        <v>1</v>
      </c>
      <c r="AA65" s="22">
        <f t="shared" si="20"/>
        <v>30</v>
      </c>
      <c r="AC65" s="72">
        <f t="shared" ca="1" si="21"/>
        <v>3898902.059420337</v>
      </c>
      <c r="AD65" s="72">
        <f t="shared" ca="1" si="22"/>
        <v>3898902.059420337</v>
      </c>
      <c r="AE65" s="72">
        <f t="shared" ca="1" si="23"/>
        <v>3898902.059420337</v>
      </c>
      <c r="AF65" s="72">
        <f t="shared" ca="1" si="24"/>
        <v>-583697.59326516069</v>
      </c>
      <c r="AG65" s="72">
        <f t="shared" ca="1" si="25"/>
        <v>-583697.59326516069</v>
      </c>
      <c r="AH65" s="72">
        <f t="shared" ca="1" si="26"/>
        <v>-583697.59326516069</v>
      </c>
      <c r="AI65" s="72">
        <f t="shared" ca="1" si="27"/>
        <v>1712.8041475728653</v>
      </c>
      <c r="AJ65" s="72">
        <f t="shared" ca="1" si="28"/>
        <v>1712.8041475728653</v>
      </c>
      <c r="AK65" s="72">
        <f t="shared" ca="1" si="29"/>
        <v>1712.8041475728653</v>
      </c>
      <c r="AL65" s="76"/>
      <c r="AM65" s="72">
        <f t="shared" ca="1" si="30"/>
        <v>0</v>
      </c>
      <c r="AN65" s="72">
        <f t="shared" ca="1" si="31"/>
        <v>0</v>
      </c>
      <c r="AO65" s="72">
        <f t="shared" ca="1" si="32"/>
        <v>0</v>
      </c>
      <c r="AP65" s="85">
        <f t="shared" ca="1" si="33"/>
        <v>0</v>
      </c>
      <c r="AR65" s="72">
        <f t="shared" ca="1" si="34"/>
        <v>0</v>
      </c>
      <c r="AS65" s="72">
        <f t="shared" ca="1" si="35"/>
        <v>0</v>
      </c>
      <c r="AT65" s="72">
        <f t="shared" ca="1" si="36"/>
        <v>0</v>
      </c>
      <c r="AU65" s="85">
        <f t="shared" ca="1" si="37"/>
        <v>0</v>
      </c>
      <c r="AV65" s="85"/>
      <c r="AW65" s="73">
        <f t="shared" ca="1" si="38"/>
        <v>0</v>
      </c>
      <c r="AY65" s="73">
        <f t="shared" ca="1" si="39"/>
        <v>3316917.2703027492</v>
      </c>
      <c r="AZ65" s="86"/>
    </row>
    <row r="66" spans="1:52">
      <c r="A66" s="77">
        <f t="shared" si="40"/>
        <v>39630</v>
      </c>
      <c r="B66" s="78">
        <f t="shared" si="41"/>
        <v>50000</v>
      </c>
      <c r="C66" s="87"/>
      <c r="D66" s="79">
        <f t="shared" si="3"/>
        <v>50000</v>
      </c>
      <c r="E66" s="67">
        <f t="shared" si="4"/>
        <v>1550000</v>
      </c>
      <c r="F66" s="67">
        <f t="shared" ca="1" si="5"/>
        <v>1016730.70779006</v>
      </c>
      <c r="G66" s="80">
        <f>VLOOKUP($A66,[0]!Table,MATCH(G$4,[0]!Curves,0))</f>
        <v>3.99</v>
      </c>
      <c r="H66" s="81">
        <f t="shared" si="6"/>
        <v>3.99</v>
      </c>
      <c r="I66" s="80">
        <f t="shared" si="7"/>
        <v>3.99</v>
      </c>
      <c r="J66" s="80">
        <f>VLOOKUP($A66,[0]!Table,MATCH(J$4,[0]!Curves,0))</f>
        <v>-0.59</v>
      </c>
      <c r="K66" s="81">
        <f t="shared" si="8"/>
        <v>-0.59</v>
      </c>
      <c r="L66" s="99">
        <f t="shared" si="9"/>
        <v>-0.59</v>
      </c>
      <c r="M66" s="80">
        <f>VLOOKUP($A66,[0]!Table,MATCH(M$4,[0]!Curves,0))</f>
        <v>1.7315027341840001E-3</v>
      </c>
      <c r="N66" s="81">
        <f t="shared" si="10"/>
        <v>1.7315027341840001E-3</v>
      </c>
      <c r="O66" s="99">
        <f t="shared" si="11"/>
        <v>1.7315027341840001E-3</v>
      </c>
      <c r="P66" s="71"/>
      <c r="Q66" s="99">
        <f t="shared" si="12"/>
        <v>3.4017315027341843</v>
      </c>
      <c r="R66" s="99">
        <f t="shared" si="13"/>
        <v>3.4017315027341843</v>
      </c>
      <c r="S66" s="99">
        <f t="shared" si="14"/>
        <v>3.4017315027341843</v>
      </c>
      <c r="T66" s="82"/>
      <c r="U66" s="22">
        <f t="shared" si="15"/>
        <v>31</v>
      </c>
      <c r="V66" s="83">
        <f t="shared" si="16"/>
        <v>39685</v>
      </c>
      <c r="W66" s="22">
        <f t="shared" ca="1" si="17"/>
        <v>2636</v>
      </c>
      <c r="X66" s="80">
        <f>VLOOKUP($A66,[0]!Table,MATCH(X$4,[0]!Curves,0))</f>
        <v>5.9216232677891799E-2</v>
      </c>
      <c r="Y66" s="84">
        <f t="shared" ca="1" si="18"/>
        <v>0.65595529534842578</v>
      </c>
      <c r="Z66" s="22">
        <f t="shared" si="19"/>
        <v>1</v>
      </c>
      <c r="AA66" s="22">
        <f t="shared" si="20"/>
        <v>31</v>
      </c>
      <c r="AC66" s="72">
        <f t="shared" ca="1" si="21"/>
        <v>4056755.5240823394</v>
      </c>
      <c r="AD66" s="72">
        <f t="shared" ca="1" si="22"/>
        <v>4056755.5240823394</v>
      </c>
      <c r="AE66" s="72">
        <f t="shared" ca="1" si="23"/>
        <v>4056755.5240823394</v>
      </c>
      <c r="AF66" s="72">
        <f t="shared" ca="1" si="24"/>
        <v>-599871.11759613536</v>
      </c>
      <c r="AG66" s="72">
        <f t="shared" ca="1" si="25"/>
        <v>-599871.11759613536</v>
      </c>
      <c r="AH66" s="72">
        <f t="shared" ca="1" si="26"/>
        <v>-599871.11759613536</v>
      </c>
      <c r="AI66" s="72">
        <f t="shared" ca="1" si="27"/>
        <v>1760.4720004673225</v>
      </c>
      <c r="AJ66" s="72">
        <f t="shared" ca="1" si="28"/>
        <v>1760.4720004673225</v>
      </c>
      <c r="AK66" s="72">
        <f t="shared" ca="1" si="29"/>
        <v>1760.4720004673225</v>
      </c>
      <c r="AL66" s="76"/>
      <c r="AM66" s="72">
        <f t="shared" ca="1" si="30"/>
        <v>0</v>
      </c>
      <c r="AN66" s="72">
        <f t="shared" ca="1" si="31"/>
        <v>0</v>
      </c>
      <c r="AO66" s="72">
        <f t="shared" ca="1" si="32"/>
        <v>0</v>
      </c>
      <c r="AP66" s="85">
        <f t="shared" ca="1" si="33"/>
        <v>0</v>
      </c>
      <c r="AR66" s="72">
        <f t="shared" ca="1" si="34"/>
        <v>0</v>
      </c>
      <c r="AS66" s="72">
        <f t="shared" ca="1" si="35"/>
        <v>0</v>
      </c>
      <c r="AT66" s="72">
        <f t="shared" ca="1" si="36"/>
        <v>0</v>
      </c>
      <c r="AU66" s="85">
        <f t="shared" ca="1" si="37"/>
        <v>0</v>
      </c>
      <c r="AV66" s="85"/>
      <c r="AW66" s="73">
        <f t="shared" ca="1" si="38"/>
        <v>0</v>
      </c>
      <c r="AY66" s="73">
        <f t="shared" ca="1" si="39"/>
        <v>3458644.8784866715</v>
      </c>
      <c r="AZ66" s="86"/>
    </row>
    <row r="67" spans="1:52">
      <c r="A67" s="77">
        <f t="shared" si="40"/>
        <v>39661</v>
      </c>
      <c r="B67" s="78">
        <f t="shared" si="41"/>
        <v>50000</v>
      </c>
      <c r="C67" s="87"/>
      <c r="D67" s="79">
        <f t="shared" si="3"/>
        <v>50000</v>
      </c>
      <c r="E67" s="67">
        <f t="shared" si="4"/>
        <v>1550000</v>
      </c>
      <c r="F67" s="67">
        <f t="shared" ca="1" si="5"/>
        <v>1011184.4889611874</v>
      </c>
      <c r="G67" s="80">
        <f>VLOOKUP($A67,[0]!Table,MATCH(G$4,[0]!Curves,0))</f>
        <v>4.0350000000000001</v>
      </c>
      <c r="H67" s="81">
        <f t="shared" si="6"/>
        <v>4.0350000000000001</v>
      </c>
      <c r="I67" s="80">
        <f t="shared" si="7"/>
        <v>4.0350000000000001</v>
      </c>
      <c r="J67" s="80">
        <f>VLOOKUP($A67,[0]!Table,MATCH(J$4,[0]!Curves,0))</f>
        <v>-0.59</v>
      </c>
      <c r="K67" s="81">
        <f t="shared" si="8"/>
        <v>-0.59</v>
      </c>
      <c r="L67" s="99">
        <f t="shared" si="9"/>
        <v>-0.59</v>
      </c>
      <c r="M67" s="80">
        <f>VLOOKUP($A67,[0]!Table,MATCH(M$4,[0]!Curves,0))</f>
        <v>1.7315731061251E-3</v>
      </c>
      <c r="N67" s="81">
        <f t="shared" si="10"/>
        <v>1.7315731061251E-3</v>
      </c>
      <c r="O67" s="99">
        <f t="shared" si="11"/>
        <v>1.7315731061251E-3</v>
      </c>
      <c r="P67" s="71"/>
      <c r="Q67" s="99">
        <f t="shared" si="12"/>
        <v>3.4467315731061254</v>
      </c>
      <c r="R67" s="99">
        <f t="shared" si="13"/>
        <v>3.4467315731061254</v>
      </c>
      <c r="S67" s="99">
        <f t="shared" si="14"/>
        <v>3.4467315731061254</v>
      </c>
      <c r="T67" s="82"/>
      <c r="U67" s="22">
        <f t="shared" si="15"/>
        <v>31</v>
      </c>
      <c r="V67" s="83">
        <f t="shared" si="16"/>
        <v>39716</v>
      </c>
      <c r="W67" s="22">
        <f t="shared" ca="1" si="17"/>
        <v>2667</v>
      </c>
      <c r="X67" s="80">
        <f>VLOOKUP($A67,[0]!Table,MATCH(X$4,[0]!Curves,0))</f>
        <v>5.9288295180039099E-2</v>
      </c>
      <c r="Y67" s="84">
        <f t="shared" ca="1" si="18"/>
        <v>0.65237708965237895</v>
      </c>
      <c r="Z67" s="22">
        <f t="shared" si="19"/>
        <v>1</v>
      </c>
      <c r="AA67" s="22">
        <f t="shared" si="20"/>
        <v>31</v>
      </c>
      <c r="AC67" s="72">
        <f t="shared" ca="1" si="21"/>
        <v>4080129.4129583915</v>
      </c>
      <c r="AD67" s="72">
        <f t="shared" ca="1" si="22"/>
        <v>4080129.4129583915</v>
      </c>
      <c r="AE67" s="72">
        <f t="shared" ca="1" si="23"/>
        <v>4080129.4129583915</v>
      </c>
      <c r="AF67" s="72">
        <f t="shared" ca="1" si="24"/>
        <v>-596598.84848710056</v>
      </c>
      <c r="AG67" s="72">
        <f t="shared" ca="1" si="25"/>
        <v>-596598.84848710056</v>
      </c>
      <c r="AH67" s="72">
        <f t="shared" ca="1" si="26"/>
        <v>-596598.84848710056</v>
      </c>
      <c r="AI67" s="72">
        <f t="shared" ca="1" si="27"/>
        <v>1750.9398664160451</v>
      </c>
      <c r="AJ67" s="72">
        <f t="shared" ca="1" si="28"/>
        <v>1750.9398664160451</v>
      </c>
      <c r="AK67" s="72">
        <f t="shared" ca="1" si="29"/>
        <v>1750.9398664160451</v>
      </c>
      <c r="AL67" s="76"/>
      <c r="AM67" s="72">
        <f t="shared" ca="1" si="30"/>
        <v>0</v>
      </c>
      <c r="AN67" s="72">
        <f t="shared" ca="1" si="31"/>
        <v>0</v>
      </c>
      <c r="AO67" s="72">
        <f t="shared" ca="1" si="32"/>
        <v>0</v>
      </c>
      <c r="AP67" s="85">
        <f t="shared" ca="1" si="33"/>
        <v>0</v>
      </c>
      <c r="AR67" s="72">
        <f t="shared" ca="1" si="34"/>
        <v>0</v>
      </c>
      <c r="AS67" s="72">
        <f t="shared" ca="1" si="35"/>
        <v>0</v>
      </c>
      <c r="AT67" s="72">
        <f t="shared" ca="1" si="36"/>
        <v>0</v>
      </c>
      <c r="AU67" s="85">
        <f t="shared" ca="1" si="37"/>
        <v>0</v>
      </c>
      <c r="AV67" s="85"/>
      <c r="AW67" s="73">
        <f t="shared" ca="1" si="38"/>
        <v>0</v>
      </c>
      <c r="AY67" s="73">
        <f t="shared" ca="1" si="39"/>
        <v>3485281.5043377071</v>
      </c>
      <c r="AZ67" s="86"/>
    </row>
    <row r="68" spans="1:52">
      <c r="A68" s="77">
        <f t="shared" si="40"/>
        <v>39692</v>
      </c>
      <c r="B68" s="78">
        <f t="shared" si="41"/>
        <v>50000</v>
      </c>
      <c r="C68" s="87"/>
      <c r="D68" s="79">
        <f t="shared" si="3"/>
        <v>50000</v>
      </c>
      <c r="E68" s="67">
        <f t="shared" si="4"/>
        <v>1500000</v>
      </c>
      <c r="F68" s="67">
        <f t="shared" ca="1" si="5"/>
        <v>973388.34987855738</v>
      </c>
      <c r="G68" s="80">
        <f>VLOOKUP($A68,[0]!Table,MATCH(G$4,[0]!Curves,0))</f>
        <v>4.0419999999999998</v>
      </c>
      <c r="H68" s="81">
        <f t="shared" si="6"/>
        <v>4.0419999999999998</v>
      </c>
      <c r="I68" s="80">
        <f t="shared" si="7"/>
        <v>4.0419999999999998</v>
      </c>
      <c r="J68" s="80">
        <f>VLOOKUP($A68,[0]!Table,MATCH(J$4,[0]!Curves,0))</f>
        <v>-0.59</v>
      </c>
      <c r="K68" s="81">
        <f t="shared" si="8"/>
        <v>-0.59</v>
      </c>
      <c r="L68" s="99">
        <f t="shared" si="9"/>
        <v>-0.59</v>
      </c>
      <c r="M68" s="80">
        <f>VLOOKUP($A68,[0]!Table,MATCH(M$4,[0]!Curves,0))</f>
        <v>1.7316426301211001E-3</v>
      </c>
      <c r="N68" s="81">
        <f t="shared" si="10"/>
        <v>1.7316426301211001E-3</v>
      </c>
      <c r="O68" s="99">
        <f t="shared" si="11"/>
        <v>1.7316426301211001E-3</v>
      </c>
      <c r="P68" s="71"/>
      <c r="Q68" s="99">
        <f t="shared" si="12"/>
        <v>3.453731642630121</v>
      </c>
      <c r="R68" s="99">
        <f t="shared" si="13"/>
        <v>3.453731642630121</v>
      </c>
      <c r="S68" s="99">
        <f t="shared" si="14"/>
        <v>3.453731642630121</v>
      </c>
      <c r="T68" s="82"/>
      <c r="U68" s="22">
        <f t="shared" si="15"/>
        <v>30</v>
      </c>
      <c r="V68" s="83">
        <f t="shared" si="16"/>
        <v>39746</v>
      </c>
      <c r="W68" s="22">
        <f t="shared" ca="1" si="17"/>
        <v>2697</v>
      </c>
      <c r="X68" s="80">
        <f>VLOOKUP($A68,[0]!Table,MATCH(X$4,[0]!Curves,0))</f>
        <v>5.9360357683912603E-2</v>
      </c>
      <c r="Y68" s="84">
        <f t="shared" ca="1" si="18"/>
        <v>0.64892556658570488</v>
      </c>
      <c r="Z68" s="22">
        <f t="shared" si="19"/>
        <v>1</v>
      </c>
      <c r="AA68" s="22">
        <f t="shared" si="20"/>
        <v>30</v>
      </c>
      <c r="AC68" s="72">
        <f t="shared" ca="1" si="21"/>
        <v>3934435.7102091289</v>
      </c>
      <c r="AD68" s="72">
        <f t="shared" ca="1" si="22"/>
        <v>3934435.7102091289</v>
      </c>
      <c r="AE68" s="72">
        <f t="shared" ca="1" si="23"/>
        <v>3934435.7102091289</v>
      </c>
      <c r="AF68" s="72">
        <f t="shared" ca="1" si="24"/>
        <v>-574299.12642834883</v>
      </c>
      <c r="AG68" s="72">
        <f t="shared" ca="1" si="25"/>
        <v>-574299.12642834883</v>
      </c>
      <c r="AH68" s="72">
        <f t="shared" ca="1" si="26"/>
        <v>-574299.12642834883</v>
      </c>
      <c r="AI68" s="72">
        <f t="shared" ca="1" si="27"/>
        <v>1685.5607623129426</v>
      </c>
      <c r="AJ68" s="72">
        <f t="shared" ca="1" si="28"/>
        <v>1685.5607623129426</v>
      </c>
      <c r="AK68" s="72">
        <f t="shared" ca="1" si="29"/>
        <v>1685.5607623129426</v>
      </c>
      <c r="AL68" s="76"/>
      <c r="AM68" s="72">
        <f t="shared" ca="1" si="30"/>
        <v>0</v>
      </c>
      <c r="AN68" s="72">
        <f t="shared" ca="1" si="31"/>
        <v>0</v>
      </c>
      <c r="AO68" s="72">
        <f t="shared" ca="1" si="32"/>
        <v>0</v>
      </c>
      <c r="AP68" s="85">
        <f t="shared" ca="1" si="33"/>
        <v>0</v>
      </c>
      <c r="AR68" s="72">
        <f t="shared" ca="1" si="34"/>
        <v>0</v>
      </c>
      <c r="AS68" s="72">
        <f t="shared" ca="1" si="35"/>
        <v>0</v>
      </c>
      <c r="AT68" s="72">
        <f t="shared" ca="1" si="36"/>
        <v>0</v>
      </c>
      <c r="AU68" s="85">
        <f t="shared" ca="1" si="37"/>
        <v>0</v>
      </c>
      <c r="AV68" s="85"/>
      <c r="AW68" s="73">
        <f t="shared" ca="1" si="38"/>
        <v>0</v>
      </c>
      <c r="AY68" s="73">
        <f t="shared" ca="1" si="39"/>
        <v>3361822.1445430932</v>
      </c>
      <c r="AZ68" s="86"/>
    </row>
    <row r="69" spans="1:52">
      <c r="A69" s="77">
        <f t="shared" si="40"/>
        <v>39722</v>
      </c>
      <c r="B69" s="78">
        <f t="shared" si="41"/>
        <v>50000</v>
      </c>
      <c r="C69" s="87"/>
      <c r="D69" s="79">
        <f t="shared" si="3"/>
        <v>50000</v>
      </c>
      <c r="E69" s="67">
        <f t="shared" si="4"/>
        <v>1550000</v>
      </c>
      <c r="F69" s="67">
        <f t="shared" ca="1" si="5"/>
        <v>1000324.4985512835</v>
      </c>
      <c r="G69" s="80">
        <f>VLOOKUP($A69,[0]!Table,MATCH(G$4,[0]!Curves,0))</f>
        <v>4.07</v>
      </c>
      <c r="H69" s="81">
        <f t="shared" si="6"/>
        <v>4.07</v>
      </c>
      <c r="I69" s="80">
        <f t="shared" si="7"/>
        <v>4.07</v>
      </c>
      <c r="J69" s="80">
        <f>VLOOKUP($A69,[0]!Table,MATCH(J$4,[0]!Curves,0))</f>
        <v>-0.59</v>
      </c>
      <c r="K69" s="81">
        <f t="shared" si="8"/>
        <v>-0.59</v>
      </c>
      <c r="L69" s="99">
        <f t="shared" si="9"/>
        <v>-0.59</v>
      </c>
      <c r="M69" s="80">
        <f>VLOOKUP($A69,[0]!Table,MATCH(M$4,[0]!Curves,0))</f>
        <v>1.7317091040404001E-3</v>
      </c>
      <c r="N69" s="81">
        <f t="shared" si="10"/>
        <v>1.7317091040404001E-3</v>
      </c>
      <c r="O69" s="99">
        <f t="shared" si="11"/>
        <v>1.7317091040404001E-3</v>
      </c>
      <c r="P69" s="71"/>
      <c r="Q69" s="99">
        <f t="shared" si="12"/>
        <v>3.4817317091040407</v>
      </c>
      <c r="R69" s="99">
        <f t="shared" si="13"/>
        <v>3.4817317091040407</v>
      </c>
      <c r="S69" s="99">
        <f t="shared" si="14"/>
        <v>3.4817317091040407</v>
      </c>
      <c r="T69" s="82"/>
      <c r="U69" s="22">
        <f t="shared" si="15"/>
        <v>31</v>
      </c>
      <c r="V69" s="83">
        <f t="shared" si="16"/>
        <v>39777</v>
      </c>
      <c r="W69" s="22">
        <f t="shared" ca="1" si="17"/>
        <v>2728</v>
      </c>
      <c r="X69" s="80">
        <f>VLOOKUP($A69,[0]!Table,MATCH(X$4,[0]!Curves,0))</f>
        <v>5.9430095592530201E-2</v>
      </c>
      <c r="Y69" s="84">
        <f t="shared" ca="1" si="18"/>
        <v>0.64537064422663448</v>
      </c>
      <c r="Z69" s="22">
        <f t="shared" si="19"/>
        <v>1</v>
      </c>
      <c r="AA69" s="22">
        <f t="shared" si="20"/>
        <v>31</v>
      </c>
      <c r="AC69" s="72">
        <f t="shared" ca="1" si="21"/>
        <v>4071320.709103724</v>
      </c>
      <c r="AD69" s="72">
        <f t="shared" ca="1" si="22"/>
        <v>4071320.709103724</v>
      </c>
      <c r="AE69" s="72">
        <f t="shared" ca="1" si="23"/>
        <v>4071320.709103724</v>
      </c>
      <c r="AF69" s="72">
        <f t="shared" ca="1" si="24"/>
        <v>-590191.45414525724</v>
      </c>
      <c r="AG69" s="72">
        <f t="shared" ca="1" si="25"/>
        <v>-590191.45414525724</v>
      </c>
      <c r="AH69" s="72">
        <f t="shared" ca="1" si="26"/>
        <v>-590191.45414525724</v>
      </c>
      <c r="AI69" s="72">
        <f t="shared" ca="1" si="27"/>
        <v>1732.2710411359058</v>
      </c>
      <c r="AJ69" s="72">
        <f t="shared" ca="1" si="28"/>
        <v>1732.2710411359058</v>
      </c>
      <c r="AK69" s="72">
        <f t="shared" ca="1" si="29"/>
        <v>1732.2710411359058</v>
      </c>
      <c r="AL69" s="76"/>
      <c r="AM69" s="72">
        <f t="shared" ca="1" si="30"/>
        <v>0</v>
      </c>
      <c r="AN69" s="72">
        <f t="shared" ca="1" si="31"/>
        <v>0</v>
      </c>
      <c r="AO69" s="72">
        <f t="shared" ca="1" si="32"/>
        <v>0</v>
      </c>
      <c r="AP69" s="85">
        <f t="shared" ca="1" si="33"/>
        <v>0</v>
      </c>
      <c r="AR69" s="72">
        <f t="shared" ca="1" si="34"/>
        <v>0</v>
      </c>
      <c r="AS69" s="72">
        <f t="shared" ca="1" si="35"/>
        <v>0</v>
      </c>
      <c r="AT69" s="72">
        <f t="shared" ca="1" si="36"/>
        <v>0</v>
      </c>
      <c r="AU69" s="85">
        <f t="shared" ca="1" si="37"/>
        <v>0</v>
      </c>
      <c r="AV69" s="85"/>
      <c r="AW69" s="73">
        <f t="shared" ca="1" si="38"/>
        <v>0</v>
      </c>
      <c r="AY69" s="73">
        <f t="shared" ca="1" si="39"/>
        <v>3482861.5259996029</v>
      </c>
      <c r="AZ69" s="86"/>
    </row>
    <row r="70" spans="1:52">
      <c r="A70" s="77">
        <f t="shared" si="40"/>
        <v>39753</v>
      </c>
      <c r="B70" s="78">
        <f t="shared" si="41"/>
        <v>50000</v>
      </c>
      <c r="C70" s="87"/>
      <c r="D70" s="79">
        <f t="shared" si="3"/>
        <v>50000</v>
      </c>
      <c r="E70" s="67">
        <f t="shared" si="4"/>
        <v>1500000</v>
      </c>
      <c r="F70" s="67">
        <f t="shared" ca="1" si="5"/>
        <v>962912.53603386506</v>
      </c>
      <c r="G70" s="80">
        <f>VLOOKUP($A70,[0]!Table,MATCH(G$4,[0]!Curves,0))</f>
        <v>4.2050000000000001</v>
      </c>
      <c r="H70" s="81">
        <f t="shared" si="6"/>
        <v>4.2050000000000001</v>
      </c>
      <c r="I70" s="80">
        <f t="shared" si="7"/>
        <v>4.2050000000000001</v>
      </c>
      <c r="J70" s="80">
        <f>VLOOKUP($A70,[0]!Table,MATCH(J$4,[0]!Curves,0))</f>
        <v>-0.45500000000000002</v>
      </c>
      <c r="K70" s="81">
        <f t="shared" si="8"/>
        <v>-0.45500000000000002</v>
      </c>
      <c r="L70" s="99">
        <f t="shared" si="9"/>
        <v>-0.45500000000000002</v>
      </c>
      <c r="M70" s="80">
        <f>VLOOKUP($A70,[0]!Table,MATCH(M$4,[0]!Curves,0))</f>
        <v>5.5416862702970006E-3</v>
      </c>
      <c r="N70" s="81">
        <f t="shared" si="10"/>
        <v>5.5416862702970006E-3</v>
      </c>
      <c r="O70" s="99">
        <f t="shared" si="11"/>
        <v>5.5416862702970006E-3</v>
      </c>
      <c r="P70" s="71"/>
      <c r="Q70" s="99">
        <f t="shared" si="12"/>
        <v>3.7555416862702971</v>
      </c>
      <c r="R70" s="99">
        <f t="shared" si="13"/>
        <v>3.7555416862702971</v>
      </c>
      <c r="S70" s="99">
        <f t="shared" si="14"/>
        <v>3.7555416862702971</v>
      </c>
      <c r="T70" s="82"/>
      <c r="U70" s="22">
        <f t="shared" si="15"/>
        <v>30</v>
      </c>
      <c r="V70" s="83">
        <f t="shared" si="16"/>
        <v>39807</v>
      </c>
      <c r="W70" s="22">
        <f t="shared" ca="1" si="17"/>
        <v>2758</v>
      </c>
      <c r="X70" s="80">
        <f>VLOOKUP($A70,[0]!Table,MATCH(X$4,[0]!Curves,0))</f>
        <v>5.9502158099799606E-2</v>
      </c>
      <c r="Y70" s="84">
        <f t="shared" ca="1" si="18"/>
        <v>0.64194169068924334</v>
      </c>
      <c r="Z70" s="22">
        <f t="shared" si="19"/>
        <v>1</v>
      </c>
      <c r="AA70" s="22">
        <f t="shared" si="20"/>
        <v>30</v>
      </c>
      <c r="AC70" s="72">
        <f t="shared" ca="1" si="21"/>
        <v>4049047.2140224027</v>
      </c>
      <c r="AD70" s="72">
        <f t="shared" ca="1" si="22"/>
        <v>4049047.2140224027</v>
      </c>
      <c r="AE70" s="72">
        <f t="shared" ca="1" si="23"/>
        <v>4049047.2140224027</v>
      </c>
      <c r="AF70" s="72">
        <f t="shared" ca="1" si="24"/>
        <v>-438125.2038954086</v>
      </c>
      <c r="AG70" s="72">
        <f t="shared" ca="1" si="25"/>
        <v>-438125.2038954086</v>
      </c>
      <c r="AH70" s="72">
        <f t="shared" ca="1" si="26"/>
        <v>-438125.2038954086</v>
      </c>
      <c r="AI70" s="72">
        <f t="shared" ca="1" si="27"/>
        <v>5336.1591804357358</v>
      </c>
      <c r="AJ70" s="72">
        <f t="shared" ca="1" si="28"/>
        <v>5336.1591804357358</v>
      </c>
      <c r="AK70" s="72">
        <f t="shared" ca="1" si="29"/>
        <v>5336.1591804357358</v>
      </c>
      <c r="AL70" s="76"/>
      <c r="AM70" s="72">
        <f t="shared" ca="1" si="30"/>
        <v>0</v>
      </c>
      <c r="AN70" s="72">
        <f t="shared" ca="1" si="31"/>
        <v>0</v>
      </c>
      <c r="AO70" s="72">
        <f t="shared" ca="1" si="32"/>
        <v>0</v>
      </c>
      <c r="AP70" s="85">
        <f t="shared" ca="1" si="33"/>
        <v>0</v>
      </c>
      <c r="AR70" s="72">
        <f t="shared" ca="1" si="34"/>
        <v>0</v>
      </c>
      <c r="AS70" s="72">
        <f t="shared" ca="1" si="35"/>
        <v>0</v>
      </c>
      <c r="AT70" s="72">
        <f t="shared" ca="1" si="36"/>
        <v>0</v>
      </c>
      <c r="AU70" s="85">
        <f t="shared" ca="1" si="37"/>
        <v>0</v>
      </c>
      <c r="AV70" s="85"/>
      <c r="AW70" s="73">
        <f t="shared" ca="1" si="38"/>
        <v>0</v>
      </c>
      <c r="AY70" s="73">
        <f t="shared" ca="1" si="39"/>
        <v>3616258.1693074298</v>
      </c>
      <c r="AZ70" s="86"/>
    </row>
    <row r="71" spans="1:52">
      <c r="A71" s="77">
        <f t="shared" si="40"/>
        <v>39783</v>
      </c>
      <c r="B71" s="78">
        <f t="shared" si="41"/>
        <v>50000</v>
      </c>
      <c r="C71" s="87"/>
      <c r="D71" s="79">
        <f t="shared" si="3"/>
        <v>50000</v>
      </c>
      <c r="E71" s="67">
        <f t="shared" si="4"/>
        <v>1550000</v>
      </c>
      <c r="F71" s="67">
        <f t="shared" ca="1" si="5"/>
        <v>989535.69787316711</v>
      </c>
      <c r="G71" s="80">
        <f>VLOOKUP($A71,[0]!Table,MATCH(G$4,[0]!Curves,0))</f>
        <v>4.34</v>
      </c>
      <c r="H71" s="81">
        <f t="shared" si="6"/>
        <v>4.34</v>
      </c>
      <c r="I71" s="80">
        <f t="shared" si="7"/>
        <v>4.34</v>
      </c>
      <c r="J71" s="80">
        <f>VLOOKUP($A71,[0]!Table,MATCH(J$4,[0]!Curves,0))</f>
        <v>-0.45500000000000002</v>
      </c>
      <c r="K71" s="81">
        <f t="shared" si="8"/>
        <v>-0.45500000000000002</v>
      </c>
      <c r="L71" s="99">
        <f t="shared" si="9"/>
        <v>-0.45500000000000002</v>
      </c>
      <c r="M71" s="80">
        <f>VLOOKUP($A71,[0]!Table,MATCH(M$4,[0]!Curves,0))</f>
        <v>5.5418938196016999E-3</v>
      </c>
      <c r="N71" s="81">
        <f t="shared" si="10"/>
        <v>5.5418938196016999E-3</v>
      </c>
      <c r="O71" s="99">
        <f t="shared" si="11"/>
        <v>5.5418938196016999E-3</v>
      </c>
      <c r="P71" s="71"/>
      <c r="Q71" s="99">
        <f t="shared" si="12"/>
        <v>3.8905418938196017</v>
      </c>
      <c r="R71" s="99">
        <f t="shared" si="13"/>
        <v>3.8905418938196017</v>
      </c>
      <c r="S71" s="99">
        <f t="shared" si="14"/>
        <v>3.8905418938196017</v>
      </c>
      <c r="T71" s="82"/>
      <c r="U71" s="22">
        <f t="shared" si="15"/>
        <v>31</v>
      </c>
      <c r="V71" s="83">
        <f t="shared" si="16"/>
        <v>39838</v>
      </c>
      <c r="W71" s="22">
        <f t="shared" ca="1" si="17"/>
        <v>2789</v>
      </c>
      <c r="X71" s="80">
        <f>VLOOKUP($A71,[0]!Table,MATCH(X$4,[0]!Curves,0))</f>
        <v>5.9571896011703505E-2</v>
      </c>
      <c r="Y71" s="84">
        <f t="shared" ca="1" si="18"/>
        <v>0.63841012766010785</v>
      </c>
      <c r="Z71" s="22">
        <f t="shared" si="19"/>
        <v>1</v>
      </c>
      <c r="AA71" s="22">
        <f t="shared" si="20"/>
        <v>31</v>
      </c>
      <c r="AC71" s="72">
        <f t="shared" ca="1" si="21"/>
        <v>4294584.9287695447</v>
      </c>
      <c r="AD71" s="72">
        <f t="shared" ca="1" si="22"/>
        <v>4294584.9287695447</v>
      </c>
      <c r="AE71" s="72">
        <f t="shared" ca="1" si="23"/>
        <v>4294584.9287695447</v>
      </c>
      <c r="AF71" s="72">
        <f t="shared" ca="1" si="24"/>
        <v>-450238.74253229104</v>
      </c>
      <c r="AG71" s="72">
        <f t="shared" ca="1" si="25"/>
        <v>-450238.74253229104</v>
      </c>
      <c r="AH71" s="72">
        <f t="shared" ca="1" si="26"/>
        <v>-450238.74253229104</v>
      </c>
      <c r="AI71" s="72">
        <f t="shared" ca="1" si="27"/>
        <v>5483.9017683185593</v>
      </c>
      <c r="AJ71" s="72">
        <f t="shared" ca="1" si="28"/>
        <v>5483.9017683185593</v>
      </c>
      <c r="AK71" s="72">
        <f t="shared" ca="1" si="29"/>
        <v>5483.9017683185593</v>
      </c>
      <c r="AL71" s="76"/>
      <c r="AM71" s="72">
        <f t="shared" ca="1" si="30"/>
        <v>0</v>
      </c>
      <c r="AN71" s="72">
        <f t="shared" ca="1" si="31"/>
        <v>0</v>
      </c>
      <c r="AO71" s="72">
        <f t="shared" ca="1" si="32"/>
        <v>0</v>
      </c>
      <c r="AP71" s="85">
        <f t="shared" ca="1" si="33"/>
        <v>0</v>
      </c>
      <c r="AR71" s="72">
        <f t="shared" ca="1" si="34"/>
        <v>0</v>
      </c>
      <c r="AS71" s="72">
        <f t="shared" ca="1" si="35"/>
        <v>0</v>
      </c>
      <c r="AT71" s="72">
        <f t="shared" ca="1" si="36"/>
        <v>0</v>
      </c>
      <c r="AU71" s="85">
        <f t="shared" ca="1" si="37"/>
        <v>0</v>
      </c>
      <c r="AV71" s="85"/>
      <c r="AW71" s="73">
        <f t="shared" ca="1" si="38"/>
        <v>0</v>
      </c>
      <c r="AY71" s="73">
        <f t="shared" ca="1" si="39"/>
        <v>3849830.0880055721</v>
      </c>
      <c r="AZ71" s="86"/>
    </row>
    <row r="72" spans="1:52">
      <c r="A72" s="77">
        <f t="shared" si="40"/>
        <v>39814</v>
      </c>
      <c r="B72" s="78">
        <f t="shared" si="41"/>
        <v>50000</v>
      </c>
      <c r="C72" s="87"/>
      <c r="D72" s="79">
        <f t="shared" si="3"/>
        <v>50000</v>
      </c>
      <c r="E72" s="67">
        <f t="shared" si="4"/>
        <v>1550000</v>
      </c>
      <c r="F72" s="67">
        <f t="shared" ca="1" si="5"/>
        <v>984080.21855430864</v>
      </c>
      <c r="G72" s="80">
        <f>VLOOKUP($A72,[0]!Table,MATCH(G$4,[0]!Curves,0))</f>
        <v>4.4160000000000004</v>
      </c>
      <c r="H72" s="81">
        <f t="shared" si="6"/>
        <v>4.4160000000000004</v>
      </c>
      <c r="I72" s="80">
        <f t="shared" si="7"/>
        <v>4.4160000000000004</v>
      </c>
      <c r="J72" s="80">
        <f>VLOOKUP($A72,[0]!Table,MATCH(J$4,[0]!Curves,0))</f>
        <v>-0.45500000000000002</v>
      </c>
      <c r="K72" s="81">
        <f t="shared" si="8"/>
        <v>-0.45500000000000002</v>
      </c>
      <c r="L72" s="99">
        <f t="shared" si="9"/>
        <v>-0.45500000000000002</v>
      </c>
      <c r="M72" s="80">
        <f>VLOOKUP($A72,[0]!Table,MATCH(M$4,[0]!Curves,0))</f>
        <v>5.5421056174403006E-3</v>
      </c>
      <c r="N72" s="81">
        <f t="shared" si="10"/>
        <v>5.5421056174403006E-3</v>
      </c>
      <c r="O72" s="99">
        <f t="shared" si="11"/>
        <v>5.5421056174403006E-3</v>
      </c>
      <c r="P72" s="71"/>
      <c r="Q72" s="99">
        <f t="shared" si="12"/>
        <v>3.9665421056174406</v>
      </c>
      <c r="R72" s="99">
        <f t="shared" si="13"/>
        <v>3.9665421056174406</v>
      </c>
      <c r="S72" s="99">
        <f t="shared" si="14"/>
        <v>3.9665421056174406</v>
      </c>
      <c r="T72" s="82"/>
      <c r="U72" s="22">
        <f t="shared" si="15"/>
        <v>31</v>
      </c>
      <c r="V72" s="83">
        <f t="shared" si="16"/>
        <v>39869</v>
      </c>
      <c r="W72" s="22">
        <f t="shared" ca="1" si="17"/>
        <v>2820</v>
      </c>
      <c r="X72" s="80">
        <f>VLOOKUP($A72,[0]!Table,MATCH(X$4,[0]!Curves,0))</f>
        <v>5.9643958522369402E-2</v>
      </c>
      <c r="Y72" s="84">
        <f t="shared" ca="1" si="18"/>
        <v>0.63489046358342494</v>
      </c>
      <c r="Z72" s="22">
        <f t="shared" si="19"/>
        <v>1</v>
      </c>
      <c r="AA72" s="22">
        <f t="shared" si="20"/>
        <v>31</v>
      </c>
      <c r="AC72" s="72">
        <f t="shared" ca="1" si="21"/>
        <v>4345698.245135827</v>
      </c>
      <c r="AD72" s="72">
        <f t="shared" ca="1" si="22"/>
        <v>4345698.245135827</v>
      </c>
      <c r="AE72" s="72">
        <f t="shared" ca="1" si="23"/>
        <v>4345698.245135827</v>
      </c>
      <c r="AF72" s="72">
        <f t="shared" ca="1" si="24"/>
        <v>-447756.49944221042</v>
      </c>
      <c r="AG72" s="72">
        <f t="shared" ca="1" si="25"/>
        <v>-447756.49944221042</v>
      </c>
      <c r="AH72" s="72">
        <f t="shared" ca="1" si="26"/>
        <v>-447756.49944221042</v>
      </c>
      <c r="AI72" s="72">
        <f t="shared" ca="1" si="27"/>
        <v>5453.8765072617125</v>
      </c>
      <c r="AJ72" s="72">
        <f t="shared" ca="1" si="28"/>
        <v>5453.8765072617125</v>
      </c>
      <c r="AK72" s="72">
        <f t="shared" ca="1" si="29"/>
        <v>5453.8765072617125</v>
      </c>
      <c r="AL72" s="76"/>
      <c r="AM72" s="72">
        <f t="shared" ca="1" si="30"/>
        <v>0</v>
      </c>
      <c r="AN72" s="72">
        <f t="shared" ca="1" si="31"/>
        <v>0</v>
      </c>
      <c r="AO72" s="72">
        <f t="shared" ca="1" si="32"/>
        <v>0</v>
      </c>
      <c r="AP72" s="85">
        <f t="shared" ca="1" si="33"/>
        <v>0</v>
      </c>
      <c r="AR72" s="72">
        <f t="shared" ca="1" si="34"/>
        <v>0</v>
      </c>
      <c r="AS72" s="72">
        <f t="shared" ca="1" si="35"/>
        <v>0</v>
      </c>
      <c r="AT72" s="72">
        <f t="shared" ca="1" si="36"/>
        <v>0</v>
      </c>
      <c r="AU72" s="85">
        <f t="shared" ca="1" si="37"/>
        <v>0</v>
      </c>
      <c r="AV72" s="85"/>
      <c r="AW72" s="73">
        <f t="shared" ca="1" si="38"/>
        <v>0</v>
      </c>
      <c r="AY72" s="73">
        <f t="shared" ca="1" si="39"/>
        <v>3903395.6222008783</v>
      </c>
      <c r="AZ72" s="86"/>
    </row>
    <row r="73" spans="1:52">
      <c r="A73" s="77">
        <f t="shared" si="40"/>
        <v>39845</v>
      </c>
      <c r="B73" s="78">
        <f t="shared" si="41"/>
        <v>50000</v>
      </c>
      <c r="C73" s="87"/>
      <c r="D73" s="79">
        <f t="shared" si="3"/>
        <v>50000</v>
      </c>
      <c r="E73" s="67">
        <f t="shared" si="4"/>
        <v>1400000</v>
      </c>
      <c r="F73" s="67">
        <f t="shared" ca="1" si="5"/>
        <v>884410.3164147801</v>
      </c>
      <c r="G73" s="80">
        <f>VLOOKUP($A73,[0]!Table,MATCH(G$4,[0]!Curves,0))</f>
        <v>4.298</v>
      </c>
      <c r="H73" s="81">
        <f t="shared" si="6"/>
        <v>4.298</v>
      </c>
      <c r="I73" s="80">
        <f t="shared" si="7"/>
        <v>4.298</v>
      </c>
      <c r="J73" s="80">
        <f>VLOOKUP($A73,[0]!Table,MATCH(J$4,[0]!Curves,0))</f>
        <v>-0.45500000000000002</v>
      </c>
      <c r="K73" s="81">
        <f t="shared" si="8"/>
        <v>-0.45500000000000002</v>
      </c>
      <c r="L73" s="99">
        <f t="shared" si="9"/>
        <v>-0.45500000000000002</v>
      </c>
      <c r="M73" s="80">
        <f>VLOOKUP($A73,[0]!Table,MATCH(M$4,[0]!Curves,0))</f>
        <v>5.5423147017156999E-3</v>
      </c>
      <c r="N73" s="81">
        <f t="shared" si="10"/>
        <v>5.5423147017156999E-3</v>
      </c>
      <c r="O73" s="99">
        <f t="shared" si="11"/>
        <v>5.5423147017156999E-3</v>
      </c>
      <c r="P73" s="71"/>
      <c r="Q73" s="99">
        <f t="shared" si="12"/>
        <v>3.8485423147017155</v>
      </c>
      <c r="R73" s="99">
        <f t="shared" si="13"/>
        <v>3.8485423147017155</v>
      </c>
      <c r="S73" s="99">
        <f t="shared" si="14"/>
        <v>3.8485423147017155</v>
      </c>
      <c r="T73" s="82"/>
      <c r="U73" s="22">
        <f t="shared" si="15"/>
        <v>28</v>
      </c>
      <c r="V73" s="83">
        <f t="shared" si="16"/>
        <v>39897</v>
      </c>
      <c r="W73" s="22">
        <f t="shared" ca="1" si="17"/>
        <v>2848</v>
      </c>
      <c r="X73" s="80">
        <f>VLOOKUP($A73,[0]!Table,MATCH(X$4,[0]!Curves,0))</f>
        <v>5.9716021034760501E-2</v>
      </c>
      <c r="Y73" s="84">
        <f t="shared" ca="1" si="18"/>
        <v>0.63172165458198581</v>
      </c>
      <c r="Z73" s="22">
        <f t="shared" si="19"/>
        <v>1</v>
      </c>
      <c r="AA73" s="22">
        <f t="shared" si="20"/>
        <v>28</v>
      </c>
      <c r="AC73" s="72">
        <f t="shared" ca="1" si="21"/>
        <v>3801195.5399507247</v>
      </c>
      <c r="AD73" s="72">
        <f t="shared" ca="1" si="22"/>
        <v>3801195.5399507247</v>
      </c>
      <c r="AE73" s="72">
        <f t="shared" ca="1" si="23"/>
        <v>3801195.5399507247</v>
      </c>
      <c r="AF73" s="72">
        <f t="shared" ca="1" si="24"/>
        <v>-402406.69396872498</v>
      </c>
      <c r="AG73" s="72">
        <f t="shared" ca="1" si="25"/>
        <v>-402406.69396872498</v>
      </c>
      <c r="AH73" s="72">
        <f t="shared" ca="1" si="26"/>
        <v>-402406.69396872498</v>
      </c>
      <c r="AI73" s="72">
        <f t="shared" ca="1" si="27"/>
        <v>4901.6802990146698</v>
      </c>
      <c r="AJ73" s="72">
        <f t="shared" ca="1" si="28"/>
        <v>4901.6802990146698</v>
      </c>
      <c r="AK73" s="72">
        <f t="shared" ca="1" si="29"/>
        <v>4901.6802990146698</v>
      </c>
      <c r="AL73" s="76"/>
      <c r="AM73" s="72">
        <f t="shared" ca="1" si="30"/>
        <v>0</v>
      </c>
      <c r="AN73" s="72">
        <f t="shared" ca="1" si="31"/>
        <v>0</v>
      </c>
      <c r="AO73" s="72">
        <f t="shared" ca="1" si="32"/>
        <v>0</v>
      </c>
      <c r="AP73" s="85">
        <f t="shared" ca="1" si="33"/>
        <v>0</v>
      </c>
      <c r="AR73" s="72">
        <f t="shared" ca="1" si="34"/>
        <v>0</v>
      </c>
      <c r="AS73" s="72">
        <f t="shared" ca="1" si="35"/>
        <v>0</v>
      </c>
      <c r="AT73" s="72">
        <f t="shared" ca="1" si="36"/>
        <v>0</v>
      </c>
      <c r="AU73" s="85">
        <f t="shared" ca="1" si="37"/>
        <v>0</v>
      </c>
      <c r="AV73" s="85"/>
      <c r="AW73" s="73">
        <f t="shared" ca="1" si="38"/>
        <v>0</v>
      </c>
      <c r="AY73" s="73">
        <f t="shared" ca="1" si="39"/>
        <v>3403690.5262810146</v>
      </c>
      <c r="AZ73" s="86"/>
    </row>
    <row r="74" spans="1:52">
      <c r="A74" s="77">
        <f t="shared" si="40"/>
        <v>39873</v>
      </c>
      <c r="B74" s="78">
        <f t="shared" si="41"/>
        <v>50000</v>
      </c>
      <c r="C74" s="87"/>
      <c r="D74" s="79">
        <f t="shared" ref="D74:D137" si="42">B74+C74</f>
        <v>50000</v>
      </c>
      <c r="E74" s="67">
        <f t="shared" ref="E74:E137" si="43">IF(Z74=0,0,IF(AND(Z74=1,$H$3=1),D74*U74,IF($H$3=2,D74,"N/A")))</f>
        <v>1550000</v>
      </c>
      <c r="F74" s="67">
        <f t="shared" ref="F74:F137" ca="1" si="44">E74*Y74</f>
        <v>973748.26377814868</v>
      </c>
      <c r="G74" s="80">
        <f>VLOOKUP($A74,[0]!Table,MATCH(G$4,[0]!Curves,0))</f>
        <v>4.165</v>
      </c>
      <c r="H74" s="81">
        <f t="shared" ref="H74:H137" si="45">G74+$H$7</f>
        <v>4.165</v>
      </c>
      <c r="I74" s="80">
        <f t="shared" ref="I74:I137" si="46">H74</f>
        <v>4.165</v>
      </c>
      <c r="J74" s="80">
        <f>VLOOKUP($A74,[0]!Table,MATCH(J$4,[0]!Curves,0))</f>
        <v>-0.45500000000000002</v>
      </c>
      <c r="K74" s="81">
        <f t="shared" ref="K74:K137" si="47">J74+$K$7</f>
        <v>-0.45500000000000002</v>
      </c>
      <c r="L74" s="99">
        <f t="shared" ref="L74:L137" si="48">K74</f>
        <v>-0.45500000000000002</v>
      </c>
      <c r="M74" s="80">
        <f>VLOOKUP($A74,[0]!Table,MATCH(M$4,[0]!Curves,0))</f>
        <v>5.5425012196500005E-3</v>
      </c>
      <c r="N74" s="81">
        <f t="shared" ref="N74:N137" si="49">M74+$N$7</f>
        <v>5.5425012196500005E-3</v>
      </c>
      <c r="O74" s="99">
        <f t="shared" ref="O74:O137" si="50">N74</f>
        <v>5.5425012196500005E-3</v>
      </c>
      <c r="P74" s="71"/>
      <c r="Q74" s="99">
        <f t="shared" ref="Q74:Q137" si="51">IF($F$3=1,M74+J74+G74,J74+G74)</f>
        <v>3.7155425012196499</v>
      </c>
      <c r="R74" s="99">
        <f t="shared" ref="R74:R137" si="52">IF($F$3=1,N74+K74+H74,K74+H74)</f>
        <v>3.7155425012196499</v>
      </c>
      <c r="S74" s="99">
        <f t="shared" ref="S74:S137" si="53">IF($F$3=1,O74+L74+I74,L74+I74)</f>
        <v>3.7155425012196499</v>
      </c>
      <c r="T74" s="82"/>
      <c r="U74" s="22">
        <f t="shared" ref="U74:U137" si="54">A75-A74</f>
        <v>31</v>
      </c>
      <c r="V74" s="83">
        <f t="shared" ref="V74:V137" si="55">CHOOSE(F$3,A75+24,A74)</f>
        <v>39928</v>
      </c>
      <c r="W74" s="22">
        <f t="shared" ref="W74:W137" ca="1" si="56">V74-C$3</f>
        <v>2879</v>
      </c>
      <c r="X74" s="80">
        <f>VLOOKUP($A74,[0]!Table,MATCH(X$4,[0]!Curves,0))</f>
        <v>5.9781109757113302E-2</v>
      </c>
      <c r="Y74" s="84">
        <f t="shared" ref="Y74:Y137" ca="1" si="57">1/(1+CHOOSE(F$3,(X75+($K$3/10000))/2,(X74+($K$3/10000))/2))^(2*W74/365.25)</f>
        <v>0.62822468630848305</v>
      </c>
      <c r="Z74" s="22">
        <f t="shared" ref="Z74:Z137" si="58">IF(AND(mthbeg&lt;=A74,mthend&gt;=A74),1,0)</f>
        <v>1</v>
      </c>
      <c r="AA74" s="22">
        <f t="shared" ref="AA74:AA137" si="59">U74*Z74</f>
        <v>31</v>
      </c>
      <c r="AC74" s="72">
        <f t="shared" ref="AC74:AC137" ca="1" si="60">F74*G74</f>
        <v>4055661.5186359892</v>
      </c>
      <c r="AD74" s="72">
        <f t="shared" ref="AD74:AD137" ca="1" si="61">$F74*H74</f>
        <v>4055661.5186359892</v>
      </c>
      <c r="AE74" s="72">
        <f t="shared" ref="AE74:AE137" ca="1" si="62">$F74*I74</f>
        <v>4055661.5186359892</v>
      </c>
      <c r="AF74" s="72">
        <f t="shared" ref="AF74:AF137" ca="1" si="63">$F74*J74</f>
        <v>-443055.46001905767</v>
      </c>
      <c r="AG74" s="72">
        <f t="shared" ref="AG74:AG137" ca="1" si="64">$F74*K74</f>
        <v>-443055.46001905767</v>
      </c>
      <c r="AH74" s="72">
        <f t="shared" ref="AH74:AH137" ca="1" si="65">$F74*L74</f>
        <v>-443055.46001905767</v>
      </c>
      <c r="AI74" s="72">
        <f t="shared" ref="AI74:AI137" ca="1" si="66">$F74*M74</f>
        <v>5397.0009396224596</v>
      </c>
      <c r="AJ74" s="72">
        <f t="shared" ref="AJ74:AJ137" ca="1" si="67">$F74*N74</f>
        <v>5397.0009396224596</v>
      </c>
      <c r="AK74" s="72">
        <f t="shared" ref="AK74:AK137" ca="1" si="68">F74*O74</f>
        <v>5397.0009396224596</v>
      </c>
      <c r="AL74" s="76"/>
      <c r="AM74" s="72">
        <f t="shared" ref="AM74:AM137" ca="1" si="69">CHOOSE($G$3,AD74-AE74,AE74-AD74)</f>
        <v>0</v>
      </c>
      <c r="AN74" s="72">
        <f t="shared" ref="AN74:AN137" ca="1" si="70">CHOOSE($G$3,AG74-AH74,AH74-AG74)</f>
        <v>0</v>
      </c>
      <c r="AO74" s="72">
        <f t="shared" ref="AO74:AO137" ca="1" si="71">CHOOSE($G$3,AJ74-AK74,AK74-AJ74)</f>
        <v>0</v>
      </c>
      <c r="AP74" s="85">
        <f t="shared" ref="AP74:AP137" ca="1" si="72">SUM(AM74:AO74)</f>
        <v>0</v>
      </c>
      <c r="AR74" s="72">
        <f t="shared" ref="AR74:AR137" ca="1" si="73">CHOOSE($G$3,AC74-AD74,AD74-AC74)</f>
        <v>0</v>
      </c>
      <c r="AS74" s="72">
        <f t="shared" ref="AS74:AS137" ca="1" si="74">CHOOSE($G$3,AF74-AG74,AG74-AF74)</f>
        <v>0</v>
      </c>
      <c r="AT74" s="72">
        <f t="shared" ref="AT74:AT137" ca="1" si="75">CHOOSE($G$3,AI74-AJ74,AJ74-AI74)</f>
        <v>0</v>
      </c>
      <c r="AU74" s="85">
        <f t="shared" ref="AU74:AU137" ca="1" si="76">AR74+AS74+AT74</f>
        <v>0</v>
      </c>
      <c r="AV74" s="85"/>
      <c r="AW74" s="73">
        <f t="shared" ref="AW74:AW137" ca="1" si="77">AU74+AP74</f>
        <v>0</v>
      </c>
      <c r="AY74" s="73">
        <f t="shared" ref="AY74:AY137" ca="1" si="78">AK74+AH74+AE74</f>
        <v>3618003.0595565541</v>
      </c>
      <c r="AZ74" s="86"/>
    </row>
    <row r="75" spans="1:52">
      <c r="A75" s="77">
        <f t="shared" ref="A75:A138" si="79">EDATE(A74,1)</f>
        <v>39904</v>
      </c>
      <c r="B75" s="78">
        <f t="shared" ref="B75:B138" si="80">B74</f>
        <v>50000</v>
      </c>
      <c r="C75" s="87"/>
      <c r="D75" s="79">
        <f t="shared" si="42"/>
        <v>50000</v>
      </c>
      <c r="E75" s="67">
        <f t="shared" si="43"/>
        <v>1500000</v>
      </c>
      <c r="F75" s="67">
        <f t="shared" ca="1" si="44"/>
        <v>937277.85175153974</v>
      </c>
      <c r="G75" s="80">
        <f>VLOOKUP($A75,[0]!Table,MATCH(G$4,[0]!Curves,0))</f>
        <v>3.98</v>
      </c>
      <c r="H75" s="81">
        <f t="shared" si="45"/>
        <v>3.98</v>
      </c>
      <c r="I75" s="80">
        <f t="shared" si="46"/>
        <v>3.98</v>
      </c>
      <c r="J75" s="80">
        <f>VLOOKUP($A75,[0]!Table,MATCH(J$4,[0]!Curves,0))</f>
        <v>-0.61</v>
      </c>
      <c r="K75" s="81">
        <f t="shared" si="47"/>
        <v>-0.61</v>
      </c>
      <c r="L75" s="99">
        <f t="shared" si="48"/>
        <v>-0.61</v>
      </c>
      <c r="M75" s="80">
        <f>VLOOKUP($A75,[0]!Table,MATCH(M$4,[0]!Curves,0))</f>
        <v>1.7320953560499997E-3</v>
      </c>
      <c r="N75" s="81">
        <f t="shared" si="49"/>
        <v>1.7320953560499997E-3</v>
      </c>
      <c r="O75" s="99">
        <f t="shared" si="50"/>
        <v>1.7320953560499997E-3</v>
      </c>
      <c r="P75" s="71"/>
      <c r="Q75" s="99">
        <f t="shared" si="51"/>
        <v>3.3717320953560499</v>
      </c>
      <c r="R75" s="99">
        <f t="shared" si="52"/>
        <v>3.3717320953560499</v>
      </c>
      <c r="S75" s="99">
        <f t="shared" si="53"/>
        <v>3.3717320953560499</v>
      </c>
      <c r="T75" s="82"/>
      <c r="U75" s="22">
        <f t="shared" si="54"/>
        <v>30</v>
      </c>
      <c r="V75" s="83">
        <f t="shared" si="55"/>
        <v>39958</v>
      </c>
      <c r="W75" s="22">
        <f t="shared" ca="1" si="56"/>
        <v>2909</v>
      </c>
      <c r="X75" s="80">
        <f>VLOOKUP($A75,[0]!Table,MATCH(X$4,[0]!Curves,0))</f>
        <v>5.9853172272788906E-2</v>
      </c>
      <c r="Y75" s="84">
        <f t="shared" ca="1" si="57"/>
        <v>0.62485190116769318</v>
      </c>
      <c r="Z75" s="22">
        <f t="shared" si="58"/>
        <v>1</v>
      </c>
      <c r="AA75" s="22">
        <f t="shared" si="59"/>
        <v>30</v>
      </c>
      <c r="AC75" s="72">
        <f t="shared" ca="1" si="60"/>
        <v>3730365.8499711282</v>
      </c>
      <c r="AD75" s="72">
        <f t="shared" ca="1" si="61"/>
        <v>3730365.8499711282</v>
      </c>
      <c r="AE75" s="72">
        <f t="shared" ca="1" si="62"/>
        <v>3730365.8499711282</v>
      </c>
      <c r="AF75" s="72">
        <f t="shared" ca="1" si="63"/>
        <v>-571739.4895684392</v>
      </c>
      <c r="AG75" s="72">
        <f t="shared" ca="1" si="64"/>
        <v>-571739.4895684392</v>
      </c>
      <c r="AH75" s="72">
        <f t="shared" ca="1" si="65"/>
        <v>-571739.4895684392</v>
      </c>
      <c r="AI75" s="72">
        <f t="shared" ca="1" si="66"/>
        <v>1623.4546143473622</v>
      </c>
      <c r="AJ75" s="72">
        <f t="shared" ca="1" si="67"/>
        <v>1623.4546143473622</v>
      </c>
      <c r="AK75" s="72">
        <f t="shared" ca="1" si="68"/>
        <v>1623.4546143473622</v>
      </c>
      <c r="AL75" s="76"/>
      <c r="AM75" s="72">
        <f t="shared" ca="1" si="69"/>
        <v>0</v>
      </c>
      <c r="AN75" s="72">
        <f t="shared" ca="1" si="70"/>
        <v>0</v>
      </c>
      <c r="AO75" s="72">
        <f t="shared" ca="1" si="71"/>
        <v>0</v>
      </c>
      <c r="AP75" s="85">
        <f t="shared" ca="1" si="72"/>
        <v>0</v>
      </c>
      <c r="AR75" s="72">
        <f t="shared" ca="1" si="73"/>
        <v>0</v>
      </c>
      <c r="AS75" s="72">
        <f t="shared" ca="1" si="74"/>
        <v>0</v>
      </c>
      <c r="AT75" s="72">
        <f t="shared" ca="1" si="75"/>
        <v>0</v>
      </c>
      <c r="AU75" s="85">
        <f t="shared" ca="1" si="76"/>
        <v>0</v>
      </c>
      <c r="AV75" s="85"/>
      <c r="AW75" s="73">
        <f t="shared" ca="1" si="77"/>
        <v>0</v>
      </c>
      <c r="AY75" s="73">
        <f t="shared" ca="1" si="78"/>
        <v>3160249.8150170362</v>
      </c>
      <c r="AZ75" s="86"/>
    </row>
    <row r="76" spans="1:52">
      <c r="A76" s="77">
        <f t="shared" si="79"/>
        <v>39934</v>
      </c>
      <c r="B76" s="78">
        <f t="shared" si="80"/>
        <v>50000</v>
      </c>
      <c r="C76" s="87"/>
      <c r="D76" s="79">
        <f t="shared" si="42"/>
        <v>50000</v>
      </c>
      <c r="E76" s="67">
        <f t="shared" si="43"/>
        <v>1550000</v>
      </c>
      <c r="F76" s="67">
        <f t="shared" ca="1" si="44"/>
        <v>963136.61749176204</v>
      </c>
      <c r="G76" s="80">
        <f>VLOOKUP($A76,[0]!Table,MATCH(G$4,[0]!Curves,0))</f>
        <v>3.97</v>
      </c>
      <c r="H76" s="81">
        <f t="shared" si="45"/>
        <v>3.97</v>
      </c>
      <c r="I76" s="80">
        <f t="shared" si="46"/>
        <v>3.97</v>
      </c>
      <c r="J76" s="80">
        <f>VLOOKUP($A76,[0]!Table,MATCH(J$4,[0]!Curves,0))</f>
        <v>-0.61</v>
      </c>
      <c r="K76" s="81">
        <f t="shared" si="47"/>
        <v>-0.61</v>
      </c>
      <c r="L76" s="99">
        <f t="shared" si="48"/>
        <v>-0.61</v>
      </c>
      <c r="M76" s="80">
        <f>VLOOKUP($A76,[0]!Table,MATCH(M$4,[0]!Curves,0))</f>
        <v>1.7321562179083E-3</v>
      </c>
      <c r="N76" s="81">
        <f t="shared" si="49"/>
        <v>1.7321562179083E-3</v>
      </c>
      <c r="O76" s="99">
        <f t="shared" si="50"/>
        <v>1.7321562179083E-3</v>
      </c>
      <c r="P76" s="71"/>
      <c r="Q76" s="99">
        <f t="shared" si="51"/>
        <v>3.3617321562179088</v>
      </c>
      <c r="R76" s="99">
        <f t="shared" si="52"/>
        <v>3.3617321562179088</v>
      </c>
      <c r="S76" s="99">
        <f t="shared" si="53"/>
        <v>3.3617321562179088</v>
      </c>
      <c r="T76" s="82"/>
      <c r="U76" s="22">
        <f t="shared" si="54"/>
        <v>31</v>
      </c>
      <c r="V76" s="83">
        <f t="shared" si="55"/>
        <v>39989</v>
      </c>
      <c r="W76" s="22">
        <f t="shared" ca="1" si="56"/>
        <v>2940</v>
      </c>
      <c r="X76" s="80">
        <f>VLOOKUP($A76,[0]!Table,MATCH(X$4,[0]!Curves,0))</f>
        <v>5.9922910192827999E-2</v>
      </c>
      <c r="Y76" s="84">
        <f t="shared" ca="1" si="57"/>
        <v>0.62137846289791099</v>
      </c>
      <c r="Z76" s="22">
        <f t="shared" si="58"/>
        <v>1</v>
      </c>
      <c r="AA76" s="22">
        <f t="shared" si="59"/>
        <v>31</v>
      </c>
      <c r="AC76" s="72">
        <f t="shared" ca="1" si="60"/>
        <v>3823652.3714422956</v>
      </c>
      <c r="AD76" s="72">
        <f t="shared" ca="1" si="61"/>
        <v>3823652.3714422956</v>
      </c>
      <c r="AE76" s="72">
        <f t="shared" ca="1" si="62"/>
        <v>3823652.3714422956</v>
      </c>
      <c r="AF76" s="72">
        <f t="shared" ca="1" si="63"/>
        <v>-587513.33666997484</v>
      </c>
      <c r="AG76" s="72">
        <f t="shared" ca="1" si="64"/>
        <v>-587513.33666997484</v>
      </c>
      <c r="AH76" s="72">
        <f t="shared" ca="1" si="65"/>
        <v>-587513.33666997484</v>
      </c>
      <c r="AI76" s="72">
        <f t="shared" ca="1" si="66"/>
        <v>1668.3030806835236</v>
      </c>
      <c r="AJ76" s="72">
        <f t="shared" ca="1" si="67"/>
        <v>1668.3030806835236</v>
      </c>
      <c r="AK76" s="72">
        <f t="shared" ca="1" si="68"/>
        <v>1668.3030806835236</v>
      </c>
      <c r="AL76" s="76"/>
      <c r="AM76" s="72">
        <f t="shared" ca="1" si="69"/>
        <v>0</v>
      </c>
      <c r="AN76" s="72">
        <f t="shared" ca="1" si="70"/>
        <v>0</v>
      </c>
      <c r="AO76" s="72">
        <f t="shared" ca="1" si="71"/>
        <v>0</v>
      </c>
      <c r="AP76" s="85">
        <f t="shared" ca="1" si="72"/>
        <v>0</v>
      </c>
      <c r="AR76" s="72">
        <f t="shared" ca="1" si="73"/>
        <v>0</v>
      </c>
      <c r="AS76" s="72">
        <f t="shared" ca="1" si="74"/>
        <v>0</v>
      </c>
      <c r="AT76" s="72">
        <f t="shared" ca="1" si="75"/>
        <v>0</v>
      </c>
      <c r="AU76" s="85">
        <f t="shared" ca="1" si="76"/>
        <v>0</v>
      </c>
      <c r="AV76" s="85"/>
      <c r="AW76" s="73">
        <f t="shared" ca="1" si="77"/>
        <v>0</v>
      </c>
      <c r="AY76" s="73">
        <f t="shared" ca="1" si="78"/>
        <v>3237807.3378530042</v>
      </c>
      <c r="AZ76" s="86"/>
    </row>
    <row r="77" spans="1:52">
      <c r="A77" s="77">
        <f t="shared" si="79"/>
        <v>39965</v>
      </c>
      <c r="B77" s="78">
        <f t="shared" si="80"/>
        <v>50000</v>
      </c>
      <c r="C77" s="87"/>
      <c r="D77" s="79">
        <f t="shared" si="42"/>
        <v>50000</v>
      </c>
      <c r="E77" s="67">
        <f t="shared" si="43"/>
        <v>1500000</v>
      </c>
      <c r="F77" s="67">
        <f t="shared" ca="1" si="44"/>
        <v>927042.71880702279</v>
      </c>
      <c r="G77" s="80">
        <f>VLOOKUP($A77,[0]!Table,MATCH(G$4,[0]!Curves,0))</f>
        <v>4.0060000000000002</v>
      </c>
      <c r="H77" s="81">
        <f t="shared" si="45"/>
        <v>4.0060000000000002</v>
      </c>
      <c r="I77" s="80">
        <f t="shared" si="46"/>
        <v>4.0060000000000002</v>
      </c>
      <c r="J77" s="80">
        <f>VLOOKUP($A77,[0]!Table,MATCH(J$4,[0]!Curves,0))</f>
        <v>-0.61</v>
      </c>
      <c r="K77" s="81">
        <f t="shared" si="47"/>
        <v>-0.61</v>
      </c>
      <c r="L77" s="99">
        <f t="shared" si="48"/>
        <v>-0.61</v>
      </c>
      <c r="M77" s="80">
        <f>VLOOKUP($A77,[0]!Table,MATCH(M$4,[0]!Curves,0))</f>
        <v>1.7322182741714E-3</v>
      </c>
      <c r="N77" s="81">
        <f t="shared" si="49"/>
        <v>1.7322182741714E-3</v>
      </c>
      <c r="O77" s="99">
        <f t="shared" si="50"/>
        <v>1.7322182741714E-3</v>
      </c>
      <c r="P77" s="71"/>
      <c r="Q77" s="99">
        <f t="shared" si="51"/>
        <v>3.3977322182741716</v>
      </c>
      <c r="R77" s="99">
        <f t="shared" si="52"/>
        <v>3.3977322182741716</v>
      </c>
      <c r="S77" s="99">
        <f t="shared" si="53"/>
        <v>3.3977322182741716</v>
      </c>
      <c r="T77" s="82"/>
      <c r="U77" s="22">
        <f t="shared" si="54"/>
        <v>30</v>
      </c>
      <c r="V77" s="83">
        <f t="shared" si="55"/>
        <v>40019</v>
      </c>
      <c r="W77" s="22">
        <f t="shared" ca="1" si="56"/>
        <v>2970</v>
      </c>
      <c r="X77" s="80">
        <f>VLOOKUP($A77,[0]!Table,MATCH(X$4,[0]!Curves,0))</f>
        <v>5.99949727118987E-2</v>
      </c>
      <c r="Y77" s="84">
        <f t="shared" ca="1" si="57"/>
        <v>0.61802847920468185</v>
      </c>
      <c r="Z77" s="22">
        <f t="shared" si="58"/>
        <v>1</v>
      </c>
      <c r="AA77" s="22">
        <f t="shared" si="59"/>
        <v>30</v>
      </c>
      <c r="AC77" s="72">
        <f t="shared" ca="1" si="60"/>
        <v>3713733.1315409336</v>
      </c>
      <c r="AD77" s="72">
        <f t="shared" ca="1" si="61"/>
        <v>3713733.1315409336</v>
      </c>
      <c r="AE77" s="72">
        <f t="shared" ca="1" si="62"/>
        <v>3713733.1315409336</v>
      </c>
      <c r="AF77" s="72">
        <f t="shared" ca="1" si="63"/>
        <v>-565496.05847228388</v>
      </c>
      <c r="AG77" s="72">
        <f t="shared" ca="1" si="64"/>
        <v>-565496.05847228388</v>
      </c>
      <c r="AH77" s="72">
        <f t="shared" ca="1" si="65"/>
        <v>-565496.05847228388</v>
      </c>
      <c r="AI77" s="72">
        <f t="shared" ca="1" si="66"/>
        <v>1605.8403384550634</v>
      </c>
      <c r="AJ77" s="72">
        <f t="shared" ca="1" si="67"/>
        <v>1605.8403384550634</v>
      </c>
      <c r="AK77" s="72">
        <f t="shared" ca="1" si="68"/>
        <v>1605.8403384550634</v>
      </c>
      <c r="AL77" s="76"/>
      <c r="AM77" s="72">
        <f t="shared" ca="1" si="69"/>
        <v>0</v>
      </c>
      <c r="AN77" s="72">
        <f t="shared" ca="1" si="70"/>
        <v>0</v>
      </c>
      <c r="AO77" s="72">
        <f t="shared" ca="1" si="71"/>
        <v>0</v>
      </c>
      <c r="AP77" s="85">
        <f t="shared" ca="1" si="72"/>
        <v>0</v>
      </c>
      <c r="AR77" s="72">
        <f t="shared" ca="1" si="73"/>
        <v>0</v>
      </c>
      <c r="AS77" s="72">
        <f t="shared" ca="1" si="74"/>
        <v>0</v>
      </c>
      <c r="AT77" s="72">
        <f t="shared" ca="1" si="75"/>
        <v>0</v>
      </c>
      <c r="AU77" s="85">
        <f t="shared" ca="1" si="76"/>
        <v>0</v>
      </c>
      <c r="AV77" s="85"/>
      <c r="AW77" s="73">
        <f t="shared" ca="1" si="77"/>
        <v>0</v>
      </c>
      <c r="AY77" s="73">
        <f t="shared" ca="1" si="78"/>
        <v>3149842.913407105</v>
      </c>
      <c r="AZ77" s="86"/>
    </row>
    <row r="78" spans="1:52">
      <c r="A78" s="77">
        <f t="shared" si="79"/>
        <v>39995</v>
      </c>
      <c r="B78" s="78">
        <f t="shared" si="80"/>
        <v>50000</v>
      </c>
      <c r="C78" s="87"/>
      <c r="D78" s="79">
        <f t="shared" si="42"/>
        <v>50000</v>
      </c>
      <c r="E78" s="67">
        <f t="shared" si="43"/>
        <v>1550000</v>
      </c>
      <c r="F78" s="67">
        <f t="shared" ca="1" si="44"/>
        <v>952596.88103178912</v>
      </c>
      <c r="G78" s="80">
        <f>VLOOKUP($A78,[0]!Table,MATCH(G$4,[0]!Curves,0))</f>
        <v>4.0549999999999997</v>
      </c>
      <c r="H78" s="81">
        <f t="shared" si="45"/>
        <v>4.0549999999999997</v>
      </c>
      <c r="I78" s="80">
        <f t="shared" si="46"/>
        <v>4.0549999999999997</v>
      </c>
      <c r="J78" s="80">
        <f>VLOOKUP($A78,[0]!Table,MATCH(J$4,[0]!Curves,0))</f>
        <v>-0.61</v>
      </c>
      <c r="K78" s="81">
        <f t="shared" si="47"/>
        <v>-0.61</v>
      </c>
      <c r="L78" s="99">
        <f t="shared" si="48"/>
        <v>-0.61</v>
      </c>
      <c r="M78" s="80">
        <f>VLOOKUP($A78,[0]!Table,MATCH(M$4,[0]!Curves,0))</f>
        <v>1.732277521209E-3</v>
      </c>
      <c r="N78" s="81">
        <f t="shared" si="49"/>
        <v>1.732277521209E-3</v>
      </c>
      <c r="O78" s="99">
        <f t="shared" si="50"/>
        <v>1.732277521209E-3</v>
      </c>
      <c r="P78" s="71"/>
      <c r="Q78" s="99">
        <f t="shared" si="51"/>
        <v>3.4467322775212086</v>
      </c>
      <c r="R78" s="99">
        <f t="shared" si="52"/>
        <v>3.4467322775212086</v>
      </c>
      <c r="S78" s="99">
        <f t="shared" si="53"/>
        <v>3.4467322775212086</v>
      </c>
      <c r="T78" s="82"/>
      <c r="U78" s="22">
        <f t="shared" si="54"/>
        <v>31</v>
      </c>
      <c r="V78" s="83">
        <f t="shared" si="55"/>
        <v>40050</v>
      </c>
      <c r="W78" s="22">
        <f t="shared" ca="1" si="56"/>
        <v>3001</v>
      </c>
      <c r="X78" s="80">
        <f>VLOOKUP($A78,[0]!Table,MATCH(X$4,[0]!Curves,0))</f>
        <v>6.0064710635223201E-2</v>
      </c>
      <c r="Y78" s="84">
        <f t="shared" ca="1" si="57"/>
        <v>0.61457863292373494</v>
      </c>
      <c r="Z78" s="22">
        <f t="shared" si="58"/>
        <v>1</v>
      </c>
      <c r="AA78" s="22">
        <f t="shared" si="59"/>
        <v>31</v>
      </c>
      <c r="AC78" s="72">
        <f t="shared" ca="1" si="60"/>
        <v>3862780.3525839048</v>
      </c>
      <c r="AD78" s="72">
        <f t="shared" ca="1" si="61"/>
        <v>3862780.3525839048</v>
      </c>
      <c r="AE78" s="72">
        <f t="shared" ca="1" si="62"/>
        <v>3862780.3525839048</v>
      </c>
      <c r="AF78" s="72">
        <f t="shared" ca="1" si="63"/>
        <v>-581084.09742939135</v>
      </c>
      <c r="AG78" s="72">
        <f t="shared" ca="1" si="64"/>
        <v>-581084.09742939135</v>
      </c>
      <c r="AH78" s="72">
        <f t="shared" ca="1" si="65"/>
        <v>-581084.09742939135</v>
      </c>
      <c r="AI78" s="72">
        <f t="shared" ca="1" si="66"/>
        <v>1650.1621637851722</v>
      </c>
      <c r="AJ78" s="72">
        <f t="shared" ca="1" si="67"/>
        <v>1650.1621637851722</v>
      </c>
      <c r="AK78" s="72">
        <f t="shared" ca="1" si="68"/>
        <v>1650.1621637851722</v>
      </c>
      <c r="AL78" s="76"/>
      <c r="AM78" s="72">
        <f t="shared" ca="1" si="69"/>
        <v>0</v>
      </c>
      <c r="AN78" s="72">
        <f t="shared" ca="1" si="70"/>
        <v>0</v>
      </c>
      <c r="AO78" s="72">
        <f t="shared" ca="1" si="71"/>
        <v>0</v>
      </c>
      <c r="AP78" s="85">
        <f t="shared" ca="1" si="72"/>
        <v>0</v>
      </c>
      <c r="AR78" s="72">
        <f t="shared" ca="1" si="73"/>
        <v>0</v>
      </c>
      <c r="AS78" s="72">
        <f t="shared" ca="1" si="74"/>
        <v>0</v>
      </c>
      <c r="AT78" s="72">
        <f t="shared" ca="1" si="75"/>
        <v>0</v>
      </c>
      <c r="AU78" s="85">
        <f t="shared" ca="1" si="76"/>
        <v>0</v>
      </c>
      <c r="AV78" s="85"/>
      <c r="AW78" s="73">
        <f t="shared" ca="1" si="77"/>
        <v>0</v>
      </c>
      <c r="AY78" s="73">
        <f t="shared" ca="1" si="78"/>
        <v>3283346.4173182985</v>
      </c>
      <c r="AZ78" s="86"/>
    </row>
    <row r="79" spans="1:52">
      <c r="A79" s="77">
        <f t="shared" si="79"/>
        <v>40026</v>
      </c>
      <c r="B79" s="78">
        <f t="shared" si="80"/>
        <v>50000</v>
      </c>
      <c r="C79" s="87"/>
      <c r="D79" s="79">
        <f t="shared" si="42"/>
        <v>50000</v>
      </c>
      <c r="E79" s="67">
        <f t="shared" si="43"/>
        <v>1550000</v>
      </c>
      <c r="F79" s="67">
        <f t="shared" ca="1" si="44"/>
        <v>947268.23767384863</v>
      </c>
      <c r="G79" s="80">
        <f>VLOOKUP($A79,[0]!Table,MATCH(G$4,[0]!Curves,0))</f>
        <v>4.0999999999999996</v>
      </c>
      <c r="H79" s="81">
        <f t="shared" si="45"/>
        <v>4.0999999999999996</v>
      </c>
      <c r="I79" s="80">
        <f t="shared" si="46"/>
        <v>4.0999999999999996</v>
      </c>
      <c r="J79" s="80">
        <f>VLOOKUP($A79,[0]!Table,MATCH(J$4,[0]!Curves,0))</f>
        <v>-0.61</v>
      </c>
      <c r="K79" s="81">
        <f t="shared" si="47"/>
        <v>-0.61</v>
      </c>
      <c r="L79" s="99">
        <f t="shared" si="48"/>
        <v>-0.61</v>
      </c>
      <c r="M79" s="80">
        <f>VLOOKUP($A79,[0]!Table,MATCH(M$4,[0]!Curves,0))</f>
        <v>1.7323379088247E-3</v>
      </c>
      <c r="N79" s="81">
        <f t="shared" si="49"/>
        <v>1.7323379088247E-3</v>
      </c>
      <c r="O79" s="99">
        <f t="shared" si="50"/>
        <v>1.7323379088247E-3</v>
      </c>
      <c r="P79" s="71"/>
      <c r="Q79" s="99">
        <f t="shared" si="51"/>
        <v>3.4917323379088243</v>
      </c>
      <c r="R79" s="99">
        <f t="shared" si="52"/>
        <v>3.4917323379088243</v>
      </c>
      <c r="S79" s="99">
        <f t="shared" si="53"/>
        <v>3.4917323379088243</v>
      </c>
      <c r="T79" s="82"/>
      <c r="U79" s="22">
        <f t="shared" si="54"/>
        <v>31</v>
      </c>
      <c r="V79" s="83">
        <f t="shared" si="55"/>
        <v>40081</v>
      </c>
      <c r="W79" s="22">
        <f t="shared" ca="1" si="56"/>
        <v>3032</v>
      </c>
      <c r="X79" s="80">
        <f>VLOOKUP($A79,[0]!Table,MATCH(X$4,[0]!Curves,0))</f>
        <v>6.0136773157688998E-2</v>
      </c>
      <c r="Y79" s="84">
        <f t="shared" ca="1" si="57"/>
        <v>0.61114079849925718</v>
      </c>
      <c r="Z79" s="22">
        <f t="shared" si="58"/>
        <v>1</v>
      </c>
      <c r="AA79" s="22">
        <f t="shared" si="59"/>
        <v>31</v>
      </c>
      <c r="AC79" s="72">
        <f t="shared" ca="1" si="60"/>
        <v>3883799.7744627791</v>
      </c>
      <c r="AD79" s="72">
        <f t="shared" ca="1" si="61"/>
        <v>3883799.7744627791</v>
      </c>
      <c r="AE79" s="72">
        <f t="shared" ca="1" si="62"/>
        <v>3883799.7744627791</v>
      </c>
      <c r="AF79" s="72">
        <f t="shared" ca="1" si="63"/>
        <v>-577833.6249810477</v>
      </c>
      <c r="AG79" s="72">
        <f t="shared" ca="1" si="64"/>
        <v>-577833.6249810477</v>
      </c>
      <c r="AH79" s="72">
        <f t="shared" ca="1" si="65"/>
        <v>-577833.6249810477</v>
      </c>
      <c r="AI79" s="72">
        <f t="shared" ca="1" si="66"/>
        <v>1640.9886779479739</v>
      </c>
      <c r="AJ79" s="72">
        <f t="shared" ca="1" si="67"/>
        <v>1640.9886779479739</v>
      </c>
      <c r="AK79" s="72">
        <f t="shared" ca="1" si="68"/>
        <v>1640.9886779479739</v>
      </c>
      <c r="AL79" s="76"/>
      <c r="AM79" s="72">
        <f t="shared" ca="1" si="69"/>
        <v>0</v>
      </c>
      <c r="AN79" s="72">
        <f t="shared" ca="1" si="70"/>
        <v>0</v>
      </c>
      <c r="AO79" s="72">
        <f t="shared" ca="1" si="71"/>
        <v>0</v>
      </c>
      <c r="AP79" s="85">
        <f t="shared" ca="1" si="72"/>
        <v>0</v>
      </c>
      <c r="AR79" s="72">
        <f t="shared" ca="1" si="73"/>
        <v>0</v>
      </c>
      <c r="AS79" s="72">
        <f t="shared" ca="1" si="74"/>
        <v>0</v>
      </c>
      <c r="AT79" s="72">
        <f t="shared" ca="1" si="75"/>
        <v>0</v>
      </c>
      <c r="AU79" s="85">
        <f t="shared" ca="1" si="76"/>
        <v>0</v>
      </c>
      <c r="AV79" s="85"/>
      <c r="AW79" s="73">
        <f t="shared" ca="1" si="77"/>
        <v>0</v>
      </c>
      <c r="AY79" s="73">
        <f t="shared" ca="1" si="78"/>
        <v>3307607.1381596792</v>
      </c>
      <c r="AZ79" s="86"/>
    </row>
    <row r="80" spans="1:52">
      <c r="A80" s="77">
        <f t="shared" si="79"/>
        <v>40057</v>
      </c>
      <c r="B80" s="78">
        <f t="shared" si="80"/>
        <v>50000</v>
      </c>
      <c r="C80" s="87"/>
      <c r="D80" s="79">
        <f t="shared" si="42"/>
        <v>50000</v>
      </c>
      <c r="E80" s="67">
        <f t="shared" si="43"/>
        <v>1500000</v>
      </c>
      <c r="F80" s="67">
        <f t="shared" ca="1" si="44"/>
        <v>911737.96871918917</v>
      </c>
      <c r="G80" s="80">
        <f>VLOOKUP($A80,[0]!Table,MATCH(G$4,[0]!Curves,0))</f>
        <v>4.1070000000000002</v>
      </c>
      <c r="H80" s="81">
        <f t="shared" si="45"/>
        <v>4.1070000000000002</v>
      </c>
      <c r="I80" s="80">
        <f t="shared" si="46"/>
        <v>4.1070000000000002</v>
      </c>
      <c r="J80" s="80">
        <f>VLOOKUP($A80,[0]!Table,MATCH(J$4,[0]!Curves,0))</f>
        <v>-0.61</v>
      </c>
      <c r="K80" s="81">
        <f t="shared" si="47"/>
        <v>-0.61</v>
      </c>
      <c r="L80" s="99">
        <f t="shared" si="48"/>
        <v>-0.61</v>
      </c>
      <c r="M80" s="80">
        <f>VLOOKUP($A80,[0]!Table,MATCH(M$4,[0]!Curves,0))</f>
        <v>1.7323974484418001E-3</v>
      </c>
      <c r="N80" s="81">
        <f t="shared" si="49"/>
        <v>1.7323974484418001E-3</v>
      </c>
      <c r="O80" s="99">
        <f t="shared" si="50"/>
        <v>1.7323974484418001E-3</v>
      </c>
      <c r="P80" s="71"/>
      <c r="Q80" s="99">
        <f t="shared" si="51"/>
        <v>3.4987323974484421</v>
      </c>
      <c r="R80" s="99">
        <f t="shared" si="52"/>
        <v>3.4987323974484421</v>
      </c>
      <c r="S80" s="99">
        <f t="shared" si="53"/>
        <v>3.4987323974484421</v>
      </c>
      <c r="T80" s="82"/>
      <c r="U80" s="22">
        <f t="shared" si="54"/>
        <v>30</v>
      </c>
      <c r="V80" s="83">
        <f t="shared" si="55"/>
        <v>40111</v>
      </c>
      <c r="W80" s="22">
        <f t="shared" ca="1" si="56"/>
        <v>3062</v>
      </c>
      <c r="X80" s="80">
        <f>VLOOKUP($A80,[0]!Table,MATCH(X$4,[0]!Curves,0))</f>
        <v>6.0208835681880797E-2</v>
      </c>
      <c r="Y80" s="84">
        <f t="shared" ca="1" si="57"/>
        <v>0.60782531247945948</v>
      </c>
      <c r="Z80" s="22">
        <f t="shared" si="58"/>
        <v>1</v>
      </c>
      <c r="AA80" s="22">
        <f t="shared" si="59"/>
        <v>30</v>
      </c>
      <c r="AC80" s="72">
        <f t="shared" ca="1" si="60"/>
        <v>3744507.83752971</v>
      </c>
      <c r="AD80" s="72">
        <f t="shared" ca="1" si="61"/>
        <v>3744507.83752971</v>
      </c>
      <c r="AE80" s="72">
        <f t="shared" ca="1" si="62"/>
        <v>3744507.83752971</v>
      </c>
      <c r="AF80" s="72">
        <f t="shared" ca="1" si="63"/>
        <v>-556160.1609187054</v>
      </c>
      <c r="AG80" s="72">
        <f t="shared" ca="1" si="64"/>
        <v>-556160.1609187054</v>
      </c>
      <c r="AH80" s="72">
        <f t="shared" ca="1" si="65"/>
        <v>-556160.1609187054</v>
      </c>
      <c r="AI80" s="72">
        <f t="shared" ca="1" si="66"/>
        <v>1579.4925306566331</v>
      </c>
      <c r="AJ80" s="72">
        <f t="shared" ca="1" si="67"/>
        <v>1579.4925306566331</v>
      </c>
      <c r="AK80" s="72">
        <f t="shared" ca="1" si="68"/>
        <v>1579.4925306566331</v>
      </c>
      <c r="AL80" s="76"/>
      <c r="AM80" s="72">
        <f t="shared" ca="1" si="69"/>
        <v>0</v>
      </c>
      <c r="AN80" s="72">
        <f t="shared" ca="1" si="70"/>
        <v>0</v>
      </c>
      <c r="AO80" s="72">
        <f t="shared" ca="1" si="71"/>
        <v>0</v>
      </c>
      <c r="AP80" s="85">
        <f t="shared" ca="1" si="72"/>
        <v>0</v>
      </c>
      <c r="AR80" s="72">
        <f t="shared" ca="1" si="73"/>
        <v>0</v>
      </c>
      <c r="AS80" s="72">
        <f t="shared" ca="1" si="74"/>
        <v>0</v>
      </c>
      <c r="AT80" s="72">
        <f t="shared" ca="1" si="75"/>
        <v>0</v>
      </c>
      <c r="AU80" s="85">
        <f t="shared" ca="1" si="76"/>
        <v>0</v>
      </c>
      <c r="AV80" s="85"/>
      <c r="AW80" s="73">
        <f t="shared" ca="1" si="77"/>
        <v>0</v>
      </c>
      <c r="AY80" s="73">
        <f t="shared" ca="1" si="78"/>
        <v>3189927.1691416614</v>
      </c>
      <c r="AZ80" s="86"/>
    </row>
    <row r="81" spans="1:52">
      <c r="A81" s="77">
        <f t="shared" si="79"/>
        <v>40087</v>
      </c>
      <c r="B81" s="78">
        <f t="shared" si="80"/>
        <v>50000</v>
      </c>
      <c r="C81" s="87"/>
      <c r="D81" s="79">
        <f t="shared" si="42"/>
        <v>50000</v>
      </c>
      <c r="E81" s="67">
        <f t="shared" si="43"/>
        <v>1550000</v>
      </c>
      <c r="F81" s="67">
        <f t="shared" ca="1" si="44"/>
        <v>936837.29188368632</v>
      </c>
      <c r="G81" s="80">
        <f>VLOOKUP($A81,[0]!Table,MATCH(G$4,[0]!Curves,0))</f>
        <v>4.1349999999999998</v>
      </c>
      <c r="H81" s="81">
        <f t="shared" si="45"/>
        <v>4.1349999999999998</v>
      </c>
      <c r="I81" s="80">
        <f t="shared" si="46"/>
        <v>4.1349999999999998</v>
      </c>
      <c r="J81" s="80">
        <f>VLOOKUP($A81,[0]!Table,MATCH(J$4,[0]!Curves,0))</f>
        <v>-0.61</v>
      </c>
      <c r="K81" s="81">
        <f t="shared" si="47"/>
        <v>-0.61</v>
      </c>
      <c r="L81" s="99">
        <f t="shared" si="48"/>
        <v>-0.61</v>
      </c>
      <c r="M81" s="80">
        <f>VLOOKUP($A81,[0]!Table,MATCH(M$4,[0]!Curves,0))</f>
        <v>1.7324542600216999E-3</v>
      </c>
      <c r="N81" s="81">
        <f t="shared" si="49"/>
        <v>1.7324542600216999E-3</v>
      </c>
      <c r="O81" s="99">
        <f t="shared" si="50"/>
        <v>1.7324542600216999E-3</v>
      </c>
      <c r="P81" s="71"/>
      <c r="Q81" s="99">
        <f t="shared" si="51"/>
        <v>3.5267324542600216</v>
      </c>
      <c r="R81" s="99">
        <f t="shared" si="52"/>
        <v>3.5267324542600216</v>
      </c>
      <c r="S81" s="99">
        <f t="shared" si="53"/>
        <v>3.5267324542600216</v>
      </c>
      <c r="T81" s="82"/>
      <c r="U81" s="22">
        <f t="shared" si="54"/>
        <v>31</v>
      </c>
      <c r="V81" s="83">
        <f t="shared" si="55"/>
        <v>40142</v>
      </c>
      <c r="W81" s="22">
        <f t="shared" ca="1" si="56"/>
        <v>3093</v>
      </c>
      <c r="X81" s="80">
        <f>VLOOKUP($A81,[0]!Table,MATCH(X$4,[0]!Curves,0))</f>
        <v>6.0278573610161E-2</v>
      </c>
      <c r="Y81" s="84">
        <f t="shared" ca="1" si="57"/>
        <v>0.60441115605399121</v>
      </c>
      <c r="Z81" s="22">
        <f t="shared" si="58"/>
        <v>1</v>
      </c>
      <c r="AA81" s="22">
        <f t="shared" si="59"/>
        <v>31</v>
      </c>
      <c r="AC81" s="72">
        <f t="shared" ca="1" si="60"/>
        <v>3873822.2019390427</v>
      </c>
      <c r="AD81" s="72">
        <f t="shared" ca="1" si="61"/>
        <v>3873822.2019390427</v>
      </c>
      <c r="AE81" s="72">
        <f t="shared" ca="1" si="62"/>
        <v>3873822.2019390427</v>
      </c>
      <c r="AF81" s="72">
        <f t="shared" ca="1" si="63"/>
        <v>-571470.74804904859</v>
      </c>
      <c r="AG81" s="72">
        <f t="shared" ca="1" si="64"/>
        <v>-571470.74804904859</v>
      </c>
      <c r="AH81" s="72">
        <f t="shared" ca="1" si="65"/>
        <v>-571470.74804904859</v>
      </c>
      <c r="AI81" s="72">
        <f t="shared" ca="1" si="66"/>
        <v>1623.0277572710852</v>
      </c>
      <c r="AJ81" s="72">
        <f t="shared" ca="1" si="67"/>
        <v>1623.0277572710852</v>
      </c>
      <c r="AK81" s="72">
        <f t="shared" ca="1" si="68"/>
        <v>1623.0277572710852</v>
      </c>
      <c r="AL81" s="76"/>
      <c r="AM81" s="72">
        <f t="shared" ca="1" si="69"/>
        <v>0</v>
      </c>
      <c r="AN81" s="72">
        <f t="shared" ca="1" si="70"/>
        <v>0</v>
      </c>
      <c r="AO81" s="72">
        <f t="shared" ca="1" si="71"/>
        <v>0</v>
      </c>
      <c r="AP81" s="85">
        <f t="shared" ca="1" si="72"/>
        <v>0</v>
      </c>
      <c r="AR81" s="72">
        <f t="shared" ca="1" si="73"/>
        <v>0</v>
      </c>
      <c r="AS81" s="72">
        <f t="shared" ca="1" si="74"/>
        <v>0</v>
      </c>
      <c r="AT81" s="72">
        <f t="shared" ca="1" si="75"/>
        <v>0</v>
      </c>
      <c r="AU81" s="85">
        <f t="shared" ca="1" si="76"/>
        <v>0</v>
      </c>
      <c r="AV81" s="85"/>
      <c r="AW81" s="73">
        <f t="shared" ca="1" si="77"/>
        <v>0</v>
      </c>
      <c r="AY81" s="73">
        <f t="shared" ca="1" si="78"/>
        <v>3303974.4816472651</v>
      </c>
      <c r="AZ81" s="86"/>
    </row>
    <row r="82" spans="1:52">
      <c r="A82" s="77">
        <f t="shared" si="79"/>
        <v>40118</v>
      </c>
      <c r="B82" s="78">
        <f t="shared" si="80"/>
        <v>50000</v>
      </c>
      <c r="C82" s="87"/>
      <c r="D82" s="79">
        <f t="shared" si="42"/>
        <v>50000</v>
      </c>
      <c r="E82" s="67">
        <f t="shared" si="43"/>
        <v>1500000</v>
      </c>
      <c r="F82" s="67">
        <f t="shared" ca="1" si="44"/>
        <v>901677.91487975349</v>
      </c>
      <c r="G82" s="80">
        <f>VLOOKUP($A82,[0]!Table,MATCH(G$4,[0]!Curves,0))</f>
        <v>4.2699999999999996</v>
      </c>
      <c r="H82" s="81">
        <f t="shared" si="45"/>
        <v>4.2699999999999996</v>
      </c>
      <c r="I82" s="80">
        <f t="shared" si="46"/>
        <v>4.2699999999999996</v>
      </c>
      <c r="J82" s="80">
        <f>VLOOKUP($A82,[0]!Table,MATCH(J$4,[0]!Curves,0))</f>
        <v>-0.56999999999999995</v>
      </c>
      <c r="K82" s="81">
        <f t="shared" si="47"/>
        <v>-0.56999999999999995</v>
      </c>
      <c r="L82" s="99">
        <f t="shared" si="48"/>
        <v>-0.56999999999999995</v>
      </c>
      <c r="M82" s="80">
        <f>VLOOKUP($A82,[0]!Table,MATCH(M$4,[0]!Curves,0))</f>
        <v>5.5440388192245999E-3</v>
      </c>
      <c r="N82" s="81">
        <f t="shared" si="49"/>
        <v>5.5440388192245999E-3</v>
      </c>
      <c r="O82" s="99">
        <f t="shared" si="50"/>
        <v>5.5440388192245999E-3</v>
      </c>
      <c r="P82" s="71"/>
      <c r="Q82" s="99">
        <f t="shared" si="51"/>
        <v>3.705544038819224</v>
      </c>
      <c r="R82" s="99">
        <f t="shared" si="52"/>
        <v>3.705544038819224</v>
      </c>
      <c r="S82" s="99">
        <f t="shared" si="53"/>
        <v>3.705544038819224</v>
      </c>
      <c r="T82" s="82"/>
      <c r="U82" s="22">
        <f t="shared" si="54"/>
        <v>30</v>
      </c>
      <c r="V82" s="83">
        <f t="shared" si="55"/>
        <v>40172</v>
      </c>
      <c r="W82" s="22">
        <f t="shared" ca="1" si="56"/>
        <v>3123</v>
      </c>
      <c r="X82" s="80">
        <f>VLOOKUP($A82,[0]!Table,MATCH(X$4,[0]!Curves,0))</f>
        <v>6.0350636137746598E-2</v>
      </c>
      <c r="Y82" s="84">
        <f t="shared" ca="1" si="57"/>
        <v>0.60111860991983568</v>
      </c>
      <c r="Z82" s="22">
        <f t="shared" si="58"/>
        <v>1</v>
      </c>
      <c r="AA82" s="22">
        <f t="shared" si="59"/>
        <v>30</v>
      </c>
      <c r="AC82" s="72">
        <f t="shared" ca="1" si="60"/>
        <v>3850164.696536547</v>
      </c>
      <c r="AD82" s="72">
        <f t="shared" ca="1" si="61"/>
        <v>3850164.696536547</v>
      </c>
      <c r="AE82" s="72">
        <f t="shared" ca="1" si="62"/>
        <v>3850164.696536547</v>
      </c>
      <c r="AF82" s="72">
        <f t="shared" ca="1" si="63"/>
        <v>-513956.41148145945</v>
      </c>
      <c r="AG82" s="72">
        <f t="shared" ca="1" si="64"/>
        <v>-513956.41148145945</v>
      </c>
      <c r="AH82" s="72">
        <f t="shared" ca="1" si="65"/>
        <v>-513956.41148145945</v>
      </c>
      <c r="AI82" s="72">
        <f t="shared" ca="1" si="66"/>
        <v>4998.9373625308481</v>
      </c>
      <c r="AJ82" s="72">
        <f t="shared" ca="1" si="67"/>
        <v>4998.9373625308481</v>
      </c>
      <c r="AK82" s="72">
        <f t="shared" ca="1" si="68"/>
        <v>4998.9373625308481</v>
      </c>
      <c r="AL82" s="76"/>
      <c r="AM82" s="72">
        <f t="shared" ca="1" si="69"/>
        <v>0</v>
      </c>
      <c r="AN82" s="72">
        <f t="shared" ca="1" si="70"/>
        <v>0</v>
      </c>
      <c r="AO82" s="72">
        <f t="shared" ca="1" si="71"/>
        <v>0</v>
      </c>
      <c r="AP82" s="85">
        <f t="shared" ca="1" si="72"/>
        <v>0</v>
      </c>
      <c r="AR82" s="72">
        <f t="shared" ca="1" si="73"/>
        <v>0</v>
      </c>
      <c r="AS82" s="72">
        <f t="shared" ca="1" si="74"/>
        <v>0</v>
      </c>
      <c r="AT82" s="72">
        <f t="shared" ca="1" si="75"/>
        <v>0</v>
      </c>
      <c r="AU82" s="85">
        <f t="shared" ca="1" si="76"/>
        <v>0</v>
      </c>
      <c r="AV82" s="85"/>
      <c r="AW82" s="73">
        <f t="shared" ca="1" si="77"/>
        <v>0</v>
      </c>
      <c r="AY82" s="73">
        <f t="shared" ca="1" si="78"/>
        <v>3341207.2224176186</v>
      </c>
      <c r="AZ82" s="86"/>
    </row>
    <row r="83" spans="1:52">
      <c r="A83" s="77">
        <f t="shared" si="79"/>
        <v>40148</v>
      </c>
      <c r="B83" s="78">
        <f t="shared" si="80"/>
        <v>50000</v>
      </c>
      <c r="C83" s="87"/>
      <c r="D83" s="79">
        <f t="shared" si="42"/>
        <v>50000</v>
      </c>
      <c r="E83" s="67">
        <f t="shared" si="43"/>
        <v>1550000</v>
      </c>
      <c r="F83" s="67">
        <f t="shared" ca="1" si="44"/>
        <v>926478.68460240704</v>
      </c>
      <c r="G83" s="80">
        <f>VLOOKUP($A83,[0]!Table,MATCH(G$4,[0]!Curves,0))</f>
        <v>4.4050000000000002</v>
      </c>
      <c r="H83" s="81">
        <f t="shared" si="45"/>
        <v>4.4050000000000002</v>
      </c>
      <c r="I83" s="80">
        <f t="shared" si="46"/>
        <v>4.4050000000000002</v>
      </c>
      <c r="J83" s="80">
        <f>VLOOKUP($A83,[0]!Table,MATCH(J$4,[0]!Curves,0))</f>
        <v>-0.56999999999999995</v>
      </c>
      <c r="K83" s="81">
        <f t="shared" si="47"/>
        <v>-0.56999999999999995</v>
      </c>
      <c r="L83" s="99">
        <f t="shared" si="48"/>
        <v>-0.56999999999999995</v>
      </c>
      <c r="M83" s="80">
        <f>VLOOKUP($A83,[0]!Table,MATCH(M$4,[0]!Curves,0))</f>
        <v>5.5442154489380004E-3</v>
      </c>
      <c r="N83" s="81">
        <f t="shared" si="49"/>
        <v>5.5442154489380004E-3</v>
      </c>
      <c r="O83" s="99">
        <f t="shared" si="50"/>
        <v>5.5442154489380004E-3</v>
      </c>
      <c r="P83" s="71"/>
      <c r="Q83" s="99">
        <f t="shared" si="51"/>
        <v>3.8405442154489382</v>
      </c>
      <c r="R83" s="99">
        <f t="shared" si="52"/>
        <v>3.8405442154489382</v>
      </c>
      <c r="S83" s="99">
        <f t="shared" si="53"/>
        <v>3.8405442154489382</v>
      </c>
      <c r="T83" s="82"/>
      <c r="U83" s="22">
        <f t="shared" si="54"/>
        <v>31</v>
      </c>
      <c r="V83" s="83">
        <f t="shared" si="55"/>
        <v>40203</v>
      </c>
      <c r="W83" s="22">
        <f t="shared" ca="1" si="56"/>
        <v>3154</v>
      </c>
      <c r="X83" s="80">
        <f>VLOOKUP($A83,[0]!Table,MATCH(X$4,[0]!Curves,0))</f>
        <v>6.0420374069312104E-2</v>
      </c>
      <c r="Y83" s="84">
        <f t="shared" ca="1" si="57"/>
        <v>0.59772818361445612</v>
      </c>
      <c r="Z83" s="22">
        <f t="shared" si="58"/>
        <v>1</v>
      </c>
      <c r="AA83" s="22">
        <f t="shared" si="59"/>
        <v>31</v>
      </c>
      <c r="AC83" s="72">
        <f t="shared" ca="1" si="60"/>
        <v>4081138.6056736032</v>
      </c>
      <c r="AD83" s="72">
        <f t="shared" ca="1" si="61"/>
        <v>4081138.6056736032</v>
      </c>
      <c r="AE83" s="72">
        <f t="shared" ca="1" si="62"/>
        <v>4081138.6056736032</v>
      </c>
      <c r="AF83" s="72">
        <f t="shared" ca="1" si="63"/>
        <v>-528092.85022337199</v>
      </c>
      <c r="AG83" s="72">
        <f t="shared" ca="1" si="64"/>
        <v>-528092.85022337199</v>
      </c>
      <c r="AH83" s="72">
        <f t="shared" ca="1" si="65"/>
        <v>-528092.85022337199</v>
      </c>
      <c r="AI83" s="72">
        <f t="shared" ca="1" si="66"/>
        <v>5136.5974362844227</v>
      </c>
      <c r="AJ83" s="72">
        <f t="shared" ca="1" si="67"/>
        <v>5136.5974362844227</v>
      </c>
      <c r="AK83" s="72">
        <f t="shared" ca="1" si="68"/>
        <v>5136.5974362844227</v>
      </c>
      <c r="AL83" s="76"/>
      <c r="AM83" s="72">
        <f t="shared" ca="1" si="69"/>
        <v>0</v>
      </c>
      <c r="AN83" s="72">
        <f t="shared" ca="1" si="70"/>
        <v>0</v>
      </c>
      <c r="AO83" s="72">
        <f t="shared" ca="1" si="71"/>
        <v>0</v>
      </c>
      <c r="AP83" s="85">
        <f t="shared" ca="1" si="72"/>
        <v>0</v>
      </c>
      <c r="AR83" s="72">
        <f t="shared" ca="1" si="73"/>
        <v>0</v>
      </c>
      <c r="AS83" s="72">
        <f t="shared" ca="1" si="74"/>
        <v>0</v>
      </c>
      <c r="AT83" s="72">
        <f t="shared" ca="1" si="75"/>
        <v>0</v>
      </c>
      <c r="AU83" s="85">
        <f t="shared" ca="1" si="76"/>
        <v>0</v>
      </c>
      <c r="AV83" s="85"/>
      <c r="AW83" s="73">
        <f t="shared" ca="1" si="77"/>
        <v>0</v>
      </c>
      <c r="AY83" s="73">
        <f t="shared" ca="1" si="78"/>
        <v>3558182.3528865157</v>
      </c>
      <c r="AZ83" s="86"/>
    </row>
    <row r="84" spans="1:52">
      <c r="A84" s="77">
        <f t="shared" si="79"/>
        <v>40179</v>
      </c>
      <c r="B84" s="78">
        <f t="shared" si="80"/>
        <v>50000</v>
      </c>
      <c r="C84" s="87"/>
      <c r="D84" s="79">
        <f t="shared" si="42"/>
        <v>50000</v>
      </c>
      <c r="E84" s="67">
        <f t="shared" si="43"/>
        <v>1550000</v>
      </c>
      <c r="F84" s="67">
        <f t="shared" ca="1" si="44"/>
        <v>921242.24519603758</v>
      </c>
      <c r="G84" s="80">
        <f>VLOOKUP($A84,[0]!Table,MATCH(G$4,[0]!Curves,0))</f>
        <v>4.4860000000000007</v>
      </c>
      <c r="H84" s="81">
        <f t="shared" si="45"/>
        <v>4.4860000000000007</v>
      </c>
      <c r="I84" s="80">
        <f t="shared" si="46"/>
        <v>4.4860000000000007</v>
      </c>
      <c r="J84" s="80">
        <f>VLOOKUP($A84,[0]!Table,MATCH(J$4,[0]!Curves,0))</f>
        <v>-0.56999999999999995</v>
      </c>
      <c r="K84" s="81">
        <f t="shared" si="47"/>
        <v>-0.56999999999999995</v>
      </c>
      <c r="L84" s="99">
        <f t="shared" si="48"/>
        <v>-0.56999999999999995</v>
      </c>
      <c r="M84" s="80">
        <f>VLOOKUP($A84,[0]!Table,MATCH(M$4,[0]!Curves,0))</f>
        <v>5.5443952965460001E-3</v>
      </c>
      <c r="N84" s="81">
        <f t="shared" si="49"/>
        <v>5.5443952965460001E-3</v>
      </c>
      <c r="O84" s="99">
        <f t="shared" si="50"/>
        <v>5.5443952965460001E-3</v>
      </c>
      <c r="P84" s="71"/>
      <c r="Q84" s="99">
        <f t="shared" si="51"/>
        <v>3.9215443952965465</v>
      </c>
      <c r="R84" s="99">
        <f t="shared" si="52"/>
        <v>3.9215443952965465</v>
      </c>
      <c r="S84" s="99">
        <f t="shared" si="53"/>
        <v>3.9215443952965465</v>
      </c>
      <c r="T84" s="82"/>
      <c r="U84" s="22">
        <f t="shared" si="54"/>
        <v>31</v>
      </c>
      <c r="V84" s="83">
        <f t="shared" si="55"/>
        <v>40234</v>
      </c>
      <c r="W84" s="22">
        <f t="shared" ca="1" si="56"/>
        <v>3185</v>
      </c>
      <c r="X84" s="80">
        <f>VLOOKUP($A84,[0]!Table,MATCH(X$4,[0]!Curves,0))</f>
        <v>6.0492436600292798E-2</v>
      </c>
      <c r="Y84" s="84">
        <f t="shared" ca="1" si="57"/>
        <v>0.59434983561034682</v>
      </c>
      <c r="Z84" s="22">
        <f t="shared" si="58"/>
        <v>1</v>
      </c>
      <c r="AA84" s="22">
        <f t="shared" si="59"/>
        <v>31</v>
      </c>
      <c r="AC84" s="72">
        <f t="shared" ca="1" si="60"/>
        <v>4132692.7119494253</v>
      </c>
      <c r="AD84" s="72">
        <f t="shared" ca="1" si="61"/>
        <v>4132692.7119494253</v>
      </c>
      <c r="AE84" s="72">
        <f t="shared" ca="1" si="62"/>
        <v>4132692.7119494253</v>
      </c>
      <c r="AF84" s="72">
        <f t="shared" ca="1" si="63"/>
        <v>-525108.07976174133</v>
      </c>
      <c r="AG84" s="72">
        <f t="shared" ca="1" si="64"/>
        <v>-525108.07976174133</v>
      </c>
      <c r="AH84" s="72">
        <f t="shared" ca="1" si="65"/>
        <v>-525108.07976174133</v>
      </c>
      <c r="AI84" s="72">
        <f t="shared" ca="1" si="66"/>
        <v>5107.731171244388</v>
      </c>
      <c r="AJ84" s="72">
        <f t="shared" ca="1" si="67"/>
        <v>5107.731171244388</v>
      </c>
      <c r="AK84" s="72">
        <f t="shared" ca="1" si="68"/>
        <v>5107.731171244388</v>
      </c>
      <c r="AL84" s="76"/>
      <c r="AM84" s="72">
        <f t="shared" ca="1" si="69"/>
        <v>0</v>
      </c>
      <c r="AN84" s="72">
        <f t="shared" ca="1" si="70"/>
        <v>0</v>
      </c>
      <c r="AO84" s="72">
        <f t="shared" ca="1" si="71"/>
        <v>0</v>
      </c>
      <c r="AP84" s="85">
        <f t="shared" ca="1" si="72"/>
        <v>0</v>
      </c>
      <c r="AR84" s="72">
        <f t="shared" ca="1" si="73"/>
        <v>0</v>
      </c>
      <c r="AS84" s="72">
        <f t="shared" ca="1" si="74"/>
        <v>0</v>
      </c>
      <c r="AT84" s="72">
        <f t="shared" ca="1" si="75"/>
        <v>0</v>
      </c>
      <c r="AU84" s="85">
        <f t="shared" ca="1" si="76"/>
        <v>0</v>
      </c>
      <c r="AV84" s="85"/>
      <c r="AW84" s="73">
        <f t="shared" ca="1" si="77"/>
        <v>0</v>
      </c>
      <c r="AY84" s="73">
        <f t="shared" ca="1" si="78"/>
        <v>3612692.3633589284</v>
      </c>
      <c r="AZ84" s="86"/>
    </row>
    <row r="85" spans="1:52">
      <c r="A85" s="77">
        <f t="shared" si="79"/>
        <v>40210</v>
      </c>
      <c r="B85" s="78">
        <f t="shared" si="80"/>
        <v>50000</v>
      </c>
      <c r="C85" s="87"/>
      <c r="D85" s="79">
        <f t="shared" si="42"/>
        <v>50000</v>
      </c>
      <c r="E85" s="67">
        <f t="shared" si="43"/>
        <v>1400000</v>
      </c>
      <c r="F85" s="67">
        <f t="shared" ca="1" si="44"/>
        <v>827832.3424306392</v>
      </c>
      <c r="G85" s="80">
        <f>VLOOKUP($A85,[0]!Table,MATCH(G$4,[0]!Curves,0))</f>
        <v>4.3680000000000003</v>
      </c>
      <c r="H85" s="81">
        <f t="shared" si="45"/>
        <v>4.3680000000000003</v>
      </c>
      <c r="I85" s="80">
        <f t="shared" si="46"/>
        <v>4.3680000000000003</v>
      </c>
      <c r="J85" s="80">
        <f>VLOOKUP($A85,[0]!Table,MATCH(J$4,[0]!Curves,0))</f>
        <v>-0.56999999999999995</v>
      </c>
      <c r="K85" s="81">
        <f t="shared" si="47"/>
        <v>-0.56999999999999995</v>
      </c>
      <c r="L85" s="99">
        <f t="shared" si="48"/>
        <v>-0.56999999999999995</v>
      </c>
      <c r="M85" s="80">
        <f>VLOOKUP($A85,[0]!Table,MATCH(M$4,[0]!Curves,0))</f>
        <v>5.5445724306513004E-3</v>
      </c>
      <c r="N85" s="81">
        <f t="shared" si="49"/>
        <v>5.5445724306513004E-3</v>
      </c>
      <c r="O85" s="99">
        <f t="shared" si="50"/>
        <v>5.5445724306513004E-3</v>
      </c>
      <c r="P85" s="71"/>
      <c r="Q85" s="99">
        <f t="shared" si="51"/>
        <v>3.8035445724306518</v>
      </c>
      <c r="R85" s="99">
        <f t="shared" si="52"/>
        <v>3.8035445724306518</v>
      </c>
      <c r="S85" s="99">
        <f t="shared" si="53"/>
        <v>3.8035445724306518</v>
      </c>
      <c r="T85" s="82"/>
      <c r="U85" s="22">
        <f t="shared" si="54"/>
        <v>28</v>
      </c>
      <c r="V85" s="83">
        <f t="shared" si="55"/>
        <v>40262</v>
      </c>
      <c r="W85" s="22">
        <f t="shared" ca="1" si="56"/>
        <v>3213</v>
      </c>
      <c r="X85" s="80">
        <f>VLOOKUP($A85,[0]!Table,MATCH(X$4,[0]!Curves,0))</f>
        <v>6.05644991329988E-2</v>
      </c>
      <c r="Y85" s="84">
        <f t="shared" ca="1" si="57"/>
        <v>0.59130881602188512</v>
      </c>
      <c r="Z85" s="22">
        <f t="shared" si="58"/>
        <v>1</v>
      </c>
      <c r="AA85" s="22">
        <f t="shared" si="59"/>
        <v>28</v>
      </c>
      <c r="AC85" s="72">
        <f t="shared" ca="1" si="60"/>
        <v>3615971.6717370325</v>
      </c>
      <c r="AD85" s="72">
        <f t="shared" ca="1" si="61"/>
        <v>3615971.6717370325</v>
      </c>
      <c r="AE85" s="72">
        <f t="shared" ca="1" si="62"/>
        <v>3615971.6717370325</v>
      </c>
      <c r="AF85" s="72">
        <f t="shared" ca="1" si="63"/>
        <v>-471864.43518546427</v>
      </c>
      <c r="AG85" s="72">
        <f t="shared" ca="1" si="64"/>
        <v>-471864.43518546427</v>
      </c>
      <c r="AH85" s="72">
        <f t="shared" ca="1" si="65"/>
        <v>-471864.43518546427</v>
      </c>
      <c r="AI85" s="72">
        <f t="shared" ca="1" si="66"/>
        <v>4589.976383042409</v>
      </c>
      <c r="AJ85" s="72">
        <f t="shared" ca="1" si="67"/>
        <v>4589.976383042409</v>
      </c>
      <c r="AK85" s="72">
        <f t="shared" ca="1" si="68"/>
        <v>4589.976383042409</v>
      </c>
      <c r="AL85" s="76"/>
      <c r="AM85" s="72">
        <f t="shared" ca="1" si="69"/>
        <v>0</v>
      </c>
      <c r="AN85" s="72">
        <f t="shared" ca="1" si="70"/>
        <v>0</v>
      </c>
      <c r="AO85" s="72">
        <f t="shared" ca="1" si="71"/>
        <v>0</v>
      </c>
      <c r="AP85" s="85">
        <f t="shared" ca="1" si="72"/>
        <v>0</v>
      </c>
      <c r="AR85" s="72">
        <f t="shared" ca="1" si="73"/>
        <v>0</v>
      </c>
      <c r="AS85" s="72">
        <f t="shared" ca="1" si="74"/>
        <v>0</v>
      </c>
      <c r="AT85" s="72">
        <f t="shared" ca="1" si="75"/>
        <v>0</v>
      </c>
      <c r="AU85" s="85">
        <f t="shared" ca="1" si="76"/>
        <v>0</v>
      </c>
      <c r="AV85" s="85"/>
      <c r="AW85" s="73">
        <f t="shared" ca="1" si="77"/>
        <v>0</v>
      </c>
      <c r="AY85" s="73">
        <f t="shared" ca="1" si="78"/>
        <v>3148697.2129346104</v>
      </c>
      <c r="AZ85" s="86"/>
    </row>
    <row r="86" spans="1:52">
      <c r="A86" s="77">
        <f t="shared" si="79"/>
        <v>40238</v>
      </c>
      <c r="B86" s="78">
        <f t="shared" si="80"/>
        <v>50000</v>
      </c>
      <c r="C86" s="87"/>
      <c r="D86" s="79">
        <f t="shared" si="42"/>
        <v>50000</v>
      </c>
      <c r="E86" s="67">
        <f t="shared" si="43"/>
        <v>1550000</v>
      </c>
      <c r="F86" s="67">
        <f t="shared" ca="1" si="44"/>
        <v>911327.90696365584</v>
      </c>
      <c r="G86" s="80">
        <f>VLOOKUP($A86,[0]!Table,MATCH(G$4,[0]!Curves,0))</f>
        <v>4.2350000000000003</v>
      </c>
      <c r="H86" s="81">
        <f t="shared" si="45"/>
        <v>4.2350000000000003</v>
      </c>
      <c r="I86" s="80">
        <f t="shared" si="46"/>
        <v>4.2350000000000003</v>
      </c>
      <c r="J86" s="80">
        <f>VLOOKUP($A86,[0]!Table,MATCH(J$4,[0]!Curves,0))</f>
        <v>-0.56999999999999995</v>
      </c>
      <c r="K86" s="81">
        <f t="shared" si="47"/>
        <v>-0.56999999999999995</v>
      </c>
      <c r="L86" s="99">
        <f t="shared" si="48"/>
        <v>-0.56999999999999995</v>
      </c>
      <c r="M86" s="80">
        <f>VLOOKUP($A86,[0]!Table,MATCH(M$4,[0]!Curves,0))</f>
        <v>5.5447300904583E-3</v>
      </c>
      <c r="N86" s="81">
        <f t="shared" si="49"/>
        <v>5.5447300904583E-3</v>
      </c>
      <c r="O86" s="99">
        <f t="shared" si="50"/>
        <v>5.5447300904583E-3</v>
      </c>
      <c r="P86" s="71"/>
      <c r="Q86" s="99">
        <f t="shared" si="51"/>
        <v>3.6705447300904588</v>
      </c>
      <c r="R86" s="99">
        <f t="shared" si="52"/>
        <v>3.6705447300904588</v>
      </c>
      <c r="S86" s="99">
        <f t="shared" si="53"/>
        <v>3.6705447300904588</v>
      </c>
      <c r="T86" s="82"/>
      <c r="U86" s="22">
        <f t="shared" si="54"/>
        <v>31</v>
      </c>
      <c r="V86" s="83">
        <f t="shared" si="55"/>
        <v>40293</v>
      </c>
      <c r="W86" s="22">
        <f t="shared" ca="1" si="56"/>
        <v>3244</v>
      </c>
      <c r="X86" s="80">
        <f>VLOOKUP($A86,[0]!Table,MATCH(X$4,[0]!Curves,0))</f>
        <v>6.06295878736995E-2</v>
      </c>
      <c r="Y86" s="84">
        <f t="shared" ca="1" si="57"/>
        <v>0.58795348836364891</v>
      </c>
      <c r="Z86" s="22">
        <f t="shared" si="58"/>
        <v>1</v>
      </c>
      <c r="AA86" s="22">
        <f t="shared" si="59"/>
        <v>31</v>
      </c>
      <c r="AC86" s="72">
        <f t="shared" ca="1" si="60"/>
        <v>3859473.6859910828</v>
      </c>
      <c r="AD86" s="72">
        <f t="shared" ca="1" si="61"/>
        <v>3859473.6859910828</v>
      </c>
      <c r="AE86" s="72">
        <f t="shared" ca="1" si="62"/>
        <v>3859473.6859910828</v>
      </c>
      <c r="AF86" s="72">
        <f t="shared" ca="1" si="63"/>
        <v>-519456.90696928377</v>
      </c>
      <c r="AG86" s="72">
        <f t="shared" ca="1" si="64"/>
        <v>-519456.90696928377</v>
      </c>
      <c r="AH86" s="72">
        <f t="shared" ca="1" si="65"/>
        <v>-519456.90696928377</v>
      </c>
      <c r="AI86" s="72">
        <f t="shared" ca="1" si="66"/>
        <v>5053.067268015765</v>
      </c>
      <c r="AJ86" s="72">
        <f t="shared" ca="1" si="67"/>
        <v>5053.067268015765</v>
      </c>
      <c r="AK86" s="72">
        <f t="shared" ca="1" si="68"/>
        <v>5053.067268015765</v>
      </c>
      <c r="AL86" s="76"/>
      <c r="AM86" s="72">
        <f t="shared" ca="1" si="69"/>
        <v>0</v>
      </c>
      <c r="AN86" s="72">
        <f t="shared" ca="1" si="70"/>
        <v>0</v>
      </c>
      <c r="AO86" s="72">
        <f t="shared" ca="1" si="71"/>
        <v>0</v>
      </c>
      <c r="AP86" s="85">
        <f t="shared" ca="1" si="72"/>
        <v>0</v>
      </c>
      <c r="AR86" s="72">
        <f t="shared" ca="1" si="73"/>
        <v>0</v>
      </c>
      <c r="AS86" s="72">
        <f t="shared" ca="1" si="74"/>
        <v>0</v>
      </c>
      <c r="AT86" s="72">
        <f t="shared" ca="1" si="75"/>
        <v>0</v>
      </c>
      <c r="AU86" s="85">
        <f t="shared" ca="1" si="76"/>
        <v>0</v>
      </c>
      <c r="AV86" s="85"/>
      <c r="AW86" s="73">
        <f t="shared" ca="1" si="77"/>
        <v>0</v>
      </c>
      <c r="AY86" s="73">
        <f t="shared" ca="1" si="78"/>
        <v>3345069.8462898149</v>
      </c>
      <c r="AZ86" s="86"/>
    </row>
    <row r="87" spans="1:52">
      <c r="A87" s="77">
        <f t="shared" si="79"/>
        <v>40269</v>
      </c>
      <c r="B87" s="78">
        <f t="shared" si="80"/>
        <v>50000</v>
      </c>
      <c r="C87" s="87"/>
      <c r="D87" s="79">
        <f t="shared" si="42"/>
        <v>50000</v>
      </c>
      <c r="E87" s="67">
        <f t="shared" si="43"/>
        <v>1500000</v>
      </c>
      <c r="F87" s="67">
        <f t="shared" ca="1" si="44"/>
        <v>877076.89327707945</v>
      </c>
      <c r="G87" s="80">
        <f>VLOOKUP($A87,[0]!Table,MATCH(G$4,[0]!Curves,0))</f>
        <v>4.05</v>
      </c>
      <c r="H87" s="81">
        <f t="shared" si="45"/>
        <v>4.05</v>
      </c>
      <c r="I87" s="80">
        <f t="shared" si="46"/>
        <v>4.05</v>
      </c>
      <c r="J87" s="80">
        <f>VLOOKUP($A87,[0]!Table,MATCH(J$4,[0]!Curves,0))</f>
        <v>-0.64</v>
      </c>
      <c r="K87" s="81">
        <f t="shared" si="47"/>
        <v>-0.64</v>
      </c>
      <c r="L87" s="99">
        <f t="shared" si="48"/>
        <v>-0.64</v>
      </c>
      <c r="M87" s="80">
        <f>VLOOKUP($A87,[0]!Table,MATCH(M$4,[0]!Curves,0))</f>
        <v>1.7327818938259001E-3</v>
      </c>
      <c r="N87" s="81">
        <f t="shared" si="49"/>
        <v>1.7327818938259001E-3</v>
      </c>
      <c r="O87" s="99">
        <f t="shared" si="50"/>
        <v>1.7327818938259001E-3</v>
      </c>
      <c r="P87" s="71"/>
      <c r="Q87" s="99">
        <f t="shared" si="51"/>
        <v>3.4117327818938259</v>
      </c>
      <c r="R87" s="99">
        <f t="shared" si="52"/>
        <v>3.4117327818938259</v>
      </c>
      <c r="S87" s="99">
        <f t="shared" si="53"/>
        <v>3.4117327818938259</v>
      </c>
      <c r="T87" s="82"/>
      <c r="U87" s="22">
        <f t="shared" si="54"/>
        <v>30</v>
      </c>
      <c r="V87" s="83">
        <f t="shared" si="55"/>
        <v>40323</v>
      </c>
      <c r="W87" s="22">
        <f t="shared" ca="1" si="56"/>
        <v>3274</v>
      </c>
      <c r="X87" s="80">
        <f>VLOOKUP($A87,[0]!Table,MATCH(X$4,[0]!Curves,0))</f>
        <v>6.0701650409688702E-2</v>
      </c>
      <c r="Y87" s="84">
        <f t="shared" ca="1" si="57"/>
        <v>0.58471792885138629</v>
      </c>
      <c r="Z87" s="22">
        <f t="shared" si="58"/>
        <v>1</v>
      </c>
      <c r="AA87" s="22">
        <f t="shared" si="59"/>
        <v>30</v>
      </c>
      <c r="AC87" s="72">
        <f t="shared" ca="1" si="60"/>
        <v>3552161.4177721716</v>
      </c>
      <c r="AD87" s="72">
        <f t="shared" ca="1" si="61"/>
        <v>3552161.4177721716</v>
      </c>
      <c r="AE87" s="72">
        <f t="shared" ca="1" si="62"/>
        <v>3552161.4177721716</v>
      </c>
      <c r="AF87" s="72">
        <f t="shared" ca="1" si="63"/>
        <v>-561329.21169733081</v>
      </c>
      <c r="AG87" s="72">
        <f t="shared" ca="1" si="64"/>
        <v>-561329.21169733081</v>
      </c>
      <c r="AH87" s="72">
        <f t="shared" ca="1" si="65"/>
        <v>-561329.21169733081</v>
      </c>
      <c r="AI87" s="72">
        <f t="shared" ca="1" si="66"/>
        <v>1519.7829601635947</v>
      </c>
      <c r="AJ87" s="72">
        <f t="shared" ca="1" si="67"/>
        <v>1519.7829601635947</v>
      </c>
      <c r="AK87" s="72">
        <f t="shared" ca="1" si="68"/>
        <v>1519.7829601635947</v>
      </c>
      <c r="AL87" s="76"/>
      <c r="AM87" s="72">
        <f t="shared" ca="1" si="69"/>
        <v>0</v>
      </c>
      <c r="AN87" s="72">
        <f t="shared" ca="1" si="70"/>
        <v>0</v>
      </c>
      <c r="AO87" s="72">
        <f t="shared" ca="1" si="71"/>
        <v>0</v>
      </c>
      <c r="AP87" s="85">
        <f t="shared" ca="1" si="72"/>
        <v>0</v>
      </c>
      <c r="AR87" s="72">
        <f t="shared" ca="1" si="73"/>
        <v>0</v>
      </c>
      <c r="AS87" s="72">
        <f t="shared" ca="1" si="74"/>
        <v>0</v>
      </c>
      <c r="AT87" s="72">
        <f t="shared" ca="1" si="75"/>
        <v>0</v>
      </c>
      <c r="AU87" s="85">
        <f t="shared" ca="1" si="76"/>
        <v>0</v>
      </c>
      <c r="AV87" s="85"/>
      <c r="AW87" s="73">
        <f t="shared" ca="1" si="77"/>
        <v>0</v>
      </c>
      <c r="AY87" s="73">
        <f t="shared" ca="1" si="78"/>
        <v>2992351.9890350043</v>
      </c>
      <c r="AZ87" s="86"/>
    </row>
    <row r="88" spans="1:52">
      <c r="A88" s="77">
        <f t="shared" si="79"/>
        <v>40299</v>
      </c>
      <c r="B88" s="78">
        <f t="shared" si="80"/>
        <v>50000</v>
      </c>
      <c r="C88" s="87"/>
      <c r="D88" s="79">
        <f t="shared" si="42"/>
        <v>50000</v>
      </c>
      <c r="E88" s="67">
        <f t="shared" si="43"/>
        <v>1550000</v>
      </c>
      <c r="F88" s="67">
        <f t="shared" ca="1" si="44"/>
        <v>901148.98780866328</v>
      </c>
      <c r="G88" s="80">
        <f>VLOOKUP($A88,[0]!Table,MATCH(G$4,[0]!Curves,0))</f>
        <v>4.04</v>
      </c>
      <c r="H88" s="81">
        <f t="shared" si="45"/>
        <v>4.04</v>
      </c>
      <c r="I88" s="80">
        <f t="shared" si="46"/>
        <v>4.04</v>
      </c>
      <c r="J88" s="80">
        <f>VLOOKUP($A88,[0]!Table,MATCH(J$4,[0]!Curves,0))</f>
        <v>-0.64</v>
      </c>
      <c r="K88" s="81">
        <f t="shared" si="47"/>
        <v>-0.64</v>
      </c>
      <c r="L88" s="99">
        <f t="shared" si="48"/>
        <v>-0.64</v>
      </c>
      <c r="M88" s="80">
        <f>VLOOKUP($A88,[0]!Table,MATCH(M$4,[0]!Curves,0))</f>
        <v>1.7328330934667001E-3</v>
      </c>
      <c r="N88" s="81">
        <f t="shared" si="49"/>
        <v>1.7328330934667001E-3</v>
      </c>
      <c r="O88" s="99">
        <f t="shared" si="50"/>
        <v>1.7328330934667001E-3</v>
      </c>
      <c r="P88" s="71"/>
      <c r="Q88" s="99">
        <f t="shared" si="51"/>
        <v>3.4017328330934666</v>
      </c>
      <c r="R88" s="99">
        <f t="shared" si="52"/>
        <v>3.4017328330934666</v>
      </c>
      <c r="S88" s="99">
        <f t="shared" si="53"/>
        <v>3.4017328330934666</v>
      </c>
      <c r="T88" s="82"/>
      <c r="U88" s="22">
        <f t="shared" si="54"/>
        <v>31</v>
      </c>
      <c r="V88" s="83">
        <f t="shared" si="55"/>
        <v>40354</v>
      </c>
      <c r="W88" s="22">
        <f t="shared" ca="1" si="56"/>
        <v>3305</v>
      </c>
      <c r="X88" s="80">
        <f>VLOOKUP($A88,[0]!Table,MATCH(X$4,[0]!Curves,0))</f>
        <v>6.07713883493846E-2</v>
      </c>
      <c r="Y88" s="84">
        <f t="shared" ca="1" si="57"/>
        <v>0.58138644374752468</v>
      </c>
      <c r="Z88" s="22">
        <f t="shared" si="58"/>
        <v>1</v>
      </c>
      <c r="AA88" s="22">
        <f t="shared" si="59"/>
        <v>31</v>
      </c>
      <c r="AC88" s="72">
        <f t="shared" ca="1" si="60"/>
        <v>3640641.9107469996</v>
      </c>
      <c r="AD88" s="72">
        <f t="shared" ca="1" si="61"/>
        <v>3640641.9107469996</v>
      </c>
      <c r="AE88" s="72">
        <f t="shared" ca="1" si="62"/>
        <v>3640641.9107469996</v>
      </c>
      <c r="AF88" s="72">
        <f t="shared" ca="1" si="63"/>
        <v>-576735.35219754453</v>
      </c>
      <c r="AG88" s="72">
        <f t="shared" ca="1" si="64"/>
        <v>-576735.35219754453</v>
      </c>
      <c r="AH88" s="72">
        <f t="shared" ca="1" si="65"/>
        <v>-576735.35219754453</v>
      </c>
      <c r="AI88" s="72">
        <f t="shared" ca="1" si="66"/>
        <v>1561.5407882188717</v>
      </c>
      <c r="AJ88" s="72">
        <f t="shared" ca="1" si="67"/>
        <v>1561.5407882188717</v>
      </c>
      <c r="AK88" s="72">
        <f t="shared" ca="1" si="68"/>
        <v>1561.5407882188717</v>
      </c>
      <c r="AL88" s="76"/>
      <c r="AM88" s="72">
        <f t="shared" ca="1" si="69"/>
        <v>0</v>
      </c>
      <c r="AN88" s="72">
        <f t="shared" ca="1" si="70"/>
        <v>0</v>
      </c>
      <c r="AO88" s="72">
        <f t="shared" ca="1" si="71"/>
        <v>0</v>
      </c>
      <c r="AP88" s="85">
        <f t="shared" ca="1" si="72"/>
        <v>0</v>
      </c>
      <c r="AR88" s="72">
        <f t="shared" ca="1" si="73"/>
        <v>0</v>
      </c>
      <c r="AS88" s="72">
        <f t="shared" ca="1" si="74"/>
        <v>0</v>
      </c>
      <c r="AT88" s="72">
        <f t="shared" ca="1" si="75"/>
        <v>0</v>
      </c>
      <c r="AU88" s="85">
        <f t="shared" ca="1" si="76"/>
        <v>0</v>
      </c>
      <c r="AV88" s="85"/>
      <c r="AW88" s="73">
        <f t="shared" ca="1" si="77"/>
        <v>0</v>
      </c>
      <c r="AY88" s="73">
        <f t="shared" ca="1" si="78"/>
        <v>3065468.0993376737</v>
      </c>
      <c r="AZ88" s="86"/>
    </row>
    <row r="89" spans="1:52">
      <c r="A89" s="77">
        <f t="shared" si="79"/>
        <v>40330</v>
      </c>
      <c r="B89" s="78">
        <f t="shared" si="80"/>
        <v>50000</v>
      </c>
      <c r="C89" s="87"/>
      <c r="D89" s="79">
        <f t="shared" si="42"/>
        <v>50000</v>
      </c>
      <c r="E89" s="67">
        <f t="shared" si="43"/>
        <v>1500000</v>
      </c>
      <c r="F89" s="67">
        <f t="shared" ca="1" si="44"/>
        <v>867260.96536915225</v>
      </c>
      <c r="G89" s="80">
        <f>VLOOKUP($A89,[0]!Table,MATCH(G$4,[0]!Curves,0))</f>
        <v>4.0760000000000005</v>
      </c>
      <c r="H89" s="81">
        <f t="shared" si="45"/>
        <v>4.0760000000000005</v>
      </c>
      <c r="I89" s="80">
        <f t="shared" si="46"/>
        <v>4.0760000000000005</v>
      </c>
      <c r="J89" s="80">
        <f>VLOOKUP($A89,[0]!Table,MATCH(J$4,[0]!Curves,0))</f>
        <v>-0.64</v>
      </c>
      <c r="K89" s="81">
        <f t="shared" si="47"/>
        <v>-0.64</v>
      </c>
      <c r="L89" s="99">
        <f t="shared" si="48"/>
        <v>-0.64</v>
      </c>
      <c r="M89" s="80">
        <f>VLOOKUP($A89,[0]!Table,MATCH(M$4,[0]!Curves,0))</f>
        <v>1.7328851655129E-3</v>
      </c>
      <c r="N89" s="81">
        <f t="shared" si="49"/>
        <v>1.7328851655129E-3</v>
      </c>
      <c r="O89" s="99">
        <f t="shared" si="50"/>
        <v>1.7328851655129E-3</v>
      </c>
      <c r="P89" s="71"/>
      <c r="Q89" s="99">
        <f t="shared" si="51"/>
        <v>3.4377328851655133</v>
      </c>
      <c r="R89" s="99">
        <f t="shared" si="52"/>
        <v>3.4377328851655133</v>
      </c>
      <c r="S89" s="99">
        <f t="shared" si="53"/>
        <v>3.4377328851655133</v>
      </c>
      <c r="T89" s="82"/>
      <c r="U89" s="22">
        <f t="shared" si="54"/>
        <v>30</v>
      </c>
      <c r="V89" s="83">
        <f t="shared" si="55"/>
        <v>40384</v>
      </c>
      <c r="W89" s="22">
        <f t="shared" ca="1" si="56"/>
        <v>3335</v>
      </c>
      <c r="X89" s="80">
        <f>VLOOKUP($A89,[0]!Table,MATCH(X$4,[0]!Curves,0))</f>
        <v>6.08434508887679E-2</v>
      </c>
      <c r="Y89" s="84">
        <f t="shared" ca="1" si="57"/>
        <v>0.57817397691276817</v>
      </c>
      <c r="Z89" s="22">
        <f t="shared" si="58"/>
        <v>1</v>
      </c>
      <c r="AA89" s="22">
        <f t="shared" si="59"/>
        <v>30</v>
      </c>
      <c r="AC89" s="72">
        <f t="shared" ca="1" si="60"/>
        <v>3534955.694844665</v>
      </c>
      <c r="AD89" s="72">
        <f t="shared" ca="1" si="61"/>
        <v>3534955.694844665</v>
      </c>
      <c r="AE89" s="72">
        <f t="shared" ca="1" si="62"/>
        <v>3534955.694844665</v>
      </c>
      <c r="AF89" s="72">
        <f t="shared" ca="1" si="63"/>
        <v>-555047.01783625747</v>
      </c>
      <c r="AG89" s="72">
        <f t="shared" ca="1" si="64"/>
        <v>-555047.01783625747</v>
      </c>
      <c r="AH89" s="72">
        <f t="shared" ca="1" si="65"/>
        <v>-555047.01783625747</v>
      </c>
      <c r="AI89" s="72">
        <f t="shared" ca="1" si="66"/>
        <v>1502.8636615166008</v>
      </c>
      <c r="AJ89" s="72">
        <f t="shared" ca="1" si="67"/>
        <v>1502.8636615166008</v>
      </c>
      <c r="AK89" s="72">
        <f t="shared" ca="1" si="68"/>
        <v>1502.8636615166008</v>
      </c>
      <c r="AL89" s="76"/>
      <c r="AM89" s="72">
        <f t="shared" ca="1" si="69"/>
        <v>0</v>
      </c>
      <c r="AN89" s="72">
        <f t="shared" ca="1" si="70"/>
        <v>0</v>
      </c>
      <c r="AO89" s="72">
        <f t="shared" ca="1" si="71"/>
        <v>0</v>
      </c>
      <c r="AP89" s="85">
        <f t="shared" ca="1" si="72"/>
        <v>0</v>
      </c>
      <c r="AR89" s="72">
        <f t="shared" ca="1" si="73"/>
        <v>0</v>
      </c>
      <c r="AS89" s="72">
        <f t="shared" ca="1" si="74"/>
        <v>0</v>
      </c>
      <c r="AT89" s="72">
        <f t="shared" ca="1" si="75"/>
        <v>0</v>
      </c>
      <c r="AU89" s="85">
        <f t="shared" ca="1" si="76"/>
        <v>0</v>
      </c>
      <c r="AV89" s="85"/>
      <c r="AW89" s="73">
        <f t="shared" ca="1" si="77"/>
        <v>0</v>
      </c>
      <c r="AY89" s="73">
        <f t="shared" ca="1" si="78"/>
        <v>2981411.5406699241</v>
      </c>
      <c r="AZ89" s="86"/>
    </row>
    <row r="90" spans="1:52">
      <c r="A90" s="77">
        <f t="shared" si="79"/>
        <v>40360</v>
      </c>
      <c r="B90" s="78">
        <f t="shared" si="80"/>
        <v>50000</v>
      </c>
      <c r="C90" s="87"/>
      <c r="D90" s="79">
        <f t="shared" si="42"/>
        <v>50000</v>
      </c>
      <c r="E90" s="67">
        <f t="shared" si="43"/>
        <v>1550000</v>
      </c>
      <c r="F90" s="67">
        <f t="shared" ca="1" si="44"/>
        <v>891042.87841991975</v>
      </c>
      <c r="G90" s="80">
        <f>VLOOKUP($A90,[0]!Table,MATCH(G$4,[0]!Curves,0))</f>
        <v>4.125</v>
      </c>
      <c r="H90" s="81">
        <f t="shared" si="45"/>
        <v>4.125</v>
      </c>
      <c r="I90" s="80">
        <f t="shared" si="46"/>
        <v>4.125</v>
      </c>
      <c r="J90" s="80">
        <f>VLOOKUP($A90,[0]!Table,MATCH(J$4,[0]!Curves,0))</f>
        <v>-0.64</v>
      </c>
      <c r="K90" s="81">
        <f t="shared" si="47"/>
        <v>-0.64</v>
      </c>
      <c r="L90" s="99">
        <f t="shared" si="48"/>
        <v>-0.64</v>
      </c>
      <c r="M90" s="80">
        <f>VLOOKUP($A90,[0]!Table,MATCH(M$4,[0]!Curves,0))</f>
        <v>1.7329347504910001E-3</v>
      </c>
      <c r="N90" s="81">
        <f t="shared" si="49"/>
        <v>1.7329347504910001E-3</v>
      </c>
      <c r="O90" s="99">
        <f t="shared" si="50"/>
        <v>1.7329347504910001E-3</v>
      </c>
      <c r="P90" s="71"/>
      <c r="Q90" s="99">
        <f t="shared" si="51"/>
        <v>3.4867329347504912</v>
      </c>
      <c r="R90" s="99">
        <f t="shared" si="52"/>
        <v>3.4867329347504912</v>
      </c>
      <c r="S90" s="99">
        <f t="shared" si="53"/>
        <v>3.4867329347504912</v>
      </c>
      <c r="T90" s="82"/>
      <c r="U90" s="22">
        <f t="shared" si="54"/>
        <v>31</v>
      </c>
      <c r="V90" s="83">
        <f t="shared" si="55"/>
        <v>40415</v>
      </c>
      <c r="W90" s="22">
        <f t="shared" ca="1" si="56"/>
        <v>3366</v>
      </c>
      <c r="X90" s="80">
        <f>VLOOKUP($A90,[0]!Table,MATCH(X$4,[0]!Curves,0))</f>
        <v>6.0913188831748198E-2</v>
      </c>
      <c r="Y90" s="84">
        <f t="shared" ca="1" si="57"/>
        <v>0.5748663731741418</v>
      </c>
      <c r="Z90" s="22">
        <f t="shared" si="58"/>
        <v>1</v>
      </c>
      <c r="AA90" s="22">
        <f t="shared" si="59"/>
        <v>31</v>
      </c>
      <c r="AC90" s="72">
        <f t="shared" ca="1" si="60"/>
        <v>3675551.8734821691</v>
      </c>
      <c r="AD90" s="72">
        <f t="shared" ca="1" si="61"/>
        <v>3675551.8734821691</v>
      </c>
      <c r="AE90" s="72">
        <f t="shared" ca="1" si="62"/>
        <v>3675551.8734821691</v>
      </c>
      <c r="AF90" s="72">
        <f t="shared" ca="1" si="63"/>
        <v>-570267.44218874862</v>
      </c>
      <c r="AG90" s="72">
        <f t="shared" ca="1" si="64"/>
        <v>-570267.44218874862</v>
      </c>
      <c r="AH90" s="72">
        <f t="shared" ca="1" si="65"/>
        <v>-570267.44218874862</v>
      </c>
      <c r="AI90" s="72">
        <f t="shared" ca="1" si="66"/>
        <v>1544.1191681914061</v>
      </c>
      <c r="AJ90" s="72">
        <f t="shared" ca="1" si="67"/>
        <v>1544.1191681914061</v>
      </c>
      <c r="AK90" s="72">
        <f t="shared" ca="1" si="68"/>
        <v>1544.1191681914061</v>
      </c>
      <c r="AL90" s="76"/>
      <c r="AM90" s="72">
        <f t="shared" ca="1" si="69"/>
        <v>0</v>
      </c>
      <c r="AN90" s="72">
        <f t="shared" ca="1" si="70"/>
        <v>0</v>
      </c>
      <c r="AO90" s="72">
        <f t="shared" ca="1" si="71"/>
        <v>0</v>
      </c>
      <c r="AP90" s="85">
        <f t="shared" ca="1" si="72"/>
        <v>0</v>
      </c>
      <c r="AR90" s="72">
        <f t="shared" ca="1" si="73"/>
        <v>0</v>
      </c>
      <c r="AS90" s="72">
        <f t="shared" ca="1" si="74"/>
        <v>0</v>
      </c>
      <c r="AT90" s="72">
        <f t="shared" ca="1" si="75"/>
        <v>0</v>
      </c>
      <c r="AU90" s="85">
        <f t="shared" ca="1" si="76"/>
        <v>0</v>
      </c>
      <c r="AV90" s="85"/>
      <c r="AW90" s="73">
        <f t="shared" ca="1" si="77"/>
        <v>0</v>
      </c>
      <c r="AY90" s="73">
        <f t="shared" ca="1" si="78"/>
        <v>3106828.5504616117</v>
      </c>
      <c r="AZ90" s="86"/>
    </row>
    <row r="91" spans="1:52">
      <c r="A91" s="77">
        <f t="shared" si="79"/>
        <v>40391</v>
      </c>
      <c r="B91" s="78">
        <f t="shared" si="80"/>
        <v>50000</v>
      </c>
      <c r="C91" s="87"/>
      <c r="D91" s="79">
        <f t="shared" si="42"/>
        <v>50000</v>
      </c>
      <c r="E91" s="67">
        <f t="shared" si="43"/>
        <v>1550000</v>
      </c>
      <c r="F91" s="67">
        <f t="shared" ca="1" si="44"/>
        <v>885934.92528309685</v>
      </c>
      <c r="G91" s="80">
        <f>VLOOKUP($A91,[0]!Table,MATCH(G$4,[0]!Curves,0))</f>
        <v>4.17</v>
      </c>
      <c r="H91" s="81">
        <f t="shared" si="45"/>
        <v>4.17</v>
      </c>
      <c r="I91" s="80">
        <f t="shared" si="46"/>
        <v>4.17</v>
      </c>
      <c r="J91" s="80">
        <f>VLOOKUP($A91,[0]!Table,MATCH(J$4,[0]!Curves,0))</f>
        <v>-0.64</v>
      </c>
      <c r="K91" s="81">
        <f t="shared" si="47"/>
        <v>-0.64</v>
      </c>
      <c r="L91" s="99">
        <f t="shared" si="48"/>
        <v>-0.64</v>
      </c>
      <c r="M91" s="80">
        <f>VLOOKUP($A91,[0]!Table,MATCH(M$4,[0]!Curves,0))</f>
        <v>1.7329851540813001E-3</v>
      </c>
      <c r="N91" s="81">
        <f t="shared" si="49"/>
        <v>1.7329851540813001E-3</v>
      </c>
      <c r="O91" s="99">
        <f t="shared" si="50"/>
        <v>1.7329851540813001E-3</v>
      </c>
      <c r="P91" s="71"/>
      <c r="Q91" s="99">
        <f t="shared" si="51"/>
        <v>3.5317329851540813</v>
      </c>
      <c r="R91" s="99">
        <f t="shared" si="52"/>
        <v>3.5317329851540813</v>
      </c>
      <c r="S91" s="99">
        <f t="shared" si="53"/>
        <v>3.5317329851540813</v>
      </c>
      <c r="T91" s="82"/>
      <c r="U91" s="22">
        <f t="shared" si="54"/>
        <v>31</v>
      </c>
      <c r="V91" s="83">
        <f t="shared" si="55"/>
        <v>40446</v>
      </c>
      <c r="W91" s="22">
        <f t="shared" ca="1" si="56"/>
        <v>3397</v>
      </c>
      <c r="X91" s="80">
        <f>VLOOKUP($A91,[0]!Table,MATCH(X$4,[0]!Curves,0))</f>
        <v>6.0985251374525304E-2</v>
      </c>
      <c r="Y91" s="84">
        <f t="shared" ca="1" si="57"/>
        <v>0.57157091953748185</v>
      </c>
      <c r="Z91" s="22">
        <f t="shared" si="58"/>
        <v>1</v>
      </c>
      <c r="AA91" s="22">
        <f t="shared" si="59"/>
        <v>31</v>
      </c>
      <c r="AC91" s="72">
        <f t="shared" ca="1" si="60"/>
        <v>3694348.6384305139</v>
      </c>
      <c r="AD91" s="72">
        <f t="shared" ca="1" si="61"/>
        <v>3694348.6384305139</v>
      </c>
      <c r="AE91" s="72">
        <f t="shared" ca="1" si="62"/>
        <v>3694348.6384305139</v>
      </c>
      <c r="AF91" s="72">
        <f t="shared" ca="1" si="63"/>
        <v>-566998.35218118201</v>
      </c>
      <c r="AG91" s="72">
        <f t="shared" ca="1" si="64"/>
        <v>-566998.35218118201</v>
      </c>
      <c r="AH91" s="72">
        <f t="shared" ca="1" si="65"/>
        <v>-566998.35218118201</v>
      </c>
      <c r="AI91" s="72">
        <f t="shared" ca="1" si="66"/>
        <v>1535.3120729977327</v>
      </c>
      <c r="AJ91" s="72">
        <f t="shared" ca="1" si="67"/>
        <v>1535.3120729977327</v>
      </c>
      <c r="AK91" s="72">
        <f t="shared" ca="1" si="68"/>
        <v>1535.3120729977327</v>
      </c>
      <c r="AL91" s="76"/>
      <c r="AM91" s="72">
        <f t="shared" ca="1" si="69"/>
        <v>0</v>
      </c>
      <c r="AN91" s="72">
        <f t="shared" ca="1" si="70"/>
        <v>0</v>
      </c>
      <c r="AO91" s="72">
        <f t="shared" ca="1" si="71"/>
        <v>0</v>
      </c>
      <c r="AP91" s="85">
        <f t="shared" ca="1" si="72"/>
        <v>0</v>
      </c>
      <c r="AR91" s="72">
        <f t="shared" ca="1" si="73"/>
        <v>0</v>
      </c>
      <c r="AS91" s="72">
        <f t="shared" ca="1" si="74"/>
        <v>0</v>
      </c>
      <c r="AT91" s="72">
        <f t="shared" ca="1" si="75"/>
        <v>0</v>
      </c>
      <c r="AU91" s="85">
        <f t="shared" ca="1" si="76"/>
        <v>0</v>
      </c>
      <c r="AV91" s="85"/>
      <c r="AW91" s="73">
        <f t="shared" ca="1" si="77"/>
        <v>0</v>
      </c>
      <c r="AY91" s="73">
        <f t="shared" ca="1" si="78"/>
        <v>3128885.5983223296</v>
      </c>
      <c r="AZ91" s="86"/>
    </row>
    <row r="92" spans="1:52">
      <c r="A92" s="77">
        <f t="shared" si="79"/>
        <v>40422</v>
      </c>
      <c r="B92" s="78">
        <f t="shared" si="80"/>
        <v>50000</v>
      </c>
      <c r="C92" s="87"/>
      <c r="D92" s="79">
        <f t="shared" si="42"/>
        <v>50000</v>
      </c>
      <c r="E92" s="67">
        <f t="shared" si="43"/>
        <v>1500000</v>
      </c>
      <c r="F92" s="67">
        <f t="shared" ca="1" si="44"/>
        <v>852590.02116584964</v>
      </c>
      <c r="G92" s="80">
        <f>VLOOKUP($A92,[0]!Table,MATCH(G$4,[0]!Curves,0))</f>
        <v>4.1770000000000005</v>
      </c>
      <c r="H92" s="81">
        <f t="shared" si="45"/>
        <v>4.1770000000000005</v>
      </c>
      <c r="I92" s="80">
        <f t="shared" si="46"/>
        <v>4.1770000000000005</v>
      </c>
      <c r="J92" s="80">
        <f>VLOOKUP($A92,[0]!Table,MATCH(J$4,[0]!Curves,0))</f>
        <v>-0.64</v>
      </c>
      <c r="K92" s="81">
        <f t="shared" si="47"/>
        <v>-0.64</v>
      </c>
      <c r="L92" s="99">
        <f t="shared" si="48"/>
        <v>-0.64</v>
      </c>
      <c r="M92" s="80">
        <f>VLOOKUP($A92,[0]!Table,MATCH(M$4,[0]!Curves,0))</f>
        <v>1.7330347097922001E-3</v>
      </c>
      <c r="N92" s="81">
        <f t="shared" si="49"/>
        <v>1.7330347097922001E-3</v>
      </c>
      <c r="O92" s="99">
        <f t="shared" si="50"/>
        <v>1.7330347097922001E-3</v>
      </c>
      <c r="P92" s="71"/>
      <c r="Q92" s="99">
        <f t="shared" si="51"/>
        <v>3.5387330347097929</v>
      </c>
      <c r="R92" s="99">
        <f t="shared" si="52"/>
        <v>3.5387330347097929</v>
      </c>
      <c r="S92" s="99">
        <f t="shared" si="53"/>
        <v>3.5387330347097929</v>
      </c>
      <c r="T92" s="82"/>
      <c r="U92" s="22">
        <f t="shared" si="54"/>
        <v>30</v>
      </c>
      <c r="V92" s="83">
        <f t="shared" si="55"/>
        <v>40476</v>
      </c>
      <c r="W92" s="22">
        <f t="shared" ca="1" si="56"/>
        <v>3427</v>
      </c>
      <c r="X92" s="80">
        <f>VLOOKUP($A92,[0]!Table,MATCH(X$4,[0]!Curves,0))</f>
        <v>6.1057313919026704E-2</v>
      </c>
      <c r="Y92" s="84">
        <f t="shared" ca="1" si="57"/>
        <v>0.5683933474438998</v>
      </c>
      <c r="Z92" s="22">
        <f t="shared" si="58"/>
        <v>1</v>
      </c>
      <c r="AA92" s="22">
        <f t="shared" si="59"/>
        <v>30</v>
      </c>
      <c r="AC92" s="72">
        <f t="shared" ca="1" si="60"/>
        <v>3561268.5184097541</v>
      </c>
      <c r="AD92" s="72">
        <f t="shared" ca="1" si="61"/>
        <v>3561268.5184097541</v>
      </c>
      <c r="AE92" s="72">
        <f t="shared" ca="1" si="62"/>
        <v>3561268.5184097541</v>
      </c>
      <c r="AF92" s="72">
        <f t="shared" ca="1" si="63"/>
        <v>-545657.61354614375</v>
      </c>
      <c r="AG92" s="72">
        <f t="shared" ca="1" si="64"/>
        <v>-545657.61354614375</v>
      </c>
      <c r="AH92" s="72">
        <f t="shared" ca="1" si="65"/>
        <v>-545657.61354614375</v>
      </c>
      <c r="AI92" s="72">
        <f t="shared" ca="1" si="66"/>
        <v>1477.5680999028839</v>
      </c>
      <c r="AJ92" s="72">
        <f t="shared" ca="1" si="67"/>
        <v>1477.5680999028839</v>
      </c>
      <c r="AK92" s="72">
        <f t="shared" ca="1" si="68"/>
        <v>1477.5680999028839</v>
      </c>
      <c r="AL92" s="76"/>
      <c r="AM92" s="72">
        <f t="shared" ca="1" si="69"/>
        <v>0</v>
      </c>
      <c r="AN92" s="72">
        <f t="shared" ca="1" si="70"/>
        <v>0</v>
      </c>
      <c r="AO92" s="72">
        <f t="shared" ca="1" si="71"/>
        <v>0</v>
      </c>
      <c r="AP92" s="85">
        <f t="shared" ca="1" si="72"/>
        <v>0</v>
      </c>
      <c r="AR92" s="72">
        <f t="shared" ca="1" si="73"/>
        <v>0</v>
      </c>
      <c r="AS92" s="72">
        <f t="shared" ca="1" si="74"/>
        <v>0</v>
      </c>
      <c r="AT92" s="72">
        <f t="shared" ca="1" si="75"/>
        <v>0</v>
      </c>
      <c r="AU92" s="85">
        <f t="shared" ca="1" si="76"/>
        <v>0</v>
      </c>
      <c r="AV92" s="85"/>
      <c r="AW92" s="73">
        <f t="shared" ca="1" si="77"/>
        <v>0</v>
      </c>
      <c r="AY92" s="73">
        <f t="shared" ca="1" si="78"/>
        <v>3017088.4729635133</v>
      </c>
      <c r="AZ92" s="86"/>
    </row>
    <row r="93" spans="1:52">
      <c r="A93" s="77">
        <f t="shared" si="79"/>
        <v>40452</v>
      </c>
      <c r="B93" s="78">
        <f t="shared" si="80"/>
        <v>50000</v>
      </c>
      <c r="C93" s="87"/>
      <c r="D93" s="79">
        <f t="shared" si="42"/>
        <v>50000</v>
      </c>
      <c r="E93" s="67">
        <f t="shared" si="43"/>
        <v>1550000</v>
      </c>
      <c r="F93" s="67">
        <f t="shared" ca="1" si="44"/>
        <v>875938.83126891928</v>
      </c>
      <c r="G93" s="80">
        <f>VLOOKUP($A93,[0]!Table,MATCH(G$4,[0]!Curves,0))</f>
        <v>4.2050000000000001</v>
      </c>
      <c r="H93" s="81">
        <f t="shared" si="45"/>
        <v>4.2050000000000001</v>
      </c>
      <c r="I93" s="80">
        <f t="shared" si="46"/>
        <v>4.2050000000000001</v>
      </c>
      <c r="J93" s="80">
        <f>VLOOKUP($A93,[0]!Table,MATCH(J$4,[0]!Curves,0))</f>
        <v>-0.64</v>
      </c>
      <c r="K93" s="81">
        <f t="shared" si="47"/>
        <v>-0.64</v>
      </c>
      <c r="L93" s="99">
        <f t="shared" si="48"/>
        <v>-0.64</v>
      </c>
      <c r="M93" s="80">
        <f>VLOOKUP($A93,[0]!Table,MATCH(M$4,[0]!Curves,0))</f>
        <v>1.7330818596545E-3</v>
      </c>
      <c r="N93" s="81">
        <f t="shared" si="49"/>
        <v>1.7330818596545E-3</v>
      </c>
      <c r="O93" s="99">
        <f t="shared" si="50"/>
        <v>1.7330818596545E-3</v>
      </c>
      <c r="P93" s="71"/>
      <c r="Q93" s="99">
        <f t="shared" si="51"/>
        <v>3.5667330818596543</v>
      </c>
      <c r="R93" s="99">
        <f t="shared" si="52"/>
        <v>3.5667330818596543</v>
      </c>
      <c r="S93" s="99">
        <f t="shared" si="53"/>
        <v>3.5667330818596543</v>
      </c>
      <c r="T93" s="82"/>
      <c r="U93" s="22">
        <f t="shared" si="54"/>
        <v>31</v>
      </c>
      <c r="V93" s="83">
        <f t="shared" si="55"/>
        <v>40507</v>
      </c>
      <c r="W93" s="22">
        <f t="shared" ca="1" si="56"/>
        <v>3458</v>
      </c>
      <c r="X93" s="80">
        <f>VLOOKUP($A93,[0]!Table,MATCH(X$4,[0]!Curves,0))</f>
        <v>6.1127051866959999E-2</v>
      </c>
      <c r="Y93" s="84">
        <f t="shared" ca="1" si="57"/>
        <v>0.56512182662510924</v>
      </c>
      <c r="Z93" s="22">
        <f t="shared" si="58"/>
        <v>1</v>
      </c>
      <c r="AA93" s="22">
        <f t="shared" si="59"/>
        <v>31</v>
      </c>
      <c r="AC93" s="72">
        <f t="shared" ca="1" si="60"/>
        <v>3683322.7854858055</v>
      </c>
      <c r="AD93" s="72">
        <f t="shared" ca="1" si="61"/>
        <v>3683322.7854858055</v>
      </c>
      <c r="AE93" s="72">
        <f t="shared" ca="1" si="62"/>
        <v>3683322.7854858055</v>
      </c>
      <c r="AF93" s="72">
        <f t="shared" ca="1" si="63"/>
        <v>-560600.85201210831</v>
      </c>
      <c r="AG93" s="72">
        <f t="shared" ca="1" si="64"/>
        <v>-560600.85201210831</v>
      </c>
      <c r="AH93" s="72">
        <f t="shared" ca="1" si="65"/>
        <v>-560600.85201210831</v>
      </c>
      <c r="AI93" s="72">
        <f t="shared" ca="1" si="66"/>
        <v>1518.073698639128</v>
      </c>
      <c r="AJ93" s="72">
        <f t="shared" ca="1" si="67"/>
        <v>1518.073698639128</v>
      </c>
      <c r="AK93" s="72">
        <f t="shared" ca="1" si="68"/>
        <v>1518.073698639128</v>
      </c>
      <c r="AL93" s="76"/>
      <c r="AM93" s="72">
        <f t="shared" ca="1" si="69"/>
        <v>0</v>
      </c>
      <c r="AN93" s="72">
        <f t="shared" ca="1" si="70"/>
        <v>0</v>
      </c>
      <c r="AO93" s="72">
        <f t="shared" ca="1" si="71"/>
        <v>0</v>
      </c>
      <c r="AP93" s="85">
        <f t="shared" ca="1" si="72"/>
        <v>0</v>
      </c>
      <c r="AR93" s="72">
        <f t="shared" ca="1" si="73"/>
        <v>0</v>
      </c>
      <c r="AS93" s="72">
        <f t="shared" ca="1" si="74"/>
        <v>0</v>
      </c>
      <c r="AT93" s="72">
        <f t="shared" ca="1" si="75"/>
        <v>0</v>
      </c>
      <c r="AU93" s="85">
        <f t="shared" ca="1" si="76"/>
        <v>0</v>
      </c>
      <c r="AV93" s="85"/>
      <c r="AW93" s="73">
        <f t="shared" ca="1" si="77"/>
        <v>0</v>
      </c>
      <c r="AY93" s="73">
        <f t="shared" ca="1" si="78"/>
        <v>3124240.0071723363</v>
      </c>
      <c r="AZ93" s="86"/>
    </row>
    <row r="94" spans="1:52">
      <c r="A94" s="77">
        <f t="shared" si="79"/>
        <v>40483</v>
      </c>
      <c r="B94" s="78">
        <f t="shared" si="80"/>
        <v>50000</v>
      </c>
      <c r="C94" s="87"/>
      <c r="D94" s="79">
        <f t="shared" si="42"/>
        <v>50000</v>
      </c>
      <c r="E94" s="67">
        <f t="shared" si="43"/>
        <v>1500000</v>
      </c>
      <c r="F94" s="67">
        <f t="shared" ca="1" si="44"/>
        <v>842951.14504726895</v>
      </c>
      <c r="G94" s="80">
        <f>VLOOKUP($A94,[0]!Table,MATCH(G$4,[0]!Curves,0))</f>
        <v>4.34</v>
      </c>
      <c r="H94" s="81">
        <f t="shared" si="45"/>
        <v>4.34</v>
      </c>
      <c r="I94" s="80">
        <f t="shared" si="46"/>
        <v>4.34</v>
      </c>
      <c r="J94" s="80">
        <f>VLOOKUP($A94,[0]!Table,MATCH(J$4,[0]!Curves,0))</f>
        <v>-0.6</v>
      </c>
      <c r="K94" s="81">
        <f t="shared" si="47"/>
        <v>-0.6</v>
      </c>
      <c r="L94" s="99">
        <f t="shared" si="48"/>
        <v>-0.6</v>
      </c>
      <c r="M94" s="80">
        <f>VLOOKUP($A94,[0]!Table,MATCH(M$4,[0]!Curves,0))</f>
        <v>5.5460151904363E-3</v>
      </c>
      <c r="N94" s="81">
        <f t="shared" si="49"/>
        <v>5.5460151904363E-3</v>
      </c>
      <c r="O94" s="99">
        <f t="shared" si="50"/>
        <v>5.5460151904363E-3</v>
      </c>
      <c r="P94" s="71"/>
      <c r="Q94" s="99">
        <f t="shared" si="51"/>
        <v>3.7455460151904361</v>
      </c>
      <c r="R94" s="99">
        <f t="shared" si="52"/>
        <v>3.7455460151904361</v>
      </c>
      <c r="S94" s="99">
        <f t="shared" si="53"/>
        <v>3.7455460151904361</v>
      </c>
      <c r="T94" s="82"/>
      <c r="U94" s="22">
        <f t="shared" si="54"/>
        <v>30</v>
      </c>
      <c r="V94" s="83">
        <f t="shared" si="55"/>
        <v>40537</v>
      </c>
      <c r="W94" s="22">
        <f t="shared" ca="1" si="56"/>
        <v>3488</v>
      </c>
      <c r="X94" s="80">
        <f>VLOOKUP($A94,[0]!Table,MATCH(X$4,[0]!Curves,0))</f>
        <v>6.1199114414855205E-2</v>
      </c>
      <c r="Y94" s="84">
        <f t="shared" ca="1" si="57"/>
        <v>0.56196743003151262</v>
      </c>
      <c r="Z94" s="22">
        <f t="shared" si="58"/>
        <v>1</v>
      </c>
      <c r="AA94" s="22">
        <f t="shared" si="59"/>
        <v>30</v>
      </c>
      <c r="AC94" s="72">
        <f t="shared" ca="1" si="60"/>
        <v>3658407.9695051471</v>
      </c>
      <c r="AD94" s="72">
        <f t="shared" ca="1" si="61"/>
        <v>3658407.9695051471</v>
      </c>
      <c r="AE94" s="72">
        <f t="shared" ca="1" si="62"/>
        <v>3658407.9695051471</v>
      </c>
      <c r="AF94" s="72">
        <f t="shared" ca="1" si="63"/>
        <v>-505770.68702836137</v>
      </c>
      <c r="AG94" s="72">
        <f t="shared" ca="1" si="64"/>
        <v>-505770.68702836137</v>
      </c>
      <c r="AH94" s="72">
        <f t="shared" ca="1" si="65"/>
        <v>-505770.68702836137</v>
      </c>
      <c r="AI94" s="72">
        <f t="shared" ca="1" si="66"/>
        <v>4675.0198552278262</v>
      </c>
      <c r="AJ94" s="72">
        <f t="shared" ca="1" si="67"/>
        <v>4675.0198552278262</v>
      </c>
      <c r="AK94" s="72">
        <f t="shared" ca="1" si="68"/>
        <v>4675.0198552278262</v>
      </c>
      <c r="AL94" s="76"/>
      <c r="AM94" s="72">
        <f t="shared" ca="1" si="69"/>
        <v>0</v>
      </c>
      <c r="AN94" s="72">
        <f t="shared" ca="1" si="70"/>
        <v>0</v>
      </c>
      <c r="AO94" s="72">
        <f t="shared" ca="1" si="71"/>
        <v>0</v>
      </c>
      <c r="AP94" s="85">
        <f t="shared" ca="1" si="72"/>
        <v>0</v>
      </c>
      <c r="AR94" s="72">
        <f t="shared" ca="1" si="73"/>
        <v>0</v>
      </c>
      <c r="AS94" s="72">
        <f t="shared" ca="1" si="74"/>
        <v>0</v>
      </c>
      <c r="AT94" s="72">
        <f t="shared" ca="1" si="75"/>
        <v>0</v>
      </c>
      <c r="AU94" s="85">
        <f t="shared" ca="1" si="76"/>
        <v>0</v>
      </c>
      <c r="AV94" s="85"/>
      <c r="AW94" s="73">
        <f t="shared" ca="1" si="77"/>
        <v>0</v>
      </c>
      <c r="AY94" s="73">
        <f t="shared" ca="1" si="78"/>
        <v>3157312.3023320134</v>
      </c>
      <c r="AZ94" s="86"/>
    </row>
    <row r="95" spans="1:52">
      <c r="A95" s="77">
        <f t="shared" si="79"/>
        <v>40513</v>
      </c>
      <c r="B95" s="78">
        <f t="shared" si="80"/>
        <v>50000</v>
      </c>
      <c r="C95" s="87"/>
      <c r="D95" s="79">
        <f t="shared" si="42"/>
        <v>50000</v>
      </c>
      <c r="E95" s="67">
        <f t="shared" si="43"/>
        <v>1550000</v>
      </c>
      <c r="F95" s="67">
        <f t="shared" ca="1" si="44"/>
        <v>866015.80083109729</v>
      </c>
      <c r="G95" s="80">
        <f>VLOOKUP($A95,[0]!Table,MATCH(G$4,[0]!Curves,0))</f>
        <v>4.4749999999999996</v>
      </c>
      <c r="H95" s="81">
        <f t="shared" si="45"/>
        <v>4.4749999999999996</v>
      </c>
      <c r="I95" s="80">
        <f t="shared" si="46"/>
        <v>4.4749999999999996</v>
      </c>
      <c r="J95" s="80">
        <f>VLOOKUP($A95,[0]!Table,MATCH(J$4,[0]!Curves,0))</f>
        <v>-0.6</v>
      </c>
      <c r="K95" s="81">
        <f t="shared" si="47"/>
        <v>-0.6</v>
      </c>
      <c r="L95" s="99">
        <f t="shared" si="48"/>
        <v>-0.6</v>
      </c>
      <c r="M95" s="80">
        <f>VLOOKUP($A95,[0]!Table,MATCH(M$4,[0]!Curves,0))</f>
        <v>5.5461609035992003E-3</v>
      </c>
      <c r="N95" s="81">
        <f t="shared" si="49"/>
        <v>5.5461609035992003E-3</v>
      </c>
      <c r="O95" s="99">
        <f t="shared" si="50"/>
        <v>5.5461609035992003E-3</v>
      </c>
      <c r="P95" s="71"/>
      <c r="Q95" s="99">
        <f t="shared" si="51"/>
        <v>3.8805461609035987</v>
      </c>
      <c r="R95" s="99">
        <f t="shared" si="52"/>
        <v>3.8805461609035987</v>
      </c>
      <c r="S95" s="99">
        <f t="shared" si="53"/>
        <v>3.8805461609035987</v>
      </c>
      <c r="T95" s="82"/>
      <c r="U95" s="22">
        <f t="shared" si="54"/>
        <v>31</v>
      </c>
      <c r="V95" s="83">
        <f t="shared" si="55"/>
        <v>40568</v>
      </c>
      <c r="W95" s="22">
        <f t="shared" ca="1" si="56"/>
        <v>3519</v>
      </c>
      <c r="X95" s="80">
        <f>VLOOKUP($A95,[0]!Table,MATCH(X$4,[0]!Curves,0))</f>
        <v>6.1268852366072504E-2</v>
      </c>
      <c r="Y95" s="84">
        <f t="shared" ca="1" si="57"/>
        <v>0.55871987150393376</v>
      </c>
      <c r="Z95" s="22">
        <f t="shared" si="58"/>
        <v>1</v>
      </c>
      <c r="AA95" s="22">
        <f t="shared" si="59"/>
        <v>31</v>
      </c>
      <c r="AC95" s="72">
        <f t="shared" ca="1" si="60"/>
        <v>3875420.7087191599</v>
      </c>
      <c r="AD95" s="72">
        <f t="shared" ca="1" si="61"/>
        <v>3875420.7087191599</v>
      </c>
      <c r="AE95" s="72">
        <f t="shared" ca="1" si="62"/>
        <v>3875420.7087191599</v>
      </c>
      <c r="AF95" s="72">
        <f t="shared" ca="1" si="63"/>
        <v>-519609.48049865838</v>
      </c>
      <c r="AG95" s="72">
        <f t="shared" ca="1" si="64"/>
        <v>-519609.48049865838</v>
      </c>
      <c r="AH95" s="72">
        <f t="shared" ca="1" si="65"/>
        <v>-519609.48049865838</v>
      </c>
      <c r="AI95" s="72">
        <f t="shared" ca="1" si="66"/>
        <v>4803.0629764685837</v>
      </c>
      <c r="AJ95" s="72">
        <f t="shared" ca="1" si="67"/>
        <v>4803.0629764685837</v>
      </c>
      <c r="AK95" s="72">
        <f t="shared" ca="1" si="68"/>
        <v>4803.0629764685837</v>
      </c>
      <c r="AL95" s="76"/>
      <c r="AM95" s="72">
        <f t="shared" ca="1" si="69"/>
        <v>0</v>
      </c>
      <c r="AN95" s="72">
        <f t="shared" ca="1" si="70"/>
        <v>0</v>
      </c>
      <c r="AO95" s="72">
        <f t="shared" ca="1" si="71"/>
        <v>0</v>
      </c>
      <c r="AP95" s="85">
        <f t="shared" ca="1" si="72"/>
        <v>0</v>
      </c>
      <c r="AR95" s="72">
        <f t="shared" ca="1" si="73"/>
        <v>0</v>
      </c>
      <c r="AS95" s="72">
        <f t="shared" ca="1" si="74"/>
        <v>0</v>
      </c>
      <c r="AT95" s="72">
        <f t="shared" ca="1" si="75"/>
        <v>0</v>
      </c>
      <c r="AU95" s="85">
        <f t="shared" ca="1" si="76"/>
        <v>0</v>
      </c>
      <c r="AV95" s="85"/>
      <c r="AW95" s="73">
        <f t="shared" ca="1" si="77"/>
        <v>0</v>
      </c>
      <c r="AY95" s="73">
        <f t="shared" ca="1" si="78"/>
        <v>3360614.2911969703</v>
      </c>
      <c r="AZ95" s="86"/>
    </row>
    <row r="96" spans="1:52">
      <c r="A96" s="77">
        <f t="shared" si="79"/>
        <v>40544</v>
      </c>
      <c r="B96" s="78">
        <f t="shared" si="80"/>
        <v>50000</v>
      </c>
      <c r="C96" s="87"/>
      <c r="D96" s="79">
        <f t="shared" si="42"/>
        <v>50000</v>
      </c>
      <c r="E96" s="67">
        <f t="shared" si="43"/>
        <v>1550000</v>
      </c>
      <c r="F96" s="67">
        <f t="shared" ca="1" si="44"/>
        <v>861000.97601630224</v>
      </c>
      <c r="G96" s="80">
        <f>VLOOKUP($A96,[0]!Table,MATCH(G$4,[0]!Curves,0))</f>
        <v>4.5609999999999999</v>
      </c>
      <c r="H96" s="81">
        <f t="shared" si="45"/>
        <v>4.5609999999999999</v>
      </c>
      <c r="I96" s="80">
        <f t="shared" si="46"/>
        <v>4.5609999999999999</v>
      </c>
      <c r="J96" s="80">
        <f>VLOOKUP($A96,[0]!Table,MATCH(J$4,[0]!Curves,0))</f>
        <v>-0.6</v>
      </c>
      <c r="K96" s="81">
        <f t="shared" si="47"/>
        <v>-0.6</v>
      </c>
      <c r="L96" s="99">
        <f t="shared" si="48"/>
        <v>-0.6</v>
      </c>
      <c r="M96" s="80">
        <f>VLOOKUP($A96,[0]!Table,MATCH(M$4,[0]!Curves,0))</f>
        <v>5.5463088046618005E-3</v>
      </c>
      <c r="N96" s="81">
        <f t="shared" si="49"/>
        <v>5.5463088046618005E-3</v>
      </c>
      <c r="O96" s="99">
        <f t="shared" si="50"/>
        <v>5.5463088046618005E-3</v>
      </c>
      <c r="P96" s="71"/>
      <c r="Q96" s="99">
        <f t="shared" si="51"/>
        <v>3.966546308804662</v>
      </c>
      <c r="R96" s="99">
        <f t="shared" si="52"/>
        <v>3.966546308804662</v>
      </c>
      <c r="S96" s="99">
        <f t="shared" si="53"/>
        <v>3.966546308804662</v>
      </c>
      <c r="T96" s="82"/>
      <c r="U96" s="22">
        <f t="shared" si="54"/>
        <v>31</v>
      </c>
      <c r="V96" s="83">
        <f t="shared" si="55"/>
        <v>40599</v>
      </c>
      <c r="W96" s="22">
        <f t="shared" ca="1" si="56"/>
        <v>3550</v>
      </c>
      <c r="X96" s="80">
        <f>VLOOKUP($A96,[0]!Table,MATCH(X$4,[0]!Curves,0))</f>
        <v>6.1340914917360503E-2</v>
      </c>
      <c r="Y96" s="84">
        <f t="shared" ca="1" si="57"/>
        <v>0.55548450065567889</v>
      </c>
      <c r="Z96" s="22">
        <f t="shared" si="58"/>
        <v>1</v>
      </c>
      <c r="AA96" s="22">
        <f t="shared" si="59"/>
        <v>31</v>
      </c>
      <c r="AC96" s="72">
        <f t="shared" ca="1" si="60"/>
        <v>3927025.4516103547</v>
      </c>
      <c r="AD96" s="72">
        <f t="shared" ca="1" si="61"/>
        <v>3927025.4516103547</v>
      </c>
      <c r="AE96" s="72">
        <f t="shared" ca="1" si="62"/>
        <v>3927025.4516103547</v>
      </c>
      <c r="AF96" s="72">
        <f t="shared" ca="1" si="63"/>
        <v>-516600.58560978132</v>
      </c>
      <c r="AG96" s="72">
        <f t="shared" ca="1" si="64"/>
        <v>-516600.58560978132</v>
      </c>
      <c r="AH96" s="72">
        <f t="shared" ca="1" si="65"/>
        <v>-516600.58560978132</v>
      </c>
      <c r="AI96" s="72">
        <f t="shared" ca="1" si="66"/>
        <v>4775.3772941016205</v>
      </c>
      <c r="AJ96" s="72">
        <f t="shared" ca="1" si="67"/>
        <v>4775.3772941016205</v>
      </c>
      <c r="AK96" s="72">
        <f t="shared" ca="1" si="68"/>
        <v>4775.3772941016205</v>
      </c>
      <c r="AL96" s="76"/>
      <c r="AM96" s="72">
        <f t="shared" ca="1" si="69"/>
        <v>0</v>
      </c>
      <c r="AN96" s="72">
        <f t="shared" ca="1" si="70"/>
        <v>0</v>
      </c>
      <c r="AO96" s="72">
        <f t="shared" ca="1" si="71"/>
        <v>0</v>
      </c>
      <c r="AP96" s="85">
        <f t="shared" ca="1" si="72"/>
        <v>0</v>
      </c>
      <c r="AR96" s="72">
        <f t="shared" ca="1" si="73"/>
        <v>0</v>
      </c>
      <c r="AS96" s="72">
        <f t="shared" ca="1" si="74"/>
        <v>0</v>
      </c>
      <c r="AT96" s="72">
        <f t="shared" ca="1" si="75"/>
        <v>0</v>
      </c>
      <c r="AU96" s="85">
        <f t="shared" ca="1" si="76"/>
        <v>0</v>
      </c>
      <c r="AV96" s="85"/>
      <c r="AW96" s="73">
        <f t="shared" ca="1" si="77"/>
        <v>0</v>
      </c>
      <c r="AY96" s="73">
        <f t="shared" ca="1" si="78"/>
        <v>3415200.2432946749</v>
      </c>
      <c r="AZ96" s="86"/>
    </row>
    <row r="97" spans="1:52">
      <c r="A97" s="77">
        <f t="shared" si="79"/>
        <v>40575</v>
      </c>
      <c r="B97" s="78">
        <f t="shared" si="80"/>
        <v>50000</v>
      </c>
      <c r="C97" s="87"/>
      <c r="D97" s="79">
        <f t="shared" si="42"/>
        <v>50000</v>
      </c>
      <c r="E97" s="67">
        <f t="shared" si="43"/>
        <v>1400000</v>
      </c>
      <c r="F97" s="67">
        <f t="shared" ca="1" si="44"/>
        <v>773601.79531724099</v>
      </c>
      <c r="G97" s="80">
        <f>VLOOKUP($A97,[0]!Table,MATCH(G$4,[0]!Curves,0))</f>
        <v>4.4430000000000005</v>
      </c>
      <c r="H97" s="81">
        <f t="shared" si="45"/>
        <v>4.4430000000000005</v>
      </c>
      <c r="I97" s="80">
        <f t="shared" si="46"/>
        <v>4.4430000000000005</v>
      </c>
      <c r="J97" s="80">
        <f>VLOOKUP($A97,[0]!Table,MATCH(J$4,[0]!Curves,0))</f>
        <v>-0.6</v>
      </c>
      <c r="K97" s="81">
        <f t="shared" si="47"/>
        <v>-0.6</v>
      </c>
      <c r="L97" s="99">
        <f t="shared" si="48"/>
        <v>-0.6</v>
      </c>
      <c r="M97" s="80">
        <f>VLOOKUP($A97,[0]!Table,MATCH(M$4,[0]!Curves,0))</f>
        <v>5.5464539928339E-3</v>
      </c>
      <c r="N97" s="81">
        <f t="shared" si="49"/>
        <v>5.5464539928339E-3</v>
      </c>
      <c r="O97" s="99">
        <f t="shared" si="50"/>
        <v>5.5464539928339E-3</v>
      </c>
      <c r="P97" s="71"/>
      <c r="Q97" s="99">
        <f t="shared" si="51"/>
        <v>3.8485464539928342</v>
      </c>
      <c r="R97" s="99">
        <f t="shared" si="52"/>
        <v>3.8485464539928342</v>
      </c>
      <c r="S97" s="99">
        <f t="shared" si="53"/>
        <v>3.8485464539928342</v>
      </c>
      <c r="T97" s="82"/>
      <c r="U97" s="22">
        <f t="shared" si="54"/>
        <v>28</v>
      </c>
      <c r="V97" s="83">
        <f t="shared" si="55"/>
        <v>40627</v>
      </c>
      <c r="W97" s="22">
        <f t="shared" ca="1" si="56"/>
        <v>3578</v>
      </c>
      <c r="X97" s="80">
        <f>VLOOKUP($A97,[0]!Table,MATCH(X$4,[0]!Curves,0))</f>
        <v>6.1412977470372901E-2</v>
      </c>
      <c r="Y97" s="84">
        <f t="shared" ca="1" si="57"/>
        <v>0.55257271094088645</v>
      </c>
      <c r="Z97" s="22">
        <f t="shared" si="58"/>
        <v>1</v>
      </c>
      <c r="AA97" s="22">
        <f t="shared" si="59"/>
        <v>28</v>
      </c>
      <c r="AC97" s="72">
        <f t="shared" ca="1" si="60"/>
        <v>3437112.7765945019</v>
      </c>
      <c r="AD97" s="72">
        <f t="shared" ca="1" si="61"/>
        <v>3437112.7765945019</v>
      </c>
      <c r="AE97" s="72">
        <f t="shared" ca="1" si="62"/>
        <v>3437112.7765945019</v>
      </c>
      <c r="AF97" s="72">
        <f t="shared" ca="1" si="63"/>
        <v>-464161.07719034457</v>
      </c>
      <c r="AG97" s="72">
        <f t="shared" ca="1" si="64"/>
        <v>-464161.07719034457</v>
      </c>
      <c r="AH97" s="72">
        <f t="shared" ca="1" si="65"/>
        <v>-464161.07719034457</v>
      </c>
      <c r="AI97" s="72">
        <f t="shared" ca="1" si="66"/>
        <v>4290.7467665007844</v>
      </c>
      <c r="AJ97" s="72">
        <f t="shared" ca="1" si="67"/>
        <v>4290.7467665007844</v>
      </c>
      <c r="AK97" s="72">
        <f t="shared" ca="1" si="68"/>
        <v>4290.7467665007844</v>
      </c>
      <c r="AL97" s="76"/>
      <c r="AM97" s="72">
        <f t="shared" ca="1" si="69"/>
        <v>0</v>
      </c>
      <c r="AN97" s="72">
        <f t="shared" ca="1" si="70"/>
        <v>0</v>
      </c>
      <c r="AO97" s="72">
        <f t="shared" ca="1" si="71"/>
        <v>0</v>
      </c>
      <c r="AP97" s="85">
        <f t="shared" ca="1" si="72"/>
        <v>0</v>
      </c>
      <c r="AR97" s="72">
        <f t="shared" ca="1" si="73"/>
        <v>0</v>
      </c>
      <c r="AS97" s="72">
        <f t="shared" ca="1" si="74"/>
        <v>0</v>
      </c>
      <c r="AT97" s="72">
        <f t="shared" ca="1" si="75"/>
        <v>0</v>
      </c>
      <c r="AU97" s="85">
        <f t="shared" ca="1" si="76"/>
        <v>0</v>
      </c>
      <c r="AV97" s="85"/>
      <c r="AW97" s="73">
        <f t="shared" ca="1" si="77"/>
        <v>0</v>
      </c>
      <c r="AY97" s="73">
        <f t="shared" ca="1" si="78"/>
        <v>2977242.4461706579</v>
      </c>
      <c r="AZ97" s="86"/>
    </row>
    <row r="98" spans="1:52">
      <c r="A98" s="77">
        <f t="shared" si="79"/>
        <v>40603</v>
      </c>
      <c r="B98" s="78">
        <f t="shared" si="80"/>
        <v>50000</v>
      </c>
      <c r="C98" s="87"/>
      <c r="D98" s="79">
        <f t="shared" si="42"/>
        <v>50000</v>
      </c>
      <c r="E98" s="67">
        <f t="shared" si="43"/>
        <v>1550000</v>
      </c>
      <c r="F98" s="67">
        <f t="shared" ca="1" si="44"/>
        <v>851508.85669401009</v>
      </c>
      <c r="G98" s="80">
        <f>VLOOKUP($A98,[0]!Table,MATCH(G$4,[0]!Curves,0))</f>
        <v>4.3099999999999996</v>
      </c>
      <c r="H98" s="81">
        <f t="shared" si="45"/>
        <v>4.3099999999999996</v>
      </c>
      <c r="I98" s="80">
        <f t="shared" si="46"/>
        <v>4.3099999999999996</v>
      </c>
      <c r="J98" s="80">
        <f>VLOOKUP($A98,[0]!Table,MATCH(J$4,[0]!Curves,0))</f>
        <v>-0.6</v>
      </c>
      <c r="K98" s="81">
        <f t="shared" si="47"/>
        <v>-0.6</v>
      </c>
      <c r="L98" s="99">
        <f t="shared" si="48"/>
        <v>-0.6</v>
      </c>
      <c r="M98" s="80">
        <f>VLOOKUP($A98,[0]!Table,MATCH(M$4,[0]!Curves,0))</f>
        <v>5.5465827988146E-3</v>
      </c>
      <c r="N98" s="81">
        <f t="shared" si="49"/>
        <v>5.5465827988146E-3</v>
      </c>
      <c r="O98" s="99">
        <f t="shared" si="50"/>
        <v>5.5465827988146E-3</v>
      </c>
      <c r="P98" s="71"/>
      <c r="Q98" s="99">
        <f t="shared" si="51"/>
        <v>3.7155465827988143</v>
      </c>
      <c r="R98" s="99">
        <f t="shared" si="52"/>
        <v>3.7155465827988143</v>
      </c>
      <c r="S98" s="99">
        <f t="shared" si="53"/>
        <v>3.7155465827988143</v>
      </c>
      <c r="T98" s="82"/>
      <c r="U98" s="22">
        <f t="shared" si="54"/>
        <v>31</v>
      </c>
      <c r="V98" s="83">
        <f t="shared" si="55"/>
        <v>40658</v>
      </c>
      <c r="W98" s="22">
        <f t="shared" ca="1" si="56"/>
        <v>3609</v>
      </c>
      <c r="X98" s="80">
        <f>VLOOKUP($A98,[0]!Table,MATCH(X$4,[0]!Curves,0))</f>
        <v>6.1478066229414499E-2</v>
      </c>
      <c r="Y98" s="84">
        <f t="shared" ca="1" si="57"/>
        <v>0.54936055270581297</v>
      </c>
      <c r="Z98" s="22">
        <f t="shared" si="58"/>
        <v>1</v>
      </c>
      <c r="AA98" s="22">
        <f t="shared" si="59"/>
        <v>31</v>
      </c>
      <c r="AC98" s="72">
        <f t="shared" ca="1" si="60"/>
        <v>3670003.1723511834</v>
      </c>
      <c r="AD98" s="72">
        <f t="shared" ca="1" si="61"/>
        <v>3670003.1723511834</v>
      </c>
      <c r="AE98" s="72">
        <f t="shared" ca="1" si="62"/>
        <v>3670003.1723511834</v>
      </c>
      <c r="AF98" s="72">
        <f t="shared" ca="1" si="63"/>
        <v>-510905.31401640602</v>
      </c>
      <c r="AG98" s="72">
        <f t="shared" ca="1" si="64"/>
        <v>-510905.31401640602</v>
      </c>
      <c r="AH98" s="72">
        <f t="shared" ca="1" si="65"/>
        <v>-510905.31401640602</v>
      </c>
      <c r="AI98" s="72">
        <f t="shared" ca="1" si="66"/>
        <v>4722.9643775772829</v>
      </c>
      <c r="AJ98" s="72">
        <f t="shared" ca="1" si="67"/>
        <v>4722.9643775772829</v>
      </c>
      <c r="AK98" s="72">
        <f t="shared" ca="1" si="68"/>
        <v>4722.9643775772829</v>
      </c>
      <c r="AL98" s="76"/>
      <c r="AM98" s="72">
        <f t="shared" ca="1" si="69"/>
        <v>0</v>
      </c>
      <c r="AN98" s="72">
        <f t="shared" ca="1" si="70"/>
        <v>0</v>
      </c>
      <c r="AO98" s="72">
        <f t="shared" ca="1" si="71"/>
        <v>0</v>
      </c>
      <c r="AP98" s="85">
        <f t="shared" ca="1" si="72"/>
        <v>0</v>
      </c>
      <c r="AR98" s="72">
        <f t="shared" ca="1" si="73"/>
        <v>0</v>
      </c>
      <c r="AS98" s="72">
        <f t="shared" ca="1" si="74"/>
        <v>0</v>
      </c>
      <c r="AT98" s="72">
        <f t="shared" ca="1" si="75"/>
        <v>0</v>
      </c>
      <c r="AU98" s="85">
        <f t="shared" ca="1" si="76"/>
        <v>0</v>
      </c>
      <c r="AV98" s="85"/>
      <c r="AW98" s="73">
        <f t="shared" ca="1" si="77"/>
        <v>0</v>
      </c>
      <c r="AY98" s="73">
        <f t="shared" ca="1" si="78"/>
        <v>3163820.8227123548</v>
      </c>
      <c r="AZ98" s="86"/>
    </row>
    <row r="99" spans="1:52">
      <c r="A99" s="77">
        <f t="shared" si="79"/>
        <v>40634</v>
      </c>
      <c r="B99" s="78">
        <f t="shared" si="80"/>
        <v>50000</v>
      </c>
      <c r="C99" s="87"/>
      <c r="D99" s="79">
        <f t="shared" si="42"/>
        <v>50000</v>
      </c>
      <c r="E99" s="67">
        <f t="shared" si="43"/>
        <v>1500000</v>
      </c>
      <c r="F99" s="67">
        <f t="shared" ca="1" si="44"/>
        <v>819395.44888214814</v>
      </c>
      <c r="G99" s="80">
        <f>VLOOKUP($A99,[0]!Table,MATCH(G$4,[0]!Curves,0))</f>
        <v>4.125</v>
      </c>
      <c r="H99" s="81">
        <f t="shared" si="45"/>
        <v>4.125</v>
      </c>
      <c r="I99" s="80">
        <f t="shared" si="46"/>
        <v>4.125</v>
      </c>
      <c r="J99" s="80">
        <f>VLOOKUP($A99,[0]!Table,MATCH(J$4,[0]!Curves,0))</f>
        <v>-0.67800000000000005</v>
      </c>
      <c r="K99" s="81">
        <f t="shared" si="47"/>
        <v>-0.67800000000000005</v>
      </c>
      <c r="L99" s="99">
        <f t="shared" si="48"/>
        <v>-0.67800000000000005</v>
      </c>
      <c r="M99" s="80">
        <f>VLOOKUP($A99,[0]!Table,MATCH(M$4,[0]!Curves,0))</f>
        <v>1.7333508824876E-3</v>
      </c>
      <c r="N99" s="81">
        <f t="shared" si="49"/>
        <v>1.7333508824876E-3</v>
      </c>
      <c r="O99" s="99">
        <f t="shared" si="50"/>
        <v>1.7333508824876E-3</v>
      </c>
      <c r="P99" s="71"/>
      <c r="Q99" s="99">
        <f t="shared" si="51"/>
        <v>3.4487333508824873</v>
      </c>
      <c r="R99" s="99">
        <f t="shared" si="52"/>
        <v>3.4487333508824873</v>
      </c>
      <c r="S99" s="99">
        <f t="shared" si="53"/>
        <v>3.4487333508824873</v>
      </c>
      <c r="T99" s="82"/>
      <c r="U99" s="22">
        <f t="shared" si="54"/>
        <v>30</v>
      </c>
      <c r="V99" s="83">
        <f t="shared" si="55"/>
        <v>40688</v>
      </c>
      <c r="W99" s="22">
        <f t="shared" ca="1" si="56"/>
        <v>3639</v>
      </c>
      <c r="X99" s="80">
        <f>VLOOKUP($A99,[0]!Table,MATCH(X$4,[0]!Curves,0))</f>
        <v>6.1550128785708799E-2</v>
      </c>
      <c r="Y99" s="84">
        <f t="shared" ca="1" si="57"/>
        <v>0.54626363258809874</v>
      </c>
      <c r="Z99" s="22">
        <f t="shared" si="58"/>
        <v>1</v>
      </c>
      <c r="AA99" s="22">
        <f t="shared" si="59"/>
        <v>30</v>
      </c>
      <c r="AC99" s="72">
        <f t="shared" ca="1" si="60"/>
        <v>3380006.226638861</v>
      </c>
      <c r="AD99" s="72">
        <f t="shared" ca="1" si="61"/>
        <v>3380006.226638861</v>
      </c>
      <c r="AE99" s="72">
        <f t="shared" ca="1" si="62"/>
        <v>3380006.226638861</v>
      </c>
      <c r="AF99" s="72">
        <f t="shared" ca="1" si="63"/>
        <v>-555550.11434209649</v>
      </c>
      <c r="AG99" s="72">
        <f t="shared" ca="1" si="64"/>
        <v>-555550.11434209649</v>
      </c>
      <c r="AH99" s="72">
        <f t="shared" ca="1" si="65"/>
        <v>-555550.11434209649</v>
      </c>
      <c r="AI99" s="72">
        <f t="shared" ca="1" si="66"/>
        <v>1420.2998244261946</v>
      </c>
      <c r="AJ99" s="72">
        <f t="shared" ca="1" si="67"/>
        <v>1420.2998244261946</v>
      </c>
      <c r="AK99" s="72">
        <f t="shared" ca="1" si="68"/>
        <v>1420.2998244261946</v>
      </c>
      <c r="AL99" s="76"/>
      <c r="AM99" s="72">
        <f t="shared" ca="1" si="69"/>
        <v>0</v>
      </c>
      <c r="AN99" s="72">
        <f t="shared" ca="1" si="70"/>
        <v>0</v>
      </c>
      <c r="AO99" s="72">
        <f t="shared" ca="1" si="71"/>
        <v>0</v>
      </c>
      <c r="AP99" s="85">
        <f t="shared" ca="1" si="72"/>
        <v>0</v>
      </c>
      <c r="AR99" s="72">
        <f t="shared" ca="1" si="73"/>
        <v>0</v>
      </c>
      <c r="AS99" s="72">
        <f t="shared" ca="1" si="74"/>
        <v>0</v>
      </c>
      <c r="AT99" s="72">
        <f t="shared" ca="1" si="75"/>
        <v>0</v>
      </c>
      <c r="AU99" s="85">
        <f t="shared" ca="1" si="76"/>
        <v>0</v>
      </c>
      <c r="AV99" s="85"/>
      <c r="AW99" s="73">
        <f t="shared" ca="1" si="77"/>
        <v>0</v>
      </c>
      <c r="AY99" s="73">
        <f t="shared" ca="1" si="78"/>
        <v>2825876.4121211907</v>
      </c>
      <c r="AZ99" s="86"/>
    </row>
    <row r="100" spans="1:52">
      <c r="A100" s="77">
        <f t="shared" si="79"/>
        <v>40664</v>
      </c>
      <c r="B100" s="78">
        <f t="shared" si="80"/>
        <v>50000</v>
      </c>
      <c r="C100" s="87"/>
      <c r="D100" s="79">
        <f t="shared" si="42"/>
        <v>50000</v>
      </c>
      <c r="E100" s="67">
        <f t="shared" si="43"/>
        <v>1550000</v>
      </c>
      <c r="F100" s="67">
        <f t="shared" ca="1" si="44"/>
        <v>841767.01561675442</v>
      </c>
      <c r="G100" s="80">
        <f>VLOOKUP($A100,[0]!Table,MATCH(G$4,[0]!Curves,0))</f>
        <v>4.1150000000000002</v>
      </c>
      <c r="H100" s="81">
        <f t="shared" si="45"/>
        <v>4.1150000000000002</v>
      </c>
      <c r="I100" s="80">
        <f t="shared" si="46"/>
        <v>4.1150000000000002</v>
      </c>
      <c r="J100" s="80">
        <f>VLOOKUP($A100,[0]!Table,MATCH(J$4,[0]!Curves,0))</f>
        <v>-0.67800000000000005</v>
      </c>
      <c r="K100" s="81">
        <f t="shared" si="47"/>
        <v>-0.67800000000000005</v>
      </c>
      <c r="L100" s="99">
        <f t="shared" si="48"/>
        <v>-0.67800000000000005</v>
      </c>
      <c r="M100" s="80">
        <f>VLOOKUP($A100,[0]!Table,MATCH(M$4,[0]!Curves,0))</f>
        <v>1.7333924216738001E-3</v>
      </c>
      <c r="N100" s="81">
        <f t="shared" si="49"/>
        <v>1.7333924216738001E-3</v>
      </c>
      <c r="O100" s="99">
        <f t="shared" si="50"/>
        <v>1.7333924216738001E-3</v>
      </c>
      <c r="P100" s="71"/>
      <c r="Q100" s="99">
        <f t="shared" si="51"/>
        <v>3.4387333924216739</v>
      </c>
      <c r="R100" s="99">
        <f t="shared" si="52"/>
        <v>3.4387333924216739</v>
      </c>
      <c r="S100" s="99">
        <f t="shared" si="53"/>
        <v>3.4387333924216739</v>
      </c>
      <c r="T100" s="82"/>
      <c r="U100" s="22">
        <f t="shared" si="54"/>
        <v>31</v>
      </c>
      <c r="V100" s="83">
        <f t="shared" si="55"/>
        <v>40719</v>
      </c>
      <c r="W100" s="22">
        <f t="shared" ca="1" si="56"/>
        <v>3670</v>
      </c>
      <c r="X100" s="80">
        <f>VLOOKUP($A100,[0]!Table,MATCH(X$4,[0]!Curves,0))</f>
        <v>6.1619866745054298E-2</v>
      </c>
      <c r="Y100" s="84">
        <f t="shared" ca="1" si="57"/>
        <v>0.54307549394629318</v>
      </c>
      <c r="Z100" s="22">
        <f t="shared" si="58"/>
        <v>1</v>
      </c>
      <c r="AA100" s="22">
        <f t="shared" si="59"/>
        <v>31</v>
      </c>
      <c r="AC100" s="72">
        <f t="shared" ca="1" si="60"/>
        <v>3463871.2692629448</v>
      </c>
      <c r="AD100" s="72">
        <f t="shared" ca="1" si="61"/>
        <v>3463871.2692629448</v>
      </c>
      <c r="AE100" s="72">
        <f t="shared" ca="1" si="62"/>
        <v>3463871.2692629448</v>
      </c>
      <c r="AF100" s="72">
        <f t="shared" ca="1" si="63"/>
        <v>-570718.03658815951</v>
      </c>
      <c r="AG100" s="72">
        <f t="shared" ca="1" si="64"/>
        <v>-570718.03658815951</v>
      </c>
      <c r="AH100" s="72">
        <f t="shared" ca="1" si="65"/>
        <v>-570718.03658815951</v>
      </c>
      <c r="AI100" s="72">
        <f t="shared" ca="1" si="66"/>
        <v>1459.1125656850534</v>
      </c>
      <c r="AJ100" s="72">
        <f t="shared" ca="1" si="67"/>
        <v>1459.1125656850534</v>
      </c>
      <c r="AK100" s="72">
        <f t="shared" ca="1" si="68"/>
        <v>1459.1125656850534</v>
      </c>
      <c r="AL100" s="76"/>
      <c r="AM100" s="72">
        <f t="shared" ca="1" si="69"/>
        <v>0</v>
      </c>
      <c r="AN100" s="72">
        <f t="shared" ca="1" si="70"/>
        <v>0</v>
      </c>
      <c r="AO100" s="72">
        <f t="shared" ca="1" si="71"/>
        <v>0</v>
      </c>
      <c r="AP100" s="85">
        <f t="shared" ca="1" si="72"/>
        <v>0</v>
      </c>
      <c r="AR100" s="72">
        <f t="shared" ca="1" si="73"/>
        <v>0</v>
      </c>
      <c r="AS100" s="72">
        <f t="shared" ca="1" si="74"/>
        <v>0</v>
      </c>
      <c r="AT100" s="72">
        <f t="shared" ca="1" si="75"/>
        <v>0</v>
      </c>
      <c r="AU100" s="85">
        <f t="shared" ca="1" si="76"/>
        <v>0</v>
      </c>
      <c r="AV100" s="85"/>
      <c r="AW100" s="73">
        <f t="shared" ca="1" si="77"/>
        <v>0</v>
      </c>
      <c r="AY100" s="73">
        <f t="shared" ca="1" si="78"/>
        <v>2894612.3452404705</v>
      </c>
      <c r="AZ100" s="86"/>
    </row>
    <row r="101" spans="1:52">
      <c r="A101" s="77">
        <f t="shared" si="79"/>
        <v>40695</v>
      </c>
      <c r="B101" s="78">
        <f t="shared" si="80"/>
        <v>50000</v>
      </c>
      <c r="C101" s="87"/>
      <c r="D101" s="79">
        <f t="shared" si="42"/>
        <v>50000</v>
      </c>
      <c r="E101" s="67">
        <f t="shared" si="43"/>
        <v>1500000</v>
      </c>
      <c r="F101" s="67">
        <f t="shared" ca="1" si="44"/>
        <v>810223.91975416942</v>
      </c>
      <c r="G101" s="80">
        <f>VLOOKUP($A101,[0]!Table,MATCH(G$4,[0]!Curves,0))</f>
        <v>4.1509999999999998</v>
      </c>
      <c r="H101" s="81">
        <f t="shared" si="45"/>
        <v>4.1509999999999998</v>
      </c>
      <c r="I101" s="80">
        <f t="shared" si="46"/>
        <v>4.1509999999999998</v>
      </c>
      <c r="J101" s="80">
        <f>VLOOKUP($A101,[0]!Table,MATCH(J$4,[0]!Curves,0))</f>
        <v>-0.67800000000000005</v>
      </c>
      <c r="K101" s="81">
        <f t="shared" si="47"/>
        <v>-0.67800000000000005</v>
      </c>
      <c r="L101" s="99">
        <f t="shared" si="48"/>
        <v>-0.67800000000000005</v>
      </c>
      <c r="M101" s="80">
        <f>VLOOKUP($A101,[0]!Table,MATCH(M$4,[0]!Curves,0))</f>
        <v>1.7334345114942001E-3</v>
      </c>
      <c r="N101" s="81">
        <f t="shared" si="49"/>
        <v>1.7334345114942001E-3</v>
      </c>
      <c r="O101" s="99">
        <f t="shared" si="50"/>
        <v>1.7334345114942001E-3</v>
      </c>
      <c r="P101" s="71"/>
      <c r="Q101" s="99">
        <f t="shared" si="51"/>
        <v>3.474733434511494</v>
      </c>
      <c r="R101" s="99">
        <f t="shared" si="52"/>
        <v>3.474733434511494</v>
      </c>
      <c r="S101" s="99">
        <f t="shared" si="53"/>
        <v>3.474733434511494</v>
      </c>
      <c r="T101" s="82"/>
      <c r="U101" s="22">
        <f t="shared" si="54"/>
        <v>30</v>
      </c>
      <c r="V101" s="83">
        <f t="shared" si="55"/>
        <v>40749</v>
      </c>
      <c r="W101" s="22">
        <f t="shared" ca="1" si="56"/>
        <v>3700</v>
      </c>
      <c r="X101" s="80">
        <f>VLOOKUP($A101,[0]!Table,MATCH(X$4,[0]!Curves,0))</f>
        <v>6.1691929304740899E-2</v>
      </c>
      <c r="Y101" s="84">
        <f t="shared" ca="1" si="57"/>
        <v>0.54014927983611294</v>
      </c>
      <c r="Z101" s="22">
        <f t="shared" si="58"/>
        <v>1</v>
      </c>
      <c r="AA101" s="22">
        <f t="shared" si="59"/>
        <v>30</v>
      </c>
      <c r="AC101" s="72">
        <f t="shared" ca="1" si="60"/>
        <v>3363239.4908995572</v>
      </c>
      <c r="AD101" s="72">
        <f t="shared" ca="1" si="61"/>
        <v>3363239.4908995572</v>
      </c>
      <c r="AE101" s="72">
        <f t="shared" ca="1" si="62"/>
        <v>3363239.4908995572</v>
      </c>
      <c r="AF101" s="72">
        <f t="shared" ca="1" si="63"/>
        <v>-549331.81759332691</v>
      </c>
      <c r="AG101" s="72">
        <f t="shared" ca="1" si="64"/>
        <v>-549331.81759332691</v>
      </c>
      <c r="AH101" s="72">
        <f t="shared" ca="1" si="65"/>
        <v>-549331.81759332691</v>
      </c>
      <c r="AI101" s="72">
        <f t="shared" ca="1" si="66"/>
        <v>1404.4701045399847</v>
      </c>
      <c r="AJ101" s="72">
        <f t="shared" ca="1" si="67"/>
        <v>1404.4701045399847</v>
      </c>
      <c r="AK101" s="72">
        <f t="shared" ca="1" si="68"/>
        <v>1404.4701045399847</v>
      </c>
      <c r="AL101" s="76"/>
      <c r="AM101" s="72">
        <f t="shared" ca="1" si="69"/>
        <v>0</v>
      </c>
      <c r="AN101" s="72">
        <f t="shared" ca="1" si="70"/>
        <v>0</v>
      </c>
      <c r="AO101" s="72">
        <f t="shared" ca="1" si="71"/>
        <v>0</v>
      </c>
      <c r="AP101" s="85">
        <f t="shared" ca="1" si="72"/>
        <v>0</v>
      </c>
      <c r="AR101" s="72">
        <f t="shared" ca="1" si="73"/>
        <v>0</v>
      </c>
      <c r="AS101" s="72">
        <f t="shared" ca="1" si="74"/>
        <v>0</v>
      </c>
      <c r="AT101" s="72">
        <f t="shared" ca="1" si="75"/>
        <v>0</v>
      </c>
      <c r="AU101" s="85">
        <f t="shared" ca="1" si="76"/>
        <v>0</v>
      </c>
      <c r="AV101" s="85"/>
      <c r="AW101" s="73">
        <f t="shared" ca="1" si="77"/>
        <v>0</v>
      </c>
      <c r="AY101" s="73">
        <f t="shared" ca="1" si="78"/>
        <v>2815312.1434107702</v>
      </c>
      <c r="AZ101" s="86"/>
    </row>
    <row r="102" spans="1:52">
      <c r="A102" s="77">
        <f t="shared" si="79"/>
        <v>40725</v>
      </c>
      <c r="B102" s="78">
        <f t="shared" si="80"/>
        <v>50000</v>
      </c>
      <c r="C102" s="87"/>
      <c r="D102" s="79">
        <f t="shared" si="42"/>
        <v>50000</v>
      </c>
      <c r="E102" s="67">
        <f t="shared" si="43"/>
        <v>1550000</v>
      </c>
      <c r="F102" s="67">
        <f t="shared" ca="1" si="44"/>
        <v>832623.61170020071</v>
      </c>
      <c r="G102" s="80">
        <f>VLOOKUP($A102,[0]!Table,MATCH(G$4,[0]!Curves,0))</f>
        <v>4.2</v>
      </c>
      <c r="H102" s="81">
        <f t="shared" si="45"/>
        <v>4.2</v>
      </c>
      <c r="I102" s="80">
        <f t="shared" si="46"/>
        <v>4.2</v>
      </c>
      <c r="J102" s="80">
        <f>VLOOKUP($A102,[0]!Table,MATCH(J$4,[0]!Curves,0))</f>
        <v>-0.67800000000000005</v>
      </c>
      <c r="K102" s="81">
        <f t="shared" si="47"/>
        <v>-0.67800000000000005</v>
      </c>
      <c r="L102" s="99">
        <f t="shared" si="48"/>
        <v>-0.67800000000000005</v>
      </c>
      <c r="M102" s="80">
        <f>VLOOKUP($A102,[0]!Table,MATCH(M$4,[0]!Curves,0))</f>
        <v>1.7334312198382001E-3</v>
      </c>
      <c r="N102" s="81">
        <f t="shared" si="49"/>
        <v>1.7334312198382001E-3</v>
      </c>
      <c r="O102" s="99">
        <f t="shared" si="50"/>
        <v>1.7334312198382001E-3</v>
      </c>
      <c r="P102" s="71"/>
      <c r="Q102" s="99">
        <f t="shared" si="51"/>
        <v>3.5237334312198385</v>
      </c>
      <c r="R102" s="99">
        <f t="shared" si="52"/>
        <v>3.5237334312198385</v>
      </c>
      <c r="S102" s="99">
        <f t="shared" si="53"/>
        <v>3.5237334312198385</v>
      </c>
      <c r="T102" s="82"/>
      <c r="U102" s="22">
        <f t="shared" si="54"/>
        <v>31</v>
      </c>
      <c r="V102" s="83">
        <f t="shared" si="55"/>
        <v>40780</v>
      </c>
      <c r="W102" s="22">
        <f t="shared" ca="1" si="56"/>
        <v>3731</v>
      </c>
      <c r="X102" s="80">
        <f>VLOOKUP($A102,[0]!Table,MATCH(X$4,[0]!Curves,0))</f>
        <v>6.1733883443403602E-2</v>
      </c>
      <c r="Y102" s="84">
        <f t="shared" ca="1" si="57"/>
        <v>0.53717652367754887</v>
      </c>
      <c r="Z102" s="22">
        <f t="shared" si="58"/>
        <v>1</v>
      </c>
      <c r="AA102" s="22">
        <f t="shared" si="59"/>
        <v>31</v>
      </c>
      <c r="AC102" s="72">
        <f t="shared" ca="1" si="60"/>
        <v>3497019.1691408432</v>
      </c>
      <c r="AD102" s="72">
        <f t="shared" ca="1" si="61"/>
        <v>3497019.1691408432</v>
      </c>
      <c r="AE102" s="72">
        <f t="shared" ca="1" si="62"/>
        <v>3497019.1691408432</v>
      </c>
      <c r="AF102" s="72">
        <f t="shared" ca="1" si="63"/>
        <v>-564518.80873273616</v>
      </c>
      <c r="AG102" s="72">
        <f t="shared" ca="1" si="64"/>
        <v>-564518.80873273616</v>
      </c>
      <c r="AH102" s="72">
        <f t="shared" ca="1" si="65"/>
        <v>-564518.80873273616</v>
      </c>
      <c r="AI102" s="72">
        <f t="shared" ca="1" si="66"/>
        <v>1443.2957628955667</v>
      </c>
      <c r="AJ102" s="72">
        <f t="shared" ca="1" si="67"/>
        <v>1443.2957628955667</v>
      </c>
      <c r="AK102" s="72">
        <f t="shared" ca="1" si="68"/>
        <v>1443.2957628955667</v>
      </c>
      <c r="AL102" s="76"/>
      <c r="AM102" s="72">
        <f t="shared" ca="1" si="69"/>
        <v>0</v>
      </c>
      <c r="AN102" s="72">
        <f t="shared" ca="1" si="70"/>
        <v>0</v>
      </c>
      <c r="AO102" s="72">
        <f t="shared" ca="1" si="71"/>
        <v>0</v>
      </c>
      <c r="AP102" s="85">
        <f t="shared" ca="1" si="72"/>
        <v>0</v>
      </c>
      <c r="AR102" s="72">
        <f t="shared" ca="1" si="73"/>
        <v>0</v>
      </c>
      <c r="AS102" s="72">
        <f t="shared" ca="1" si="74"/>
        <v>0</v>
      </c>
      <c r="AT102" s="72">
        <f t="shared" ca="1" si="75"/>
        <v>0</v>
      </c>
      <c r="AU102" s="85">
        <f t="shared" ca="1" si="76"/>
        <v>0</v>
      </c>
      <c r="AV102" s="85"/>
      <c r="AW102" s="73">
        <f t="shared" ca="1" si="77"/>
        <v>0</v>
      </c>
      <c r="AY102" s="73">
        <f t="shared" ca="1" si="78"/>
        <v>2933943.6561710024</v>
      </c>
      <c r="AZ102" s="86"/>
    </row>
    <row r="103" spans="1:52">
      <c r="A103" s="77">
        <f t="shared" si="79"/>
        <v>40756</v>
      </c>
      <c r="B103" s="78">
        <f t="shared" si="80"/>
        <v>50000</v>
      </c>
      <c r="C103" s="87"/>
      <c r="D103" s="79">
        <f t="shared" si="42"/>
        <v>50000</v>
      </c>
      <c r="E103" s="67">
        <f t="shared" si="43"/>
        <v>1550000</v>
      </c>
      <c r="F103" s="67">
        <f t="shared" ca="1" si="44"/>
        <v>828036.27178511932</v>
      </c>
      <c r="G103" s="80">
        <f>VLOOKUP($A103,[0]!Table,MATCH(G$4,[0]!Curves,0))</f>
        <v>4.2450000000000001</v>
      </c>
      <c r="H103" s="81">
        <f t="shared" si="45"/>
        <v>4.2450000000000001</v>
      </c>
      <c r="I103" s="80">
        <f t="shared" si="46"/>
        <v>4.2450000000000001</v>
      </c>
      <c r="J103" s="80">
        <f>VLOOKUP($A103,[0]!Table,MATCH(J$4,[0]!Curves,0))</f>
        <v>-0.67800000000000005</v>
      </c>
      <c r="K103" s="81">
        <f t="shared" si="47"/>
        <v>-0.67800000000000005</v>
      </c>
      <c r="L103" s="99">
        <f t="shared" si="48"/>
        <v>-0.67800000000000005</v>
      </c>
      <c r="M103" s="80">
        <f>VLOOKUP($A103,[0]!Table,MATCH(M$4,[0]!Curves,0))</f>
        <v>1.7333927259881999E-3</v>
      </c>
      <c r="N103" s="81">
        <f t="shared" si="49"/>
        <v>1.7333927259881999E-3</v>
      </c>
      <c r="O103" s="99">
        <f t="shared" si="50"/>
        <v>1.7333927259881999E-3</v>
      </c>
      <c r="P103" s="71"/>
      <c r="Q103" s="99">
        <f t="shared" si="51"/>
        <v>3.5687333927259881</v>
      </c>
      <c r="R103" s="99">
        <f t="shared" si="52"/>
        <v>3.5687333927259881</v>
      </c>
      <c r="S103" s="99">
        <f t="shared" si="53"/>
        <v>3.5687333927259881</v>
      </c>
      <c r="T103" s="82"/>
      <c r="U103" s="22">
        <f t="shared" si="54"/>
        <v>31</v>
      </c>
      <c r="V103" s="83">
        <f t="shared" si="55"/>
        <v>40811</v>
      </c>
      <c r="W103" s="22">
        <f t="shared" ca="1" si="56"/>
        <v>3762</v>
      </c>
      <c r="X103" s="80">
        <f>VLOOKUP($A103,[0]!Table,MATCH(X$4,[0]!Curves,0))</f>
        <v>6.1770058566049002E-2</v>
      </c>
      <c r="Y103" s="84">
        <f t="shared" ca="1" si="57"/>
        <v>0.53421694953878662</v>
      </c>
      <c r="Z103" s="22">
        <f t="shared" si="58"/>
        <v>1</v>
      </c>
      <c r="AA103" s="22">
        <f t="shared" si="59"/>
        <v>31</v>
      </c>
      <c r="AC103" s="72">
        <f t="shared" ca="1" si="60"/>
        <v>3515013.9737278316</v>
      </c>
      <c r="AD103" s="72">
        <f t="shared" ca="1" si="61"/>
        <v>3515013.9737278316</v>
      </c>
      <c r="AE103" s="72">
        <f t="shared" ca="1" si="62"/>
        <v>3515013.9737278316</v>
      </c>
      <c r="AF103" s="72">
        <f t="shared" ca="1" si="63"/>
        <v>-561408.59227031097</v>
      </c>
      <c r="AG103" s="72">
        <f t="shared" ca="1" si="64"/>
        <v>-561408.59227031097</v>
      </c>
      <c r="AH103" s="72">
        <f t="shared" ca="1" si="65"/>
        <v>-561408.59227031097</v>
      </c>
      <c r="AI103" s="72">
        <f t="shared" ca="1" si="66"/>
        <v>1435.3120503667139</v>
      </c>
      <c r="AJ103" s="72">
        <f t="shared" ca="1" si="67"/>
        <v>1435.3120503667139</v>
      </c>
      <c r="AK103" s="72">
        <f t="shared" ca="1" si="68"/>
        <v>1435.3120503667139</v>
      </c>
      <c r="AL103" s="76"/>
      <c r="AM103" s="72">
        <f t="shared" ca="1" si="69"/>
        <v>0</v>
      </c>
      <c r="AN103" s="72">
        <f t="shared" ca="1" si="70"/>
        <v>0</v>
      </c>
      <c r="AO103" s="72">
        <f t="shared" ca="1" si="71"/>
        <v>0</v>
      </c>
      <c r="AP103" s="85">
        <f t="shared" ca="1" si="72"/>
        <v>0</v>
      </c>
      <c r="AR103" s="72">
        <f t="shared" ca="1" si="73"/>
        <v>0</v>
      </c>
      <c r="AS103" s="72">
        <f t="shared" ca="1" si="74"/>
        <v>0</v>
      </c>
      <c r="AT103" s="72">
        <f t="shared" ca="1" si="75"/>
        <v>0</v>
      </c>
      <c r="AU103" s="85">
        <f t="shared" ca="1" si="76"/>
        <v>0</v>
      </c>
      <c r="AV103" s="85"/>
      <c r="AW103" s="73">
        <f t="shared" ca="1" si="77"/>
        <v>0</v>
      </c>
      <c r="AY103" s="73">
        <f t="shared" ca="1" si="78"/>
        <v>2955040.6935078874</v>
      </c>
      <c r="AZ103" s="86"/>
    </row>
    <row r="104" spans="1:52">
      <c r="A104" s="77">
        <f t="shared" si="79"/>
        <v>40787</v>
      </c>
      <c r="B104" s="78">
        <f t="shared" si="80"/>
        <v>50000</v>
      </c>
      <c r="C104" s="87"/>
      <c r="D104" s="79">
        <f t="shared" si="42"/>
        <v>50000</v>
      </c>
      <c r="E104" s="67">
        <f t="shared" si="43"/>
        <v>1500000</v>
      </c>
      <c r="F104" s="67">
        <f t="shared" ca="1" si="44"/>
        <v>797048.04199093627</v>
      </c>
      <c r="G104" s="80">
        <f>VLOOKUP($A104,[0]!Table,MATCH(G$4,[0]!Curves,0))</f>
        <v>4.2519999999999998</v>
      </c>
      <c r="H104" s="81">
        <f t="shared" si="45"/>
        <v>4.2519999999999998</v>
      </c>
      <c r="I104" s="80">
        <f t="shared" si="46"/>
        <v>4.2519999999999998</v>
      </c>
      <c r="J104" s="80">
        <f>VLOOKUP($A104,[0]!Table,MATCH(J$4,[0]!Curves,0))</f>
        <v>-0.67800000000000005</v>
      </c>
      <c r="K104" s="81">
        <f t="shared" si="47"/>
        <v>-0.67800000000000005</v>
      </c>
      <c r="L104" s="99">
        <f t="shared" si="48"/>
        <v>-0.67800000000000005</v>
      </c>
      <c r="M104" s="80">
        <f>VLOOKUP($A104,[0]!Table,MATCH(M$4,[0]!Curves,0))</f>
        <v>1.7333520729585E-3</v>
      </c>
      <c r="N104" s="81">
        <f t="shared" si="49"/>
        <v>1.7333520729585E-3</v>
      </c>
      <c r="O104" s="99">
        <f t="shared" si="50"/>
        <v>1.7333520729585E-3</v>
      </c>
      <c r="P104" s="71"/>
      <c r="Q104" s="99">
        <f t="shared" si="51"/>
        <v>3.5757333520729584</v>
      </c>
      <c r="R104" s="99">
        <f t="shared" si="52"/>
        <v>3.5757333520729584</v>
      </c>
      <c r="S104" s="99">
        <f t="shared" si="53"/>
        <v>3.5757333520729584</v>
      </c>
      <c r="T104" s="82"/>
      <c r="U104" s="22">
        <f t="shared" si="54"/>
        <v>30</v>
      </c>
      <c r="V104" s="83">
        <f t="shared" si="55"/>
        <v>40841</v>
      </c>
      <c r="W104" s="22">
        <f t="shared" ca="1" si="56"/>
        <v>3792</v>
      </c>
      <c r="X104" s="80">
        <f>VLOOKUP($A104,[0]!Table,MATCH(X$4,[0]!Curves,0))</f>
        <v>6.18062336891292E-2</v>
      </c>
      <c r="Y104" s="84">
        <f t="shared" ca="1" si="57"/>
        <v>0.53136536132729084</v>
      </c>
      <c r="Z104" s="22">
        <f t="shared" si="58"/>
        <v>1</v>
      </c>
      <c r="AA104" s="22">
        <f t="shared" si="59"/>
        <v>30</v>
      </c>
      <c r="AC104" s="72">
        <f t="shared" ca="1" si="60"/>
        <v>3389048.2745454609</v>
      </c>
      <c r="AD104" s="72">
        <f t="shared" ca="1" si="61"/>
        <v>3389048.2745454609</v>
      </c>
      <c r="AE104" s="72">
        <f t="shared" ca="1" si="62"/>
        <v>3389048.2745454609</v>
      </c>
      <c r="AF104" s="72">
        <f t="shared" ca="1" si="63"/>
        <v>-540398.57246985484</v>
      </c>
      <c r="AG104" s="72">
        <f t="shared" ca="1" si="64"/>
        <v>-540398.57246985484</v>
      </c>
      <c r="AH104" s="72">
        <f t="shared" ca="1" si="65"/>
        <v>-540398.57246985484</v>
      </c>
      <c r="AI104" s="72">
        <f t="shared" ca="1" si="66"/>
        <v>1381.5648758325028</v>
      </c>
      <c r="AJ104" s="72">
        <f t="shared" ca="1" si="67"/>
        <v>1381.5648758325028</v>
      </c>
      <c r="AK104" s="72">
        <f t="shared" ca="1" si="68"/>
        <v>1381.5648758325028</v>
      </c>
      <c r="AL104" s="76"/>
      <c r="AM104" s="72">
        <f t="shared" ca="1" si="69"/>
        <v>0</v>
      </c>
      <c r="AN104" s="72">
        <f t="shared" ca="1" si="70"/>
        <v>0</v>
      </c>
      <c r="AO104" s="72">
        <f t="shared" ca="1" si="71"/>
        <v>0</v>
      </c>
      <c r="AP104" s="85">
        <f t="shared" ca="1" si="72"/>
        <v>0</v>
      </c>
      <c r="AR104" s="72">
        <f t="shared" ca="1" si="73"/>
        <v>0</v>
      </c>
      <c r="AS104" s="72">
        <f t="shared" ca="1" si="74"/>
        <v>0</v>
      </c>
      <c r="AT104" s="72">
        <f t="shared" ca="1" si="75"/>
        <v>0</v>
      </c>
      <c r="AU104" s="85">
        <f t="shared" ca="1" si="76"/>
        <v>0</v>
      </c>
      <c r="AV104" s="85"/>
      <c r="AW104" s="73">
        <f t="shared" ca="1" si="77"/>
        <v>0</v>
      </c>
      <c r="AY104" s="73">
        <f t="shared" ca="1" si="78"/>
        <v>2850031.2669514385</v>
      </c>
      <c r="AZ104" s="86"/>
    </row>
    <row r="105" spans="1:52">
      <c r="A105" s="77">
        <f t="shared" si="79"/>
        <v>40817</v>
      </c>
      <c r="B105" s="78">
        <f t="shared" si="80"/>
        <v>50000</v>
      </c>
      <c r="C105" s="87"/>
      <c r="D105" s="79">
        <f t="shared" si="42"/>
        <v>50000</v>
      </c>
      <c r="E105" s="67">
        <f t="shared" si="43"/>
        <v>1550000</v>
      </c>
      <c r="F105" s="67">
        <f t="shared" ca="1" si="44"/>
        <v>819069.00590745383</v>
      </c>
      <c r="G105" s="80">
        <f>VLOOKUP($A105,[0]!Table,MATCH(G$4,[0]!Curves,0))</f>
        <v>4.28</v>
      </c>
      <c r="H105" s="81">
        <f t="shared" si="45"/>
        <v>4.28</v>
      </c>
      <c r="I105" s="80">
        <f t="shared" si="46"/>
        <v>4.28</v>
      </c>
      <c r="J105" s="80">
        <f>VLOOKUP($A105,[0]!Table,MATCH(J$4,[0]!Curves,0))</f>
        <v>-0.67800000000000005</v>
      </c>
      <c r="K105" s="81">
        <f t="shared" si="47"/>
        <v>-0.67800000000000005</v>
      </c>
      <c r="L105" s="99">
        <f t="shared" si="48"/>
        <v>-0.67800000000000005</v>
      </c>
      <c r="M105" s="80">
        <f>VLOOKUP($A105,[0]!Table,MATCH(M$4,[0]!Curves,0))</f>
        <v>1.7333106757517001E-3</v>
      </c>
      <c r="N105" s="81">
        <f t="shared" si="49"/>
        <v>1.7333106757517001E-3</v>
      </c>
      <c r="O105" s="99">
        <f t="shared" si="50"/>
        <v>1.7333106757517001E-3</v>
      </c>
      <c r="P105" s="71"/>
      <c r="Q105" s="99">
        <f t="shared" si="51"/>
        <v>3.6037333106757519</v>
      </c>
      <c r="R105" s="99">
        <f t="shared" si="52"/>
        <v>3.6037333106757519</v>
      </c>
      <c r="S105" s="99">
        <f t="shared" si="53"/>
        <v>3.6037333106757519</v>
      </c>
      <c r="T105" s="82"/>
      <c r="U105" s="22">
        <f t="shared" si="54"/>
        <v>31</v>
      </c>
      <c r="V105" s="83">
        <f t="shared" si="55"/>
        <v>40872</v>
      </c>
      <c r="W105" s="22">
        <f t="shared" ca="1" si="56"/>
        <v>3823</v>
      </c>
      <c r="X105" s="80">
        <f>VLOOKUP($A105,[0]!Table,MATCH(X$4,[0]!Curves,0))</f>
        <v>6.1841241873168903E-2</v>
      </c>
      <c r="Y105" s="84">
        <f t="shared" ca="1" si="57"/>
        <v>0.52843161671448635</v>
      </c>
      <c r="Z105" s="22">
        <f t="shared" si="58"/>
        <v>1</v>
      </c>
      <c r="AA105" s="22">
        <f t="shared" si="59"/>
        <v>31</v>
      </c>
      <c r="AC105" s="72">
        <f t="shared" ca="1" si="60"/>
        <v>3505615.3452839027</v>
      </c>
      <c r="AD105" s="72">
        <f t="shared" ca="1" si="61"/>
        <v>3505615.3452839027</v>
      </c>
      <c r="AE105" s="72">
        <f t="shared" ca="1" si="62"/>
        <v>3505615.3452839027</v>
      </c>
      <c r="AF105" s="72">
        <f t="shared" ca="1" si="63"/>
        <v>-555328.78600525379</v>
      </c>
      <c r="AG105" s="72">
        <f t="shared" ca="1" si="64"/>
        <v>-555328.78600525379</v>
      </c>
      <c r="AH105" s="72">
        <f t="shared" ca="1" si="65"/>
        <v>-555328.78600525379</v>
      </c>
      <c r="AI105" s="72">
        <f t="shared" ca="1" si="66"/>
        <v>1419.7010521167219</v>
      </c>
      <c r="AJ105" s="72">
        <f t="shared" ca="1" si="67"/>
        <v>1419.7010521167219</v>
      </c>
      <c r="AK105" s="72">
        <f t="shared" ca="1" si="68"/>
        <v>1419.7010521167219</v>
      </c>
      <c r="AL105" s="76"/>
      <c r="AM105" s="72">
        <f t="shared" ca="1" si="69"/>
        <v>0</v>
      </c>
      <c r="AN105" s="72">
        <f t="shared" ca="1" si="70"/>
        <v>0</v>
      </c>
      <c r="AO105" s="72">
        <f t="shared" ca="1" si="71"/>
        <v>0</v>
      </c>
      <c r="AP105" s="85">
        <f t="shared" ca="1" si="72"/>
        <v>0</v>
      </c>
      <c r="AR105" s="72">
        <f t="shared" ca="1" si="73"/>
        <v>0</v>
      </c>
      <c r="AS105" s="72">
        <f t="shared" ca="1" si="74"/>
        <v>0</v>
      </c>
      <c r="AT105" s="72">
        <f t="shared" ca="1" si="75"/>
        <v>0</v>
      </c>
      <c r="AU105" s="85">
        <f t="shared" ca="1" si="76"/>
        <v>0</v>
      </c>
      <c r="AV105" s="85"/>
      <c r="AW105" s="73">
        <f t="shared" ca="1" si="77"/>
        <v>0</v>
      </c>
      <c r="AY105" s="73">
        <f t="shared" ca="1" si="78"/>
        <v>2951706.2603307655</v>
      </c>
      <c r="AZ105" s="86"/>
    </row>
    <row r="106" spans="1:52">
      <c r="A106" s="77">
        <f t="shared" si="79"/>
        <v>40848</v>
      </c>
      <c r="B106" s="78">
        <f t="shared" si="80"/>
        <v>50000</v>
      </c>
      <c r="C106" s="87"/>
      <c r="D106" s="79">
        <f t="shared" si="42"/>
        <v>50000</v>
      </c>
      <c r="E106" s="67">
        <f t="shared" si="43"/>
        <v>1500000</v>
      </c>
      <c r="F106" s="67">
        <f t="shared" ca="1" si="44"/>
        <v>788407.43194792629</v>
      </c>
      <c r="G106" s="80">
        <f>VLOOKUP($A106,[0]!Table,MATCH(G$4,[0]!Curves,0))</f>
        <v>4.415</v>
      </c>
      <c r="H106" s="81">
        <f t="shared" si="45"/>
        <v>4.415</v>
      </c>
      <c r="I106" s="80">
        <f t="shared" si="46"/>
        <v>4.415</v>
      </c>
      <c r="J106" s="80">
        <f>VLOOKUP($A106,[0]!Table,MATCH(J$4,[0]!Curves,0))</f>
        <v>-0.61799999999999999</v>
      </c>
      <c r="K106" s="81">
        <f t="shared" si="47"/>
        <v>-0.61799999999999999</v>
      </c>
      <c r="L106" s="99">
        <f t="shared" si="48"/>
        <v>-0.61799999999999999</v>
      </c>
      <c r="M106" s="80">
        <f>VLOOKUP($A106,[0]!Table,MATCH(M$4,[0]!Curves,0))</f>
        <v>5.5464504794610001E-3</v>
      </c>
      <c r="N106" s="81">
        <f t="shared" si="49"/>
        <v>5.5464504794610001E-3</v>
      </c>
      <c r="O106" s="99">
        <f t="shared" si="50"/>
        <v>5.5464504794610001E-3</v>
      </c>
      <c r="P106" s="71"/>
      <c r="Q106" s="99">
        <f t="shared" si="51"/>
        <v>3.8025464504794613</v>
      </c>
      <c r="R106" s="99">
        <f t="shared" si="52"/>
        <v>3.8025464504794613</v>
      </c>
      <c r="S106" s="99">
        <f t="shared" si="53"/>
        <v>3.8025464504794613</v>
      </c>
      <c r="T106" s="82"/>
      <c r="U106" s="22">
        <f t="shared" si="54"/>
        <v>30</v>
      </c>
      <c r="V106" s="83">
        <f t="shared" si="55"/>
        <v>40902</v>
      </c>
      <c r="W106" s="22">
        <f t="shared" ca="1" si="56"/>
        <v>3853</v>
      </c>
      <c r="X106" s="80">
        <f>VLOOKUP($A106,[0]!Table,MATCH(X$4,[0]!Curves,0))</f>
        <v>6.1877416997103904E-2</v>
      </c>
      <c r="Y106" s="84">
        <f t="shared" ca="1" si="57"/>
        <v>0.52560495463195089</v>
      </c>
      <c r="Z106" s="22">
        <f t="shared" si="58"/>
        <v>1</v>
      </c>
      <c r="AA106" s="22">
        <f t="shared" si="59"/>
        <v>30</v>
      </c>
      <c r="AC106" s="72">
        <f t="shared" ca="1" si="60"/>
        <v>3480818.8120500948</v>
      </c>
      <c r="AD106" s="72">
        <f t="shared" ca="1" si="61"/>
        <v>3480818.8120500948</v>
      </c>
      <c r="AE106" s="72">
        <f t="shared" ca="1" si="62"/>
        <v>3480818.8120500948</v>
      </c>
      <c r="AF106" s="72">
        <f t="shared" ca="1" si="63"/>
        <v>-487235.79294381844</v>
      </c>
      <c r="AG106" s="72">
        <f t="shared" ca="1" si="64"/>
        <v>-487235.79294381844</v>
      </c>
      <c r="AH106" s="72">
        <f t="shared" ca="1" si="65"/>
        <v>-487235.79294381844</v>
      </c>
      <c r="AI106" s="72">
        <f t="shared" ca="1" si="66"/>
        <v>4372.8627789381917</v>
      </c>
      <c r="AJ106" s="72">
        <f t="shared" ca="1" si="67"/>
        <v>4372.8627789381917</v>
      </c>
      <c r="AK106" s="72">
        <f t="shared" ca="1" si="68"/>
        <v>4372.8627789381917</v>
      </c>
      <c r="AL106" s="76"/>
      <c r="AM106" s="72">
        <f t="shared" ca="1" si="69"/>
        <v>0</v>
      </c>
      <c r="AN106" s="72">
        <f t="shared" ca="1" si="70"/>
        <v>0</v>
      </c>
      <c r="AO106" s="72">
        <f t="shared" ca="1" si="71"/>
        <v>0</v>
      </c>
      <c r="AP106" s="85">
        <f t="shared" ca="1" si="72"/>
        <v>0</v>
      </c>
      <c r="AR106" s="72">
        <f t="shared" ca="1" si="73"/>
        <v>0</v>
      </c>
      <c r="AS106" s="72">
        <f t="shared" ca="1" si="74"/>
        <v>0</v>
      </c>
      <c r="AT106" s="72">
        <f t="shared" ca="1" si="75"/>
        <v>0</v>
      </c>
      <c r="AU106" s="85">
        <f t="shared" ca="1" si="76"/>
        <v>0</v>
      </c>
      <c r="AV106" s="85"/>
      <c r="AW106" s="73">
        <f t="shared" ca="1" si="77"/>
        <v>0</v>
      </c>
      <c r="AY106" s="73">
        <f t="shared" ca="1" si="78"/>
        <v>2997955.8818852147</v>
      </c>
      <c r="AZ106" s="86"/>
    </row>
    <row r="107" spans="1:52">
      <c r="A107" s="77">
        <f t="shared" si="79"/>
        <v>40878</v>
      </c>
      <c r="B107" s="78">
        <f t="shared" si="80"/>
        <v>50000</v>
      </c>
      <c r="C107" s="87"/>
      <c r="D107" s="79">
        <f t="shared" si="42"/>
        <v>50000</v>
      </c>
      <c r="E107" s="67">
        <f t="shared" si="43"/>
        <v>1550000</v>
      </c>
      <c r="F107" s="67">
        <f t="shared" ca="1" si="44"/>
        <v>810180.18638242665</v>
      </c>
      <c r="G107" s="80">
        <f>VLOOKUP($A107,[0]!Table,MATCH(G$4,[0]!Curves,0))</f>
        <v>4.55</v>
      </c>
      <c r="H107" s="81">
        <f t="shared" si="45"/>
        <v>4.55</v>
      </c>
      <c r="I107" s="80">
        <f t="shared" si="46"/>
        <v>4.55</v>
      </c>
      <c r="J107" s="80">
        <f>VLOOKUP($A107,[0]!Table,MATCH(J$4,[0]!Curves,0))</f>
        <v>-0.61799999999999999</v>
      </c>
      <c r="K107" s="81">
        <f t="shared" si="47"/>
        <v>-0.61799999999999999</v>
      </c>
      <c r="L107" s="99">
        <f t="shared" si="48"/>
        <v>-0.61799999999999999</v>
      </c>
      <c r="M107" s="80">
        <f>VLOOKUP($A107,[0]!Table,MATCH(M$4,[0]!Curves,0))</f>
        <v>5.5463048553760002E-3</v>
      </c>
      <c r="N107" s="81">
        <f t="shared" si="49"/>
        <v>5.5463048553760002E-3</v>
      </c>
      <c r="O107" s="99">
        <f t="shared" si="50"/>
        <v>5.5463048553760002E-3</v>
      </c>
      <c r="P107" s="71"/>
      <c r="Q107" s="99">
        <f t="shared" si="51"/>
        <v>3.9375463048553758</v>
      </c>
      <c r="R107" s="99">
        <f t="shared" si="52"/>
        <v>3.9375463048553758</v>
      </c>
      <c r="S107" s="99">
        <f t="shared" si="53"/>
        <v>3.9375463048553758</v>
      </c>
      <c r="T107" s="82"/>
      <c r="U107" s="22">
        <f t="shared" si="54"/>
        <v>31</v>
      </c>
      <c r="V107" s="83">
        <f t="shared" si="55"/>
        <v>40933</v>
      </c>
      <c r="W107" s="22">
        <f t="shared" ca="1" si="56"/>
        <v>3884</v>
      </c>
      <c r="X107" s="80">
        <f>VLOOKUP($A107,[0]!Table,MATCH(X$4,[0]!Curves,0))</f>
        <v>6.1912425181970501E-2</v>
      </c>
      <c r="Y107" s="84">
        <f t="shared" ca="1" si="57"/>
        <v>0.52269689444027523</v>
      </c>
      <c r="Z107" s="22">
        <f t="shared" si="58"/>
        <v>1</v>
      </c>
      <c r="AA107" s="22">
        <f t="shared" si="59"/>
        <v>31</v>
      </c>
      <c r="AC107" s="72">
        <f t="shared" ca="1" si="60"/>
        <v>3686319.848040041</v>
      </c>
      <c r="AD107" s="72">
        <f t="shared" ca="1" si="61"/>
        <v>3686319.848040041</v>
      </c>
      <c r="AE107" s="72">
        <f t="shared" ca="1" si="62"/>
        <v>3686319.848040041</v>
      </c>
      <c r="AF107" s="72">
        <f t="shared" ca="1" si="63"/>
        <v>-500691.35518433969</v>
      </c>
      <c r="AG107" s="72">
        <f t="shared" ca="1" si="64"/>
        <v>-500691.35518433969</v>
      </c>
      <c r="AH107" s="72">
        <f t="shared" ca="1" si="65"/>
        <v>-500691.35518433969</v>
      </c>
      <c r="AI107" s="72">
        <f t="shared" ca="1" si="66"/>
        <v>4493.5063014622856</v>
      </c>
      <c r="AJ107" s="72">
        <f t="shared" ca="1" si="67"/>
        <v>4493.5063014622856</v>
      </c>
      <c r="AK107" s="72">
        <f t="shared" ca="1" si="68"/>
        <v>4493.5063014622856</v>
      </c>
      <c r="AL107" s="76"/>
      <c r="AM107" s="72">
        <f t="shared" ca="1" si="69"/>
        <v>0</v>
      </c>
      <c r="AN107" s="72">
        <f t="shared" ca="1" si="70"/>
        <v>0</v>
      </c>
      <c r="AO107" s="72">
        <f t="shared" ca="1" si="71"/>
        <v>0</v>
      </c>
      <c r="AP107" s="85">
        <f t="shared" ca="1" si="72"/>
        <v>0</v>
      </c>
      <c r="AR107" s="72">
        <f t="shared" ca="1" si="73"/>
        <v>0</v>
      </c>
      <c r="AS107" s="72">
        <f t="shared" ca="1" si="74"/>
        <v>0</v>
      </c>
      <c r="AT107" s="72">
        <f t="shared" ca="1" si="75"/>
        <v>0</v>
      </c>
      <c r="AU107" s="85">
        <f t="shared" ca="1" si="76"/>
        <v>0</v>
      </c>
      <c r="AV107" s="85"/>
      <c r="AW107" s="73">
        <f t="shared" ca="1" si="77"/>
        <v>0</v>
      </c>
      <c r="AY107" s="73">
        <f t="shared" ca="1" si="78"/>
        <v>3190121.9991571638</v>
      </c>
      <c r="AZ107" s="86"/>
    </row>
    <row r="108" spans="1:52">
      <c r="A108" s="77">
        <f t="shared" si="79"/>
        <v>40909</v>
      </c>
      <c r="B108" s="78">
        <f t="shared" si="80"/>
        <v>50000</v>
      </c>
      <c r="C108" s="87"/>
      <c r="D108" s="79">
        <f t="shared" si="42"/>
        <v>50000</v>
      </c>
      <c r="E108" s="67">
        <f t="shared" si="43"/>
        <v>1550000</v>
      </c>
      <c r="F108" s="67">
        <f t="shared" ca="1" si="44"/>
        <v>805692.83853560407</v>
      </c>
      <c r="G108" s="80">
        <f>VLOOKUP($A108,[0]!Table,MATCH(G$4,[0]!Curves,0))</f>
        <v>4.641</v>
      </c>
      <c r="H108" s="81">
        <f t="shared" si="45"/>
        <v>4.641</v>
      </c>
      <c r="I108" s="80">
        <f t="shared" si="46"/>
        <v>4.641</v>
      </c>
      <c r="J108" s="80">
        <f>VLOOKUP($A108,[0]!Table,MATCH(J$4,[0]!Curves,0))</f>
        <v>-0.61799999999999999</v>
      </c>
      <c r="K108" s="81">
        <f t="shared" si="47"/>
        <v>-0.61799999999999999</v>
      </c>
      <c r="L108" s="99">
        <f t="shared" si="48"/>
        <v>-0.61799999999999999</v>
      </c>
      <c r="M108" s="80">
        <f>VLOOKUP($A108,[0]!Table,MATCH(M$4,[0]!Curves,0))</f>
        <v>5.5461475828159999E-3</v>
      </c>
      <c r="N108" s="81">
        <f t="shared" si="49"/>
        <v>5.5461475828159999E-3</v>
      </c>
      <c r="O108" s="99">
        <f t="shared" si="50"/>
        <v>5.5461475828159999E-3</v>
      </c>
      <c r="P108" s="71"/>
      <c r="Q108" s="99">
        <f t="shared" si="51"/>
        <v>4.0285461475828157</v>
      </c>
      <c r="R108" s="99">
        <f t="shared" si="52"/>
        <v>4.0285461475828157</v>
      </c>
      <c r="S108" s="99">
        <f t="shared" si="53"/>
        <v>4.0285461475828157</v>
      </c>
      <c r="T108" s="82"/>
      <c r="U108" s="22">
        <f t="shared" si="54"/>
        <v>31</v>
      </c>
      <c r="V108" s="83">
        <f t="shared" si="55"/>
        <v>40964</v>
      </c>
      <c r="W108" s="22">
        <f t="shared" ca="1" si="56"/>
        <v>3915</v>
      </c>
      <c r="X108" s="80">
        <f>VLOOKUP($A108,[0]!Table,MATCH(X$4,[0]!Curves,0))</f>
        <v>6.1948600306760401E-2</v>
      </c>
      <c r="Y108" s="84">
        <f t="shared" ca="1" si="57"/>
        <v>0.51980183131329294</v>
      </c>
      <c r="Z108" s="22">
        <f t="shared" si="58"/>
        <v>1</v>
      </c>
      <c r="AA108" s="22">
        <f t="shared" si="59"/>
        <v>31</v>
      </c>
      <c r="AC108" s="72">
        <f t="shared" ca="1" si="60"/>
        <v>3739220.4636437385</v>
      </c>
      <c r="AD108" s="72">
        <f t="shared" ca="1" si="61"/>
        <v>3739220.4636437385</v>
      </c>
      <c r="AE108" s="72">
        <f t="shared" ca="1" si="62"/>
        <v>3739220.4636437385</v>
      </c>
      <c r="AF108" s="72">
        <f t="shared" ca="1" si="63"/>
        <v>-497918.17421500332</v>
      </c>
      <c r="AG108" s="72">
        <f t="shared" ca="1" si="64"/>
        <v>-497918.17421500332</v>
      </c>
      <c r="AH108" s="72">
        <f t="shared" ca="1" si="65"/>
        <v>-497918.17421500332</v>
      </c>
      <c r="AI108" s="72">
        <f t="shared" ca="1" si="66"/>
        <v>4468.4913889364025</v>
      </c>
      <c r="AJ108" s="72">
        <f t="shared" ca="1" si="67"/>
        <v>4468.4913889364025</v>
      </c>
      <c r="AK108" s="72">
        <f t="shared" ca="1" si="68"/>
        <v>4468.4913889364025</v>
      </c>
      <c r="AL108" s="76"/>
      <c r="AM108" s="72">
        <f t="shared" ca="1" si="69"/>
        <v>0</v>
      </c>
      <c r="AN108" s="72">
        <f t="shared" ca="1" si="70"/>
        <v>0</v>
      </c>
      <c r="AO108" s="72">
        <f t="shared" ca="1" si="71"/>
        <v>0</v>
      </c>
      <c r="AP108" s="85">
        <f t="shared" ca="1" si="72"/>
        <v>0</v>
      </c>
      <c r="AR108" s="72">
        <f t="shared" ca="1" si="73"/>
        <v>0</v>
      </c>
      <c r="AS108" s="72">
        <f t="shared" ca="1" si="74"/>
        <v>0</v>
      </c>
      <c r="AT108" s="72">
        <f t="shared" ca="1" si="75"/>
        <v>0</v>
      </c>
      <c r="AU108" s="85">
        <f t="shared" ca="1" si="76"/>
        <v>0</v>
      </c>
      <c r="AV108" s="85"/>
      <c r="AW108" s="73">
        <f t="shared" ca="1" si="77"/>
        <v>0</v>
      </c>
      <c r="AY108" s="73">
        <f t="shared" ca="1" si="78"/>
        <v>3245770.7808176717</v>
      </c>
      <c r="AZ108" s="86"/>
    </row>
    <row r="109" spans="1:52">
      <c r="A109" s="77">
        <f t="shared" si="79"/>
        <v>40940</v>
      </c>
      <c r="B109" s="78">
        <f t="shared" si="80"/>
        <v>50000</v>
      </c>
      <c r="C109" s="87"/>
      <c r="D109" s="79">
        <f t="shared" si="42"/>
        <v>50000</v>
      </c>
      <c r="E109" s="67">
        <f t="shared" si="43"/>
        <v>1450000</v>
      </c>
      <c r="F109" s="67">
        <f t="shared" ca="1" si="44"/>
        <v>749802.65530483669</v>
      </c>
      <c r="G109" s="80">
        <f>VLOOKUP($A109,[0]!Table,MATCH(G$4,[0]!Curves,0))</f>
        <v>4.5230000000000006</v>
      </c>
      <c r="H109" s="81">
        <f t="shared" si="45"/>
        <v>4.5230000000000006</v>
      </c>
      <c r="I109" s="80">
        <f t="shared" si="46"/>
        <v>4.5230000000000006</v>
      </c>
      <c r="J109" s="80">
        <f>VLOOKUP($A109,[0]!Table,MATCH(J$4,[0]!Curves,0))</f>
        <v>-0.61799999999999999</v>
      </c>
      <c r="K109" s="81">
        <f t="shared" si="47"/>
        <v>-0.61799999999999999</v>
      </c>
      <c r="L109" s="99">
        <f t="shared" si="48"/>
        <v>-0.61799999999999999</v>
      </c>
      <c r="M109" s="80">
        <f>VLOOKUP($A109,[0]!Table,MATCH(M$4,[0]!Curves,0))</f>
        <v>5.5459834055136999E-3</v>
      </c>
      <c r="N109" s="81">
        <f t="shared" si="49"/>
        <v>5.5459834055136999E-3</v>
      </c>
      <c r="O109" s="99">
        <f t="shared" si="50"/>
        <v>5.5459834055136999E-3</v>
      </c>
      <c r="P109" s="71"/>
      <c r="Q109" s="99">
        <f t="shared" si="51"/>
        <v>3.9105459834055143</v>
      </c>
      <c r="R109" s="99">
        <f t="shared" si="52"/>
        <v>3.9105459834055143</v>
      </c>
      <c r="S109" s="99">
        <f t="shared" si="53"/>
        <v>3.9105459834055143</v>
      </c>
      <c r="T109" s="82"/>
      <c r="U109" s="22">
        <f t="shared" si="54"/>
        <v>29</v>
      </c>
      <c r="V109" s="83">
        <f t="shared" si="55"/>
        <v>40993</v>
      </c>
      <c r="W109" s="22">
        <f t="shared" ca="1" si="56"/>
        <v>3944</v>
      </c>
      <c r="X109" s="80">
        <f>VLOOKUP($A109,[0]!Table,MATCH(X$4,[0]!Curves,0))</f>
        <v>6.1984775431985099E-2</v>
      </c>
      <c r="Y109" s="84">
        <f t="shared" ca="1" si="57"/>
        <v>0.51710527952057705</v>
      </c>
      <c r="Z109" s="22">
        <f t="shared" si="58"/>
        <v>1</v>
      </c>
      <c r="AA109" s="22">
        <f t="shared" si="59"/>
        <v>29</v>
      </c>
      <c r="AC109" s="72">
        <f t="shared" ca="1" si="60"/>
        <v>3391357.4099437767</v>
      </c>
      <c r="AD109" s="72">
        <f t="shared" ca="1" si="61"/>
        <v>3391357.4099437767</v>
      </c>
      <c r="AE109" s="72">
        <f t="shared" ca="1" si="62"/>
        <v>3391357.4099437767</v>
      </c>
      <c r="AF109" s="72">
        <f t="shared" ca="1" si="63"/>
        <v>-463378.04097838909</v>
      </c>
      <c r="AG109" s="72">
        <f t="shared" ca="1" si="64"/>
        <v>-463378.04097838909</v>
      </c>
      <c r="AH109" s="72">
        <f t="shared" ca="1" si="65"/>
        <v>-463378.04097838909</v>
      </c>
      <c r="AI109" s="72">
        <f t="shared" ca="1" si="66"/>
        <v>4158.3930837307335</v>
      </c>
      <c r="AJ109" s="72">
        <f t="shared" ca="1" si="67"/>
        <v>4158.3930837307335</v>
      </c>
      <c r="AK109" s="72">
        <f t="shared" ca="1" si="68"/>
        <v>4158.3930837307335</v>
      </c>
      <c r="AL109" s="76"/>
      <c r="AM109" s="72">
        <f t="shared" ca="1" si="69"/>
        <v>0</v>
      </c>
      <c r="AN109" s="72">
        <f t="shared" ca="1" si="70"/>
        <v>0</v>
      </c>
      <c r="AO109" s="72">
        <f t="shared" ca="1" si="71"/>
        <v>0</v>
      </c>
      <c r="AP109" s="85">
        <f t="shared" ca="1" si="72"/>
        <v>0</v>
      </c>
      <c r="AR109" s="72">
        <f t="shared" ca="1" si="73"/>
        <v>0</v>
      </c>
      <c r="AS109" s="72">
        <f t="shared" ca="1" si="74"/>
        <v>0</v>
      </c>
      <c r="AT109" s="72">
        <f t="shared" ca="1" si="75"/>
        <v>0</v>
      </c>
      <c r="AU109" s="85">
        <f t="shared" ca="1" si="76"/>
        <v>0</v>
      </c>
      <c r="AV109" s="85"/>
      <c r="AW109" s="73">
        <f t="shared" ca="1" si="77"/>
        <v>0</v>
      </c>
      <c r="AY109" s="73">
        <f t="shared" ca="1" si="78"/>
        <v>2932137.7620491181</v>
      </c>
      <c r="AZ109" s="86"/>
    </row>
    <row r="110" spans="1:52">
      <c r="A110" s="77">
        <f t="shared" si="79"/>
        <v>40969</v>
      </c>
      <c r="B110" s="78">
        <f t="shared" si="80"/>
        <v>50000</v>
      </c>
      <c r="C110" s="87"/>
      <c r="D110" s="79">
        <f t="shared" si="42"/>
        <v>50000</v>
      </c>
      <c r="E110" s="67">
        <f t="shared" si="43"/>
        <v>1550000</v>
      </c>
      <c r="F110" s="67">
        <f t="shared" ca="1" si="44"/>
        <v>797064.66121821397</v>
      </c>
      <c r="G110" s="80">
        <f>VLOOKUP($A110,[0]!Table,MATCH(G$4,[0]!Curves,0))</f>
        <v>4.3899999999999997</v>
      </c>
      <c r="H110" s="81">
        <f t="shared" si="45"/>
        <v>4.3899999999999997</v>
      </c>
      <c r="I110" s="80">
        <f t="shared" si="46"/>
        <v>4.3899999999999997</v>
      </c>
      <c r="J110" s="80">
        <f>VLOOKUP($A110,[0]!Table,MATCH(J$4,[0]!Curves,0))</f>
        <v>-0.61799999999999999</v>
      </c>
      <c r="K110" s="81">
        <f t="shared" si="47"/>
        <v>-0.61799999999999999</v>
      </c>
      <c r="L110" s="99">
        <f t="shared" si="48"/>
        <v>-0.61799999999999999</v>
      </c>
      <c r="M110" s="80">
        <f>VLOOKUP($A110,[0]!Table,MATCH(M$4,[0]!Curves,0))</f>
        <v>5.5458235702825001E-3</v>
      </c>
      <c r="N110" s="81">
        <f t="shared" si="49"/>
        <v>5.5458235702825001E-3</v>
      </c>
      <c r="O110" s="99">
        <f t="shared" si="50"/>
        <v>5.5458235702825001E-3</v>
      </c>
      <c r="P110" s="71"/>
      <c r="Q110" s="99">
        <f t="shared" si="51"/>
        <v>3.7775458235702821</v>
      </c>
      <c r="R110" s="99">
        <f t="shared" si="52"/>
        <v>3.7775458235702821</v>
      </c>
      <c r="S110" s="99">
        <f t="shared" si="53"/>
        <v>3.7775458235702821</v>
      </c>
      <c r="T110" s="82"/>
      <c r="U110" s="22">
        <f t="shared" si="54"/>
        <v>31</v>
      </c>
      <c r="V110" s="83">
        <f t="shared" si="55"/>
        <v>41024</v>
      </c>
      <c r="W110" s="22">
        <f t="shared" ca="1" si="56"/>
        <v>3975</v>
      </c>
      <c r="X110" s="80">
        <f>VLOOKUP($A110,[0]!Table,MATCH(X$4,[0]!Curves,0))</f>
        <v>6.2018616678555502E-2</v>
      </c>
      <c r="Y110" s="84">
        <f t="shared" ca="1" si="57"/>
        <v>0.51423526530207353</v>
      </c>
      <c r="Z110" s="22">
        <f t="shared" si="58"/>
        <v>1</v>
      </c>
      <c r="AA110" s="22">
        <f t="shared" si="59"/>
        <v>31</v>
      </c>
      <c r="AC110" s="72">
        <f t="shared" ca="1" si="60"/>
        <v>3499113.8627479589</v>
      </c>
      <c r="AD110" s="72">
        <f t="shared" ca="1" si="61"/>
        <v>3499113.8627479589</v>
      </c>
      <c r="AE110" s="72">
        <f t="shared" ca="1" si="62"/>
        <v>3499113.8627479589</v>
      </c>
      <c r="AF110" s="72">
        <f t="shared" ca="1" si="63"/>
        <v>-492585.96063285624</v>
      </c>
      <c r="AG110" s="72">
        <f t="shared" ca="1" si="64"/>
        <v>-492585.96063285624</v>
      </c>
      <c r="AH110" s="72">
        <f t="shared" ca="1" si="65"/>
        <v>-492585.96063285624</v>
      </c>
      <c r="AI110" s="72">
        <f t="shared" ca="1" si="66"/>
        <v>4420.3799852232069</v>
      </c>
      <c r="AJ110" s="72">
        <f t="shared" ca="1" si="67"/>
        <v>4420.3799852232069</v>
      </c>
      <c r="AK110" s="72">
        <f t="shared" ca="1" si="68"/>
        <v>4420.3799852232069</v>
      </c>
      <c r="AL110" s="76"/>
      <c r="AM110" s="72">
        <f t="shared" ca="1" si="69"/>
        <v>0</v>
      </c>
      <c r="AN110" s="72">
        <f t="shared" ca="1" si="70"/>
        <v>0</v>
      </c>
      <c r="AO110" s="72">
        <f t="shared" ca="1" si="71"/>
        <v>0</v>
      </c>
      <c r="AP110" s="85">
        <f t="shared" ca="1" si="72"/>
        <v>0</v>
      </c>
      <c r="AR110" s="72">
        <f t="shared" ca="1" si="73"/>
        <v>0</v>
      </c>
      <c r="AS110" s="72">
        <f t="shared" ca="1" si="74"/>
        <v>0</v>
      </c>
      <c r="AT110" s="72">
        <f t="shared" ca="1" si="75"/>
        <v>0</v>
      </c>
      <c r="AU110" s="85">
        <f t="shared" ca="1" si="76"/>
        <v>0</v>
      </c>
      <c r="AV110" s="85"/>
      <c r="AW110" s="73">
        <f t="shared" ca="1" si="77"/>
        <v>0</v>
      </c>
      <c r="AY110" s="73">
        <f t="shared" ca="1" si="78"/>
        <v>3010948.2821003259</v>
      </c>
      <c r="AZ110" s="86"/>
    </row>
    <row r="111" spans="1:52">
      <c r="A111" s="77">
        <f t="shared" si="79"/>
        <v>41000</v>
      </c>
      <c r="B111" s="78">
        <f t="shared" si="80"/>
        <v>50000</v>
      </c>
      <c r="C111" s="87"/>
      <c r="D111" s="79">
        <f t="shared" si="42"/>
        <v>50000</v>
      </c>
      <c r="E111" s="67">
        <f t="shared" si="43"/>
        <v>1500000</v>
      </c>
      <c r="F111" s="67">
        <f t="shared" ca="1" si="44"/>
        <v>767205.15372995869</v>
      </c>
      <c r="G111" s="80">
        <f>VLOOKUP($A111,[0]!Table,MATCH(G$4,[0]!Curves,0))</f>
        <v>4.2050000000000001</v>
      </c>
      <c r="H111" s="81">
        <f t="shared" si="45"/>
        <v>4.2050000000000001</v>
      </c>
      <c r="I111" s="80">
        <f t="shared" si="46"/>
        <v>4.2050000000000001</v>
      </c>
      <c r="J111" s="80">
        <f>VLOOKUP($A111,[0]!Table,MATCH(J$4,[0]!Curves,0))</f>
        <v>-0.71800000000000008</v>
      </c>
      <c r="K111" s="81">
        <f t="shared" si="47"/>
        <v>-0.71800000000000008</v>
      </c>
      <c r="L111" s="99">
        <f t="shared" si="48"/>
        <v>-0.71800000000000008</v>
      </c>
      <c r="M111" s="80">
        <f>VLOOKUP($A111,[0]!Table,MATCH(M$4,[0]!Curves,0))</f>
        <v>1.7330143849588E-3</v>
      </c>
      <c r="N111" s="81">
        <f t="shared" si="49"/>
        <v>1.7330143849588E-3</v>
      </c>
      <c r="O111" s="99">
        <f t="shared" si="50"/>
        <v>1.7330143849588E-3</v>
      </c>
      <c r="P111" s="71"/>
      <c r="Q111" s="99">
        <f t="shared" si="51"/>
        <v>3.4887330143849589</v>
      </c>
      <c r="R111" s="99">
        <f t="shared" si="52"/>
        <v>3.4887330143849589</v>
      </c>
      <c r="S111" s="99">
        <f t="shared" si="53"/>
        <v>3.4887330143849589</v>
      </c>
      <c r="T111" s="82"/>
      <c r="U111" s="22">
        <f t="shared" si="54"/>
        <v>30</v>
      </c>
      <c r="V111" s="83">
        <f t="shared" si="55"/>
        <v>41054</v>
      </c>
      <c r="W111" s="22">
        <f t="shared" ca="1" si="56"/>
        <v>4005</v>
      </c>
      <c r="X111" s="80">
        <f>VLOOKUP($A111,[0]!Table,MATCH(X$4,[0]!Curves,0))</f>
        <v>6.2054791804620799E-2</v>
      </c>
      <c r="Y111" s="84">
        <f t="shared" ca="1" si="57"/>
        <v>0.51147010248663916</v>
      </c>
      <c r="Z111" s="22">
        <f t="shared" si="58"/>
        <v>1</v>
      </c>
      <c r="AA111" s="22">
        <f t="shared" si="59"/>
        <v>30</v>
      </c>
      <c r="AC111" s="72">
        <f t="shared" ca="1" si="60"/>
        <v>3226097.6714344765</v>
      </c>
      <c r="AD111" s="72">
        <f t="shared" ca="1" si="61"/>
        <v>3226097.6714344765</v>
      </c>
      <c r="AE111" s="72">
        <f t="shared" ca="1" si="62"/>
        <v>3226097.6714344765</v>
      </c>
      <c r="AF111" s="72">
        <f t="shared" ca="1" si="63"/>
        <v>-550853.30037811038</v>
      </c>
      <c r="AG111" s="72">
        <f t="shared" ca="1" si="64"/>
        <v>-550853.30037811038</v>
      </c>
      <c r="AH111" s="72">
        <f t="shared" ca="1" si="65"/>
        <v>-550853.30037811038</v>
      </c>
      <c r="AI111" s="72">
        <f t="shared" ca="1" si="66"/>
        <v>1329.5775676285459</v>
      </c>
      <c r="AJ111" s="72">
        <f t="shared" ca="1" si="67"/>
        <v>1329.5775676285459</v>
      </c>
      <c r="AK111" s="72">
        <f t="shared" ca="1" si="68"/>
        <v>1329.5775676285459</v>
      </c>
      <c r="AL111" s="76"/>
      <c r="AM111" s="72">
        <f t="shared" ca="1" si="69"/>
        <v>0</v>
      </c>
      <c r="AN111" s="72">
        <f t="shared" ca="1" si="70"/>
        <v>0</v>
      </c>
      <c r="AO111" s="72">
        <f t="shared" ca="1" si="71"/>
        <v>0</v>
      </c>
      <c r="AP111" s="85">
        <f t="shared" ca="1" si="72"/>
        <v>0</v>
      </c>
      <c r="AR111" s="72">
        <f t="shared" ca="1" si="73"/>
        <v>0</v>
      </c>
      <c r="AS111" s="72">
        <f t="shared" ca="1" si="74"/>
        <v>0</v>
      </c>
      <c r="AT111" s="72">
        <f t="shared" ca="1" si="75"/>
        <v>0</v>
      </c>
      <c r="AU111" s="85">
        <f t="shared" ca="1" si="76"/>
        <v>0</v>
      </c>
      <c r="AV111" s="85"/>
      <c r="AW111" s="73">
        <f t="shared" ca="1" si="77"/>
        <v>0</v>
      </c>
      <c r="AY111" s="73">
        <f t="shared" ca="1" si="78"/>
        <v>2676573.9486239948</v>
      </c>
      <c r="AZ111" s="86"/>
    </row>
    <row r="112" spans="1:52">
      <c r="A112" s="77">
        <f t="shared" si="79"/>
        <v>41030</v>
      </c>
      <c r="B112" s="78">
        <f t="shared" si="80"/>
        <v>50000</v>
      </c>
      <c r="C112" s="87"/>
      <c r="D112" s="79">
        <f t="shared" si="42"/>
        <v>50000</v>
      </c>
      <c r="E112" s="67">
        <f t="shared" si="43"/>
        <v>1550000</v>
      </c>
      <c r="F112" s="67">
        <f t="shared" ca="1" si="44"/>
        <v>788369.38592112274</v>
      </c>
      <c r="G112" s="80">
        <f>VLOOKUP($A112,[0]!Table,MATCH(G$4,[0]!Curves,0))</f>
        <v>4.1950000000000003</v>
      </c>
      <c r="H112" s="81">
        <f t="shared" si="45"/>
        <v>4.1950000000000003</v>
      </c>
      <c r="I112" s="80">
        <f t="shared" si="46"/>
        <v>4.1950000000000003</v>
      </c>
      <c r="J112" s="80">
        <f>VLOOKUP($A112,[0]!Table,MATCH(J$4,[0]!Curves,0))</f>
        <v>-0.71800000000000008</v>
      </c>
      <c r="K112" s="81">
        <f t="shared" si="47"/>
        <v>-0.71800000000000008</v>
      </c>
      <c r="L112" s="99">
        <f t="shared" si="48"/>
        <v>-0.71800000000000008</v>
      </c>
      <c r="M112" s="80">
        <f>VLOOKUP($A112,[0]!Table,MATCH(M$4,[0]!Curves,0))</f>
        <v>1.7329586403626001E-3</v>
      </c>
      <c r="N112" s="81">
        <f t="shared" si="49"/>
        <v>1.7329586403626001E-3</v>
      </c>
      <c r="O112" s="99">
        <f t="shared" si="50"/>
        <v>1.7329586403626001E-3</v>
      </c>
      <c r="P112" s="71"/>
      <c r="Q112" s="99">
        <f t="shared" si="51"/>
        <v>3.4787329586403626</v>
      </c>
      <c r="R112" s="99">
        <f t="shared" si="52"/>
        <v>3.4787329586403626</v>
      </c>
      <c r="S112" s="99">
        <f t="shared" si="53"/>
        <v>3.4787329586403626</v>
      </c>
      <c r="T112" s="82"/>
      <c r="U112" s="22">
        <f t="shared" si="54"/>
        <v>31</v>
      </c>
      <c r="V112" s="83">
        <f t="shared" si="55"/>
        <v>41085</v>
      </c>
      <c r="W112" s="22">
        <f t="shared" ca="1" si="56"/>
        <v>4036</v>
      </c>
      <c r="X112" s="80">
        <f>VLOOKUP($A112,[0]!Table,MATCH(X$4,[0]!Curves,0))</f>
        <v>6.20897999915484E-2</v>
      </c>
      <c r="Y112" s="84">
        <f t="shared" ca="1" si="57"/>
        <v>0.50862541027169206</v>
      </c>
      <c r="Z112" s="22">
        <f t="shared" si="58"/>
        <v>1</v>
      </c>
      <c r="AA112" s="22">
        <f t="shared" si="59"/>
        <v>31</v>
      </c>
      <c r="AC112" s="72">
        <f t="shared" ca="1" si="60"/>
        <v>3307209.5739391102</v>
      </c>
      <c r="AD112" s="72">
        <f t="shared" ca="1" si="61"/>
        <v>3307209.5739391102</v>
      </c>
      <c r="AE112" s="72">
        <f t="shared" ca="1" si="62"/>
        <v>3307209.5739391102</v>
      </c>
      <c r="AF112" s="72">
        <f t="shared" ca="1" si="63"/>
        <v>-566049.21909136616</v>
      </c>
      <c r="AG112" s="72">
        <f t="shared" ca="1" si="64"/>
        <v>-566049.21909136616</v>
      </c>
      <c r="AH112" s="72">
        <f t="shared" ca="1" si="65"/>
        <v>-566049.21909136616</v>
      </c>
      <c r="AI112" s="72">
        <f t="shared" ca="1" si="66"/>
        <v>1366.2115391293669</v>
      </c>
      <c r="AJ112" s="72">
        <f t="shared" ca="1" si="67"/>
        <v>1366.2115391293669</v>
      </c>
      <c r="AK112" s="72">
        <f t="shared" ca="1" si="68"/>
        <v>1366.2115391293669</v>
      </c>
      <c r="AL112" s="76"/>
      <c r="AM112" s="72">
        <f t="shared" ca="1" si="69"/>
        <v>0</v>
      </c>
      <c r="AN112" s="72">
        <f t="shared" ca="1" si="70"/>
        <v>0</v>
      </c>
      <c r="AO112" s="72">
        <f t="shared" ca="1" si="71"/>
        <v>0</v>
      </c>
      <c r="AP112" s="85">
        <f t="shared" ca="1" si="72"/>
        <v>0</v>
      </c>
      <c r="AR112" s="72">
        <f t="shared" ca="1" si="73"/>
        <v>0</v>
      </c>
      <c r="AS112" s="72">
        <f t="shared" ca="1" si="74"/>
        <v>0</v>
      </c>
      <c r="AT112" s="72">
        <f t="shared" ca="1" si="75"/>
        <v>0</v>
      </c>
      <c r="AU112" s="85">
        <f t="shared" ca="1" si="76"/>
        <v>0</v>
      </c>
      <c r="AV112" s="85"/>
      <c r="AW112" s="73">
        <f t="shared" ca="1" si="77"/>
        <v>0</v>
      </c>
      <c r="AY112" s="73">
        <f t="shared" ca="1" si="78"/>
        <v>2742526.5663868734</v>
      </c>
      <c r="AZ112" s="86"/>
    </row>
    <row r="113" spans="1:52">
      <c r="A113" s="77">
        <f t="shared" si="79"/>
        <v>41061</v>
      </c>
      <c r="B113" s="78">
        <f t="shared" si="80"/>
        <v>50000</v>
      </c>
      <c r="C113" s="87"/>
      <c r="D113" s="79">
        <f t="shared" si="42"/>
        <v>50000</v>
      </c>
      <c r="E113" s="67">
        <f t="shared" si="43"/>
        <v>1500000</v>
      </c>
      <c r="F113" s="67">
        <f t="shared" ca="1" si="44"/>
        <v>758827.02317920187</v>
      </c>
      <c r="G113" s="80">
        <f>VLOOKUP($A113,[0]!Table,MATCH(G$4,[0]!Curves,0))</f>
        <v>4.2309999999999999</v>
      </c>
      <c r="H113" s="81">
        <f t="shared" si="45"/>
        <v>4.2309999999999999</v>
      </c>
      <c r="I113" s="80">
        <f t="shared" si="46"/>
        <v>4.2309999999999999</v>
      </c>
      <c r="J113" s="80">
        <f>VLOOKUP($A113,[0]!Table,MATCH(J$4,[0]!Curves,0))</f>
        <v>-0.71800000000000008</v>
      </c>
      <c r="K113" s="81">
        <f t="shared" si="47"/>
        <v>-0.71800000000000008</v>
      </c>
      <c r="L113" s="99">
        <f t="shared" si="48"/>
        <v>-0.71800000000000008</v>
      </c>
      <c r="M113" s="80">
        <f>VLOOKUP($A113,[0]!Table,MATCH(M$4,[0]!Curves,0))</f>
        <v>1.7328989159497001E-3</v>
      </c>
      <c r="N113" s="81">
        <f t="shared" si="49"/>
        <v>1.7328989159497001E-3</v>
      </c>
      <c r="O113" s="99">
        <f t="shared" si="50"/>
        <v>1.7328989159497001E-3</v>
      </c>
      <c r="P113" s="71"/>
      <c r="Q113" s="99">
        <f t="shared" si="51"/>
        <v>3.5147328989159496</v>
      </c>
      <c r="R113" s="99">
        <f t="shared" si="52"/>
        <v>3.5147328989159496</v>
      </c>
      <c r="S113" s="99">
        <f t="shared" si="53"/>
        <v>3.5147328989159496</v>
      </c>
      <c r="T113" s="82"/>
      <c r="U113" s="22">
        <f t="shared" si="54"/>
        <v>30</v>
      </c>
      <c r="V113" s="83">
        <f t="shared" si="55"/>
        <v>41115</v>
      </c>
      <c r="W113" s="22">
        <f t="shared" ca="1" si="56"/>
        <v>4066</v>
      </c>
      <c r="X113" s="80">
        <f>VLOOKUP($A113,[0]!Table,MATCH(X$4,[0]!Curves,0))</f>
        <v>6.2125975118468603E-2</v>
      </c>
      <c r="Y113" s="84">
        <f t="shared" ca="1" si="57"/>
        <v>0.50588468211946791</v>
      </c>
      <c r="Z113" s="22">
        <f t="shared" si="58"/>
        <v>1</v>
      </c>
      <c r="AA113" s="22">
        <f t="shared" si="59"/>
        <v>30</v>
      </c>
      <c r="AC113" s="72">
        <f t="shared" ca="1" si="60"/>
        <v>3210597.1350712031</v>
      </c>
      <c r="AD113" s="72">
        <f t="shared" ca="1" si="61"/>
        <v>3210597.1350712031</v>
      </c>
      <c r="AE113" s="72">
        <f t="shared" ca="1" si="62"/>
        <v>3210597.1350712031</v>
      </c>
      <c r="AF113" s="72">
        <f t="shared" ca="1" si="63"/>
        <v>-544837.80264266697</v>
      </c>
      <c r="AG113" s="72">
        <f t="shared" ca="1" si="64"/>
        <v>-544837.80264266697</v>
      </c>
      <c r="AH113" s="72">
        <f t="shared" ca="1" si="65"/>
        <v>-544837.80264266697</v>
      </c>
      <c r="AI113" s="72">
        <f t="shared" ca="1" si="66"/>
        <v>1314.9705258605768</v>
      </c>
      <c r="AJ113" s="72">
        <f t="shared" ca="1" si="67"/>
        <v>1314.9705258605768</v>
      </c>
      <c r="AK113" s="72">
        <f t="shared" ca="1" si="68"/>
        <v>1314.9705258605768</v>
      </c>
      <c r="AL113" s="76"/>
      <c r="AM113" s="72">
        <f t="shared" ca="1" si="69"/>
        <v>0</v>
      </c>
      <c r="AN113" s="72">
        <f t="shared" ca="1" si="70"/>
        <v>0</v>
      </c>
      <c r="AO113" s="72">
        <f t="shared" ca="1" si="71"/>
        <v>0</v>
      </c>
      <c r="AP113" s="85">
        <f t="shared" ca="1" si="72"/>
        <v>0</v>
      </c>
      <c r="AR113" s="72">
        <f t="shared" ca="1" si="73"/>
        <v>0</v>
      </c>
      <c r="AS113" s="72">
        <f t="shared" ca="1" si="74"/>
        <v>0</v>
      </c>
      <c r="AT113" s="72">
        <f t="shared" ca="1" si="75"/>
        <v>0</v>
      </c>
      <c r="AU113" s="85">
        <f t="shared" ca="1" si="76"/>
        <v>0</v>
      </c>
      <c r="AV113" s="85"/>
      <c r="AW113" s="73">
        <f t="shared" ca="1" si="77"/>
        <v>0</v>
      </c>
      <c r="AY113" s="73">
        <f t="shared" ca="1" si="78"/>
        <v>2667074.3029543967</v>
      </c>
      <c r="AZ113" s="86"/>
    </row>
    <row r="114" spans="1:52">
      <c r="A114" s="77">
        <f t="shared" si="79"/>
        <v>41091</v>
      </c>
      <c r="B114" s="78">
        <f t="shared" si="80"/>
        <v>50000</v>
      </c>
      <c r="C114" s="87"/>
      <c r="D114" s="79">
        <f t="shared" si="42"/>
        <v>50000</v>
      </c>
      <c r="E114" s="67">
        <f t="shared" si="43"/>
        <v>1550000</v>
      </c>
      <c r="F114" s="67">
        <f t="shared" ca="1" si="44"/>
        <v>779751.00755706686</v>
      </c>
      <c r="G114" s="80">
        <f>VLOOKUP($A114,[0]!Table,MATCH(G$4,[0]!Curves,0))</f>
        <v>4.28</v>
      </c>
      <c r="H114" s="81">
        <f t="shared" si="45"/>
        <v>4.28</v>
      </c>
      <c r="I114" s="80">
        <f t="shared" si="46"/>
        <v>4.28</v>
      </c>
      <c r="J114" s="80">
        <f>VLOOKUP($A114,[0]!Table,MATCH(J$4,[0]!Curves,0))</f>
        <v>-0.71800000000000008</v>
      </c>
      <c r="K114" s="81">
        <f t="shared" si="47"/>
        <v>-0.71800000000000008</v>
      </c>
      <c r="L114" s="99">
        <f t="shared" si="48"/>
        <v>-0.71800000000000008</v>
      </c>
      <c r="M114" s="80">
        <f>VLOOKUP($A114,[0]!Table,MATCH(M$4,[0]!Curves,0))</f>
        <v>1.7328390652326E-3</v>
      </c>
      <c r="N114" s="81">
        <f t="shared" si="49"/>
        <v>1.7328390652326E-3</v>
      </c>
      <c r="O114" s="99">
        <f t="shared" si="50"/>
        <v>1.7328390652326E-3</v>
      </c>
      <c r="P114" s="71"/>
      <c r="Q114" s="99">
        <f t="shared" si="51"/>
        <v>3.5637328390652327</v>
      </c>
      <c r="R114" s="99">
        <f t="shared" si="52"/>
        <v>3.5637328390652327</v>
      </c>
      <c r="S114" s="99">
        <f t="shared" si="53"/>
        <v>3.5637328390652327</v>
      </c>
      <c r="T114" s="82"/>
      <c r="U114" s="22">
        <f t="shared" si="54"/>
        <v>31</v>
      </c>
      <c r="V114" s="83">
        <f t="shared" si="55"/>
        <v>41146</v>
      </c>
      <c r="W114" s="22">
        <f t="shared" ca="1" si="56"/>
        <v>4097</v>
      </c>
      <c r="X114" s="80">
        <f>VLOOKUP($A114,[0]!Table,MATCH(X$4,[0]!Curves,0))</f>
        <v>6.2160983306223598E-2</v>
      </c>
      <c r="Y114" s="84">
        <f t="shared" ca="1" si="57"/>
        <v>0.50306516616584962</v>
      </c>
      <c r="Z114" s="22">
        <f t="shared" si="58"/>
        <v>1</v>
      </c>
      <c r="AA114" s="22">
        <f t="shared" si="59"/>
        <v>31</v>
      </c>
      <c r="AC114" s="72">
        <f t="shared" ca="1" si="60"/>
        <v>3337334.3123442465</v>
      </c>
      <c r="AD114" s="72">
        <f t="shared" ca="1" si="61"/>
        <v>3337334.3123442465</v>
      </c>
      <c r="AE114" s="72">
        <f t="shared" ca="1" si="62"/>
        <v>3337334.3123442465</v>
      </c>
      <c r="AF114" s="72">
        <f t="shared" ca="1" si="63"/>
        <v>-559861.22342597402</v>
      </c>
      <c r="AG114" s="72">
        <f t="shared" ca="1" si="64"/>
        <v>-559861.22342597402</v>
      </c>
      <c r="AH114" s="72">
        <f t="shared" ca="1" si="65"/>
        <v>-559861.22342597402</v>
      </c>
      <c r="AI114" s="72">
        <f t="shared" ca="1" si="66"/>
        <v>1351.1830070493659</v>
      </c>
      <c r="AJ114" s="72">
        <f t="shared" ca="1" si="67"/>
        <v>1351.1830070493659</v>
      </c>
      <c r="AK114" s="72">
        <f t="shared" ca="1" si="68"/>
        <v>1351.1830070493659</v>
      </c>
      <c r="AL114" s="76"/>
      <c r="AM114" s="72">
        <f t="shared" ca="1" si="69"/>
        <v>0</v>
      </c>
      <c r="AN114" s="72">
        <f t="shared" ca="1" si="70"/>
        <v>0</v>
      </c>
      <c r="AO114" s="72">
        <f t="shared" ca="1" si="71"/>
        <v>0</v>
      </c>
      <c r="AP114" s="85">
        <f t="shared" ca="1" si="72"/>
        <v>0</v>
      </c>
      <c r="AR114" s="72">
        <f t="shared" ca="1" si="73"/>
        <v>0</v>
      </c>
      <c r="AS114" s="72">
        <f t="shared" ca="1" si="74"/>
        <v>0</v>
      </c>
      <c r="AT114" s="72">
        <f t="shared" ca="1" si="75"/>
        <v>0</v>
      </c>
      <c r="AU114" s="85">
        <f t="shared" ca="1" si="76"/>
        <v>0</v>
      </c>
      <c r="AV114" s="85"/>
      <c r="AW114" s="73">
        <f t="shared" ca="1" si="77"/>
        <v>0</v>
      </c>
      <c r="AY114" s="73">
        <f t="shared" ca="1" si="78"/>
        <v>2778824.2719253218</v>
      </c>
      <c r="AZ114" s="86"/>
    </row>
    <row r="115" spans="1:52">
      <c r="A115" s="77">
        <f t="shared" si="79"/>
        <v>41122</v>
      </c>
      <c r="B115" s="78">
        <f t="shared" si="80"/>
        <v>50000</v>
      </c>
      <c r="C115" s="87"/>
      <c r="D115" s="79">
        <f t="shared" si="42"/>
        <v>50000</v>
      </c>
      <c r="E115" s="67">
        <f t="shared" si="43"/>
        <v>1550000</v>
      </c>
      <c r="F115" s="67">
        <f t="shared" ca="1" si="44"/>
        <v>775400.50264756102</v>
      </c>
      <c r="G115" s="80">
        <f>VLOOKUP($A115,[0]!Table,MATCH(G$4,[0]!Curves,0))</f>
        <v>4.3250000000000002</v>
      </c>
      <c r="H115" s="81">
        <f t="shared" si="45"/>
        <v>4.3250000000000002</v>
      </c>
      <c r="I115" s="80">
        <f t="shared" si="46"/>
        <v>4.3250000000000002</v>
      </c>
      <c r="J115" s="80">
        <f>VLOOKUP($A115,[0]!Table,MATCH(J$4,[0]!Curves,0))</f>
        <v>-0.71800000000000008</v>
      </c>
      <c r="K115" s="81">
        <f t="shared" si="47"/>
        <v>-0.71800000000000008</v>
      </c>
      <c r="L115" s="99">
        <f t="shared" si="48"/>
        <v>-0.71800000000000008</v>
      </c>
      <c r="M115" s="80">
        <f>VLOOKUP($A115,[0]!Table,MATCH(M$4,[0]!Curves,0))</f>
        <v>1.7327750985105001E-3</v>
      </c>
      <c r="N115" s="81">
        <f t="shared" si="49"/>
        <v>1.7327750985105001E-3</v>
      </c>
      <c r="O115" s="99">
        <f t="shared" si="50"/>
        <v>1.7327750985105001E-3</v>
      </c>
      <c r="P115" s="71"/>
      <c r="Q115" s="99">
        <f t="shared" si="51"/>
        <v>3.6087327750985105</v>
      </c>
      <c r="R115" s="99">
        <f t="shared" si="52"/>
        <v>3.6087327750985105</v>
      </c>
      <c r="S115" s="99">
        <f t="shared" si="53"/>
        <v>3.6087327750985105</v>
      </c>
      <c r="T115" s="82"/>
      <c r="U115" s="22">
        <f t="shared" si="54"/>
        <v>31</v>
      </c>
      <c r="V115" s="83">
        <f t="shared" si="55"/>
        <v>41177</v>
      </c>
      <c r="W115" s="22">
        <f t="shared" ca="1" si="56"/>
        <v>4128</v>
      </c>
      <c r="X115" s="80">
        <f>VLOOKUP($A115,[0]!Table,MATCH(X$4,[0]!Curves,0))</f>
        <v>6.2197158433998201E-2</v>
      </c>
      <c r="Y115" s="84">
        <f t="shared" ca="1" si="57"/>
        <v>0.50025838880487805</v>
      </c>
      <c r="Z115" s="22">
        <f t="shared" si="58"/>
        <v>1</v>
      </c>
      <c r="AA115" s="22">
        <f t="shared" si="59"/>
        <v>31</v>
      </c>
      <c r="AC115" s="72">
        <f t="shared" ca="1" si="60"/>
        <v>3353607.1739507015</v>
      </c>
      <c r="AD115" s="72">
        <f t="shared" ca="1" si="61"/>
        <v>3353607.1739507015</v>
      </c>
      <c r="AE115" s="72">
        <f t="shared" ca="1" si="62"/>
        <v>3353607.1739507015</v>
      </c>
      <c r="AF115" s="72">
        <f t="shared" ca="1" si="63"/>
        <v>-556737.56090094883</v>
      </c>
      <c r="AG115" s="72">
        <f t="shared" ca="1" si="64"/>
        <v>-556737.56090094883</v>
      </c>
      <c r="AH115" s="72">
        <f t="shared" ca="1" si="65"/>
        <v>-556737.56090094883</v>
      </c>
      <c r="AI115" s="72">
        <f t="shared" ca="1" si="66"/>
        <v>1343.5946823602189</v>
      </c>
      <c r="AJ115" s="72">
        <f t="shared" ca="1" si="67"/>
        <v>1343.5946823602189</v>
      </c>
      <c r="AK115" s="72">
        <f t="shared" ca="1" si="68"/>
        <v>1343.5946823602189</v>
      </c>
      <c r="AL115" s="76"/>
      <c r="AM115" s="72">
        <f t="shared" ca="1" si="69"/>
        <v>0</v>
      </c>
      <c r="AN115" s="72">
        <f t="shared" ca="1" si="70"/>
        <v>0</v>
      </c>
      <c r="AO115" s="72">
        <f t="shared" ca="1" si="71"/>
        <v>0</v>
      </c>
      <c r="AP115" s="85">
        <f t="shared" ca="1" si="72"/>
        <v>0</v>
      </c>
      <c r="AR115" s="72">
        <f t="shared" ca="1" si="73"/>
        <v>0</v>
      </c>
      <c r="AS115" s="72">
        <f t="shared" ca="1" si="74"/>
        <v>0</v>
      </c>
      <c r="AT115" s="72">
        <f t="shared" ca="1" si="75"/>
        <v>0</v>
      </c>
      <c r="AU115" s="85">
        <f t="shared" ca="1" si="76"/>
        <v>0</v>
      </c>
      <c r="AV115" s="85"/>
      <c r="AW115" s="73">
        <f t="shared" ca="1" si="77"/>
        <v>0</v>
      </c>
      <c r="AY115" s="73">
        <f t="shared" ca="1" si="78"/>
        <v>2798213.2077321131</v>
      </c>
      <c r="AZ115" s="86"/>
    </row>
    <row r="116" spans="1:52">
      <c r="A116" s="77">
        <f t="shared" si="79"/>
        <v>41153</v>
      </c>
      <c r="B116" s="78">
        <f t="shared" si="80"/>
        <v>50000</v>
      </c>
      <c r="C116" s="87"/>
      <c r="D116" s="79">
        <f t="shared" si="42"/>
        <v>50000</v>
      </c>
      <c r="E116" s="67">
        <f t="shared" si="43"/>
        <v>1500000</v>
      </c>
      <c r="F116" s="67">
        <f t="shared" ca="1" si="44"/>
        <v>746331.36897028377</v>
      </c>
      <c r="G116" s="80">
        <f>VLOOKUP($A116,[0]!Table,MATCH(G$4,[0]!Curves,0))</f>
        <v>4.3319999999999999</v>
      </c>
      <c r="H116" s="81">
        <f t="shared" si="45"/>
        <v>4.3319999999999999</v>
      </c>
      <c r="I116" s="80">
        <f t="shared" si="46"/>
        <v>4.3319999999999999</v>
      </c>
      <c r="J116" s="80">
        <f>VLOOKUP($A116,[0]!Table,MATCH(J$4,[0]!Curves,0))</f>
        <v>-0.71800000000000008</v>
      </c>
      <c r="K116" s="81">
        <f t="shared" si="47"/>
        <v>-0.71800000000000008</v>
      </c>
      <c r="L116" s="99">
        <f t="shared" si="48"/>
        <v>-0.71800000000000008</v>
      </c>
      <c r="M116" s="80">
        <f>VLOOKUP($A116,[0]!Table,MATCH(M$4,[0]!Curves,0))</f>
        <v>1.7327089763974001E-3</v>
      </c>
      <c r="N116" s="81">
        <f t="shared" si="49"/>
        <v>1.7327089763974001E-3</v>
      </c>
      <c r="O116" s="99">
        <f t="shared" si="50"/>
        <v>1.7327089763974001E-3</v>
      </c>
      <c r="P116" s="71"/>
      <c r="Q116" s="99">
        <f t="shared" si="51"/>
        <v>3.6157327089763971</v>
      </c>
      <c r="R116" s="99">
        <f t="shared" si="52"/>
        <v>3.6157327089763971</v>
      </c>
      <c r="S116" s="99">
        <f t="shared" si="53"/>
        <v>3.6157327089763971</v>
      </c>
      <c r="T116" s="82"/>
      <c r="U116" s="22">
        <f t="shared" si="54"/>
        <v>30</v>
      </c>
      <c r="V116" s="83">
        <f t="shared" si="55"/>
        <v>41207</v>
      </c>
      <c r="W116" s="22">
        <f t="shared" ca="1" si="56"/>
        <v>4158</v>
      </c>
      <c r="X116" s="80">
        <f>VLOOKUP($A116,[0]!Table,MATCH(X$4,[0]!Curves,0))</f>
        <v>6.2233333562207199E-2</v>
      </c>
      <c r="Y116" s="84">
        <f t="shared" ca="1" si="57"/>
        <v>0.49755424598018916</v>
      </c>
      <c r="Z116" s="22">
        <f t="shared" si="58"/>
        <v>1</v>
      </c>
      <c r="AA116" s="22">
        <f t="shared" si="59"/>
        <v>30</v>
      </c>
      <c r="AC116" s="72">
        <f t="shared" ca="1" si="60"/>
        <v>3233107.4903792692</v>
      </c>
      <c r="AD116" s="72">
        <f t="shared" ca="1" si="61"/>
        <v>3233107.4903792692</v>
      </c>
      <c r="AE116" s="72">
        <f t="shared" ca="1" si="62"/>
        <v>3233107.4903792692</v>
      </c>
      <c r="AF116" s="72">
        <f t="shared" ca="1" si="63"/>
        <v>-535865.92292066384</v>
      </c>
      <c r="AG116" s="72">
        <f t="shared" ca="1" si="64"/>
        <v>-535865.92292066384</v>
      </c>
      <c r="AH116" s="72">
        <f t="shared" ca="1" si="65"/>
        <v>-535865.92292066384</v>
      </c>
      <c r="AI116" s="72">
        <f t="shared" ca="1" si="66"/>
        <v>1293.1750623817707</v>
      </c>
      <c r="AJ116" s="72">
        <f t="shared" ca="1" si="67"/>
        <v>1293.1750623817707</v>
      </c>
      <c r="AK116" s="72">
        <f t="shared" ca="1" si="68"/>
        <v>1293.1750623817707</v>
      </c>
      <c r="AL116" s="76"/>
      <c r="AM116" s="72">
        <f t="shared" ca="1" si="69"/>
        <v>0</v>
      </c>
      <c r="AN116" s="72">
        <f t="shared" ca="1" si="70"/>
        <v>0</v>
      </c>
      <c r="AO116" s="72">
        <f t="shared" ca="1" si="71"/>
        <v>0</v>
      </c>
      <c r="AP116" s="85">
        <f t="shared" ca="1" si="72"/>
        <v>0</v>
      </c>
      <c r="AR116" s="72">
        <f t="shared" ca="1" si="73"/>
        <v>0</v>
      </c>
      <c r="AS116" s="72">
        <f t="shared" ca="1" si="74"/>
        <v>0</v>
      </c>
      <c r="AT116" s="72">
        <f t="shared" ca="1" si="75"/>
        <v>0</v>
      </c>
      <c r="AU116" s="85">
        <f t="shared" ca="1" si="76"/>
        <v>0</v>
      </c>
      <c r="AV116" s="85"/>
      <c r="AW116" s="73">
        <f t="shared" ca="1" si="77"/>
        <v>0</v>
      </c>
      <c r="AY116" s="73">
        <f t="shared" ca="1" si="78"/>
        <v>2698534.7425209871</v>
      </c>
      <c r="AZ116" s="86"/>
    </row>
    <row r="117" spans="1:52">
      <c r="A117" s="77">
        <f t="shared" si="79"/>
        <v>41183</v>
      </c>
      <c r="B117" s="78">
        <f t="shared" si="80"/>
        <v>50000</v>
      </c>
      <c r="C117" s="87"/>
      <c r="D117" s="79">
        <f t="shared" si="42"/>
        <v>50000</v>
      </c>
      <c r="E117" s="67">
        <f t="shared" si="43"/>
        <v>1550000</v>
      </c>
      <c r="F117" s="67">
        <f t="shared" ca="1" si="44"/>
        <v>766897.25843657157</v>
      </c>
      <c r="G117" s="80">
        <f>VLOOKUP($A117,[0]!Table,MATCH(G$4,[0]!Curves,0))</f>
        <v>4.3600000000000003</v>
      </c>
      <c r="H117" s="81">
        <f t="shared" si="45"/>
        <v>4.3600000000000003</v>
      </c>
      <c r="I117" s="80">
        <f t="shared" si="46"/>
        <v>4.3600000000000003</v>
      </c>
      <c r="J117" s="80">
        <f>VLOOKUP($A117,[0]!Table,MATCH(J$4,[0]!Curves,0))</f>
        <v>-0.71800000000000008</v>
      </c>
      <c r="K117" s="81">
        <f t="shared" si="47"/>
        <v>-0.71800000000000008</v>
      </c>
      <c r="L117" s="99">
        <f t="shared" si="48"/>
        <v>-0.71800000000000008</v>
      </c>
      <c r="M117" s="80">
        <f>VLOOKUP($A117,[0]!Table,MATCH(M$4,[0]!Curves,0))</f>
        <v>1.7326429353871999E-3</v>
      </c>
      <c r="N117" s="81">
        <f t="shared" si="49"/>
        <v>1.7326429353871999E-3</v>
      </c>
      <c r="O117" s="99">
        <f t="shared" si="50"/>
        <v>1.7326429353871999E-3</v>
      </c>
      <c r="P117" s="71"/>
      <c r="Q117" s="99">
        <f t="shared" si="51"/>
        <v>3.6437326429353876</v>
      </c>
      <c r="R117" s="99">
        <f t="shared" si="52"/>
        <v>3.6437326429353876</v>
      </c>
      <c r="S117" s="99">
        <f t="shared" si="53"/>
        <v>3.6437326429353876</v>
      </c>
      <c r="T117" s="82"/>
      <c r="U117" s="22">
        <f t="shared" si="54"/>
        <v>31</v>
      </c>
      <c r="V117" s="83">
        <f t="shared" si="55"/>
        <v>41238</v>
      </c>
      <c r="W117" s="22">
        <f t="shared" ca="1" si="56"/>
        <v>4189</v>
      </c>
      <c r="X117" s="80">
        <f>VLOOKUP($A117,[0]!Table,MATCH(X$4,[0]!Curves,0))</f>
        <v>6.2268341751209502E-2</v>
      </c>
      <c r="Y117" s="84">
        <f t="shared" ca="1" si="57"/>
        <v>0.4947724247977881</v>
      </c>
      <c r="Z117" s="22">
        <f t="shared" si="58"/>
        <v>1</v>
      </c>
      <c r="AA117" s="22">
        <f t="shared" si="59"/>
        <v>31</v>
      </c>
      <c r="AC117" s="72">
        <f t="shared" ca="1" si="60"/>
        <v>3343672.0467834524</v>
      </c>
      <c r="AD117" s="72">
        <f t="shared" ca="1" si="61"/>
        <v>3343672.0467834524</v>
      </c>
      <c r="AE117" s="72">
        <f t="shared" ca="1" si="62"/>
        <v>3343672.0467834524</v>
      </c>
      <c r="AF117" s="72">
        <f t="shared" ca="1" si="63"/>
        <v>-550632.23155745841</v>
      </c>
      <c r="AG117" s="72">
        <f t="shared" ca="1" si="64"/>
        <v>-550632.23155745841</v>
      </c>
      <c r="AH117" s="72">
        <f t="shared" ca="1" si="65"/>
        <v>-550632.23155745841</v>
      </c>
      <c r="AI117" s="72">
        <f t="shared" ca="1" si="66"/>
        <v>1328.7591169979376</v>
      </c>
      <c r="AJ117" s="72">
        <f t="shared" ca="1" si="67"/>
        <v>1328.7591169979376</v>
      </c>
      <c r="AK117" s="72">
        <f t="shared" ca="1" si="68"/>
        <v>1328.7591169979376</v>
      </c>
      <c r="AL117" s="76"/>
      <c r="AM117" s="72">
        <f t="shared" ca="1" si="69"/>
        <v>0</v>
      </c>
      <c r="AN117" s="72">
        <f t="shared" ca="1" si="70"/>
        <v>0</v>
      </c>
      <c r="AO117" s="72">
        <f t="shared" ca="1" si="71"/>
        <v>0</v>
      </c>
      <c r="AP117" s="85">
        <f t="shared" ca="1" si="72"/>
        <v>0</v>
      </c>
      <c r="AR117" s="72">
        <f t="shared" ca="1" si="73"/>
        <v>0</v>
      </c>
      <c r="AS117" s="72">
        <f t="shared" ca="1" si="74"/>
        <v>0</v>
      </c>
      <c r="AT117" s="72">
        <f t="shared" ca="1" si="75"/>
        <v>0</v>
      </c>
      <c r="AU117" s="85">
        <f t="shared" ca="1" si="76"/>
        <v>0</v>
      </c>
      <c r="AV117" s="85"/>
      <c r="AW117" s="73">
        <f t="shared" ca="1" si="77"/>
        <v>0</v>
      </c>
      <c r="AY117" s="73">
        <f t="shared" ca="1" si="78"/>
        <v>2794368.5743429922</v>
      </c>
      <c r="AZ117" s="86"/>
    </row>
    <row r="118" spans="1:52">
      <c r="A118" s="77">
        <f t="shared" si="79"/>
        <v>41214</v>
      </c>
      <c r="B118" s="78">
        <f t="shared" si="80"/>
        <v>50000</v>
      </c>
      <c r="C118" s="87"/>
      <c r="D118" s="79">
        <f t="shared" si="42"/>
        <v>50000</v>
      </c>
      <c r="E118" s="67">
        <f t="shared" si="43"/>
        <v>1500000</v>
      </c>
      <c r="F118" s="67">
        <f t="shared" ca="1" si="44"/>
        <v>738138.54366288346</v>
      </c>
      <c r="G118" s="80">
        <f>VLOOKUP($A118,[0]!Table,MATCH(G$4,[0]!Curves,0))</f>
        <v>4.4950000000000001</v>
      </c>
      <c r="H118" s="81">
        <f t="shared" si="45"/>
        <v>4.4950000000000001</v>
      </c>
      <c r="I118" s="80">
        <f t="shared" si="46"/>
        <v>4.4950000000000001</v>
      </c>
      <c r="J118" s="80">
        <f>VLOOKUP($A118,[0]!Table,MATCH(J$4,[0]!Curves,0))</f>
        <v>-0.65800000000000003</v>
      </c>
      <c r="K118" s="81">
        <f t="shared" si="47"/>
        <v>-0.65800000000000003</v>
      </c>
      <c r="L118" s="99">
        <f t="shared" si="48"/>
        <v>-0.65800000000000003</v>
      </c>
      <c r="M118" s="80">
        <f>VLOOKUP($A118,[0]!Table,MATCH(M$4,[0]!Curves,0))</f>
        <v>5.5442322339702005E-3</v>
      </c>
      <c r="N118" s="81">
        <f t="shared" si="49"/>
        <v>5.5442322339702005E-3</v>
      </c>
      <c r="O118" s="99">
        <f t="shared" si="50"/>
        <v>5.5442322339702005E-3</v>
      </c>
      <c r="P118" s="71"/>
      <c r="Q118" s="99">
        <f t="shared" si="51"/>
        <v>3.84254423223397</v>
      </c>
      <c r="R118" s="99">
        <f t="shared" si="52"/>
        <v>3.84254423223397</v>
      </c>
      <c r="S118" s="99">
        <f t="shared" si="53"/>
        <v>3.84254423223397</v>
      </c>
      <c r="T118" s="82"/>
      <c r="U118" s="22">
        <f t="shared" si="54"/>
        <v>30</v>
      </c>
      <c r="V118" s="83">
        <f t="shared" si="55"/>
        <v>41268</v>
      </c>
      <c r="W118" s="22">
        <f t="shared" ca="1" si="56"/>
        <v>4219</v>
      </c>
      <c r="X118" s="80">
        <f>VLOOKUP($A118,[0]!Table,MATCH(X$4,[0]!Curves,0))</f>
        <v>6.23045168802734E-2</v>
      </c>
      <c r="Y118" s="84">
        <f t="shared" ca="1" si="57"/>
        <v>0.49209236244192234</v>
      </c>
      <c r="Z118" s="22">
        <f t="shared" si="58"/>
        <v>1</v>
      </c>
      <c r="AA118" s="22">
        <f t="shared" si="59"/>
        <v>30</v>
      </c>
      <c r="AC118" s="72">
        <f t="shared" ca="1" si="60"/>
        <v>3317932.753764661</v>
      </c>
      <c r="AD118" s="72">
        <f t="shared" ca="1" si="61"/>
        <v>3317932.753764661</v>
      </c>
      <c r="AE118" s="72">
        <f t="shared" ca="1" si="62"/>
        <v>3317932.753764661</v>
      </c>
      <c r="AF118" s="72">
        <f t="shared" ca="1" si="63"/>
        <v>-485695.16173017735</v>
      </c>
      <c r="AG118" s="72">
        <f t="shared" ca="1" si="64"/>
        <v>-485695.16173017735</v>
      </c>
      <c r="AH118" s="72">
        <f t="shared" ca="1" si="65"/>
        <v>-485695.16173017735</v>
      </c>
      <c r="AI118" s="72">
        <f t="shared" ca="1" si="66"/>
        <v>4092.4115069115787</v>
      </c>
      <c r="AJ118" s="72">
        <f t="shared" ca="1" si="67"/>
        <v>4092.4115069115787</v>
      </c>
      <c r="AK118" s="72">
        <f t="shared" ca="1" si="68"/>
        <v>4092.4115069115787</v>
      </c>
      <c r="AL118" s="76"/>
      <c r="AM118" s="72">
        <f t="shared" ca="1" si="69"/>
        <v>0</v>
      </c>
      <c r="AN118" s="72">
        <f t="shared" ca="1" si="70"/>
        <v>0</v>
      </c>
      <c r="AO118" s="72">
        <f t="shared" ca="1" si="71"/>
        <v>0</v>
      </c>
      <c r="AP118" s="85">
        <f t="shared" ca="1" si="72"/>
        <v>0</v>
      </c>
      <c r="AR118" s="72">
        <f t="shared" ca="1" si="73"/>
        <v>0</v>
      </c>
      <c r="AS118" s="72">
        <f t="shared" ca="1" si="74"/>
        <v>0</v>
      </c>
      <c r="AT118" s="72">
        <f t="shared" ca="1" si="75"/>
        <v>0</v>
      </c>
      <c r="AU118" s="85">
        <f t="shared" ca="1" si="76"/>
        <v>0</v>
      </c>
      <c r="AV118" s="85"/>
      <c r="AW118" s="73">
        <f t="shared" ca="1" si="77"/>
        <v>0</v>
      </c>
      <c r="AY118" s="73">
        <f t="shared" ca="1" si="78"/>
        <v>2836330.0035413951</v>
      </c>
      <c r="AZ118" s="86"/>
    </row>
    <row r="119" spans="1:52">
      <c r="A119" s="77">
        <f t="shared" si="79"/>
        <v>41244</v>
      </c>
      <c r="B119" s="78">
        <f t="shared" si="80"/>
        <v>50000</v>
      </c>
      <c r="C119" s="87"/>
      <c r="D119" s="79">
        <f t="shared" si="42"/>
        <v>50000</v>
      </c>
      <c r="E119" s="67">
        <f t="shared" si="43"/>
        <v>1550000</v>
      </c>
      <c r="F119" s="67">
        <f t="shared" ca="1" si="44"/>
        <v>758469.79459813307</v>
      </c>
      <c r="G119" s="80">
        <f>VLOOKUP($A119,[0]!Table,MATCH(G$4,[0]!Curves,0))</f>
        <v>4.63</v>
      </c>
      <c r="H119" s="81">
        <f t="shared" si="45"/>
        <v>4.63</v>
      </c>
      <c r="I119" s="80">
        <f t="shared" si="46"/>
        <v>4.63</v>
      </c>
      <c r="J119" s="80">
        <f>VLOOKUP($A119,[0]!Table,MATCH(J$4,[0]!Curves,0))</f>
        <v>-0.65800000000000003</v>
      </c>
      <c r="K119" s="81">
        <f t="shared" si="47"/>
        <v>-0.65800000000000003</v>
      </c>
      <c r="L119" s="99">
        <f t="shared" si="48"/>
        <v>-0.65800000000000003</v>
      </c>
      <c r="M119" s="80">
        <f>VLOOKUP($A119,[0]!Table,MATCH(M$4,[0]!Curves,0))</f>
        <v>5.5440077742267002E-3</v>
      </c>
      <c r="N119" s="81">
        <f t="shared" si="49"/>
        <v>5.5440077742267002E-3</v>
      </c>
      <c r="O119" s="99">
        <f t="shared" si="50"/>
        <v>5.5440077742267002E-3</v>
      </c>
      <c r="P119" s="71"/>
      <c r="Q119" s="99">
        <f t="shared" si="51"/>
        <v>3.9775440077742266</v>
      </c>
      <c r="R119" s="99">
        <f t="shared" si="52"/>
        <v>3.9775440077742266</v>
      </c>
      <c r="S119" s="99">
        <f t="shared" si="53"/>
        <v>3.9775440077742266</v>
      </c>
      <c r="T119" s="82"/>
      <c r="U119" s="22">
        <f t="shared" si="54"/>
        <v>31</v>
      </c>
      <c r="V119" s="83">
        <f t="shared" si="55"/>
        <v>41299</v>
      </c>
      <c r="W119" s="22">
        <f t="shared" ca="1" si="56"/>
        <v>4250</v>
      </c>
      <c r="X119" s="80">
        <f>VLOOKUP($A119,[0]!Table,MATCH(X$4,[0]!Curves,0))</f>
        <v>6.2339525070102604E-2</v>
      </c>
      <c r="Y119" s="84">
        <f t="shared" ca="1" si="57"/>
        <v>0.48933535135363426</v>
      </c>
      <c r="Z119" s="22">
        <f t="shared" si="58"/>
        <v>1</v>
      </c>
      <c r="AA119" s="22">
        <f t="shared" si="59"/>
        <v>31</v>
      </c>
      <c r="AC119" s="72">
        <f t="shared" ca="1" si="60"/>
        <v>3511715.1489893561</v>
      </c>
      <c r="AD119" s="72">
        <f t="shared" ca="1" si="61"/>
        <v>3511715.1489893561</v>
      </c>
      <c r="AE119" s="72">
        <f t="shared" ca="1" si="62"/>
        <v>3511715.1489893561</v>
      </c>
      <c r="AF119" s="72">
        <f t="shared" ca="1" si="63"/>
        <v>-499073.12484557158</v>
      </c>
      <c r="AG119" s="72">
        <f t="shared" ca="1" si="64"/>
        <v>-499073.12484557158</v>
      </c>
      <c r="AH119" s="72">
        <f t="shared" ca="1" si="65"/>
        <v>-499073.12484557158</v>
      </c>
      <c r="AI119" s="72">
        <f t="shared" ca="1" si="66"/>
        <v>4204.9624377681785</v>
      </c>
      <c r="AJ119" s="72">
        <f t="shared" ca="1" si="67"/>
        <v>4204.9624377681785</v>
      </c>
      <c r="AK119" s="72">
        <f t="shared" ca="1" si="68"/>
        <v>4204.9624377681785</v>
      </c>
      <c r="AL119" s="76"/>
      <c r="AM119" s="72">
        <f t="shared" ca="1" si="69"/>
        <v>0</v>
      </c>
      <c r="AN119" s="72">
        <f t="shared" ca="1" si="70"/>
        <v>0</v>
      </c>
      <c r="AO119" s="72">
        <f t="shared" ca="1" si="71"/>
        <v>0</v>
      </c>
      <c r="AP119" s="85">
        <f t="shared" ca="1" si="72"/>
        <v>0</v>
      </c>
      <c r="AR119" s="72">
        <f t="shared" ca="1" si="73"/>
        <v>0</v>
      </c>
      <c r="AS119" s="72">
        <f t="shared" ca="1" si="74"/>
        <v>0</v>
      </c>
      <c r="AT119" s="72">
        <f t="shared" ca="1" si="75"/>
        <v>0</v>
      </c>
      <c r="AU119" s="85">
        <f t="shared" ca="1" si="76"/>
        <v>0</v>
      </c>
      <c r="AV119" s="85"/>
      <c r="AW119" s="73">
        <f t="shared" ca="1" si="77"/>
        <v>0</v>
      </c>
      <c r="AY119" s="73">
        <f t="shared" ca="1" si="78"/>
        <v>3016846.9865815528</v>
      </c>
      <c r="AZ119" s="86"/>
    </row>
    <row r="120" spans="1:52">
      <c r="A120" s="77">
        <f t="shared" si="79"/>
        <v>41275</v>
      </c>
      <c r="B120" s="78">
        <f t="shared" si="80"/>
        <v>50000</v>
      </c>
      <c r="C120" s="87"/>
      <c r="D120" s="79">
        <f t="shared" si="42"/>
        <v>50000</v>
      </c>
      <c r="E120" s="67">
        <f t="shared" si="43"/>
        <v>1550000</v>
      </c>
      <c r="F120" s="67">
        <f t="shared" ca="1" si="44"/>
        <v>754215.88361365395</v>
      </c>
      <c r="G120" s="80">
        <f>VLOOKUP($A120,[0]!Table,MATCH(G$4,[0]!Curves,0))</f>
        <v>4.726</v>
      </c>
      <c r="H120" s="81">
        <f t="shared" si="45"/>
        <v>4.726</v>
      </c>
      <c r="I120" s="80">
        <f t="shared" si="46"/>
        <v>4.726</v>
      </c>
      <c r="J120" s="80">
        <f>VLOOKUP($A120,[0]!Table,MATCH(J$4,[0]!Curves,0))</f>
        <v>-0.65800000000000003</v>
      </c>
      <c r="K120" s="81">
        <f t="shared" si="47"/>
        <v>-0.65800000000000003</v>
      </c>
      <c r="L120" s="99">
        <f t="shared" si="48"/>
        <v>-0.65800000000000003</v>
      </c>
      <c r="M120" s="80">
        <f>VLOOKUP($A120,[0]!Table,MATCH(M$4,[0]!Curves,0))</f>
        <v>5.5437690512587998E-3</v>
      </c>
      <c r="N120" s="81">
        <f t="shared" si="49"/>
        <v>5.5437690512587998E-3</v>
      </c>
      <c r="O120" s="99">
        <f t="shared" si="50"/>
        <v>5.5437690512587998E-3</v>
      </c>
      <c r="P120" s="71"/>
      <c r="Q120" s="99">
        <f t="shared" si="51"/>
        <v>4.073543769051259</v>
      </c>
      <c r="R120" s="99">
        <f t="shared" si="52"/>
        <v>4.073543769051259</v>
      </c>
      <c r="S120" s="99">
        <f t="shared" si="53"/>
        <v>4.073543769051259</v>
      </c>
      <c r="T120" s="82"/>
      <c r="U120" s="22">
        <f t="shared" si="54"/>
        <v>31</v>
      </c>
      <c r="V120" s="83">
        <f t="shared" si="55"/>
        <v>41330</v>
      </c>
      <c r="W120" s="22">
        <f t="shared" ca="1" si="56"/>
        <v>4281</v>
      </c>
      <c r="X120" s="80">
        <f>VLOOKUP($A120,[0]!Table,MATCH(X$4,[0]!Curves,0))</f>
        <v>6.2375700200020902E-2</v>
      </c>
      <c r="Y120" s="84">
        <f t="shared" ca="1" si="57"/>
        <v>0.48659089265397026</v>
      </c>
      <c r="Z120" s="22">
        <f t="shared" si="58"/>
        <v>1</v>
      </c>
      <c r="AA120" s="22">
        <f t="shared" si="59"/>
        <v>31</v>
      </c>
      <c r="AC120" s="72">
        <f t="shared" ca="1" si="60"/>
        <v>3564424.2659581285</v>
      </c>
      <c r="AD120" s="72">
        <f t="shared" ca="1" si="61"/>
        <v>3564424.2659581285</v>
      </c>
      <c r="AE120" s="72">
        <f t="shared" ca="1" si="62"/>
        <v>3564424.2659581285</v>
      </c>
      <c r="AF120" s="72">
        <f t="shared" ca="1" si="63"/>
        <v>-496274.0514177843</v>
      </c>
      <c r="AG120" s="72">
        <f t="shared" ca="1" si="64"/>
        <v>-496274.0514177843</v>
      </c>
      <c r="AH120" s="72">
        <f t="shared" ca="1" si="65"/>
        <v>-496274.0514177843</v>
      </c>
      <c r="AI120" s="72">
        <f t="shared" ca="1" si="66"/>
        <v>4181.1986735451837</v>
      </c>
      <c r="AJ120" s="72">
        <f t="shared" ca="1" si="67"/>
        <v>4181.1986735451837</v>
      </c>
      <c r="AK120" s="72">
        <f t="shared" ca="1" si="68"/>
        <v>4181.1986735451837</v>
      </c>
      <c r="AL120" s="76"/>
      <c r="AM120" s="72">
        <f t="shared" ca="1" si="69"/>
        <v>0</v>
      </c>
      <c r="AN120" s="72">
        <f t="shared" ca="1" si="70"/>
        <v>0</v>
      </c>
      <c r="AO120" s="72">
        <f t="shared" ca="1" si="71"/>
        <v>0</v>
      </c>
      <c r="AP120" s="85">
        <f t="shared" ca="1" si="72"/>
        <v>0</v>
      </c>
      <c r="AR120" s="72">
        <f t="shared" ca="1" si="73"/>
        <v>0</v>
      </c>
      <c r="AS120" s="72">
        <f t="shared" ca="1" si="74"/>
        <v>0</v>
      </c>
      <c r="AT120" s="72">
        <f t="shared" ca="1" si="75"/>
        <v>0</v>
      </c>
      <c r="AU120" s="85">
        <f t="shared" ca="1" si="76"/>
        <v>0</v>
      </c>
      <c r="AV120" s="85"/>
      <c r="AW120" s="73">
        <f t="shared" ca="1" si="77"/>
        <v>0</v>
      </c>
      <c r="AY120" s="73">
        <f t="shared" ca="1" si="78"/>
        <v>3072331.4132138896</v>
      </c>
      <c r="AZ120" s="86"/>
    </row>
    <row r="121" spans="1:52">
      <c r="A121" s="77">
        <f t="shared" si="79"/>
        <v>41306</v>
      </c>
      <c r="B121" s="78">
        <f t="shared" si="80"/>
        <v>50000</v>
      </c>
      <c r="C121" s="87"/>
      <c r="D121" s="79">
        <f t="shared" si="42"/>
        <v>50000</v>
      </c>
      <c r="E121" s="67">
        <f t="shared" si="43"/>
        <v>1400000</v>
      </c>
      <c r="F121" s="67">
        <f t="shared" ca="1" si="44"/>
        <v>677771.89810516872</v>
      </c>
      <c r="G121" s="80">
        <f>VLOOKUP($A121,[0]!Table,MATCH(G$4,[0]!Curves,0))</f>
        <v>4.6080000000000005</v>
      </c>
      <c r="H121" s="81">
        <f t="shared" si="45"/>
        <v>4.6080000000000005</v>
      </c>
      <c r="I121" s="80">
        <f t="shared" si="46"/>
        <v>4.6080000000000005</v>
      </c>
      <c r="J121" s="80">
        <f>VLOOKUP($A121,[0]!Table,MATCH(J$4,[0]!Curves,0))</f>
        <v>-0.65800000000000003</v>
      </c>
      <c r="K121" s="81">
        <f t="shared" si="47"/>
        <v>-0.65800000000000003</v>
      </c>
      <c r="L121" s="99">
        <f t="shared" si="48"/>
        <v>-0.65800000000000003</v>
      </c>
      <c r="M121" s="80">
        <f>VLOOKUP($A121,[0]!Table,MATCH(M$4,[0]!Curves,0))</f>
        <v>5.5435234371687004E-3</v>
      </c>
      <c r="N121" s="81">
        <f t="shared" si="49"/>
        <v>5.5435234371687004E-3</v>
      </c>
      <c r="O121" s="99">
        <f t="shared" si="50"/>
        <v>5.5435234371687004E-3</v>
      </c>
      <c r="P121" s="71"/>
      <c r="Q121" s="99">
        <f t="shared" si="51"/>
        <v>3.9555435234371692</v>
      </c>
      <c r="R121" s="99">
        <f t="shared" si="52"/>
        <v>3.9555435234371692</v>
      </c>
      <c r="S121" s="99">
        <f t="shared" si="53"/>
        <v>3.9555435234371692</v>
      </c>
      <c r="T121" s="82"/>
      <c r="U121" s="22">
        <f t="shared" si="54"/>
        <v>28</v>
      </c>
      <c r="V121" s="83">
        <f t="shared" si="55"/>
        <v>41358</v>
      </c>
      <c r="W121" s="22">
        <f t="shared" ca="1" si="56"/>
        <v>4309</v>
      </c>
      <c r="X121" s="80">
        <f>VLOOKUP($A121,[0]!Table,MATCH(X$4,[0]!Curves,0))</f>
        <v>6.2411875330373498E-2</v>
      </c>
      <c r="Y121" s="84">
        <f t="shared" ca="1" si="57"/>
        <v>0.48412278436083478</v>
      </c>
      <c r="Z121" s="22">
        <f t="shared" si="58"/>
        <v>1</v>
      </c>
      <c r="AA121" s="22">
        <f t="shared" si="59"/>
        <v>28</v>
      </c>
      <c r="AC121" s="72">
        <f t="shared" ca="1" si="60"/>
        <v>3123172.9064686177</v>
      </c>
      <c r="AD121" s="72">
        <f t="shared" ca="1" si="61"/>
        <v>3123172.9064686177</v>
      </c>
      <c r="AE121" s="72">
        <f t="shared" ca="1" si="62"/>
        <v>3123172.9064686177</v>
      </c>
      <c r="AF121" s="72">
        <f t="shared" ca="1" si="63"/>
        <v>-445973.90895320103</v>
      </c>
      <c r="AG121" s="72">
        <f t="shared" ca="1" si="64"/>
        <v>-445973.90895320103</v>
      </c>
      <c r="AH121" s="72">
        <f t="shared" ca="1" si="65"/>
        <v>-445973.90895320103</v>
      </c>
      <c r="AI121" s="72">
        <f t="shared" ca="1" si="66"/>
        <v>3757.2444022003192</v>
      </c>
      <c r="AJ121" s="72">
        <f t="shared" ca="1" si="67"/>
        <v>3757.2444022003192</v>
      </c>
      <c r="AK121" s="72">
        <f t="shared" ca="1" si="68"/>
        <v>3757.2444022003192</v>
      </c>
      <c r="AL121" s="76"/>
      <c r="AM121" s="72">
        <f t="shared" ca="1" si="69"/>
        <v>0</v>
      </c>
      <c r="AN121" s="72">
        <f t="shared" ca="1" si="70"/>
        <v>0</v>
      </c>
      <c r="AO121" s="72">
        <f t="shared" ca="1" si="71"/>
        <v>0</v>
      </c>
      <c r="AP121" s="85">
        <f t="shared" ca="1" si="72"/>
        <v>0</v>
      </c>
      <c r="AR121" s="72">
        <f t="shared" ca="1" si="73"/>
        <v>0</v>
      </c>
      <c r="AS121" s="72">
        <f t="shared" ca="1" si="74"/>
        <v>0</v>
      </c>
      <c r="AT121" s="72">
        <f t="shared" ca="1" si="75"/>
        <v>0</v>
      </c>
      <c r="AU121" s="85">
        <f t="shared" ca="1" si="76"/>
        <v>0</v>
      </c>
      <c r="AV121" s="85"/>
      <c r="AW121" s="73">
        <f t="shared" ca="1" si="77"/>
        <v>0</v>
      </c>
      <c r="AY121" s="73">
        <f t="shared" ca="1" si="78"/>
        <v>2680956.2419176172</v>
      </c>
      <c r="AZ121" s="86"/>
    </row>
    <row r="122" spans="1:52">
      <c r="A122" s="77">
        <f t="shared" si="79"/>
        <v>41334</v>
      </c>
      <c r="B122" s="78">
        <f t="shared" si="80"/>
        <v>50000</v>
      </c>
      <c r="C122" s="87"/>
      <c r="D122" s="79">
        <f t="shared" si="42"/>
        <v>50000</v>
      </c>
      <c r="E122" s="67">
        <f t="shared" si="43"/>
        <v>1550000</v>
      </c>
      <c r="F122" s="67">
        <f t="shared" ca="1" si="44"/>
        <v>746173.27256484958</v>
      </c>
      <c r="G122" s="80">
        <f>VLOOKUP($A122,[0]!Table,MATCH(G$4,[0]!Curves,0))</f>
        <v>4.4749999999999996</v>
      </c>
      <c r="H122" s="81">
        <f t="shared" si="45"/>
        <v>4.4749999999999996</v>
      </c>
      <c r="I122" s="80">
        <f t="shared" si="46"/>
        <v>4.4749999999999996</v>
      </c>
      <c r="J122" s="80">
        <f>VLOOKUP($A122,[0]!Table,MATCH(J$4,[0]!Curves,0))</f>
        <v>-0.65800000000000003</v>
      </c>
      <c r="K122" s="81">
        <f t="shared" si="47"/>
        <v>-0.65800000000000003</v>
      </c>
      <c r="L122" s="99">
        <f t="shared" si="48"/>
        <v>-0.65800000000000003</v>
      </c>
      <c r="M122" s="80">
        <f>VLOOKUP($A122,[0]!Table,MATCH(M$4,[0]!Curves,0))</f>
        <v>5.5432956702131005E-3</v>
      </c>
      <c r="N122" s="81">
        <f t="shared" si="49"/>
        <v>5.5432956702131005E-3</v>
      </c>
      <c r="O122" s="99">
        <f t="shared" si="50"/>
        <v>5.5432956702131005E-3</v>
      </c>
      <c r="P122" s="71"/>
      <c r="Q122" s="99">
        <f t="shared" si="51"/>
        <v>3.8225432956702128</v>
      </c>
      <c r="R122" s="99">
        <f t="shared" si="52"/>
        <v>3.8225432956702128</v>
      </c>
      <c r="S122" s="99">
        <f t="shared" si="53"/>
        <v>3.8225432956702128</v>
      </c>
      <c r="T122" s="82"/>
      <c r="U122" s="22">
        <f t="shared" si="54"/>
        <v>31</v>
      </c>
      <c r="V122" s="83">
        <f t="shared" si="55"/>
        <v>41389</v>
      </c>
      <c r="W122" s="22">
        <f t="shared" ca="1" si="56"/>
        <v>4340</v>
      </c>
      <c r="X122" s="80">
        <f>VLOOKUP($A122,[0]!Table,MATCH(X$4,[0]!Curves,0))</f>
        <v>6.2444549642032901E-2</v>
      </c>
      <c r="Y122" s="84">
        <f t="shared" ca="1" si="57"/>
        <v>0.48140211133216104</v>
      </c>
      <c r="Z122" s="22">
        <f t="shared" si="58"/>
        <v>1</v>
      </c>
      <c r="AA122" s="22">
        <f t="shared" si="59"/>
        <v>31</v>
      </c>
      <c r="AC122" s="72">
        <f t="shared" ca="1" si="60"/>
        <v>3339125.3947277018</v>
      </c>
      <c r="AD122" s="72">
        <f t="shared" ca="1" si="61"/>
        <v>3339125.3947277018</v>
      </c>
      <c r="AE122" s="72">
        <f t="shared" ca="1" si="62"/>
        <v>3339125.3947277018</v>
      </c>
      <c r="AF122" s="72">
        <f t="shared" ca="1" si="63"/>
        <v>-490982.01334767108</v>
      </c>
      <c r="AG122" s="72">
        <f t="shared" ca="1" si="64"/>
        <v>-490982.01334767108</v>
      </c>
      <c r="AH122" s="72">
        <f t="shared" ca="1" si="65"/>
        <v>-490982.01334767108</v>
      </c>
      <c r="AI122" s="72">
        <f t="shared" ca="1" si="66"/>
        <v>4136.2590710374707</v>
      </c>
      <c r="AJ122" s="72">
        <f t="shared" ca="1" si="67"/>
        <v>4136.2590710374707</v>
      </c>
      <c r="AK122" s="72">
        <f t="shared" ca="1" si="68"/>
        <v>4136.2590710374707</v>
      </c>
      <c r="AL122" s="76"/>
      <c r="AM122" s="72">
        <f t="shared" ca="1" si="69"/>
        <v>0</v>
      </c>
      <c r="AN122" s="72">
        <f t="shared" ca="1" si="70"/>
        <v>0</v>
      </c>
      <c r="AO122" s="72">
        <f t="shared" ca="1" si="71"/>
        <v>0</v>
      </c>
      <c r="AP122" s="85">
        <f t="shared" ca="1" si="72"/>
        <v>0</v>
      </c>
      <c r="AR122" s="72">
        <f t="shared" ca="1" si="73"/>
        <v>0</v>
      </c>
      <c r="AS122" s="72">
        <f t="shared" ca="1" si="74"/>
        <v>0</v>
      </c>
      <c r="AT122" s="72">
        <f t="shared" ca="1" si="75"/>
        <v>0</v>
      </c>
      <c r="AU122" s="85">
        <f t="shared" ca="1" si="76"/>
        <v>0</v>
      </c>
      <c r="AV122" s="85"/>
      <c r="AW122" s="73">
        <f t="shared" ca="1" si="77"/>
        <v>0</v>
      </c>
      <c r="AY122" s="73">
        <f t="shared" ca="1" si="78"/>
        <v>2852279.6404510681</v>
      </c>
      <c r="AZ122" s="86"/>
    </row>
    <row r="123" spans="1:52">
      <c r="A123" s="77">
        <f t="shared" si="79"/>
        <v>41365</v>
      </c>
      <c r="B123" s="78">
        <f t="shared" si="80"/>
        <v>50000</v>
      </c>
      <c r="C123" s="87"/>
      <c r="D123" s="79">
        <f t="shared" si="42"/>
        <v>50000</v>
      </c>
      <c r="E123" s="67">
        <f t="shared" si="43"/>
        <v>1500000</v>
      </c>
      <c r="F123" s="67">
        <f t="shared" ca="1" si="44"/>
        <v>718171.57416842121</v>
      </c>
      <c r="G123" s="80">
        <f>VLOOKUP($A123,[0]!Table,MATCH(G$4,[0]!Curves,0))</f>
        <v>4.29</v>
      </c>
      <c r="H123" s="81">
        <f t="shared" si="45"/>
        <v>4.29</v>
      </c>
      <c r="I123" s="80">
        <f t="shared" si="46"/>
        <v>4.29</v>
      </c>
      <c r="J123" s="80">
        <f>VLOOKUP($A123,[0]!Table,MATCH(J$4,[0]!Curves,0))</f>
        <v>-0.75800000000000001</v>
      </c>
      <c r="K123" s="81">
        <f t="shared" si="47"/>
        <v>-0.75800000000000001</v>
      </c>
      <c r="L123" s="99">
        <f t="shared" si="48"/>
        <v>-0.75800000000000001</v>
      </c>
      <c r="M123" s="80">
        <f>VLOOKUP($A123,[0]!Table,MATCH(M$4,[0]!Curves,0))</f>
        <v>1.7321990451322001E-3</v>
      </c>
      <c r="N123" s="81">
        <f t="shared" si="49"/>
        <v>1.7321990451322001E-3</v>
      </c>
      <c r="O123" s="99">
        <f t="shared" si="50"/>
        <v>1.7321990451322001E-3</v>
      </c>
      <c r="P123" s="71"/>
      <c r="Q123" s="99">
        <f t="shared" si="51"/>
        <v>3.533732199045132</v>
      </c>
      <c r="R123" s="99">
        <f t="shared" si="52"/>
        <v>3.533732199045132</v>
      </c>
      <c r="S123" s="99">
        <f t="shared" si="53"/>
        <v>3.533732199045132</v>
      </c>
      <c r="T123" s="82"/>
      <c r="U123" s="22">
        <f t="shared" si="54"/>
        <v>30</v>
      </c>
      <c r="V123" s="83">
        <f t="shared" si="55"/>
        <v>41419</v>
      </c>
      <c r="W123" s="22">
        <f t="shared" ca="1" si="56"/>
        <v>4370</v>
      </c>
      <c r="X123" s="80">
        <f>VLOOKUP($A123,[0]!Table,MATCH(X$4,[0]!Curves,0))</f>
        <v>6.2480724773211503E-2</v>
      </c>
      <c r="Y123" s="84">
        <f t="shared" ca="1" si="57"/>
        <v>0.47878104944561417</v>
      </c>
      <c r="Z123" s="22">
        <f t="shared" si="58"/>
        <v>1</v>
      </c>
      <c r="AA123" s="22">
        <f t="shared" si="59"/>
        <v>30</v>
      </c>
      <c r="AC123" s="72">
        <f t="shared" ca="1" si="60"/>
        <v>3080956.053182527</v>
      </c>
      <c r="AD123" s="72">
        <f t="shared" ca="1" si="61"/>
        <v>3080956.053182527</v>
      </c>
      <c r="AE123" s="72">
        <f t="shared" ca="1" si="62"/>
        <v>3080956.053182527</v>
      </c>
      <c r="AF123" s="72">
        <f t="shared" ca="1" si="63"/>
        <v>-544374.05321966333</v>
      </c>
      <c r="AG123" s="72">
        <f t="shared" ca="1" si="64"/>
        <v>-544374.05321966333</v>
      </c>
      <c r="AH123" s="72">
        <f t="shared" ca="1" si="65"/>
        <v>-544374.05321966333</v>
      </c>
      <c r="AI123" s="72">
        <f t="shared" ca="1" si="66"/>
        <v>1244.0161150156282</v>
      </c>
      <c r="AJ123" s="72">
        <f t="shared" ca="1" si="67"/>
        <v>1244.0161150156282</v>
      </c>
      <c r="AK123" s="72">
        <f t="shared" ca="1" si="68"/>
        <v>1244.0161150156282</v>
      </c>
      <c r="AL123" s="76"/>
      <c r="AM123" s="72">
        <f t="shared" ca="1" si="69"/>
        <v>0</v>
      </c>
      <c r="AN123" s="72">
        <f t="shared" ca="1" si="70"/>
        <v>0</v>
      </c>
      <c r="AO123" s="72">
        <f t="shared" ca="1" si="71"/>
        <v>0</v>
      </c>
      <c r="AP123" s="85">
        <f t="shared" ca="1" si="72"/>
        <v>0</v>
      </c>
      <c r="AR123" s="72">
        <f t="shared" ca="1" si="73"/>
        <v>0</v>
      </c>
      <c r="AS123" s="72">
        <f t="shared" ca="1" si="74"/>
        <v>0</v>
      </c>
      <c r="AT123" s="72">
        <f t="shared" ca="1" si="75"/>
        <v>0</v>
      </c>
      <c r="AU123" s="85">
        <f t="shared" ca="1" si="76"/>
        <v>0</v>
      </c>
      <c r="AV123" s="85"/>
      <c r="AW123" s="73">
        <f t="shared" ca="1" si="77"/>
        <v>0</v>
      </c>
      <c r="AY123" s="73">
        <f t="shared" ca="1" si="78"/>
        <v>2537826.0160778794</v>
      </c>
      <c r="AZ123" s="86"/>
    </row>
    <row r="124" spans="1:52">
      <c r="A124" s="77">
        <f t="shared" si="79"/>
        <v>41395</v>
      </c>
      <c r="B124" s="78">
        <f t="shared" si="80"/>
        <v>50000</v>
      </c>
      <c r="C124" s="87"/>
      <c r="D124" s="79">
        <f t="shared" si="42"/>
        <v>50000</v>
      </c>
      <c r="E124" s="67">
        <f t="shared" si="43"/>
        <v>1550000</v>
      </c>
      <c r="F124" s="67">
        <f t="shared" ca="1" si="44"/>
        <v>737931.4778970523</v>
      </c>
      <c r="G124" s="80">
        <f>VLOOKUP($A124,[0]!Table,MATCH(G$4,[0]!Curves,0))</f>
        <v>4.28</v>
      </c>
      <c r="H124" s="81">
        <f t="shared" si="45"/>
        <v>4.28</v>
      </c>
      <c r="I124" s="80">
        <f t="shared" si="46"/>
        <v>4.28</v>
      </c>
      <c r="J124" s="80">
        <f>VLOOKUP($A124,[0]!Table,MATCH(J$4,[0]!Curves,0))</f>
        <v>-0.75800000000000001</v>
      </c>
      <c r="K124" s="81">
        <f t="shared" si="47"/>
        <v>-0.75800000000000001</v>
      </c>
      <c r="L124" s="99">
        <f t="shared" si="48"/>
        <v>-0.75800000000000001</v>
      </c>
      <c r="M124" s="80">
        <f>VLOOKUP($A124,[0]!Table,MATCH(M$4,[0]!Curves,0))</f>
        <v>1.732118752205E-3</v>
      </c>
      <c r="N124" s="81">
        <f t="shared" si="49"/>
        <v>1.732118752205E-3</v>
      </c>
      <c r="O124" s="99">
        <f t="shared" si="50"/>
        <v>1.732118752205E-3</v>
      </c>
      <c r="P124" s="71"/>
      <c r="Q124" s="99">
        <f t="shared" si="51"/>
        <v>3.5237321187522053</v>
      </c>
      <c r="R124" s="99">
        <f t="shared" si="52"/>
        <v>3.5237321187522053</v>
      </c>
      <c r="S124" s="99">
        <f t="shared" si="53"/>
        <v>3.5237321187522053</v>
      </c>
      <c r="T124" s="82"/>
      <c r="U124" s="22">
        <f t="shared" si="54"/>
        <v>31</v>
      </c>
      <c r="V124" s="83">
        <f t="shared" si="55"/>
        <v>41450</v>
      </c>
      <c r="W124" s="22">
        <f t="shared" ca="1" si="56"/>
        <v>4401</v>
      </c>
      <c r="X124" s="80">
        <f>VLOOKUP($A124,[0]!Table,MATCH(X$4,[0]!Curves,0))</f>
        <v>6.2515732965088902E-2</v>
      </c>
      <c r="Y124" s="84">
        <f t="shared" ca="1" si="57"/>
        <v>0.47608482444971117</v>
      </c>
      <c r="Z124" s="22">
        <f t="shared" si="58"/>
        <v>1</v>
      </c>
      <c r="AA124" s="22">
        <f t="shared" si="59"/>
        <v>31</v>
      </c>
      <c r="AC124" s="72">
        <f t="shared" ca="1" si="60"/>
        <v>3158346.7253993843</v>
      </c>
      <c r="AD124" s="72">
        <f t="shared" ca="1" si="61"/>
        <v>3158346.7253993843</v>
      </c>
      <c r="AE124" s="72">
        <f t="shared" ca="1" si="62"/>
        <v>3158346.7253993843</v>
      </c>
      <c r="AF124" s="72">
        <f t="shared" ca="1" si="63"/>
        <v>-559352.06024596561</v>
      </c>
      <c r="AG124" s="72">
        <f t="shared" ca="1" si="64"/>
        <v>-559352.06024596561</v>
      </c>
      <c r="AH124" s="72">
        <f t="shared" ca="1" si="65"/>
        <v>-559352.06024596561</v>
      </c>
      <c r="AI124" s="72">
        <f t="shared" ca="1" si="66"/>
        <v>1278.1849507078339</v>
      </c>
      <c r="AJ124" s="72">
        <f t="shared" ca="1" si="67"/>
        <v>1278.1849507078339</v>
      </c>
      <c r="AK124" s="72">
        <f t="shared" ca="1" si="68"/>
        <v>1278.1849507078339</v>
      </c>
      <c r="AL124" s="76"/>
      <c r="AM124" s="72">
        <f t="shared" ca="1" si="69"/>
        <v>0</v>
      </c>
      <c r="AN124" s="72">
        <f t="shared" ca="1" si="70"/>
        <v>0</v>
      </c>
      <c r="AO124" s="72">
        <f t="shared" ca="1" si="71"/>
        <v>0</v>
      </c>
      <c r="AP124" s="85">
        <f t="shared" ca="1" si="72"/>
        <v>0</v>
      </c>
      <c r="AR124" s="72">
        <f t="shared" ca="1" si="73"/>
        <v>0</v>
      </c>
      <c r="AS124" s="72">
        <f t="shared" ca="1" si="74"/>
        <v>0</v>
      </c>
      <c r="AT124" s="72">
        <f t="shared" ca="1" si="75"/>
        <v>0</v>
      </c>
      <c r="AU124" s="85">
        <f t="shared" ca="1" si="76"/>
        <v>0</v>
      </c>
      <c r="AV124" s="85"/>
      <c r="AW124" s="73">
        <f t="shared" ca="1" si="77"/>
        <v>0</v>
      </c>
      <c r="AY124" s="73">
        <f t="shared" ca="1" si="78"/>
        <v>2600272.8501041266</v>
      </c>
      <c r="AZ124" s="86"/>
    </row>
    <row r="125" spans="1:52">
      <c r="A125" s="77">
        <f t="shared" si="79"/>
        <v>41426</v>
      </c>
      <c r="B125" s="78">
        <f t="shared" si="80"/>
        <v>50000</v>
      </c>
      <c r="C125" s="87"/>
      <c r="D125" s="79">
        <f t="shared" si="42"/>
        <v>50000</v>
      </c>
      <c r="E125" s="67">
        <f t="shared" si="43"/>
        <v>1500000</v>
      </c>
      <c r="F125" s="67">
        <f t="shared" ca="1" si="44"/>
        <v>710231.02667583455</v>
      </c>
      <c r="G125" s="80">
        <f>VLOOKUP($A125,[0]!Table,MATCH(G$4,[0]!Curves,0))</f>
        <v>4.3159999999999998</v>
      </c>
      <c r="H125" s="81">
        <f t="shared" si="45"/>
        <v>4.3159999999999998</v>
      </c>
      <c r="I125" s="80">
        <f t="shared" si="46"/>
        <v>4.3159999999999998</v>
      </c>
      <c r="J125" s="80">
        <f>VLOOKUP($A125,[0]!Table,MATCH(J$4,[0]!Curves,0))</f>
        <v>-0.75800000000000001</v>
      </c>
      <c r="K125" s="81">
        <f t="shared" si="47"/>
        <v>-0.75800000000000001</v>
      </c>
      <c r="L125" s="99">
        <f t="shared" si="48"/>
        <v>-0.75800000000000001</v>
      </c>
      <c r="M125" s="80">
        <f>VLOOKUP($A125,[0]!Table,MATCH(M$4,[0]!Curves,0))</f>
        <v>1.7320336657213001E-3</v>
      </c>
      <c r="N125" s="81">
        <f t="shared" si="49"/>
        <v>1.7320336657213001E-3</v>
      </c>
      <c r="O125" s="99">
        <f t="shared" si="50"/>
        <v>1.7320336657213001E-3</v>
      </c>
      <c r="P125" s="71"/>
      <c r="Q125" s="99">
        <f t="shared" si="51"/>
        <v>3.5597320336657212</v>
      </c>
      <c r="R125" s="99">
        <f t="shared" si="52"/>
        <v>3.5597320336657212</v>
      </c>
      <c r="S125" s="99">
        <f t="shared" si="53"/>
        <v>3.5597320336657212</v>
      </c>
      <c r="T125" s="82"/>
      <c r="U125" s="22">
        <f t="shared" si="54"/>
        <v>30</v>
      </c>
      <c r="V125" s="83">
        <f t="shared" si="55"/>
        <v>41480</v>
      </c>
      <c r="W125" s="22">
        <f t="shared" ca="1" si="56"/>
        <v>4431</v>
      </c>
      <c r="X125" s="80">
        <f>VLOOKUP($A125,[0]!Table,MATCH(X$4,[0]!Curves,0))</f>
        <v>6.2551908097122397E-2</v>
      </c>
      <c r="Y125" s="84">
        <f t="shared" ca="1" si="57"/>
        <v>0.47348735111722301</v>
      </c>
      <c r="Z125" s="22">
        <f t="shared" si="58"/>
        <v>1</v>
      </c>
      <c r="AA125" s="22">
        <f t="shared" si="59"/>
        <v>30</v>
      </c>
      <c r="AC125" s="72">
        <f t="shared" ca="1" si="60"/>
        <v>3065357.1111329016</v>
      </c>
      <c r="AD125" s="72">
        <f t="shared" ca="1" si="61"/>
        <v>3065357.1111329016</v>
      </c>
      <c r="AE125" s="72">
        <f t="shared" ca="1" si="62"/>
        <v>3065357.1111329016</v>
      </c>
      <c r="AF125" s="72">
        <f t="shared" ca="1" si="63"/>
        <v>-538355.1182202826</v>
      </c>
      <c r="AG125" s="72">
        <f t="shared" ca="1" si="64"/>
        <v>-538355.1182202826</v>
      </c>
      <c r="AH125" s="72">
        <f t="shared" ca="1" si="65"/>
        <v>-538355.1182202826</v>
      </c>
      <c r="AI125" s="72">
        <f t="shared" ca="1" si="66"/>
        <v>1230.1440486423483</v>
      </c>
      <c r="AJ125" s="72">
        <f t="shared" ca="1" si="67"/>
        <v>1230.1440486423483</v>
      </c>
      <c r="AK125" s="72">
        <f t="shared" ca="1" si="68"/>
        <v>1230.1440486423483</v>
      </c>
      <c r="AL125" s="76"/>
      <c r="AM125" s="72">
        <f t="shared" ca="1" si="69"/>
        <v>0</v>
      </c>
      <c r="AN125" s="72">
        <f t="shared" ca="1" si="70"/>
        <v>0</v>
      </c>
      <c r="AO125" s="72">
        <f t="shared" ca="1" si="71"/>
        <v>0</v>
      </c>
      <c r="AP125" s="85">
        <f t="shared" ca="1" si="72"/>
        <v>0</v>
      </c>
      <c r="AR125" s="72">
        <f t="shared" ca="1" si="73"/>
        <v>0</v>
      </c>
      <c r="AS125" s="72">
        <f t="shared" ca="1" si="74"/>
        <v>0</v>
      </c>
      <c r="AT125" s="72">
        <f t="shared" ca="1" si="75"/>
        <v>0</v>
      </c>
      <c r="AU125" s="85">
        <f t="shared" ca="1" si="76"/>
        <v>0</v>
      </c>
      <c r="AV125" s="85"/>
      <c r="AW125" s="73">
        <f t="shared" ca="1" si="77"/>
        <v>0</v>
      </c>
      <c r="AY125" s="73">
        <f t="shared" ca="1" si="78"/>
        <v>2528232.1369612613</v>
      </c>
      <c r="AZ125" s="86"/>
    </row>
    <row r="126" spans="1:52">
      <c r="A126" s="77">
        <f t="shared" si="79"/>
        <v>41456</v>
      </c>
      <c r="B126" s="78">
        <f t="shared" si="80"/>
        <v>50000</v>
      </c>
      <c r="C126" s="87"/>
      <c r="D126" s="79">
        <f t="shared" si="42"/>
        <v>50000</v>
      </c>
      <c r="E126" s="67">
        <f t="shared" si="43"/>
        <v>1550000</v>
      </c>
      <c r="F126" s="67">
        <f t="shared" ca="1" si="44"/>
        <v>729763.91301279864</v>
      </c>
      <c r="G126" s="80">
        <f>VLOOKUP($A126,[0]!Table,MATCH(G$4,[0]!Curves,0))</f>
        <v>4.3650000000000002</v>
      </c>
      <c r="H126" s="81">
        <f t="shared" si="45"/>
        <v>4.3650000000000002</v>
      </c>
      <c r="I126" s="80">
        <f t="shared" si="46"/>
        <v>4.3650000000000002</v>
      </c>
      <c r="J126" s="80">
        <f>VLOOKUP($A126,[0]!Table,MATCH(J$4,[0]!Curves,0))</f>
        <v>-0.75800000000000001</v>
      </c>
      <c r="K126" s="81">
        <f t="shared" si="47"/>
        <v>-0.75800000000000001</v>
      </c>
      <c r="L126" s="99">
        <f t="shared" si="48"/>
        <v>-0.75800000000000001</v>
      </c>
      <c r="M126" s="80">
        <f>VLOOKUP($A126,[0]!Table,MATCH(M$4,[0]!Curves,0))</f>
        <v>1.7319492755442001E-3</v>
      </c>
      <c r="N126" s="81">
        <f t="shared" si="49"/>
        <v>1.7319492755442001E-3</v>
      </c>
      <c r="O126" s="99">
        <f t="shared" si="50"/>
        <v>1.7319492755442001E-3</v>
      </c>
      <c r="P126" s="71"/>
      <c r="Q126" s="99">
        <f t="shared" si="51"/>
        <v>3.6087319492755445</v>
      </c>
      <c r="R126" s="99">
        <f t="shared" si="52"/>
        <v>3.6087319492755445</v>
      </c>
      <c r="S126" s="99">
        <f t="shared" si="53"/>
        <v>3.6087319492755445</v>
      </c>
      <c r="T126" s="82"/>
      <c r="U126" s="22">
        <f t="shared" si="54"/>
        <v>31</v>
      </c>
      <c r="V126" s="83">
        <f t="shared" si="55"/>
        <v>41511</v>
      </c>
      <c r="W126" s="22">
        <f t="shared" ca="1" si="56"/>
        <v>4462</v>
      </c>
      <c r="X126" s="80">
        <f>VLOOKUP($A126,[0]!Table,MATCH(X$4,[0]!Curves,0))</f>
        <v>6.2586916289826308E-2</v>
      </c>
      <c r="Y126" s="84">
        <f t="shared" ca="1" si="57"/>
        <v>0.47081542775019264</v>
      </c>
      <c r="Z126" s="22">
        <f t="shared" si="58"/>
        <v>1</v>
      </c>
      <c r="AA126" s="22">
        <f t="shared" si="59"/>
        <v>31</v>
      </c>
      <c r="AC126" s="72">
        <f t="shared" ca="1" si="60"/>
        <v>3185419.4803008661</v>
      </c>
      <c r="AD126" s="72">
        <f t="shared" ca="1" si="61"/>
        <v>3185419.4803008661</v>
      </c>
      <c r="AE126" s="72">
        <f t="shared" ca="1" si="62"/>
        <v>3185419.4803008661</v>
      </c>
      <c r="AF126" s="72">
        <f t="shared" ca="1" si="63"/>
        <v>-553161.04606370139</v>
      </c>
      <c r="AG126" s="72">
        <f t="shared" ca="1" si="64"/>
        <v>-553161.04606370139</v>
      </c>
      <c r="AH126" s="72">
        <f t="shared" ca="1" si="65"/>
        <v>-553161.04606370139</v>
      </c>
      <c r="AI126" s="72">
        <f t="shared" ca="1" si="66"/>
        <v>1263.9140804608173</v>
      </c>
      <c r="AJ126" s="72">
        <f t="shared" ca="1" si="67"/>
        <v>1263.9140804608173</v>
      </c>
      <c r="AK126" s="72">
        <f t="shared" ca="1" si="68"/>
        <v>1263.9140804608173</v>
      </c>
      <c r="AL126" s="76"/>
      <c r="AM126" s="72">
        <f t="shared" ca="1" si="69"/>
        <v>0</v>
      </c>
      <c r="AN126" s="72">
        <f t="shared" ca="1" si="70"/>
        <v>0</v>
      </c>
      <c r="AO126" s="72">
        <f t="shared" ca="1" si="71"/>
        <v>0</v>
      </c>
      <c r="AP126" s="85">
        <f t="shared" ca="1" si="72"/>
        <v>0</v>
      </c>
      <c r="AR126" s="72">
        <f t="shared" ca="1" si="73"/>
        <v>0</v>
      </c>
      <c r="AS126" s="72">
        <f t="shared" ca="1" si="74"/>
        <v>0</v>
      </c>
      <c r="AT126" s="72">
        <f t="shared" ca="1" si="75"/>
        <v>0</v>
      </c>
      <c r="AU126" s="85">
        <f t="shared" ca="1" si="76"/>
        <v>0</v>
      </c>
      <c r="AV126" s="85"/>
      <c r="AW126" s="73">
        <f t="shared" ca="1" si="77"/>
        <v>0</v>
      </c>
      <c r="AY126" s="73">
        <f t="shared" ca="1" si="78"/>
        <v>2633522.3483176255</v>
      </c>
      <c r="AZ126" s="86"/>
    </row>
    <row r="127" spans="1:52">
      <c r="A127" s="77">
        <f t="shared" si="79"/>
        <v>41487</v>
      </c>
      <c r="B127" s="78">
        <f t="shared" si="80"/>
        <v>50000</v>
      </c>
      <c r="C127" s="87"/>
      <c r="D127" s="79">
        <f t="shared" si="42"/>
        <v>50000</v>
      </c>
      <c r="E127" s="67">
        <f t="shared" si="43"/>
        <v>1550000</v>
      </c>
      <c r="F127" s="67">
        <f t="shared" ca="1" si="44"/>
        <v>725641.48731117172</v>
      </c>
      <c r="G127" s="80">
        <f>VLOOKUP($A127,[0]!Table,MATCH(G$4,[0]!Curves,0))</f>
        <v>4.41</v>
      </c>
      <c r="H127" s="81">
        <f t="shared" si="45"/>
        <v>4.41</v>
      </c>
      <c r="I127" s="80">
        <f t="shared" si="46"/>
        <v>4.41</v>
      </c>
      <c r="J127" s="80">
        <f>VLOOKUP($A127,[0]!Table,MATCH(J$4,[0]!Curves,0))</f>
        <v>-0.75800000000000001</v>
      </c>
      <c r="K127" s="81">
        <f t="shared" si="47"/>
        <v>-0.75800000000000001</v>
      </c>
      <c r="L127" s="99">
        <f t="shared" si="48"/>
        <v>-0.75800000000000001</v>
      </c>
      <c r="M127" s="80">
        <f>VLOOKUP($A127,[0]!Table,MATCH(M$4,[0]!Curves,0))</f>
        <v>1.7318599561004001E-3</v>
      </c>
      <c r="N127" s="81">
        <f t="shared" si="49"/>
        <v>1.7318599561004001E-3</v>
      </c>
      <c r="O127" s="99">
        <f t="shared" si="50"/>
        <v>1.7318599561004001E-3</v>
      </c>
      <c r="P127" s="71"/>
      <c r="Q127" s="99">
        <f t="shared" si="51"/>
        <v>3.6537318599561006</v>
      </c>
      <c r="R127" s="99">
        <f t="shared" si="52"/>
        <v>3.6537318599561006</v>
      </c>
      <c r="S127" s="99">
        <f t="shared" si="53"/>
        <v>3.6537318599561006</v>
      </c>
      <c r="T127" s="82"/>
      <c r="U127" s="22">
        <f t="shared" si="54"/>
        <v>31</v>
      </c>
      <c r="V127" s="83">
        <f t="shared" si="55"/>
        <v>41542</v>
      </c>
      <c r="W127" s="22">
        <f t="shared" ca="1" si="56"/>
        <v>4493</v>
      </c>
      <c r="X127" s="80">
        <f>VLOOKUP($A127,[0]!Table,MATCH(X$4,[0]!Curves,0))</f>
        <v>6.2623091422714605E-2</v>
      </c>
      <c r="Y127" s="84">
        <f t="shared" ca="1" si="57"/>
        <v>0.46815579826527209</v>
      </c>
      <c r="Z127" s="22">
        <f t="shared" si="58"/>
        <v>1</v>
      </c>
      <c r="AA127" s="22">
        <f t="shared" si="59"/>
        <v>31</v>
      </c>
      <c r="AC127" s="72">
        <f t="shared" ca="1" si="60"/>
        <v>3200078.9590422674</v>
      </c>
      <c r="AD127" s="72">
        <f t="shared" ca="1" si="61"/>
        <v>3200078.9590422674</v>
      </c>
      <c r="AE127" s="72">
        <f t="shared" ca="1" si="62"/>
        <v>3200078.9590422674</v>
      </c>
      <c r="AF127" s="72">
        <f t="shared" ca="1" si="63"/>
        <v>-550036.24738186819</v>
      </c>
      <c r="AG127" s="72">
        <f t="shared" ca="1" si="64"/>
        <v>-550036.24738186819</v>
      </c>
      <c r="AH127" s="72">
        <f t="shared" ca="1" si="65"/>
        <v>-550036.24738186819</v>
      </c>
      <c r="AI127" s="72">
        <f t="shared" ca="1" si="66"/>
        <v>1256.7094343593549</v>
      </c>
      <c r="AJ127" s="72">
        <f t="shared" ca="1" si="67"/>
        <v>1256.7094343593549</v>
      </c>
      <c r="AK127" s="72">
        <f t="shared" ca="1" si="68"/>
        <v>1256.7094343593549</v>
      </c>
      <c r="AL127" s="76"/>
      <c r="AM127" s="72">
        <f t="shared" ca="1" si="69"/>
        <v>0</v>
      </c>
      <c r="AN127" s="72">
        <f t="shared" ca="1" si="70"/>
        <v>0</v>
      </c>
      <c r="AO127" s="72">
        <f t="shared" ca="1" si="71"/>
        <v>0</v>
      </c>
      <c r="AP127" s="85">
        <f t="shared" ca="1" si="72"/>
        <v>0</v>
      </c>
      <c r="AR127" s="72">
        <f t="shared" ca="1" si="73"/>
        <v>0</v>
      </c>
      <c r="AS127" s="72">
        <f t="shared" ca="1" si="74"/>
        <v>0</v>
      </c>
      <c r="AT127" s="72">
        <f t="shared" ca="1" si="75"/>
        <v>0</v>
      </c>
      <c r="AU127" s="85">
        <f t="shared" ca="1" si="76"/>
        <v>0</v>
      </c>
      <c r="AV127" s="85"/>
      <c r="AW127" s="73">
        <f t="shared" ca="1" si="77"/>
        <v>0</v>
      </c>
      <c r="AY127" s="73">
        <f t="shared" ca="1" si="78"/>
        <v>2651299.4210947584</v>
      </c>
      <c r="AZ127" s="86"/>
    </row>
    <row r="128" spans="1:52">
      <c r="A128" s="77">
        <f t="shared" si="79"/>
        <v>41518</v>
      </c>
      <c r="B128" s="78">
        <f t="shared" si="80"/>
        <v>50000</v>
      </c>
      <c r="C128" s="87"/>
      <c r="D128" s="79">
        <f t="shared" si="42"/>
        <v>50000</v>
      </c>
      <c r="E128" s="67">
        <f t="shared" si="43"/>
        <v>1500000</v>
      </c>
      <c r="F128" s="67">
        <f t="shared" ca="1" si="44"/>
        <v>698390.44958793395</v>
      </c>
      <c r="G128" s="80">
        <f>VLOOKUP($A128,[0]!Table,MATCH(G$4,[0]!Curves,0))</f>
        <v>4.4169999999999998</v>
      </c>
      <c r="H128" s="81">
        <f t="shared" si="45"/>
        <v>4.4169999999999998</v>
      </c>
      <c r="I128" s="80">
        <f t="shared" si="46"/>
        <v>4.4169999999999998</v>
      </c>
      <c r="J128" s="80">
        <f>VLOOKUP($A128,[0]!Table,MATCH(J$4,[0]!Curves,0))</f>
        <v>-0.75800000000000001</v>
      </c>
      <c r="K128" s="81">
        <f t="shared" si="47"/>
        <v>-0.75800000000000001</v>
      </c>
      <c r="L128" s="99">
        <f t="shared" si="48"/>
        <v>-0.75800000000000001</v>
      </c>
      <c r="M128" s="80">
        <f>VLOOKUP($A128,[0]!Table,MATCH(M$4,[0]!Curves,0))</f>
        <v>1.7317684861566001E-3</v>
      </c>
      <c r="N128" s="81">
        <f t="shared" si="49"/>
        <v>1.7317684861566001E-3</v>
      </c>
      <c r="O128" s="99">
        <f t="shared" si="50"/>
        <v>1.7317684861566001E-3</v>
      </c>
      <c r="P128" s="71"/>
      <c r="Q128" s="99">
        <f t="shared" si="51"/>
        <v>3.6607317684861567</v>
      </c>
      <c r="R128" s="99">
        <f t="shared" si="52"/>
        <v>3.6607317684861567</v>
      </c>
      <c r="S128" s="99">
        <f t="shared" si="53"/>
        <v>3.6607317684861567</v>
      </c>
      <c r="T128" s="82"/>
      <c r="U128" s="22">
        <f t="shared" si="54"/>
        <v>30</v>
      </c>
      <c r="V128" s="83">
        <f t="shared" si="55"/>
        <v>41572</v>
      </c>
      <c r="W128" s="22">
        <f t="shared" ca="1" si="56"/>
        <v>4523</v>
      </c>
      <c r="X128" s="80">
        <f>VLOOKUP($A128,[0]!Table,MATCH(X$4,[0]!Curves,0))</f>
        <v>6.2659266556036805E-2</v>
      </c>
      <c r="Y128" s="84">
        <f t="shared" ca="1" si="57"/>
        <v>0.46559363305862267</v>
      </c>
      <c r="Z128" s="22">
        <f t="shared" si="58"/>
        <v>1</v>
      </c>
      <c r="AA128" s="22">
        <f t="shared" si="59"/>
        <v>30</v>
      </c>
      <c r="AC128" s="72">
        <f t="shared" ca="1" si="60"/>
        <v>3084790.6158299041</v>
      </c>
      <c r="AD128" s="72">
        <f t="shared" ca="1" si="61"/>
        <v>3084790.6158299041</v>
      </c>
      <c r="AE128" s="72">
        <f t="shared" ca="1" si="62"/>
        <v>3084790.6158299041</v>
      </c>
      <c r="AF128" s="72">
        <f t="shared" ca="1" si="63"/>
        <v>-529379.96078765392</v>
      </c>
      <c r="AG128" s="72">
        <f t="shared" ca="1" si="64"/>
        <v>-529379.96078765392</v>
      </c>
      <c r="AH128" s="72">
        <f t="shared" ca="1" si="65"/>
        <v>-529379.96078765392</v>
      </c>
      <c r="AI128" s="72">
        <f t="shared" ca="1" si="66"/>
        <v>1209.4505716291237</v>
      </c>
      <c r="AJ128" s="72">
        <f t="shared" ca="1" si="67"/>
        <v>1209.4505716291237</v>
      </c>
      <c r="AK128" s="72">
        <f t="shared" ca="1" si="68"/>
        <v>1209.4505716291237</v>
      </c>
      <c r="AL128" s="76"/>
      <c r="AM128" s="72">
        <f t="shared" ca="1" si="69"/>
        <v>0</v>
      </c>
      <c r="AN128" s="72">
        <f t="shared" ca="1" si="70"/>
        <v>0</v>
      </c>
      <c r="AO128" s="72">
        <f t="shared" ca="1" si="71"/>
        <v>0</v>
      </c>
      <c r="AP128" s="85">
        <f t="shared" ca="1" si="72"/>
        <v>0</v>
      </c>
      <c r="AR128" s="72">
        <f t="shared" ca="1" si="73"/>
        <v>0</v>
      </c>
      <c r="AS128" s="72">
        <f t="shared" ca="1" si="74"/>
        <v>0</v>
      </c>
      <c r="AT128" s="72">
        <f t="shared" ca="1" si="75"/>
        <v>0</v>
      </c>
      <c r="AU128" s="85">
        <f t="shared" ca="1" si="76"/>
        <v>0</v>
      </c>
      <c r="AV128" s="85"/>
      <c r="AW128" s="73">
        <f t="shared" ca="1" si="77"/>
        <v>0</v>
      </c>
      <c r="AY128" s="73">
        <f t="shared" ca="1" si="78"/>
        <v>2556620.1056138794</v>
      </c>
      <c r="AZ128" s="86"/>
    </row>
    <row r="129" spans="1:52">
      <c r="A129" s="77">
        <f t="shared" si="79"/>
        <v>41548</v>
      </c>
      <c r="B129" s="78">
        <f t="shared" si="80"/>
        <v>50000</v>
      </c>
      <c r="C129" s="87"/>
      <c r="D129" s="79">
        <f t="shared" si="42"/>
        <v>50000</v>
      </c>
      <c r="E129" s="67">
        <f t="shared" si="43"/>
        <v>1550000</v>
      </c>
      <c r="F129" s="67">
        <f t="shared" ca="1" si="44"/>
        <v>717585.03064780426</v>
      </c>
      <c r="G129" s="80">
        <f>VLOOKUP($A129,[0]!Table,MATCH(G$4,[0]!Curves,0))</f>
        <v>4.4450000000000003</v>
      </c>
      <c r="H129" s="81">
        <f t="shared" si="45"/>
        <v>4.4450000000000003</v>
      </c>
      <c r="I129" s="80">
        <f t="shared" si="46"/>
        <v>4.4450000000000003</v>
      </c>
      <c r="J129" s="80">
        <f>VLOOKUP($A129,[0]!Table,MATCH(J$4,[0]!Curves,0))</f>
        <v>-0.75800000000000001</v>
      </c>
      <c r="K129" s="81">
        <f t="shared" si="47"/>
        <v>-0.75800000000000001</v>
      </c>
      <c r="L129" s="99">
        <f t="shared" si="48"/>
        <v>-0.75800000000000001</v>
      </c>
      <c r="M129" s="80">
        <f>VLOOKUP($A129,[0]!Table,MATCH(M$4,[0]!Curves,0))</f>
        <v>1.7316779197330001E-3</v>
      </c>
      <c r="N129" s="81">
        <f t="shared" si="49"/>
        <v>1.7316779197330001E-3</v>
      </c>
      <c r="O129" s="99">
        <f t="shared" si="50"/>
        <v>1.7316779197330001E-3</v>
      </c>
      <c r="P129" s="71"/>
      <c r="Q129" s="99">
        <f t="shared" si="51"/>
        <v>3.6887316779197334</v>
      </c>
      <c r="R129" s="99">
        <f t="shared" si="52"/>
        <v>3.6887316779197334</v>
      </c>
      <c r="S129" s="99">
        <f t="shared" si="53"/>
        <v>3.6887316779197334</v>
      </c>
      <c r="T129" s="82"/>
      <c r="U129" s="22">
        <f t="shared" si="54"/>
        <v>31</v>
      </c>
      <c r="V129" s="83">
        <f t="shared" si="55"/>
        <v>41603</v>
      </c>
      <c r="W129" s="22">
        <f t="shared" ca="1" si="56"/>
        <v>4554</v>
      </c>
      <c r="X129" s="80">
        <f>VLOOKUP($A129,[0]!Table,MATCH(X$4,[0]!Curves,0))</f>
        <v>6.2694274749988108E-2</v>
      </c>
      <c r="Y129" s="84">
        <f t="shared" ca="1" si="57"/>
        <v>0.46295808428890595</v>
      </c>
      <c r="Z129" s="22">
        <f t="shared" si="58"/>
        <v>1</v>
      </c>
      <c r="AA129" s="22">
        <f t="shared" si="59"/>
        <v>31</v>
      </c>
      <c r="AC129" s="72">
        <f t="shared" ca="1" si="60"/>
        <v>3189665.4612294901</v>
      </c>
      <c r="AD129" s="72">
        <f t="shared" ca="1" si="61"/>
        <v>3189665.4612294901</v>
      </c>
      <c r="AE129" s="72">
        <f t="shared" ca="1" si="62"/>
        <v>3189665.4612294901</v>
      </c>
      <c r="AF129" s="72">
        <f t="shared" ca="1" si="63"/>
        <v>-543929.45323103562</v>
      </c>
      <c r="AG129" s="72">
        <f t="shared" ca="1" si="64"/>
        <v>-543929.45323103562</v>
      </c>
      <c r="AH129" s="72">
        <f t="shared" ca="1" si="65"/>
        <v>-543929.45323103562</v>
      </c>
      <c r="AI129" s="72">
        <f t="shared" ca="1" si="66"/>
        <v>1242.6261531037308</v>
      </c>
      <c r="AJ129" s="72">
        <f t="shared" ca="1" si="67"/>
        <v>1242.6261531037308</v>
      </c>
      <c r="AK129" s="72">
        <f t="shared" ca="1" si="68"/>
        <v>1242.6261531037308</v>
      </c>
      <c r="AL129" s="76"/>
      <c r="AM129" s="72">
        <f t="shared" ca="1" si="69"/>
        <v>0</v>
      </c>
      <c r="AN129" s="72">
        <f t="shared" ca="1" si="70"/>
        <v>0</v>
      </c>
      <c r="AO129" s="72">
        <f t="shared" ca="1" si="71"/>
        <v>0</v>
      </c>
      <c r="AP129" s="85">
        <f t="shared" ca="1" si="72"/>
        <v>0</v>
      </c>
      <c r="AR129" s="72">
        <f t="shared" ca="1" si="73"/>
        <v>0</v>
      </c>
      <c r="AS129" s="72">
        <f t="shared" ca="1" si="74"/>
        <v>0</v>
      </c>
      <c r="AT129" s="72">
        <f t="shared" ca="1" si="75"/>
        <v>0</v>
      </c>
      <c r="AU129" s="85">
        <f t="shared" ca="1" si="76"/>
        <v>0</v>
      </c>
      <c r="AV129" s="85"/>
      <c r="AW129" s="73">
        <f t="shared" ca="1" si="77"/>
        <v>0</v>
      </c>
      <c r="AY129" s="73">
        <f t="shared" ca="1" si="78"/>
        <v>2646978.6341515584</v>
      </c>
      <c r="AZ129" s="86"/>
    </row>
    <row r="130" spans="1:52">
      <c r="A130" s="77">
        <f t="shared" si="79"/>
        <v>41579</v>
      </c>
      <c r="B130" s="78">
        <f t="shared" si="80"/>
        <v>50000</v>
      </c>
      <c r="C130" s="87"/>
      <c r="D130" s="79">
        <f t="shared" si="42"/>
        <v>50000</v>
      </c>
      <c r="E130" s="67">
        <f t="shared" si="43"/>
        <v>1500000</v>
      </c>
      <c r="F130" s="67">
        <f t="shared" ca="1" si="44"/>
        <v>690628.72815641901</v>
      </c>
      <c r="G130" s="80">
        <f>VLOOKUP($A130,[0]!Table,MATCH(G$4,[0]!Curves,0))</f>
        <v>4.58</v>
      </c>
      <c r="H130" s="81">
        <f t="shared" si="45"/>
        <v>4.58</v>
      </c>
      <c r="I130" s="80">
        <f t="shared" si="46"/>
        <v>4.58</v>
      </c>
      <c r="J130" s="80">
        <f>VLOOKUP($A130,[0]!Table,MATCH(J$4,[0]!Curves,0))</f>
        <v>-0.69800000000000006</v>
      </c>
      <c r="K130" s="81">
        <f t="shared" si="47"/>
        <v>-0.69800000000000006</v>
      </c>
      <c r="L130" s="99">
        <f t="shared" si="48"/>
        <v>-0.69800000000000006</v>
      </c>
      <c r="M130" s="80">
        <f>VLOOKUP($A130,[0]!Table,MATCH(M$4,[0]!Curves,0))</f>
        <v>5.5410631024946002E-3</v>
      </c>
      <c r="N130" s="81">
        <f t="shared" si="49"/>
        <v>5.5410631024946002E-3</v>
      </c>
      <c r="O130" s="99">
        <f t="shared" si="50"/>
        <v>5.5410631024946002E-3</v>
      </c>
      <c r="P130" s="71"/>
      <c r="Q130" s="99">
        <f t="shared" si="51"/>
        <v>3.8875410631024945</v>
      </c>
      <c r="R130" s="99">
        <f t="shared" si="52"/>
        <v>3.8875410631024945</v>
      </c>
      <c r="S130" s="99">
        <f t="shared" si="53"/>
        <v>3.8875410631024945</v>
      </c>
      <c r="T130" s="82"/>
      <c r="U130" s="22">
        <f t="shared" si="54"/>
        <v>30</v>
      </c>
      <c r="V130" s="83">
        <f t="shared" si="55"/>
        <v>41633</v>
      </c>
      <c r="W130" s="22">
        <f t="shared" ca="1" si="56"/>
        <v>4584</v>
      </c>
      <c r="X130" s="80">
        <f>VLOOKUP($A130,[0]!Table,MATCH(X$4,[0]!Curves,0))</f>
        <v>6.2730449884164804E-2</v>
      </c>
      <c r="Y130" s="84">
        <f t="shared" ca="1" si="57"/>
        <v>0.46041915210427931</v>
      </c>
      <c r="Z130" s="22">
        <f t="shared" si="58"/>
        <v>1</v>
      </c>
      <c r="AA130" s="22">
        <f t="shared" si="59"/>
        <v>30</v>
      </c>
      <c r="AC130" s="72">
        <f t="shared" ca="1" si="60"/>
        <v>3163079.5749563989</v>
      </c>
      <c r="AD130" s="72">
        <f t="shared" ca="1" si="61"/>
        <v>3163079.5749563989</v>
      </c>
      <c r="AE130" s="72">
        <f t="shared" ca="1" si="62"/>
        <v>3163079.5749563989</v>
      </c>
      <c r="AF130" s="72">
        <f t="shared" ca="1" si="63"/>
        <v>-482058.85225318052</v>
      </c>
      <c r="AG130" s="72">
        <f t="shared" ca="1" si="64"/>
        <v>-482058.85225318052</v>
      </c>
      <c r="AH130" s="72">
        <f t="shared" ca="1" si="65"/>
        <v>-482058.85225318052</v>
      </c>
      <c r="AI130" s="72">
        <f t="shared" ca="1" si="66"/>
        <v>3826.8173631103068</v>
      </c>
      <c r="AJ130" s="72">
        <f t="shared" ca="1" si="67"/>
        <v>3826.8173631103068</v>
      </c>
      <c r="AK130" s="72">
        <f t="shared" ca="1" si="68"/>
        <v>3826.8173631103068</v>
      </c>
      <c r="AL130" s="76"/>
      <c r="AM130" s="72">
        <f t="shared" ca="1" si="69"/>
        <v>0</v>
      </c>
      <c r="AN130" s="72">
        <f t="shared" ca="1" si="70"/>
        <v>0</v>
      </c>
      <c r="AO130" s="72">
        <f t="shared" ca="1" si="71"/>
        <v>0</v>
      </c>
      <c r="AP130" s="85">
        <f t="shared" ca="1" si="72"/>
        <v>0</v>
      </c>
      <c r="AR130" s="72">
        <f t="shared" ca="1" si="73"/>
        <v>0</v>
      </c>
      <c r="AS130" s="72">
        <f t="shared" ca="1" si="74"/>
        <v>0</v>
      </c>
      <c r="AT130" s="72">
        <f t="shared" ca="1" si="75"/>
        <v>0</v>
      </c>
      <c r="AU130" s="85">
        <f t="shared" ca="1" si="76"/>
        <v>0</v>
      </c>
      <c r="AV130" s="85"/>
      <c r="AW130" s="73">
        <f t="shared" ca="1" si="77"/>
        <v>0</v>
      </c>
      <c r="AY130" s="73">
        <f t="shared" ca="1" si="78"/>
        <v>2684847.5400663288</v>
      </c>
      <c r="AZ130" s="86"/>
    </row>
    <row r="131" spans="1:52">
      <c r="A131" s="77">
        <f t="shared" si="79"/>
        <v>41609</v>
      </c>
      <c r="B131" s="78">
        <f t="shared" si="80"/>
        <v>50000</v>
      </c>
      <c r="C131" s="87"/>
      <c r="D131" s="79">
        <f t="shared" si="42"/>
        <v>50000</v>
      </c>
      <c r="E131" s="67">
        <f t="shared" si="43"/>
        <v>1550000</v>
      </c>
      <c r="F131" s="67">
        <f t="shared" ca="1" si="44"/>
        <v>709601.68316182576</v>
      </c>
      <c r="G131" s="80">
        <f>VLOOKUP($A131,[0]!Table,MATCH(G$4,[0]!Curves,0))</f>
        <v>4.7149999999999999</v>
      </c>
      <c r="H131" s="81">
        <f t="shared" si="45"/>
        <v>4.7149999999999999</v>
      </c>
      <c r="I131" s="80">
        <f t="shared" si="46"/>
        <v>4.7149999999999999</v>
      </c>
      <c r="J131" s="80">
        <f>VLOOKUP($A131,[0]!Table,MATCH(J$4,[0]!Curves,0))</f>
        <v>-0.69800000000000006</v>
      </c>
      <c r="K131" s="81">
        <f t="shared" si="47"/>
        <v>-0.69800000000000006</v>
      </c>
      <c r="L131" s="99">
        <f t="shared" si="48"/>
        <v>-0.69800000000000006</v>
      </c>
      <c r="M131" s="80">
        <f>VLOOKUP($A131,[0]!Table,MATCH(M$4,[0]!Curves,0))</f>
        <v>5.5407601926467003E-3</v>
      </c>
      <c r="N131" s="81">
        <f t="shared" si="49"/>
        <v>5.5407601926467003E-3</v>
      </c>
      <c r="O131" s="99">
        <f t="shared" si="50"/>
        <v>5.5407601926467003E-3</v>
      </c>
      <c r="P131" s="71"/>
      <c r="Q131" s="99">
        <f t="shared" si="51"/>
        <v>4.0225407601926468</v>
      </c>
      <c r="R131" s="99">
        <f t="shared" si="52"/>
        <v>4.0225407601926468</v>
      </c>
      <c r="S131" s="99">
        <f t="shared" si="53"/>
        <v>4.0225407601926468</v>
      </c>
      <c r="T131" s="82"/>
      <c r="U131" s="22">
        <f t="shared" si="54"/>
        <v>31</v>
      </c>
      <c r="V131" s="83">
        <f t="shared" si="55"/>
        <v>41664</v>
      </c>
      <c r="W131" s="22">
        <f t="shared" ca="1" si="56"/>
        <v>4615</v>
      </c>
      <c r="X131" s="80">
        <f>VLOOKUP($A131,[0]!Table,MATCH(X$4,[0]!Curves,0))</f>
        <v>6.2765458078943001E-2</v>
      </c>
      <c r="Y131" s="84">
        <f t="shared" ca="1" si="57"/>
        <v>0.45780753752375858</v>
      </c>
      <c r="Z131" s="22">
        <f t="shared" si="58"/>
        <v>1</v>
      </c>
      <c r="AA131" s="22">
        <f t="shared" si="59"/>
        <v>31</v>
      </c>
      <c r="AC131" s="72">
        <f t="shared" ca="1" si="60"/>
        <v>3345771.9361080085</v>
      </c>
      <c r="AD131" s="72">
        <f t="shared" ca="1" si="61"/>
        <v>3345771.9361080085</v>
      </c>
      <c r="AE131" s="72">
        <f t="shared" ca="1" si="62"/>
        <v>3345771.9361080085</v>
      </c>
      <c r="AF131" s="72">
        <f t="shared" ca="1" si="63"/>
        <v>-495301.9748469544</v>
      </c>
      <c r="AG131" s="72">
        <f t="shared" ca="1" si="64"/>
        <v>-495301.9748469544</v>
      </c>
      <c r="AH131" s="72">
        <f t="shared" ca="1" si="65"/>
        <v>-495301.9748469544</v>
      </c>
      <c r="AI131" s="72">
        <f t="shared" ca="1" si="66"/>
        <v>3931.7327586981405</v>
      </c>
      <c r="AJ131" s="72">
        <f t="shared" ca="1" si="67"/>
        <v>3931.7327586981405</v>
      </c>
      <c r="AK131" s="72">
        <f t="shared" ca="1" si="68"/>
        <v>3931.7327586981405</v>
      </c>
      <c r="AL131" s="76"/>
      <c r="AM131" s="72">
        <f t="shared" ca="1" si="69"/>
        <v>0</v>
      </c>
      <c r="AN131" s="72">
        <f t="shared" ca="1" si="70"/>
        <v>0</v>
      </c>
      <c r="AO131" s="72">
        <f t="shared" ca="1" si="71"/>
        <v>0</v>
      </c>
      <c r="AP131" s="85">
        <f t="shared" ca="1" si="72"/>
        <v>0</v>
      </c>
      <c r="AR131" s="72">
        <f t="shared" ca="1" si="73"/>
        <v>0</v>
      </c>
      <c r="AS131" s="72">
        <f t="shared" ca="1" si="74"/>
        <v>0</v>
      </c>
      <c r="AT131" s="72">
        <f t="shared" ca="1" si="75"/>
        <v>0</v>
      </c>
      <c r="AU131" s="85">
        <f t="shared" ca="1" si="76"/>
        <v>0</v>
      </c>
      <c r="AV131" s="85"/>
      <c r="AW131" s="73">
        <f t="shared" ca="1" si="77"/>
        <v>0</v>
      </c>
      <c r="AY131" s="73">
        <f t="shared" ca="1" si="78"/>
        <v>2854401.6940197521</v>
      </c>
      <c r="AZ131" s="86"/>
    </row>
    <row r="132" spans="1:52">
      <c r="A132" s="77">
        <f t="shared" si="79"/>
        <v>41640</v>
      </c>
      <c r="B132" s="78">
        <f t="shared" si="80"/>
        <v>50000</v>
      </c>
      <c r="C132" s="87"/>
      <c r="D132" s="79">
        <f t="shared" si="42"/>
        <v>50000</v>
      </c>
      <c r="E132" s="67">
        <f t="shared" si="43"/>
        <v>1550000</v>
      </c>
      <c r="F132" s="67">
        <f t="shared" ca="1" si="44"/>
        <v>705572.44659033942</v>
      </c>
      <c r="G132" s="80">
        <f>VLOOKUP($A132,[0]!Table,MATCH(G$4,[0]!Curves,0))</f>
        <v>4.8109999999999999</v>
      </c>
      <c r="H132" s="81">
        <f t="shared" si="45"/>
        <v>4.8109999999999999</v>
      </c>
      <c r="I132" s="80">
        <f t="shared" si="46"/>
        <v>4.8109999999999999</v>
      </c>
      <c r="J132" s="80">
        <f>VLOOKUP($A132,[0]!Table,MATCH(J$4,[0]!Curves,0))</f>
        <v>-0.69800000000000006</v>
      </c>
      <c r="K132" s="81">
        <f t="shared" si="47"/>
        <v>-0.69800000000000006</v>
      </c>
      <c r="L132" s="99">
        <f t="shared" si="48"/>
        <v>-0.69800000000000006</v>
      </c>
      <c r="M132" s="80">
        <f>VLOOKUP($A132,[0]!Table,MATCH(M$4,[0]!Curves,0))</f>
        <v>5.5404404211380999E-3</v>
      </c>
      <c r="N132" s="81">
        <f t="shared" si="49"/>
        <v>5.5404404211380999E-3</v>
      </c>
      <c r="O132" s="99">
        <f t="shared" si="50"/>
        <v>5.5404404211380999E-3</v>
      </c>
      <c r="P132" s="71"/>
      <c r="Q132" s="99">
        <f t="shared" si="51"/>
        <v>4.1185404404211381</v>
      </c>
      <c r="R132" s="99">
        <f t="shared" si="52"/>
        <v>4.1185404404211381</v>
      </c>
      <c r="S132" s="99">
        <f t="shared" si="53"/>
        <v>4.1185404404211381</v>
      </c>
      <c r="T132" s="82"/>
      <c r="U132" s="22">
        <f t="shared" si="54"/>
        <v>31</v>
      </c>
      <c r="V132" s="83">
        <f t="shared" si="55"/>
        <v>41695</v>
      </c>
      <c r="W132" s="22">
        <f t="shared" ca="1" si="56"/>
        <v>4646</v>
      </c>
      <c r="X132" s="80">
        <f>VLOOKUP($A132,[0]!Table,MATCH(X$4,[0]!Curves,0))</f>
        <v>6.28016332139745E-2</v>
      </c>
      <c r="Y132" s="84">
        <f t="shared" ca="1" si="57"/>
        <v>0.45520803005828347</v>
      </c>
      <c r="Z132" s="22">
        <f t="shared" si="58"/>
        <v>1</v>
      </c>
      <c r="AA132" s="22">
        <f t="shared" si="59"/>
        <v>31</v>
      </c>
      <c r="AC132" s="72">
        <f t="shared" ca="1" si="60"/>
        <v>3394509.0405461229</v>
      </c>
      <c r="AD132" s="72">
        <f t="shared" ca="1" si="61"/>
        <v>3394509.0405461229</v>
      </c>
      <c r="AE132" s="72">
        <f t="shared" ca="1" si="62"/>
        <v>3394509.0405461229</v>
      </c>
      <c r="AF132" s="72">
        <f t="shared" ca="1" si="63"/>
        <v>-492489.56772005698</v>
      </c>
      <c r="AG132" s="72">
        <f t="shared" ca="1" si="64"/>
        <v>-492489.56772005698</v>
      </c>
      <c r="AH132" s="72">
        <f t="shared" ca="1" si="65"/>
        <v>-492489.56772005698</v>
      </c>
      <c r="AI132" s="72">
        <f t="shared" ca="1" si="66"/>
        <v>3909.1821031304194</v>
      </c>
      <c r="AJ132" s="72">
        <f t="shared" ca="1" si="67"/>
        <v>3909.1821031304194</v>
      </c>
      <c r="AK132" s="72">
        <f t="shared" ca="1" si="68"/>
        <v>3909.1821031304194</v>
      </c>
      <c r="AL132" s="76"/>
      <c r="AM132" s="72">
        <f t="shared" ca="1" si="69"/>
        <v>0</v>
      </c>
      <c r="AN132" s="72">
        <f t="shared" ca="1" si="70"/>
        <v>0</v>
      </c>
      <c r="AO132" s="72">
        <f t="shared" ca="1" si="71"/>
        <v>0</v>
      </c>
      <c r="AP132" s="85">
        <f t="shared" ca="1" si="72"/>
        <v>0</v>
      </c>
      <c r="AR132" s="72">
        <f t="shared" ca="1" si="73"/>
        <v>0</v>
      </c>
      <c r="AS132" s="72">
        <f t="shared" ca="1" si="74"/>
        <v>0</v>
      </c>
      <c r="AT132" s="72">
        <f t="shared" ca="1" si="75"/>
        <v>0</v>
      </c>
      <c r="AU132" s="85">
        <f t="shared" ca="1" si="76"/>
        <v>0</v>
      </c>
      <c r="AV132" s="85"/>
      <c r="AW132" s="73">
        <f t="shared" ca="1" si="77"/>
        <v>0</v>
      </c>
      <c r="AY132" s="73">
        <f t="shared" ca="1" si="78"/>
        <v>2905928.6549291965</v>
      </c>
      <c r="AZ132" s="86"/>
    </row>
    <row r="133" spans="1:52">
      <c r="A133" s="77">
        <f t="shared" si="79"/>
        <v>41671</v>
      </c>
      <c r="B133" s="78">
        <f t="shared" si="80"/>
        <v>50000</v>
      </c>
      <c r="C133" s="87"/>
      <c r="D133" s="79">
        <f t="shared" si="42"/>
        <v>50000</v>
      </c>
      <c r="E133" s="67">
        <f t="shared" si="43"/>
        <v>1400000</v>
      </c>
      <c r="F133" s="67">
        <f t="shared" ca="1" si="44"/>
        <v>634018.64773964323</v>
      </c>
      <c r="G133" s="80">
        <f>VLOOKUP($A133,[0]!Table,MATCH(G$4,[0]!Curves,0))</f>
        <v>4.6930000000000005</v>
      </c>
      <c r="H133" s="81">
        <f t="shared" si="45"/>
        <v>4.6930000000000005</v>
      </c>
      <c r="I133" s="80">
        <f t="shared" si="46"/>
        <v>4.6930000000000005</v>
      </c>
      <c r="J133" s="80">
        <f>VLOOKUP($A133,[0]!Table,MATCH(J$4,[0]!Curves,0))</f>
        <v>-0.69800000000000006</v>
      </c>
      <c r="K133" s="81">
        <f t="shared" si="47"/>
        <v>-0.69800000000000006</v>
      </c>
      <c r="L133" s="99">
        <f t="shared" si="48"/>
        <v>-0.69800000000000006</v>
      </c>
      <c r="M133" s="80">
        <f>VLOOKUP($A133,[0]!Table,MATCH(M$4,[0]!Curves,0))</f>
        <v>5.5401137756434004E-3</v>
      </c>
      <c r="N133" s="81">
        <f t="shared" si="49"/>
        <v>5.5401137756434004E-3</v>
      </c>
      <c r="O133" s="99">
        <f t="shared" si="50"/>
        <v>5.5401137756434004E-3</v>
      </c>
      <c r="P133" s="71"/>
      <c r="Q133" s="99">
        <f t="shared" si="51"/>
        <v>4.000540113775644</v>
      </c>
      <c r="R133" s="99">
        <f t="shared" si="52"/>
        <v>4.000540113775644</v>
      </c>
      <c r="S133" s="99">
        <f t="shared" si="53"/>
        <v>4.000540113775644</v>
      </c>
      <c r="T133" s="82"/>
      <c r="U133" s="22">
        <f t="shared" si="54"/>
        <v>28</v>
      </c>
      <c r="V133" s="83">
        <f t="shared" si="55"/>
        <v>41723</v>
      </c>
      <c r="W133" s="22">
        <f t="shared" ca="1" si="56"/>
        <v>4674</v>
      </c>
      <c r="X133" s="80">
        <f>VLOOKUP($A133,[0]!Table,MATCH(X$4,[0]!Curves,0))</f>
        <v>6.2837808349439903E-2</v>
      </c>
      <c r="Y133" s="84">
        <f t="shared" ca="1" si="57"/>
        <v>0.4528704626711737</v>
      </c>
      <c r="Z133" s="22">
        <f t="shared" si="58"/>
        <v>1</v>
      </c>
      <c r="AA133" s="22">
        <f t="shared" si="59"/>
        <v>28</v>
      </c>
      <c r="AC133" s="72">
        <f t="shared" ca="1" si="60"/>
        <v>2975449.5138421459</v>
      </c>
      <c r="AD133" s="72">
        <f t="shared" ca="1" si="61"/>
        <v>2975449.5138421459</v>
      </c>
      <c r="AE133" s="72">
        <f t="shared" ca="1" si="62"/>
        <v>2975449.5138421459</v>
      </c>
      <c r="AF133" s="72">
        <f t="shared" ca="1" si="63"/>
        <v>-442545.01612227102</v>
      </c>
      <c r="AG133" s="72">
        <f t="shared" ca="1" si="64"/>
        <v>-442545.01612227102</v>
      </c>
      <c r="AH133" s="72">
        <f t="shared" ca="1" si="65"/>
        <v>-442545.01612227102</v>
      </c>
      <c r="AI133" s="72">
        <f t="shared" ca="1" si="66"/>
        <v>3512.5354443571978</v>
      </c>
      <c r="AJ133" s="72">
        <f t="shared" ca="1" si="67"/>
        <v>3512.5354443571978</v>
      </c>
      <c r="AK133" s="72">
        <f t="shared" ca="1" si="68"/>
        <v>3512.5354443571978</v>
      </c>
      <c r="AL133" s="76"/>
      <c r="AM133" s="72">
        <f t="shared" ca="1" si="69"/>
        <v>0</v>
      </c>
      <c r="AN133" s="72">
        <f t="shared" ca="1" si="70"/>
        <v>0</v>
      </c>
      <c r="AO133" s="72">
        <f t="shared" ca="1" si="71"/>
        <v>0</v>
      </c>
      <c r="AP133" s="85">
        <f t="shared" ca="1" si="72"/>
        <v>0</v>
      </c>
      <c r="AR133" s="72">
        <f t="shared" ca="1" si="73"/>
        <v>0</v>
      </c>
      <c r="AS133" s="72">
        <f t="shared" ca="1" si="74"/>
        <v>0</v>
      </c>
      <c r="AT133" s="72">
        <f t="shared" ca="1" si="75"/>
        <v>0</v>
      </c>
      <c r="AU133" s="85">
        <f t="shared" ca="1" si="76"/>
        <v>0</v>
      </c>
      <c r="AV133" s="85"/>
      <c r="AW133" s="73">
        <f t="shared" ca="1" si="77"/>
        <v>0</v>
      </c>
      <c r="AY133" s="73">
        <f t="shared" ca="1" si="78"/>
        <v>2536417.033164232</v>
      </c>
      <c r="AZ133" s="86"/>
    </row>
    <row r="134" spans="1:52">
      <c r="A134" s="77">
        <f t="shared" si="79"/>
        <v>41699</v>
      </c>
      <c r="B134" s="78">
        <f t="shared" si="80"/>
        <v>50000</v>
      </c>
      <c r="C134" s="87"/>
      <c r="D134" s="79">
        <f t="shared" si="42"/>
        <v>50000</v>
      </c>
      <c r="E134" s="67">
        <f t="shared" si="43"/>
        <v>1550000</v>
      </c>
      <c r="F134" s="67">
        <f t="shared" ca="1" si="44"/>
        <v>697955.53447121498</v>
      </c>
      <c r="G134" s="80">
        <f>VLOOKUP($A134,[0]!Table,MATCH(G$4,[0]!Curves,0))</f>
        <v>4.5599999999999996</v>
      </c>
      <c r="H134" s="81">
        <f t="shared" si="45"/>
        <v>4.5599999999999996</v>
      </c>
      <c r="I134" s="80">
        <f t="shared" si="46"/>
        <v>4.5599999999999996</v>
      </c>
      <c r="J134" s="80">
        <f>VLOOKUP($A134,[0]!Table,MATCH(J$4,[0]!Curves,0))</f>
        <v>-0.69800000000000006</v>
      </c>
      <c r="K134" s="81">
        <f t="shared" si="47"/>
        <v>-0.69800000000000006</v>
      </c>
      <c r="L134" s="99">
        <f t="shared" si="48"/>
        <v>-0.69800000000000006</v>
      </c>
      <c r="M134" s="80">
        <f>VLOOKUP($A134,[0]!Table,MATCH(M$4,[0]!Curves,0))</f>
        <v>5.5398128340108004E-3</v>
      </c>
      <c r="N134" s="81">
        <f t="shared" si="49"/>
        <v>5.5398128340108004E-3</v>
      </c>
      <c r="O134" s="99">
        <f t="shared" si="50"/>
        <v>5.5398128340108004E-3</v>
      </c>
      <c r="P134" s="71"/>
      <c r="Q134" s="99">
        <f t="shared" si="51"/>
        <v>3.8675398128340106</v>
      </c>
      <c r="R134" s="99">
        <f t="shared" si="52"/>
        <v>3.8675398128340106</v>
      </c>
      <c r="S134" s="99">
        <f t="shared" si="53"/>
        <v>3.8675398128340106</v>
      </c>
      <c r="T134" s="82"/>
      <c r="U134" s="22">
        <f t="shared" si="54"/>
        <v>31</v>
      </c>
      <c r="V134" s="83">
        <f t="shared" si="55"/>
        <v>41754</v>
      </c>
      <c r="W134" s="22">
        <f t="shared" ca="1" si="56"/>
        <v>4705</v>
      </c>
      <c r="X134" s="80">
        <f>VLOOKUP($A134,[0]!Table,MATCH(X$4,[0]!Curves,0))</f>
        <v>6.2870482665716904E-2</v>
      </c>
      <c r="Y134" s="84">
        <f t="shared" ca="1" si="57"/>
        <v>0.45029389320723551</v>
      </c>
      <c r="Z134" s="22">
        <f t="shared" si="58"/>
        <v>1</v>
      </c>
      <c r="AA134" s="22">
        <f t="shared" si="59"/>
        <v>31</v>
      </c>
      <c r="AC134" s="72">
        <f t="shared" ca="1" si="60"/>
        <v>3182677.2371887402</v>
      </c>
      <c r="AD134" s="72">
        <f t="shared" ca="1" si="61"/>
        <v>3182677.2371887402</v>
      </c>
      <c r="AE134" s="72">
        <f t="shared" ca="1" si="62"/>
        <v>3182677.2371887402</v>
      </c>
      <c r="AF134" s="72">
        <f t="shared" ca="1" si="63"/>
        <v>-487172.96306090808</v>
      </c>
      <c r="AG134" s="72">
        <f t="shared" ca="1" si="64"/>
        <v>-487172.96306090808</v>
      </c>
      <c r="AH134" s="72">
        <f t="shared" ca="1" si="65"/>
        <v>-487172.96306090808</v>
      </c>
      <c r="AI134" s="72">
        <f t="shared" ca="1" si="66"/>
        <v>3866.5430274325045</v>
      </c>
      <c r="AJ134" s="72">
        <f t="shared" ca="1" si="67"/>
        <v>3866.5430274325045</v>
      </c>
      <c r="AK134" s="72">
        <f t="shared" ca="1" si="68"/>
        <v>3866.5430274325045</v>
      </c>
      <c r="AL134" s="76"/>
      <c r="AM134" s="72">
        <f t="shared" ca="1" si="69"/>
        <v>0</v>
      </c>
      <c r="AN134" s="72">
        <f t="shared" ca="1" si="70"/>
        <v>0</v>
      </c>
      <c r="AO134" s="72">
        <f t="shared" ca="1" si="71"/>
        <v>0</v>
      </c>
      <c r="AP134" s="85">
        <f t="shared" ca="1" si="72"/>
        <v>0</v>
      </c>
      <c r="AR134" s="72">
        <f t="shared" ca="1" si="73"/>
        <v>0</v>
      </c>
      <c r="AS134" s="72">
        <f t="shared" ca="1" si="74"/>
        <v>0</v>
      </c>
      <c r="AT134" s="72">
        <f t="shared" ca="1" si="75"/>
        <v>0</v>
      </c>
      <c r="AU134" s="85">
        <f t="shared" ca="1" si="76"/>
        <v>0</v>
      </c>
      <c r="AV134" s="85"/>
      <c r="AW134" s="73">
        <f t="shared" ca="1" si="77"/>
        <v>0</v>
      </c>
      <c r="AY134" s="73">
        <f t="shared" ca="1" si="78"/>
        <v>2699370.8171552648</v>
      </c>
      <c r="AZ134" s="86"/>
    </row>
    <row r="135" spans="1:52">
      <c r="A135" s="77">
        <f t="shared" si="79"/>
        <v>41730</v>
      </c>
      <c r="B135" s="78">
        <f t="shared" si="80"/>
        <v>50000</v>
      </c>
      <c r="C135" s="87"/>
      <c r="D135" s="79">
        <f t="shared" si="42"/>
        <v>50000</v>
      </c>
      <c r="E135" s="67">
        <f t="shared" si="43"/>
        <v>1500000</v>
      </c>
      <c r="F135" s="67">
        <f t="shared" ca="1" si="44"/>
        <v>671717.79334608221</v>
      </c>
      <c r="G135" s="80">
        <f>VLOOKUP($A135,[0]!Table,MATCH(G$4,[0]!Curves,0))</f>
        <v>4.375</v>
      </c>
      <c r="H135" s="81">
        <f t="shared" si="45"/>
        <v>4.375</v>
      </c>
      <c r="I135" s="80">
        <f t="shared" si="46"/>
        <v>4.375</v>
      </c>
      <c r="J135" s="80">
        <f>VLOOKUP($A135,[0]!Table,MATCH(J$4,[0]!Curves,0))</f>
        <v>-0.79800000000000004</v>
      </c>
      <c r="K135" s="81">
        <f t="shared" si="47"/>
        <v>-0.79800000000000004</v>
      </c>
      <c r="L135" s="99">
        <f t="shared" si="48"/>
        <v>-0.79800000000000004</v>
      </c>
      <c r="M135" s="80">
        <f>VLOOKUP($A135,[0]!Table,MATCH(M$4,[0]!Curves,0))</f>
        <v>1.7310853469564001E-3</v>
      </c>
      <c r="N135" s="81">
        <f t="shared" si="49"/>
        <v>1.7310853469564001E-3</v>
      </c>
      <c r="O135" s="99">
        <f t="shared" si="50"/>
        <v>1.7310853469564001E-3</v>
      </c>
      <c r="P135" s="71"/>
      <c r="Q135" s="99">
        <f t="shared" si="51"/>
        <v>3.5787310853469565</v>
      </c>
      <c r="R135" s="99">
        <f t="shared" si="52"/>
        <v>3.5787310853469565</v>
      </c>
      <c r="S135" s="99">
        <f t="shared" si="53"/>
        <v>3.5787310853469565</v>
      </c>
      <c r="T135" s="82"/>
      <c r="U135" s="22">
        <f t="shared" si="54"/>
        <v>30</v>
      </c>
      <c r="V135" s="83">
        <f t="shared" si="55"/>
        <v>41784</v>
      </c>
      <c r="W135" s="22">
        <f t="shared" ca="1" si="56"/>
        <v>4735</v>
      </c>
      <c r="X135" s="80">
        <f>VLOOKUP($A135,[0]!Table,MATCH(X$4,[0]!Curves,0))</f>
        <v>6.29066578020092E-2</v>
      </c>
      <c r="Y135" s="84">
        <f t="shared" ca="1" si="57"/>
        <v>0.44781186223072145</v>
      </c>
      <c r="Z135" s="22">
        <f t="shared" si="58"/>
        <v>1</v>
      </c>
      <c r="AA135" s="22">
        <f t="shared" si="59"/>
        <v>30</v>
      </c>
      <c r="AC135" s="72">
        <f t="shared" ca="1" si="60"/>
        <v>2938765.3458891097</v>
      </c>
      <c r="AD135" s="72">
        <f t="shared" ca="1" si="61"/>
        <v>2938765.3458891097</v>
      </c>
      <c r="AE135" s="72">
        <f t="shared" ca="1" si="62"/>
        <v>2938765.3458891097</v>
      </c>
      <c r="AF135" s="72">
        <f t="shared" ca="1" si="63"/>
        <v>-536030.79909017368</v>
      </c>
      <c r="AG135" s="72">
        <f t="shared" ca="1" si="64"/>
        <v>-536030.79909017368</v>
      </c>
      <c r="AH135" s="72">
        <f t="shared" ca="1" si="65"/>
        <v>-536030.79909017368</v>
      </c>
      <c r="AI135" s="72">
        <f t="shared" ca="1" si="66"/>
        <v>1162.8008293512901</v>
      </c>
      <c r="AJ135" s="72">
        <f t="shared" ca="1" si="67"/>
        <v>1162.8008293512901</v>
      </c>
      <c r="AK135" s="72">
        <f t="shared" ca="1" si="68"/>
        <v>1162.8008293512901</v>
      </c>
      <c r="AL135" s="76"/>
      <c r="AM135" s="72">
        <f t="shared" ca="1" si="69"/>
        <v>0</v>
      </c>
      <c r="AN135" s="72">
        <f t="shared" ca="1" si="70"/>
        <v>0</v>
      </c>
      <c r="AO135" s="72">
        <f t="shared" ca="1" si="71"/>
        <v>0</v>
      </c>
      <c r="AP135" s="85">
        <f t="shared" ca="1" si="72"/>
        <v>0</v>
      </c>
      <c r="AR135" s="72">
        <f t="shared" ca="1" si="73"/>
        <v>0</v>
      </c>
      <c r="AS135" s="72">
        <f t="shared" ca="1" si="74"/>
        <v>0</v>
      </c>
      <c r="AT135" s="72">
        <f t="shared" ca="1" si="75"/>
        <v>0</v>
      </c>
      <c r="AU135" s="85">
        <f t="shared" ca="1" si="76"/>
        <v>0</v>
      </c>
      <c r="AV135" s="85"/>
      <c r="AW135" s="73">
        <f t="shared" ca="1" si="77"/>
        <v>0</v>
      </c>
      <c r="AY135" s="73">
        <f t="shared" ca="1" si="78"/>
        <v>2403897.347628287</v>
      </c>
      <c r="AZ135" s="86"/>
    </row>
    <row r="136" spans="1:52">
      <c r="A136" s="77">
        <f t="shared" si="79"/>
        <v>41760</v>
      </c>
      <c r="B136" s="78">
        <f t="shared" si="80"/>
        <v>50000</v>
      </c>
      <c r="C136" s="87"/>
      <c r="D136" s="79">
        <f t="shared" si="42"/>
        <v>50000</v>
      </c>
      <c r="E136" s="67">
        <f t="shared" si="43"/>
        <v>1550000</v>
      </c>
      <c r="F136" s="67">
        <f t="shared" ca="1" si="44"/>
        <v>690151.23946388799</v>
      </c>
      <c r="G136" s="80">
        <f>VLOOKUP($A136,[0]!Table,MATCH(G$4,[0]!Curves,0))</f>
        <v>4.3650000000000002</v>
      </c>
      <c r="H136" s="81">
        <f t="shared" si="45"/>
        <v>4.3650000000000002</v>
      </c>
      <c r="I136" s="80">
        <f t="shared" si="46"/>
        <v>4.3650000000000002</v>
      </c>
      <c r="J136" s="80">
        <f>VLOOKUP($A136,[0]!Table,MATCH(J$4,[0]!Curves,0))</f>
        <v>-0.79800000000000004</v>
      </c>
      <c r="K136" s="81">
        <f t="shared" si="47"/>
        <v>-0.79800000000000004</v>
      </c>
      <c r="L136" s="99">
        <f t="shared" si="48"/>
        <v>-0.79800000000000004</v>
      </c>
      <c r="M136" s="80">
        <f>VLOOKUP($A136,[0]!Table,MATCH(M$4,[0]!Curves,0))</f>
        <v>1.7309805640354E-3</v>
      </c>
      <c r="N136" s="81">
        <f t="shared" si="49"/>
        <v>1.7309805640354E-3</v>
      </c>
      <c r="O136" s="99">
        <f t="shared" si="50"/>
        <v>1.7309805640354E-3</v>
      </c>
      <c r="P136" s="71"/>
      <c r="Q136" s="99">
        <f t="shared" si="51"/>
        <v>3.5687309805640357</v>
      </c>
      <c r="R136" s="99">
        <f t="shared" si="52"/>
        <v>3.5687309805640357</v>
      </c>
      <c r="S136" s="99">
        <f t="shared" si="53"/>
        <v>3.5687309805640357</v>
      </c>
      <c r="T136" s="82"/>
      <c r="U136" s="22">
        <f t="shared" si="54"/>
        <v>31</v>
      </c>
      <c r="V136" s="83">
        <f t="shared" si="55"/>
        <v>41815</v>
      </c>
      <c r="W136" s="22">
        <f t="shared" ca="1" si="56"/>
        <v>4766</v>
      </c>
      <c r="X136" s="80">
        <f>VLOOKUP($A136,[0]!Table,MATCH(X$4,[0]!Curves,0))</f>
        <v>6.2941665998834204E-2</v>
      </c>
      <c r="Y136" s="84">
        <f t="shared" ca="1" si="57"/>
        <v>0.44525886417025035</v>
      </c>
      <c r="Z136" s="22">
        <f t="shared" si="58"/>
        <v>1</v>
      </c>
      <c r="AA136" s="22">
        <f t="shared" si="59"/>
        <v>31</v>
      </c>
      <c r="AC136" s="72">
        <f t="shared" ca="1" si="60"/>
        <v>3012510.1602598713</v>
      </c>
      <c r="AD136" s="72">
        <f t="shared" ca="1" si="61"/>
        <v>3012510.1602598713</v>
      </c>
      <c r="AE136" s="72">
        <f t="shared" ca="1" si="62"/>
        <v>3012510.1602598713</v>
      </c>
      <c r="AF136" s="72">
        <f t="shared" ca="1" si="63"/>
        <v>-550740.68909218267</v>
      </c>
      <c r="AG136" s="72">
        <f t="shared" ca="1" si="64"/>
        <v>-550740.68909218267</v>
      </c>
      <c r="AH136" s="72">
        <f t="shared" ca="1" si="65"/>
        <v>-550740.68909218267</v>
      </c>
      <c r="AI136" s="72">
        <f t="shared" ca="1" si="66"/>
        <v>1194.6383817569313</v>
      </c>
      <c r="AJ136" s="72">
        <f t="shared" ca="1" si="67"/>
        <v>1194.6383817569313</v>
      </c>
      <c r="AK136" s="72">
        <f t="shared" ca="1" si="68"/>
        <v>1194.6383817569313</v>
      </c>
      <c r="AL136" s="76"/>
      <c r="AM136" s="72">
        <f t="shared" ca="1" si="69"/>
        <v>0</v>
      </c>
      <c r="AN136" s="72">
        <f t="shared" ca="1" si="70"/>
        <v>0</v>
      </c>
      <c r="AO136" s="72">
        <f t="shared" ca="1" si="71"/>
        <v>0</v>
      </c>
      <c r="AP136" s="85">
        <f t="shared" ca="1" si="72"/>
        <v>0</v>
      </c>
      <c r="AR136" s="72">
        <f t="shared" ca="1" si="73"/>
        <v>0</v>
      </c>
      <c r="AS136" s="72">
        <f t="shared" ca="1" si="74"/>
        <v>0</v>
      </c>
      <c r="AT136" s="72">
        <f t="shared" ca="1" si="75"/>
        <v>0</v>
      </c>
      <c r="AU136" s="85">
        <f t="shared" ca="1" si="76"/>
        <v>0</v>
      </c>
      <c r="AV136" s="85"/>
      <c r="AW136" s="73">
        <f t="shared" ca="1" si="77"/>
        <v>0</v>
      </c>
      <c r="AY136" s="73">
        <f t="shared" ca="1" si="78"/>
        <v>2462964.1095494456</v>
      </c>
      <c r="AZ136" s="86"/>
    </row>
    <row r="137" spans="1:52">
      <c r="A137" s="77">
        <f t="shared" si="79"/>
        <v>41791</v>
      </c>
      <c r="B137" s="78">
        <f t="shared" si="80"/>
        <v>50000</v>
      </c>
      <c r="C137" s="87"/>
      <c r="D137" s="79">
        <f t="shared" si="42"/>
        <v>50000</v>
      </c>
      <c r="E137" s="67">
        <f t="shared" si="43"/>
        <v>1500000</v>
      </c>
      <c r="F137" s="67">
        <f t="shared" ca="1" si="44"/>
        <v>664199.35997400247</v>
      </c>
      <c r="G137" s="80">
        <f>VLOOKUP($A137,[0]!Table,MATCH(G$4,[0]!Curves,0))</f>
        <v>4.4009999999999998</v>
      </c>
      <c r="H137" s="81">
        <f t="shared" si="45"/>
        <v>4.4009999999999998</v>
      </c>
      <c r="I137" s="80">
        <f t="shared" si="46"/>
        <v>4.4009999999999998</v>
      </c>
      <c r="J137" s="80">
        <f>VLOOKUP($A137,[0]!Table,MATCH(J$4,[0]!Curves,0))</f>
        <v>-0.79800000000000004</v>
      </c>
      <c r="K137" s="81">
        <f t="shared" si="47"/>
        <v>-0.79800000000000004</v>
      </c>
      <c r="L137" s="99">
        <f t="shared" si="48"/>
        <v>-0.79800000000000004</v>
      </c>
      <c r="M137" s="80">
        <f>VLOOKUP($A137,[0]!Table,MATCH(M$4,[0]!Curves,0))</f>
        <v>1.7308701768520001E-3</v>
      </c>
      <c r="N137" s="81">
        <f t="shared" si="49"/>
        <v>1.7308701768520001E-3</v>
      </c>
      <c r="O137" s="99">
        <f t="shared" si="50"/>
        <v>1.7308701768520001E-3</v>
      </c>
      <c r="P137" s="71"/>
      <c r="Q137" s="99">
        <f t="shared" si="51"/>
        <v>3.6047308701768519</v>
      </c>
      <c r="R137" s="99">
        <f t="shared" si="52"/>
        <v>3.6047308701768519</v>
      </c>
      <c r="S137" s="99">
        <f t="shared" si="53"/>
        <v>3.6047308701768519</v>
      </c>
      <c r="T137" s="82"/>
      <c r="U137" s="22">
        <f t="shared" si="54"/>
        <v>30</v>
      </c>
      <c r="V137" s="83">
        <f t="shared" si="55"/>
        <v>41845</v>
      </c>
      <c r="W137" s="22">
        <f t="shared" ca="1" si="56"/>
        <v>4796</v>
      </c>
      <c r="X137" s="80">
        <f>VLOOKUP($A137,[0]!Table,MATCH(X$4,[0]!Curves,0))</f>
        <v>6.2977841135980497E-2</v>
      </c>
      <c r="Y137" s="84">
        <f t="shared" ca="1" si="57"/>
        <v>0.44279957331600162</v>
      </c>
      <c r="Z137" s="22">
        <f t="shared" si="58"/>
        <v>1</v>
      </c>
      <c r="AA137" s="22">
        <f t="shared" si="59"/>
        <v>30</v>
      </c>
      <c r="AC137" s="72">
        <f t="shared" ca="1" si="60"/>
        <v>2923141.3832455846</v>
      </c>
      <c r="AD137" s="72">
        <f t="shared" ca="1" si="61"/>
        <v>2923141.3832455846</v>
      </c>
      <c r="AE137" s="72">
        <f t="shared" ca="1" si="62"/>
        <v>2923141.3832455846</v>
      </c>
      <c r="AF137" s="72">
        <f t="shared" ca="1" si="63"/>
        <v>-530031.08925925405</v>
      </c>
      <c r="AG137" s="72">
        <f t="shared" ca="1" si="64"/>
        <v>-530031.08925925405</v>
      </c>
      <c r="AH137" s="72">
        <f t="shared" ca="1" si="65"/>
        <v>-530031.08925925405</v>
      </c>
      <c r="AI137" s="72">
        <f t="shared" ca="1" si="66"/>
        <v>1149.642863663187</v>
      </c>
      <c r="AJ137" s="72">
        <f t="shared" ca="1" si="67"/>
        <v>1149.642863663187</v>
      </c>
      <c r="AK137" s="72">
        <f t="shared" ca="1" si="68"/>
        <v>1149.642863663187</v>
      </c>
      <c r="AL137" s="76"/>
      <c r="AM137" s="72">
        <f t="shared" ca="1" si="69"/>
        <v>0</v>
      </c>
      <c r="AN137" s="72">
        <f t="shared" ca="1" si="70"/>
        <v>0</v>
      </c>
      <c r="AO137" s="72">
        <f t="shared" ca="1" si="71"/>
        <v>0</v>
      </c>
      <c r="AP137" s="85">
        <f t="shared" ca="1" si="72"/>
        <v>0</v>
      </c>
      <c r="AR137" s="72">
        <f t="shared" ca="1" si="73"/>
        <v>0</v>
      </c>
      <c r="AS137" s="72">
        <f t="shared" ca="1" si="74"/>
        <v>0</v>
      </c>
      <c r="AT137" s="72">
        <f t="shared" ca="1" si="75"/>
        <v>0</v>
      </c>
      <c r="AU137" s="85">
        <f t="shared" ca="1" si="76"/>
        <v>0</v>
      </c>
      <c r="AV137" s="85"/>
      <c r="AW137" s="73">
        <f t="shared" ca="1" si="77"/>
        <v>0</v>
      </c>
      <c r="AY137" s="73">
        <f t="shared" ca="1" si="78"/>
        <v>2394259.9368499937</v>
      </c>
      <c r="AZ137" s="86"/>
    </row>
    <row r="138" spans="1:52">
      <c r="A138" s="77">
        <f t="shared" si="79"/>
        <v>41821</v>
      </c>
      <c r="B138" s="78">
        <f t="shared" si="80"/>
        <v>50000</v>
      </c>
      <c r="C138" s="87"/>
      <c r="D138" s="79">
        <f t="shared" ref="D138:D201" si="81">B138+C138</f>
        <v>50000</v>
      </c>
      <c r="E138" s="67">
        <f t="shared" ref="E138:E201" si="82">IF(Z138=0,0,IF(AND(Z138=1,$H$3=1),D138*U138,IF($H$3=2,D138,"N/A")))</f>
        <v>1550000</v>
      </c>
      <c r="F138" s="67">
        <f t="shared" ref="F138:F201" ca="1" si="83">E138*Y138</f>
        <v>682418.50016891619</v>
      </c>
      <c r="G138" s="80">
        <f>VLOOKUP($A138,[0]!Table,MATCH(G$4,[0]!Curves,0))</f>
        <v>4.45</v>
      </c>
      <c r="H138" s="81">
        <f t="shared" ref="H138:H201" si="84">G138+$H$7</f>
        <v>4.45</v>
      </c>
      <c r="I138" s="80">
        <f t="shared" ref="I138:I201" si="85">H138</f>
        <v>4.45</v>
      </c>
      <c r="J138" s="80">
        <f>VLOOKUP($A138,[0]!Table,MATCH(J$4,[0]!Curves,0))</f>
        <v>-0.79800000000000004</v>
      </c>
      <c r="K138" s="81">
        <f t="shared" ref="K138:K201" si="86">J138+$K$7</f>
        <v>-0.79800000000000004</v>
      </c>
      <c r="L138" s="99">
        <f t="shared" ref="L138:L201" si="87">K138</f>
        <v>-0.79800000000000004</v>
      </c>
      <c r="M138" s="80">
        <f>VLOOKUP($A138,[0]!Table,MATCH(M$4,[0]!Curves,0))</f>
        <v>1.7307613076596999E-3</v>
      </c>
      <c r="N138" s="81">
        <f t="shared" ref="N138:N201" si="88">M138+$N$7</f>
        <v>1.7307613076596999E-3</v>
      </c>
      <c r="O138" s="99">
        <f t="shared" ref="O138:O201" si="89">N138</f>
        <v>1.7307613076596999E-3</v>
      </c>
      <c r="P138" s="71"/>
      <c r="Q138" s="99">
        <f t="shared" ref="Q138:Q201" si="90">IF($F$3=1,M138+J138+G138,J138+G138)</f>
        <v>3.6537307613076599</v>
      </c>
      <c r="R138" s="99">
        <f t="shared" ref="R138:R201" si="91">IF($F$3=1,N138+K138+H138,K138+H138)</f>
        <v>3.6537307613076599</v>
      </c>
      <c r="S138" s="99">
        <f t="shared" ref="S138:S201" si="92">IF($F$3=1,O138+L138+I138,L138+I138)</f>
        <v>3.6537307613076599</v>
      </c>
      <c r="T138" s="82"/>
      <c r="U138" s="22">
        <f t="shared" ref="U138:U201" si="93">A139-A138</f>
        <v>31</v>
      </c>
      <c r="V138" s="83">
        <f t="shared" ref="V138:V201" si="94">CHOOSE(F$3,A139+24,A138)</f>
        <v>41876</v>
      </c>
      <c r="W138" s="22">
        <f t="shared" ref="W138:W201" ca="1" si="95">V138-C$3</f>
        <v>4827</v>
      </c>
      <c r="X138" s="80">
        <f>VLOOKUP($A138,[0]!Table,MATCH(X$4,[0]!Curves,0))</f>
        <v>6.3012849333632395E-2</v>
      </c>
      <c r="Y138" s="84">
        <f t="shared" ref="Y138:Y201" ca="1" si="96">1/(1+CHOOSE(F$3,(X139+($K$3/10000))/2,(X138+($K$3/10000))/2))^(2*W138/365.25)</f>
        <v>0.44027000010897821</v>
      </c>
      <c r="Z138" s="22">
        <f t="shared" ref="Z138:Z201" si="97">IF(AND(mthbeg&lt;=A138,mthend&gt;=A138),1,0)</f>
        <v>1</v>
      </c>
      <c r="AA138" s="22">
        <f t="shared" ref="AA138:AA201" si="98">U138*Z138</f>
        <v>31</v>
      </c>
      <c r="AC138" s="72">
        <f t="shared" ref="AC138:AC201" ca="1" si="99">F138*G138</f>
        <v>3036762.3257516772</v>
      </c>
      <c r="AD138" s="72">
        <f t="shared" ref="AD138:AD201" ca="1" si="100">$F138*H138</f>
        <v>3036762.3257516772</v>
      </c>
      <c r="AE138" s="72">
        <f t="shared" ref="AE138:AE201" ca="1" si="101">$F138*I138</f>
        <v>3036762.3257516772</v>
      </c>
      <c r="AF138" s="72">
        <f t="shared" ref="AF138:AF201" ca="1" si="102">$F138*J138</f>
        <v>-544569.96313479519</v>
      </c>
      <c r="AG138" s="72">
        <f t="shared" ref="AG138:AG201" ca="1" si="103">$F138*K138</f>
        <v>-544569.96313479519</v>
      </c>
      <c r="AH138" s="72">
        <f t="shared" ref="AH138:AH201" ca="1" si="104">$F138*L138</f>
        <v>-544569.96313479519</v>
      </c>
      <c r="AI138" s="72">
        <f t="shared" ref="AI138:AI201" ca="1" si="105">$F138*M138</f>
        <v>1181.1035357235246</v>
      </c>
      <c r="AJ138" s="72">
        <f t="shared" ref="AJ138:AJ201" ca="1" si="106">$F138*N138</f>
        <v>1181.1035357235246</v>
      </c>
      <c r="AK138" s="72">
        <f t="shared" ref="AK138:AK201" ca="1" si="107">F138*O138</f>
        <v>1181.1035357235246</v>
      </c>
      <c r="AL138" s="76"/>
      <c r="AM138" s="72">
        <f t="shared" ref="AM138:AM201" ca="1" si="108">CHOOSE($G$3,AD138-AE138,AE138-AD138)</f>
        <v>0</v>
      </c>
      <c r="AN138" s="72">
        <f t="shared" ref="AN138:AN201" ca="1" si="109">CHOOSE($G$3,AG138-AH138,AH138-AG138)</f>
        <v>0</v>
      </c>
      <c r="AO138" s="72">
        <f t="shared" ref="AO138:AO201" ca="1" si="110">CHOOSE($G$3,AJ138-AK138,AK138-AJ138)</f>
        <v>0</v>
      </c>
      <c r="AP138" s="85">
        <f t="shared" ref="AP138:AP201" ca="1" si="111">SUM(AM138:AO138)</f>
        <v>0</v>
      </c>
      <c r="AR138" s="72">
        <f t="shared" ref="AR138:AR201" ca="1" si="112">CHOOSE($G$3,AC138-AD138,AD138-AC138)</f>
        <v>0</v>
      </c>
      <c r="AS138" s="72">
        <f t="shared" ref="AS138:AS201" ca="1" si="113">CHOOSE($G$3,AF138-AG138,AG138-AF138)</f>
        <v>0</v>
      </c>
      <c r="AT138" s="72">
        <f t="shared" ref="AT138:AT201" ca="1" si="114">CHOOSE($G$3,AI138-AJ138,AJ138-AI138)</f>
        <v>0</v>
      </c>
      <c r="AU138" s="85">
        <f t="shared" ref="AU138:AU201" ca="1" si="115">AR138+AS138+AT138</f>
        <v>0</v>
      </c>
      <c r="AV138" s="85"/>
      <c r="AW138" s="73">
        <f t="shared" ref="AW138:AW201" ca="1" si="116">AU138+AP138</f>
        <v>0</v>
      </c>
      <c r="AY138" s="73">
        <f t="shared" ref="AY138:AY201" ca="1" si="117">AK138+AH138+AE138</f>
        <v>2493373.4661526056</v>
      </c>
      <c r="AZ138" s="86"/>
    </row>
    <row r="139" spans="1:52">
      <c r="A139" s="77">
        <f t="shared" ref="A139:A202" si="118">EDATE(A138,1)</f>
        <v>41852</v>
      </c>
      <c r="B139" s="78">
        <f t="shared" ref="B139:B202" si="119">B138</f>
        <v>50000</v>
      </c>
      <c r="C139" s="87"/>
      <c r="D139" s="79">
        <f t="shared" si="81"/>
        <v>50000</v>
      </c>
      <c r="E139" s="67">
        <f t="shared" si="82"/>
        <v>1550000</v>
      </c>
      <c r="F139" s="67">
        <f t="shared" ca="1" si="83"/>
        <v>678516.02652942098</v>
      </c>
      <c r="G139" s="80">
        <f>VLOOKUP($A139,[0]!Table,MATCH(G$4,[0]!Curves,0))</f>
        <v>4.4950000000000001</v>
      </c>
      <c r="H139" s="81">
        <f t="shared" si="84"/>
        <v>4.4950000000000001</v>
      </c>
      <c r="I139" s="80">
        <f t="shared" si="85"/>
        <v>4.4950000000000001</v>
      </c>
      <c r="J139" s="80">
        <f>VLOOKUP($A139,[0]!Table,MATCH(J$4,[0]!Curves,0))</f>
        <v>-0.79800000000000004</v>
      </c>
      <c r="K139" s="81">
        <f t="shared" si="86"/>
        <v>-0.79800000000000004</v>
      </c>
      <c r="L139" s="99">
        <f t="shared" si="87"/>
        <v>-0.79800000000000004</v>
      </c>
      <c r="M139" s="80">
        <f>VLOOKUP($A139,[0]!Table,MATCH(M$4,[0]!Curves,0))</f>
        <v>1.7306466990421E-3</v>
      </c>
      <c r="N139" s="81">
        <f t="shared" si="88"/>
        <v>1.7306466990421E-3</v>
      </c>
      <c r="O139" s="99">
        <f t="shared" si="89"/>
        <v>1.7306466990421E-3</v>
      </c>
      <c r="P139" s="71"/>
      <c r="Q139" s="99">
        <f t="shared" si="90"/>
        <v>3.6987306466990422</v>
      </c>
      <c r="R139" s="99">
        <f t="shared" si="91"/>
        <v>3.6987306466990422</v>
      </c>
      <c r="S139" s="99">
        <f t="shared" si="92"/>
        <v>3.6987306466990422</v>
      </c>
      <c r="T139" s="82"/>
      <c r="U139" s="22">
        <f t="shared" si="93"/>
        <v>31</v>
      </c>
      <c r="V139" s="83">
        <f t="shared" si="94"/>
        <v>41907</v>
      </c>
      <c r="W139" s="22">
        <f t="shared" ca="1" si="95"/>
        <v>4858</v>
      </c>
      <c r="X139" s="80">
        <f>VLOOKUP($A139,[0]!Table,MATCH(X$4,[0]!Curves,0))</f>
        <v>6.3049024471632603E-2</v>
      </c>
      <c r="Y139" s="84">
        <f t="shared" ca="1" si="96"/>
        <v>0.4377522751802716</v>
      </c>
      <c r="Z139" s="22">
        <f t="shared" si="97"/>
        <v>1</v>
      </c>
      <c r="AA139" s="22">
        <f t="shared" si="98"/>
        <v>31</v>
      </c>
      <c r="AC139" s="72">
        <f t="shared" ca="1" si="99"/>
        <v>3049929.5392497475</v>
      </c>
      <c r="AD139" s="72">
        <f t="shared" ca="1" si="100"/>
        <v>3049929.5392497475</v>
      </c>
      <c r="AE139" s="72">
        <f t="shared" ca="1" si="101"/>
        <v>3049929.5392497475</v>
      </c>
      <c r="AF139" s="72">
        <f t="shared" ca="1" si="102"/>
        <v>-541455.789170478</v>
      </c>
      <c r="AG139" s="72">
        <f t="shared" ca="1" si="103"/>
        <v>-541455.789170478</v>
      </c>
      <c r="AH139" s="72">
        <f t="shared" ca="1" si="104"/>
        <v>-541455.789170478</v>
      </c>
      <c r="AI139" s="72">
        <f t="shared" ca="1" si="105"/>
        <v>1174.2715215603043</v>
      </c>
      <c r="AJ139" s="72">
        <f t="shared" ca="1" si="106"/>
        <v>1174.2715215603043</v>
      </c>
      <c r="AK139" s="72">
        <f t="shared" ca="1" si="107"/>
        <v>1174.2715215603043</v>
      </c>
      <c r="AL139" s="76"/>
      <c r="AM139" s="72">
        <f t="shared" ca="1" si="108"/>
        <v>0</v>
      </c>
      <c r="AN139" s="72">
        <f t="shared" ca="1" si="109"/>
        <v>0</v>
      </c>
      <c r="AO139" s="72">
        <f t="shared" ca="1" si="110"/>
        <v>0</v>
      </c>
      <c r="AP139" s="85">
        <f t="shared" ca="1" si="111"/>
        <v>0</v>
      </c>
      <c r="AR139" s="72">
        <f t="shared" ca="1" si="112"/>
        <v>0</v>
      </c>
      <c r="AS139" s="72">
        <f t="shared" ca="1" si="113"/>
        <v>0</v>
      </c>
      <c r="AT139" s="72">
        <f t="shared" ca="1" si="114"/>
        <v>0</v>
      </c>
      <c r="AU139" s="85">
        <f t="shared" ca="1" si="115"/>
        <v>0</v>
      </c>
      <c r="AV139" s="85"/>
      <c r="AW139" s="73">
        <f t="shared" ca="1" si="116"/>
        <v>0</v>
      </c>
      <c r="AY139" s="73">
        <f t="shared" ca="1" si="117"/>
        <v>2509648.0216008299</v>
      </c>
      <c r="AZ139" s="86"/>
    </row>
    <row r="140" spans="1:52">
      <c r="A140" s="77">
        <f t="shared" si="118"/>
        <v>41883</v>
      </c>
      <c r="B140" s="78">
        <f t="shared" si="119"/>
        <v>50000</v>
      </c>
      <c r="C140" s="87"/>
      <c r="D140" s="79">
        <f t="shared" si="81"/>
        <v>50000</v>
      </c>
      <c r="E140" s="67">
        <f t="shared" si="82"/>
        <v>1500000</v>
      </c>
      <c r="F140" s="67">
        <f t="shared" ca="1" si="83"/>
        <v>652990.51902612019</v>
      </c>
      <c r="G140" s="80">
        <f>VLOOKUP($A140,[0]!Table,MATCH(G$4,[0]!Curves,0))</f>
        <v>4.5019999999999998</v>
      </c>
      <c r="H140" s="81">
        <f t="shared" si="84"/>
        <v>4.5019999999999998</v>
      </c>
      <c r="I140" s="80">
        <f t="shared" si="85"/>
        <v>4.5019999999999998</v>
      </c>
      <c r="J140" s="80">
        <f>VLOOKUP($A140,[0]!Table,MATCH(J$4,[0]!Curves,0))</f>
        <v>-0.79800000000000004</v>
      </c>
      <c r="K140" s="81">
        <f t="shared" si="86"/>
        <v>-0.79800000000000004</v>
      </c>
      <c r="L140" s="99">
        <f t="shared" si="87"/>
        <v>-0.79800000000000004</v>
      </c>
      <c r="M140" s="80">
        <f>VLOOKUP($A140,[0]!Table,MATCH(M$4,[0]!Curves,0))</f>
        <v>1.7305299459210001E-3</v>
      </c>
      <c r="N140" s="81">
        <f t="shared" si="88"/>
        <v>1.7305299459210001E-3</v>
      </c>
      <c r="O140" s="99">
        <f t="shared" si="89"/>
        <v>1.7305299459210001E-3</v>
      </c>
      <c r="P140" s="71"/>
      <c r="Q140" s="99">
        <f t="shared" si="90"/>
        <v>3.7057305299459209</v>
      </c>
      <c r="R140" s="99">
        <f t="shared" si="91"/>
        <v>3.7057305299459209</v>
      </c>
      <c r="S140" s="99">
        <f t="shared" si="92"/>
        <v>3.7057305299459209</v>
      </c>
      <c r="T140" s="82"/>
      <c r="U140" s="22">
        <f t="shared" si="93"/>
        <v>30</v>
      </c>
      <c r="V140" s="83">
        <f t="shared" si="94"/>
        <v>41937</v>
      </c>
      <c r="W140" s="22">
        <f t="shared" ca="1" si="95"/>
        <v>4888</v>
      </c>
      <c r="X140" s="80">
        <f>VLOOKUP($A140,[0]!Table,MATCH(X$4,[0]!Curves,0))</f>
        <v>6.3085199610067602E-2</v>
      </c>
      <c r="Y140" s="84">
        <f t="shared" ca="1" si="96"/>
        <v>0.43532701268408014</v>
      </c>
      <c r="Z140" s="22">
        <f t="shared" si="97"/>
        <v>1</v>
      </c>
      <c r="AA140" s="22">
        <f t="shared" si="98"/>
        <v>30</v>
      </c>
      <c r="AC140" s="72">
        <f t="shared" ca="1" si="99"/>
        <v>2939763.316655593</v>
      </c>
      <c r="AD140" s="72">
        <f t="shared" ca="1" si="100"/>
        <v>2939763.316655593</v>
      </c>
      <c r="AE140" s="72">
        <f t="shared" ca="1" si="101"/>
        <v>2939763.316655593</v>
      </c>
      <c r="AF140" s="72">
        <f t="shared" ca="1" si="102"/>
        <v>-521086.43418284395</v>
      </c>
      <c r="AG140" s="72">
        <f t="shared" ca="1" si="103"/>
        <v>-521086.43418284395</v>
      </c>
      <c r="AH140" s="72">
        <f t="shared" ca="1" si="104"/>
        <v>-521086.43418284395</v>
      </c>
      <c r="AI140" s="72">
        <f t="shared" ca="1" si="105"/>
        <v>1130.0196475771975</v>
      </c>
      <c r="AJ140" s="72">
        <f t="shared" ca="1" si="106"/>
        <v>1130.0196475771975</v>
      </c>
      <c r="AK140" s="72">
        <f t="shared" ca="1" si="107"/>
        <v>1130.0196475771975</v>
      </c>
      <c r="AL140" s="76"/>
      <c r="AM140" s="72">
        <f t="shared" ca="1" si="108"/>
        <v>0</v>
      </c>
      <c r="AN140" s="72">
        <f t="shared" ca="1" si="109"/>
        <v>0</v>
      </c>
      <c r="AO140" s="72">
        <f t="shared" ca="1" si="110"/>
        <v>0</v>
      </c>
      <c r="AP140" s="85">
        <f t="shared" ca="1" si="111"/>
        <v>0</v>
      </c>
      <c r="AR140" s="72">
        <f t="shared" ca="1" si="112"/>
        <v>0</v>
      </c>
      <c r="AS140" s="72">
        <f t="shared" ca="1" si="113"/>
        <v>0</v>
      </c>
      <c r="AT140" s="72">
        <f t="shared" ca="1" si="114"/>
        <v>0</v>
      </c>
      <c r="AU140" s="85">
        <f t="shared" ca="1" si="115"/>
        <v>0</v>
      </c>
      <c r="AV140" s="85"/>
      <c r="AW140" s="73">
        <f t="shared" ca="1" si="116"/>
        <v>0</v>
      </c>
      <c r="AY140" s="73">
        <f t="shared" ca="1" si="117"/>
        <v>2419806.9021203262</v>
      </c>
      <c r="AZ140" s="86"/>
    </row>
    <row r="141" spans="1:52">
      <c r="A141" s="77">
        <f t="shared" si="118"/>
        <v>41913</v>
      </c>
      <c r="B141" s="78">
        <f t="shared" si="119"/>
        <v>50000</v>
      </c>
      <c r="C141" s="87"/>
      <c r="D141" s="79">
        <f t="shared" si="81"/>
        <v>50000</v>
      </c>
      <c r="E141" s="67">
        <f t="shared" si="82"/>
        <v>1550000</v>
      </c>
      <c r="F141" s="67">
        <f t="shared" ca="1" si="83"/>
        <v>670890.36202856782</v>
      </c>
      <c r="G141" s="80">
        <f>VLOOKUP($A141,[0]!Table,MATCH(G$4,[0]!Curves,0))</f>
        <v>4.53</v>
      </c>
      <c r="H141" s="81">
        <f t="shared" si="84"/>
        <v>4.53</v>
      </c>
      <c r="I141" s="80">
        <f t="shared" si="85"/>
        <v>4.53</v>
      </c>
      <c r="J141" s="80">
        <f>VLOOKUP($A141,[0]!Table,MATCH(J$4,[0]!Curves,0))</f>
        <v>-0.79800000000000004</v>
      </c>
      <c r="K141" s="81">
        <f t="shared" si="86"/>
        <v>-0.79800000000000004</v>
      </c>
      <c r="L141" s="99">
        <f t="shared" si="87"/>
        <v>-0.79800000000000004</v>
      </c>
      <c r="M141" s="80">
        <f>VLOOKUP($A141,[0]!Table,MATCH(M$4,[0]!Curves,0))</f>
        <v>1.730414917704E-3</v>
      </c>
      <c r="N141" s="81">
        <f t="shared" si="88"/>
        <v>1.730414917704E-3</v>
      </c>
      <c r="O141" s="99">
        <f t="shared" si="89"/>
        <v>1.730414917704E-3</v>
      </c>
      <c r="P141" s="71"/>
      <c r="Q141" s="99">
        <f t="shared" si="90"/>
        <v>3.7337304149177042</v>
      </c>
      <c r="R141" s="99">
        <f t="shared" si="91"/>
        <v>3.7337304149177042</v>
      </c>
      <c r="S141" s="99">
        <f t="shared" si="92"/>
        <v>3.7337304149177042</v>
      </c>
      <c r="T141" s="82"/>
      <c r="U141" s="22">
        <f t="shared" si="93"/>
        <v>31</v>
      </c>
      <c r="V141" s="83">
        <f t="shared" si="94"/>
        <v>41968</v>
      </c>
      <c r="W141" s="22">
        <f t="shared" ca="1" si="95"/>
        <v>4919</v>
      </c>
      <c r="X141" s="80">
        <f>VLOOKUP($A141,[0]!Table,MATCH(X$4,[0]!Curves,0))</f>
        <v>6.31202078089661E-2</v>
      </c>
      <c r="Y141" s="84">
        <f t="shared" ca="1" si="96"/>
        <v>0.43283249163133408</v>
      </c>
      <c r="Z141" s="22">
        <f t="shared" si="97"/>
        <v>1</v>
      </c>
      <c r="AA141" s="22">
        <f t="shared" si="98"/>
        <v>31</v>
      </c>
      <c r="AC141" s="72">
        <f t="shared" ca="1" si="99"/>
        <v>3039133.3399894126</v>
      </c>
      <c r="AD141" s="72">
        <f t="shared" ca="1" si="100"/>
        <v>3039133.3399894126</v>
      </c>
      <c r="AE141" s="72">
        <f t="shared" ca="1" si="101"/>
        <v>3039133.3399894126</v>
      </c>
      <c r="AF141" s="72">
        <f t="shared" ca="1" si="102"/>
        <v>-535370.5088987971</v>
      </c>
      <c r="AG141" s="72">
        <f t="shared" ca="1" si="103"/>
        <v>-535370.5088987971</v>
      </c>
      <c r="AH141" s="72">
        <f t="shared" ca="1" si="104"/>
        <v>-535370.5088987971</v>
      </c>
      <c r="AI141" s="72">
        <f t="shared" ca="1" si="105"/>
        <v>1160.918690598071</v>
      </c>
      <c r="AJ141" s="72">
        <f t="shared" ca="1" si="106"/>
        <v>1160.918690598071</v>
      </c>
      <c r="AK141" s="72">
        <f t="shared" ca="1" si="107"/>
        <v>1160.918690598071</v>
      </c>
      <c r="AL141" s="76"/>
      <c r="AM141" s="72">
        <f t="shared" ca="1" si="108"/>
        <v>0</v>
      </c>
      <c r="AN141" s="72">
        <f t="shared" ca="1" si="109"/>
        <v>0</v>
      </c>
      <c r="AO141" s="72">
        <f t="shared" ca="1" si="110"/>
        <v>0</v>
      </c>
      <c r="AP141" s="85">
        <f t="shared" ca="1" si="111"/>
        <v>0</v>
      </c>
      <c r="AR141" s="72">
        <f t="shared" ca="1" si="112"/>
        <v>0</v>
      </c>
      <c r="AS141" s="72">
        <f t="shared" ca="1" si="113"/>
        <v>0</v>
      </c>
      <c r="AT141" s="72">
        <f t="shared" ca="1" si="114"/>
        <v>0</v>
      </c>
      <c r="AU141" s="85">
        <f t="shared" ca="1" si="115"/>
        <v>0</v>
      </c>
      <c r="AV141" s="85"/>
      <c r="AW141" s="73">
        <f t="shared" ca="1" si="116"/>
        <v>0</v>
      </c>
      <c r="AY141" s="73">
        <f t="shared" ca="1" si="117"/>
        <v>2504923.7497812137</v>
      </c>
      <c r="AZ141" s="86"/>
    </row>
    <row r="142" spans="1:52">
      <c r="A142" s="77">
        <f t="shared" si="118"/>
        <v>41944</v>
      </c>
      <c r="B142" s="78">
        <f t="shared" si="119"/>
        <v>50000</v>
      </c>
      <c r="C142" s="87"/>
      <c r="D142" s="79">
        <f t="shared" si="81"/>
        <v>50000</v>
      </c>
      <c r="E142" s="67">
        <f t="shared" si="82"/>
        <v>1500000</v>
      </c>
      <c r="F142" s="67">
        <f t="shared" ca="1" si="83"/>
        <v>645644.42043344304</v>
      </c>
      <c r="G142" s="80">
        <f>VLOOKUP($A142,[0]!Table,MATCH(G$4,[0]!Curves,0))</f>
        <v>4.665</v>
      </c>
      <c r="H142" s="81">
        <f t="shared" si="84"/>
        <v>4.665</v>
      </c>
      <c r="I142" s="80">
        <f t="shared" si="85"/>
        <v>4.665</v>
      </c>
      <c r="J142" s="80">
        <f>VLOOKUP($A142,[0]!Table,MATCH(J$4,[0]!Curves,0))</f>
        <v>-0.73799999999999999</v>
      </c>
      <c r="K142" s="81">
        <f t="shared" si="86"/>
        <v>-0.73799999999999999</v>
      </c>
      <c r="L142" s="99">
        <f t="shared" si="87"/>
        <v>-0.73799999999999999</v>
      </c>
      <c r="M142" s="80">
        <f>VLOOKUP($A142,[0]!Table,MATCH(M$4,[0]!Curves,0))</f>
        <v>5.5369406284668998E-3</v>
      </c>
      <c r="N142" s="81">
        <f t="shared" si="88"/>
        <v>5.5369406284668998E-3</v>
      </c>
      <c r="O142" s="99">
        <f t="shared" si="89"/>
        <v>5.5369406284668998E-3</v>
      </c>
      <c r="P142" s="71"/>
      <c r="Q142" s="99">
        <f t="shared" si="90"/>
        <v>3.9325369406284669</v>
      </c>
      <c r="R142" s="99">
        <f t="shared" si="91"/>
        <v>3.9325369406284669</v>
      </c>
      <c r="S142" s="99">
        <f t="shared" si="92"/>
        <v>3.9325369406284669</v>
      </c>
      <c r="T142" s="82"/>
      <c r="U142" s="22">
        <f t="shared" si="93"/>
        <v>30</v>
      </c>
      <c r="V142" s="83">
        <f t="shared" si="94"/>
        <v>41998</v>
      </c>
      <c r="W142" s="22">
        <f t="shared" ca="1" si="95"/>
        <v>4949</v>
      </c>
      <c r="X142" s="80">
        <f>VLOOKUP($A142,[0]!Table,MATCH(X$4,[0]!Curves,0))</f>
        <v>6.3156382948255499E-2</v>
      </c>
      <c r="Y142" s="84">
        <f t="shared" ca="1" si="96"/>
        <v>0.43042961362229537</v>
      </c>
      <c r="Z142" s="22">
        <f t="shared" si="97"/>
        <v>1</v>
      </c>
      <c r="AA142" s="22">
        <f t="shared" si="98"/>
        <v>30</v>
      </c>
      <c r="AC142" s="72">
        <f t="shared" ca="1" si="99"/>
        <v>3011931.2213220117</v>
      </c>
      <c r="AD142" s="72">
        <f t="shared" ca="1" si="100"/>
        <v>3011931.2213220117</v>
      </c>
      <c r="AE142" s="72">
        <f t="shared" ca="1" si="101"/>
        <v>3011931.2213220117</v>
      </c>
      <c r="AF142" s="72">
        <f t="shared" ca="1" si="102"/>
        <v>-476485.58227988094</v>
      </c>
      <c r="AG142" s="72">
        <f t="shared" ca="1" si="103"/>
        <v>-476485.58227988094</v>
      </c>
      <c r="AH142" s="72">
        <f t="shared" ca="1" si="104"/>
        <v>-476485.58227988094</v>
      </c>
      <c r="AI142" s="72">
        <f t="shared" ca="1" si="105"/>
        <v>3574.8948230408955</v>
      </c>
      <c r="AJ142" s="72">
        <f t="shared" ca="1" si="106"/>
        <v>3574.8948230408955</v>
      </c>
      <c r="AK142" s="72">
        <f t="shared" ca="1" si="107"/>
        <v>3574.8948230408955</v>
      </c>
      <c r="AL142" s="76"/>
      <c r="AM142" s="72">
        <f t="shared" ca="1" si="108"/>
        <v>0</v>
      </c>
      <c r="AN142" s="72">
        <f t="shared" ca="1" si="109"/>
        <v>0</v>
      </c>
      <c r="AO142" s="72">
        <f t="shared" ca="1" si="110"/>
        <v>0</v>
      </c>
      <c r="AP142" s="85">
        <f t="shared" ca="1" si="111"/>
        <v>0</v>
      </c>
      <c r="AR142" s="72">
        <f t="shared" ca="1" si="112"/>
        <v>0</v>
      </c>
      <c r="AS142" s="72">
        <f t="shared" ca="1" si="113"/>
        <v>0</v>
      </c>
      <c r="AT142" s="72">
        <f t="shared" ca="1" si="114"/>
        <v>0</v>
      </c>
      <c r="AU142" s="85">
        <f t="shared" ca="1" si="115"/>
        <v>0</v>
      </c>
      <c r="AV142" s="85"/>
      <c r="AW142" s="73">
        <f t="shared" ca="1" si="116"/>
        <v>0</v>
      </c>
      <c r="AY142" s="73">
        <f t="shared" ca="1" si="117"/>
        <v>2539020.5338651715</v>
      </c>
      <c r="AZ142" s="86"/>
    </row>
    <row r="143" spans="1:52">
      <c r="A143" s="77">
        <f t="shared" si="118"/>
        <v>41974</v>
      </c>
      <c r="B143" s="78">
        <f t="shared" si="119"/>
        <v>50000</v>
      </c>
      <c r="C143" s="87"/>
      <c r="D143" s="79">
        <f t="shared" si="81"/>
        <v>50000</v>
      </c>
      <c r="E143" s="67">
        <f t="shared" si="82"/>
        <v>1550000</v>
      </c>
      <c r="F143" s="67">
        <f t="shared" ca="1" si="83"/>
        <v>663335.13246845512</v>
      </c>
      <c r="G143" s="80">
        <f>VLOOKUP($A143,[0]!Table,MATCH(G$4,[0]!Curves,0))</f>
        <v>4.8</v>
      </c>
      <c r="H143" s="81">
        <f t="shared" si="84"/>
        <v>4.8</v>
      </c>
      <c r="I143" s="80">
        <f t="shared" si="85"/>
        <v>4.8</v>
      </c>
      <c r="J143" s="80">
        <f>VLOOKUP($A143,[0]!Table,MATCH(J$4,[0]!Curves,0))</f>
        <v>-0.73799999999999999</v>
      </c>
      <c r="K143" s="81">
        <f t="shared" si="86"/>
        <v>-0.73799999999999999</v>
      </c>
      <c r="L143" s="99">
        <f t="shared" si="87"/>
        <v>-0.73799999999999999</v>
      </c>
      <c r="M143" s="80">
        <f>VLOOKUP($A143,[0]!Table,MATCH(M$4,[0]!Curves,0))</f>
        <v>5.5365594788275001E-3</v>
      </c>
      <c r="N143" s="81">
        <f t="shared" si="88"/>
        <v>5.5365594788275001E-3</v>
      </c>
      <c r="O143" s="99">
        <f t="shared" si="89"/>
        <v>5.5365594788275001E-3</v>
      </c>
      <c r="P143" s="71"/>
      <c r="Q143" s="99">
        <f t="shared" si="90"/>
        <v>4.0675365594788273</v>
      </c>
      <c r="R143" s="99">
        <f t="shared" si="91"/>
        <v>4.0675365594788273</v>
      </c>
      <c r="S143" s="99">
        <f t="shared" si="92"/>
        <v>4.0675365594788273</v>
      </c>
      <c r="T143" s="82"/>
      <c r="U143" s="22">
        <f t="shared" si="93"/>
        <v>31</v>
      </c>
      <c r="V143" s="83">
        <f t="shared" si="94"/>
        <v>42029</v>
      </c>
      <c r="W143" s="22">
        <f t="shared" ca="1" si="95"/>
        <v>4980</v>
      </c>
      <c r="X143" s="80">
        <f>VLOOKUP($A143,[0]!Table,MATCH(X$4,[0]!Curves,0))</f>
        <v>6.3191391147981307E-2</v>
      </c>
      <c r="Y143" s="84">
        <f t="shared" ca="1" si="96"/>
        <v>0.42795814997964848</v>
      </c>
      <c r="Z143" s="22">
        <f t="shared" si="97"/>
        <v>1</v>
      </c>
      <c r="AA143" s="22">
        <f t="shared" si="98"/>
        <v>31</v>
      </c>
      <c r="AC143" s="72">
        <f t="shared" ca="1" si="99"/>
        <v>3184008.6358485846</v>
      </c>
      <c r="AD143" s="72">
        <f t="shared" ca="1" si="100"/>
        <v>3184008.6358485846</v>
      </c>
      <c r="AE143" s="72">
        <f t="shared" ca="1" si="101"/>
        <v>3184008.6358485846</v>
      </c>
      <c r="AF143" s="72">
        <f t="shared" ca="1" si="102"/>
        <v>-489541.32776171988</v>
      </c>
      <c r="AG143" s="72">
        <f t="shared" ca="1" si="103"/>
        <v>-489541.32776171988</v>
      </c>
      <c r="AH143" s="72">
        <f t="shared" ca="1" si="104"/>
        <v>-489541.32776171988</v>
      </c>
      <c r="AI143" s="72">
        <f t="shared" ca="1" si="105"/>
        <v>3672.5944153075206</v>
      </c>
      <c r="AJ143" s="72">
        <f t="shared" ca="1" si="106"/>
        <v>3672.5944153075206</v>
      </c>
      <c r="AK143" s="72">
        <f t="shared" ca="1" si="107"/>
        <v>3672.5944153075206</v>
      </c>
      <c r="AL143" s="76"/>
      <c r="AM143" s="72">
        <f t="shared" ca="1" si="108"/>
        <v>0</v>
      </c>
      <c r="AN143" s="72">
        <f t="shared" ca="1" si="109"/>
        <v>0</v>
      </c>
      <c r="AO143" s="72">
        <f t="shared" ca="1" si="110"/>
        <v>0</v>
      </c>
      <c r="AP143" s="85">
        <f t="shared" ca="1" si="111"/>
        <v>0</v>
      </c>
      <c r="AR143" s="72">
        <f t="shared" ca="1" si="112"/>
        <v>0</v>
      </c>
      <c r="AS143" s="72">
        <f t="shared" ca="1" si="113"/>
        <v>0</v>
      </c>
      <c r="AT143" s="72">
        <f t="shared" ca="1" si="114"/>
        <v>0</v>
      </c>
      <c r="AU143" s="85">
        <f t="shared" ca="1" si="115"/>
        <v>0</v>
      </c>
      <c r="AV143" s="85"/>
      <c r="AW143" s="73">
        <f t="shared" ca="1" si="116"/>
        <v>0</v>
      </c>
      <c r="AY143" s="73">
        <f t="shared" ca="1" si="117"/>
        <v>2698139.9025021722</v>
      </c>
      <c r="AZ143" s="86"/>
    </row>
    <row r="144" spans="1:52">
      <c r="A144" s="77">
        <f t="shared" si="118"/>
        <v>42005</v>
      </c>
      <c r="B144" s="78">
        <f t="shared" si="119"/>
        <v>50000</v>
      </c>
      <c r="C144" s="87"/>
      <c r="D144" s="79">
        <f t="shared" si="81"/>
        <v>50000</v>
      </c>
      <c r="E144" s="67">
        <f t="shared" si="82"/>
        <v>1550000</v>
      </c>
      <c r="F144" s="67">
        <f t="shared" ca="1" si="83"/>
        <v>659522.43928326422</v>
      </c>
      <c r="G144" s="80">
        <f>VLOOKUP($A144,[0]!Table,MATCH(G$4,[0]!Curves,0))</f>
        <v>4.8959999999999999</v>
      </c>
      <c r="H144" s="81">
        <f t="shared" si="84"/>
        <v>4.8959999999999999</v>
      </c>
      <c r="I144" s="80">
        <f t="shared" si="85"/>
        <v>4.8959999999999999</v>
      </c>
      <c r="J144" s="80">
        <f>VLOOKUP($A144,[0]!Table,MATCH(J$4,[0]!Curves,0))</f>
        <v>-0.73799999999999999</v>
      </c>
      <c r="K144" s="81">
        <f t="shared" si="86"/>
        <v>-0.73799999999999999</v>
      </c>
      <c r="L144" s="99">
        <f t="shared" si="87"/>
        <v>-0.73799999999999999</v>
      </c>
      <c r="M144" s="80">
        <f>VLOOKUP($A144,[0]!Table,MATCH(M$4,[0]!Curves,0))</f>
        <v>5.5361588795753997E-3</v>
      </c>
      <c r="N144" s="81">
        <f t="shared" si="88"/>
        <v>5.5361588795753997E-3</v>
      </c>
      <c r="O144" s="99">
        <f t="shared" si="89"/>
        <v>5.5361588795753997E-3</v>
      </c>
      <c r="P144" s="71"/>
      <c r="Q144" s="99">
        <f t="shared" si="90"/>
        <v>4.163536158879575</v>
      </c>
      <c r="R144" s="99">
        <f t="shared" si="91"/>
        <v>4.163536158879575</v>
      </c>
      <c r="S144" s="99">
        <f t="shared" si="92"/>
        <v>4.163536158879575</v>
      </c>
      <c r="T144" s="82"/>
      <c r="U144" s="22">
        <f t="shared" si="93"/>
        <v>31</v>
      </c>
      <c r="V144" s="83">
        <f t="shared" si="94"/>
        <v>42060</v>
      </c>
      <c r="W144" s="22">
        <f t="shared" ca="1" si="95"/>
        <v>5011</v>
      </c>
      <c r="X144" s="80">
        <f>VLOOKUP($A144,[0]!Table,MATCH(X$4,[0]!Curves,0))</f>
        <v>6.3227566288124301E-2</v>
      </c>
      <c r="Y144" s="84">
        <f t="shared" ca="1" si="96"/>
        <v>0.4254983479246866</v>
      </c>
      <c r="Z144" s="22">
        <f t="shared" si="97"/>
        <v>1</v>
      </c>
      <c r="AA144" s="22">
        <f t="shared" si="98"/>
        <v>31</v>
      </c>
      <c r="AC144" s="72">
        <f t="shared" ca="1" si="99"/>
        <v>3229021.8627308616</v>
      </c>
      <c r="AD144" s="72">
        <f t="shared" ca="1" si="100"/>
        <v>3229021.8627308616</v>
      </c>
      <c r="AE144" s="72">
        <f t="shared" ca="1" si="101"/>
        <v>3229021.8627308616</v>
      </c>
      <c r="AF144" s="72">
        <f t="shared" ca="1" si="102"/>
        <v>-486727.56019104901</v>
      </c>
      <c r="AG144" s="72">
        <f t="shared" ca="1" si="103"/>
        <v>-486727.56019104901</v>
      </c>
      <c r="AH144" s="72">
        <f t="shared" ca="1" si="104"/>
        <v>-486727.56019104901</v>
      </c>
      <c r="AI144" s="72">
        <f t="shared" ca="1" si="105"/>
        <v>3651.2210085172705</v>
      </c>
      <c r="AJ144" s="72">
        <f t="shared" ca="1" si="106"/>
        <v>3651.2210085172705</v>
      </c>
      <c r="AK144" s="72">
        <f t="shared" ca="1" si="107"/>
        <v>3651.2210085172705</v>
      </c>
      <c r="AL144" s="76"/>
      <c r="AM144" s="72">
        <f t="shared" ca="1" si="108"/>
        <v>0</v>
      </c>
      <c r="AN144" s="72">
        <f t="shared" ca="1" si="109"/>
        <v>0</v>
      </c>
      <c r="AO144" s="72">
        <f t="shared" ca="1" si="110"/>
        <v>0</v>
      </c>
      <c r="AP144" s="85">
        <f t="shared" ca="1" si="111"/>
        <v>0</v>
      </c>
      <c r="AR144" s="72">
        <f t="shared" ca="1" si="112"/>
        <v>0</v>
      </c>
      <c r="AS144" s="72">
        <f t="shared" ca="1" si="113"/>
        <v>0</v>
      </c>
      <c r="AT144" s="72">
        <f t="shared" ca="1" si="114"/>
        <v>0</v>
      </c>
      <c r="AU144" s="85">
        <f t="shared" ca="1" si="115"/>
        <v>0</v>
      </c>
      <c r="AV144" s="85"/>
      <c r="AW144" s="73">
        <f t="shared" ca="1" si="116"/>
        <v>0</v>
      </c>
      <c r="AY144" s="73">
        <f t="shared" ca="1" si="117"/>
        <v>2745945.5235483297</v>
      </c>
      <c r="AZ144" s="86"/>
    </row>
    <row r="145" spans="1:52">
      <c r="A145" s="77">
        <f t="shared" si="118"/>
        <v>42036</v>
      </c>
      <c r="B145" s="78">
        <f t="shared" si="119"/>
        <v>50000</v>
      </c>
      <c r="C145" s="87"/>
      <c r="D145" s="79">
        <f t="shared" si="81"/>
        <v>50000</v>
      </c>
      <c r="E145" s="67">
        <f t="shared" si="82"/>
        <v>1400000</v>
      </c>
      <c r="F145" s="67">
        <f t="shared" ca="1" si="83"/>
        <v>592601.2164354074</v>
      </c>
      <c r="G145" s="80">
        <f>VLOOKUP($A145,[0]!Table,MATCH(G$4,[0]!Curves,0))</f>
        <v>4.7780000000000005</v>
      </c>
      <c r="H145" s="81">
        <f t="shared" si="84"/>
        <v>4.7780000000000005</v>
      </c>
      <c r="I145" s="80">
        <f t="shared" si="85"/>
        <v>4.7780000000000005</v>
      </c>
      <c r="J145" s="80">
        <f>VLOOKUP($A145,[0]!Table,MATCH(J$4,[0]!Curves,0))</f>
        <v>-0.73799999999999999</v>
      </c>
      <c r="K145" s="81">
        <f t="shared" si="86"/>
        <v>-0.73799999999999999</v>
      </c>
      <c r="L145" s="99">
        <f t="shared" si="87"/>
        <v>-0.73799999999999999</v>
      </c>
      <c r="M145" s="80">
        <f>VLOOKUP($A145,[0]!Table,MATCH(M$4,[0]!Curves,0))</f>
        <v>5.5357514270029003E-3</v>
      </c>
      <c r="N145" s="81">
        <f t="shared" si="88"/>
        <v>5.5357514270029003E-3</v>
      </c>
      <c r="O145" s="99">
        <f t="shared" si="89"/>
        <v>5.5357514270029003E-3</v>
      </c>
      <c r="P145" s="71"/>
      <c r="Q145" s="99">
        <f t="shared" si="90"/>
        <v>4.0455357514270034</v>
      </c>
      <c r="R145" s="99">
        <f t="shared" si="91"/>
        <v>4.0455357514270034</v>
      </c>
      <c r="S145" s="99">
        <f t="shared" si="92"/>
        <v>4.0455357514270034</v>
      </c>
      <c r="T145" s="82"/>
      <c r="U145" s="22">
        <f t="shared" si="93"/>
        <v>28</v>
      </c>
      <c r="V145" s="83">
        <f t="shared" si="94"/>
        <v>42088</v>
      </c>
      <c r="W145" s="22">
        <f t="shared" ca="1" si="95"/>
        <v>5039</v>
      </c>
      <c r="X145" s="80">
        <f>VLOOKUP($A145,[0]!Table,MATCH(X$4,[0]!Curves,0))</f>
        <v>6.32637414287021E-2</v>
      </c>
      <c r="Y145" s="84">
        <f t="shared" ca="1" si="96"/>
        <v>0.42328658316814816</v>
      </c>
      <c r="Z145" s="22">
        <f t="shared" si="97"/>
        <v>1</v>
      </c>
      <c r="AA145" s="22">
        <f t="shared" si="98"/>
        <v>28</v>
      </c>
      <c r="AC145" s="72">
        <f t="shared" ca="1" si="99"/>
        <v>2831448.612128377</v>
      </c>
      <c r="AD145" s="72">
        <f t="shared" ca="1" si="100"/>
        <v>2831448.612128377</v>
      </c>
      <c r="AE145" s="72">
        <f t="shared" ca="1" si="101"/>
        <v>2831448.612128377</v>
      </c>
      <c r="AF145" s="72">
        <f t="shared" ca="1" si="102"/>
        <v>-437339.69772933068</v>
      </c>
      <c r="AG145" s="72">
        <f t="shared" ca="1" si="103"/>
        <v>-437339.69772933068</v>
      </c>
      <c r="AH145" s="72">
        <f t="shared" ca="1" si="104"/>
        <v>-437339.69772933068</v>
      </c>
      <c r="AI145" s="72">
        <f t="shared" ca="1" si="105"/>
        <v>3280.493029525961</v>
      </c>
      <c r="AJ145" s="72">
        <f t="shared" ca="1" si="106"/>
        <v>3280.493029525961</v>
      </c>
      <c r="AK145" s="72">
        <f t="shared" ca="1" si="107"/>
        <v>3280.493029525961</v>
      </c>
      <c r="AL145" s="76"/>
      <c r="AM145" s="72">
        <f t="shared" ca="1" si="108"/>
        <v>0</v>
      </c>
      <c r="AN145" s="72">
        <f t="shared" ca="1" si="109"/>
        <v>0</v>
      </c>
      <c r="AO145" s="72">
        <f t="shared" ca="1" si="110"/>
        <v>0</v>
      </c>
      <c r="AP145" s="85">
        <f t="shared" ca="1" si="111"/>
        <v>0</v>
      </c>
      <c r="AR145" s="72">
        <f t="shared" ca="1" si="112"/>
        <v>0</v>
      </c>
      <c r="AS145" s="72">
        <f t="shared" ca="1" si="113"/>
        <v>0</v>
      </c>
      <c r="AT145" s="72">
        <f t="shared" ca="1" si="114"/>
        <v>0</v>
      </c>
      <c r="AU145" s="85">
        <f t="shared" ca="1" si="115"/>
        <v>0</v>
      </c>
      <c r="AV145" s="85"/>
      <c r="AW145" s="73">
        <f t="shared" ca="1" si="116"/>
        <v>0</v>
      </c>
      <c r="AY145" s="73">
        <f t="shared" ca="1" si="117"/>
        <v>2397389.4074285724</v>
      </c>
      <c r="AZ145" s="86"/>
    </row>
    <row r="146" spans="1:52">
      <c r="A146" s="77">
        <f t="shared" si="118"/>
        <v>42064</v>
      </c>
      <c r="B146" s="78">
        <f t="shared" si="119"/>
        <v>50000</v>
      </c>
      <c r="C146" s="87"/>
      <c r="D146" s="79">
        <f t="shared" si="81"/>
        <v>50000</v>
      </c>
      <c r="E146" s="67">
        <f t="shared" si="82"/>
        <v>1550000</v>
      </c>
      <c r="F146" s="67">
        <f t="shared" ca="1" si="83"/>
        <v>652315.75053620117</v>
      </c>
      <c r="G146" s="80">
        <f>VLOOKUP($A146,[0]!Table,MATCH(G$4,[0]!Curves,0))</f>
        <v>4.6449999999999996</v>
      </c>
      <c r="H146" s="81">
        <f t="shared" si="84"/>
        <v>4.6449999999999996</v>
      </c>
      <c r="I146" s="80">
        <f t="shared" si="85"/>
        <v>4.6449999999999996</v>
      </c>
      <c r="J146" s="80">
        <f>VLOOKUP($A146,[0]!Table,MATCH(J$4,[0]!Curves,0))</f>
        <v>-0.73799999999999999</v>
      </c>
      <c r="K146" s="81">
        <f t="shared" si="86"/>
        <v>-0.73799999999999999</v>
      </c>
      <c r="L146" s="99">
        <f t="shared" si="87"/>
        <v>-0.73799999999999999</v>
      </c>
      <c r="M146" s="80">
        <f>VLOOKUP($A146,[0]!Table,MATCH(M$4,[0]!Curves,0))</f>
        <v>5.5353775163432999E-3</v>
      </c>
      <c r="N146" s="81">
        <f t="shared" si="88"/>
        <v>5.5353775163432999E-3</v>
      </c>
      <c r="O146" s="99">
        <f t="shared" si="89"/>
        <v>5.5353775163432999E-3</v>
      </c>
      <c r="P146" s="71"/>
      <c r="Q146" s="99">
        <f t="shared" si="90"/>
        <v>3.9125353775163427</v>
      </c>
      <c r="R146" s="99">
        <f t="shared" si="91"/>
        <v>3.9125353775163427</v>
      </c>
      <c r="S146" s="99">
        <f t="shared" si="92"/>
        <v>3.9125353775163427</v>
      </c>
      <c r="T146" s="82"/>
      <c r="U146" s="22">
        <f t="shared" si="93"/>
        <v>31</v>
      </c>
      <c r="V146" s="83">
        <f t="shared" si="94"/>
        <v>42119</v>
      </c>
      <c r="W146" s="22">
        <f t="shared" ca="1" si="95"/>
        <v>5070</v>
      </c>
      <c r="X146" s="80">
        <f>VLOOKUP($A146,[0]!Table,MATCH(X$4,[0]!Curves,0))</f>
        <v>6.3296415749596796E-2</v>
      </c>
      <c r="Y146" s="84">
        <f t="shared" ca="1" si="96"/>
        <v>0.42084887131367815</v>
      </c>
      <c r="Z146" s="22">
        <f t="shared" si="97"/>
        <v>1</v>
      </c>
      <c r="AA146" s="22">
        <f t="shared" si="98"/>
        <v>31</v>
      </c>
      <c r="AC146" s="72">
        <f t="shared" ca="1" si="99"/>
        <v>3030006.6612406541</v>
      </c>
      <c r="AD146" s="72">
        <f t="shared" ca="1" si="100"/>
        <v>3030006.6612406541</v>
      </c>
      <c r="AE146" s="72">
        <f t="shared" ca="1" si="101"/>
        <v>3030006.6612406541</v>
      </c>
      <c r="AF146" s="72">
        <f t="shared" ca="1" si="102"/>
        <v>-481409.02389571647</v>
      </c>
      <c r="AG146" s="72">
        <f t="shared" ca="1" si="103"/>
        <v>-481409.02389571647</v>
      </c>
      <c r="AH146" s="72">
        <f t="shared" ca="1" si="104"/>
        <v>-481409.02389571647</v>
      </c>
      <c r="AI146" s="72">
        <f t="shared" ca="1" si="105"/>
        <v>3610.8139390746928</v>
      </c>
      <c r="AJ146" s="72">
        <f t="shared" ca="1" si="106"/>
        <v>3610.8139390746928</v>
      </c>
      <c r="AK146" s="72">
        <f t="shared" ca="1" si="107"/>
        <v>3610.8139390746928</v>
      </c>
      <c r="AL146" s="76"/>
      <c r="AM146" s="72">
        <f t="shared" ca="1" si="108"/>
        <v>0</v>
      </c>
      <c r="AN146" s="72">
        <f t="shared" ca="1" si="109"/>
        <v>0</v>
      </c>
      <c r="AO146" s="72">
        <f t="shared" ca="1" si="110"/>
        <v>0</v>
      </c>
      <c r="AP146" s="85">
        <f t="shared" ca="1" si="111"/>
        <v>0</v>
      </c>
      <c r="AR146" s="72">
        <f t="shared" ca="1" si="112"/>
        <v>0</v>
      </c>
      <c r="AS146" s="72">
        <f t="shared" ca="1" si="113"/>
        <v>0</v>
      </c>
      <c r="AT146" s="72">
        <f t="shared" ca="1" si="114"/>
        <v>0</v>
      </c>
      <c r="AU146" s="85">
        <f t="shared" ca="1" si="115"/>
        <v>0</v>
      </c>
      <c r="AV146" s="85"/>
      <c r="AW146" s="73">
        <f t="shared" ca="1" si="116"/>
        <v>0</v>
      </c>
      <c r="AY146" s="73">
        <f t="shared" ca="1" si="117"/>
        <v>2552208.4512840123</v>
      </c>
      <c r="AZ146" s="86"/>
    </row>
    <row r="147" spans="1:52">
      <c r="A147" s="77">
        <f t="shared" si="118"/>
        <v>42095</v>
      </c>
      <c r="B147" s="78">
        <f t="shared" si="119"/>
        <v>50000</v>
      </c>
      <c r="C147" s="87"/>
      <c r="D147" s="79">
        <f t="shared" si="81"/>
        <v>50000</v>
      </c>
      <c r="E147" s="67">
        <f t="shared" si="82"/>
        <v>1500000</v>
      </c>
      <c r="F147" s="67">
        <f t="shared" ca="1" si="83"/>
        <v>627751.1919354751</v>
      </c>
      <c r="G147" s="80">
        <f>VLOOKUP($A147,[0]!Table,MATCH(G$4,[0]!Curves,0))</f>
        <v>4.46</v>
      </c>
      <c r="H147" s="81">
        <f t="shared" si="84"/>
        <v>4.46</v>
      </c>
      <c r="I147" s="80">
        <f t="shared" si="85"/>
        <v>4.46</v>
      </c>
      <c r="J147" s="80">
        <f>VLOOKUP($A147,[0]!Table,MATCH(J$4,[0]!Curves,0))</f>
        <v>-0.83800000000000008</v>
      </c>
      <c r="K147" s="81">
        <f t="shared" si="86"/>
        <v>-0.83800000000000008</v>
      </c>
      <c r="L147" s="99">
        <f t="shared" si="87"/>
        <v>-0.83800000000000008</v>
      </c>
      <c r="M147" s="80">
        <f>VLOOKUP($A147,[0]!Table,MATCH(M$4,[0]!Curves,0))</f>
        <v>5.5349570256717998E-3</v>
      </c>
      <c r="N147" s="81">
        <f t="shared" si="88"/>
        <v>5.5349570256717998E-3</v>
      </c>
      <c r="O147" s="99">
        <f t="shared" si="89"/>
        <v>5.5349570256717998E-3</v>
      </c>
      <c r="P147" s="71"/>
      <c r="Q147" s="99">
        <f t="shared" si="90"/>
        <v>3.6275349570256719</v>
      </c>
      <c r="R147" s="99">
        <f t="shared" si="91"/>
        <v>3.6275349570256719</v>
      </c>
      <c r="S147" s="99">
        <f t="shared" si="92"/>
        <v>3.6275349570256719</v>
      </c>
      <c r="T147" s="82"/>
      <c r="U147" s="22">
        <f t="shared" si="93"/>
        <v>30</v>
      </c>
      <c r="V147" s="83">
        <f t="shared" si="94"/>
        <v>42149</v>
      </c>
      <c r="W147" s="22">
        <f t="shared" ca="1" si="95"/>
        <v>5100</v>
      </c>
      <c r="X147" s="80">
        <f>VLOOKUP($A147,[0]!Table,MATCH(X$4,[0]!Curves,0))</f>
        <v>6.3332590891001003E-2</v>
      </c>
      <c r="Y147" s="84">
        <f t="shared" ca="1" si="96"/>
        <v>0.41850079462365009</v>
      </c>
      <c r="Z147" s="22">
        <f t="shared" si="97"/>
        <v>1</v>
      </c>
      <c r="AA147" s="22">
        <f t="shared" si="98"/>
        <v>30</v>
      </c>
      <c r="AC147" s="72">
        <f t="shared" ca="1" si="99"/>
        <v>2799770.3160322187</v>
      </c>
      <c r="AD147" s="72">
        <f t="shared" ca="1" si="100"/>
        <v>2799770.3160322187</v>
      </c>
      <c r="AE147" s="72">
        <f t="shared" ca="1" si="101"/>
        <v>2799770.3160322187</v>
      </c>
      <c r="AF147" s="72">
        <f t="shared" ca="1" si="102"/>
        <v>-526055.4988419282</v>
      </c>
      <c r="AG147" s="72">
        <f t="shared" ca="1" si="103"/>
        <v>-526055.4988419282</v>
      </c>
      <c r="AH147" s="72">
        <f t="shared" ca="1" si="104"/>
        <v>-526055.4988419282</v>
      </c>
      <c r="AI147" s="72">
        <f t="shared" ca="1" si="105"/>
        <v>3474.5758701771042</v>
      </c>
      <c r="AJ147" s="72">
        <f t="shared" ca="1" si="106"/>
        <v>3474.5758701771042</v>
      </c>
      <c r="AK147" s="72">
        <f t="shared" ca="1" si="107"/>
        <v>3474.5758701771042</v>
      </c>
      <c r="AL147" s="76"/>
      <c r="AM147" s="72">
        <f t="shared" ca="1" si="108"/>
        <v>0</v>
      </c>
      <c r="AN147" s="72">
        <f t="shared" ca="1" si="109"/>
        <v>0</v>
      </c>
      <c r="AO147" s="72">
        <f t="shared" ca="1" si="110"/>
        <v>0</v>
      </c>
      <c r="AP147" s="85">
        <f t="shared" ca="1" si="111"/>
        <v>0</v>
      </c>
      <c r="AR147" s="72">
        <f t="shared" ca="1" si="112"/>
        <v>0</v>
      </c>
      <c r="AS147" s="72">
        <f t="shared" ca="1" si="113"/>
        <v>0</v>
      </c>
      <c r="AT147" s="72">
        <f t="shared" ca="1" si="114"/>
        <v>0</v>
      </c>
      <c r="AU147" s="85">
        <f t="shared" ca="1" si="115"/>
        <v>0</v>
      </c>
      <c r="AV147" s="85"/>
      <c r="AW147" s="73">
        <f t="shared" ca="1" si="116"/>
        <v>0</v>
      </c>
      <c r="AY147" s="73">
        <f t="shared" ca="1" si="117"/>
        <v>2277189.3930604677</v>
      </c>
      <c r="AZ147" s="86"/>
    </row>
    <row r="148" spans="1:52">
      <c r="A148" s="77">
        <f t="shared" si="118"/>
        <v>42125</v>
      </c>
      <c r="B148" s="78">
        <f t="shared" si="119"/>
        <v>50000</v>
      </c>
      <c r="C148" s="87"/>
      <c r="D148" s="79">
        <f t="shared" si="81"/>
        <v>50000</v>
      </c>
      <c r="E148" s="67">
        <f t="shared" si="82"/>
        <v>1550000</v>
      </c>
      <c r="F148" s="67">
        <f t="shared" ca="1" si="83"/>
        <v>644932.95572512434</v>
      </c>
      <c r="G148" s="80">
        <f>VLOOKUP($A148,[0]!Table,MATCH(G$4,[0]!Curves,0))</f>
        <v>4.45</v>
      </c>
      <c r="H148" s="81">
        <f t="shared" si="84"/>
        <v>4.45</v>
      </c>
      <c r="I148" s="80">
        <f t="shared" si="85"/>
        <v>4.45</v>
      </c>
      <c r="J148" s="80">
        <f>VLOOKUP($A148,[0]!Table,MATCH(J$4,[0]!Curves,0))</f>
        <v>0</v>
      </c>
      <c r="K148" s="81">
        <f t="shared" si="86"/>
        <v>0</v>
      </c>
      <c r="L148" s="99">
        <f t="shared" si="87"/>
        <v>0</v>
      </c>
      <c r="M148" s="80">
        <f>VLOOKUP($A148,[0]!Table,MATCH(M$4,[0]!Curves,0))</f>
        <v>0</v>
      </c>
      <c r="N148" s="81">
        <f t="shared" si="88"/>
        <v>0</v>
      </c>
      <c r="O148" s="99">
        <f t="shared" si="89"/>
        <v>0</v>
      </c>
      <c r="P148" s="71"/>
      <c r="Q148" s="99">
        <f t="shared" si="90"/>
        <v>4.45</v>
      </c>
      <c r="R148" s="99">
        <f t="shared" si="91"/>
        <v>4.45</v>
      </c>
      <c r="S148" s="99">
        <f t="shared" si="92"/>
        <v>4.45</v>
      </c>
      <c r="T148" s="82"/>
      <c r="U148" s="22">
        <f t="shared" si="93"/>
        <v>31</v>
      </c>
      <c r="V148" s="83">
        <f t="shared" si="94"/>
        <v>42180</v>
      </c>
      <c r="W148" s="22">
        <f t="shared" ca="1" si="95"/>
        <v>5131</v>
      </c>
      <c r="X148" s="80">
        <f>VLOOKUP($A148,[0]!Table,MATCH(X$4,[0]!Curves,0))</f>
        <v>6.3367599092772703E-2</v>
      </c>
      <c r="Y148" s="84">
        <f t="shared" ca="1" si="96"/>
        <v>0.41608577788717699</v>
      </c>
      <c r="Z148" s="22">
        <f t="shared" si="97"/>
        <v>1</v>
      </c>
      <c r="AA148" s="22">
        <f t="shared" si="98"/>
        <v>31</v>
      </c>
      <c r="AC148" s="72">
        <f t="shared" ca="1" si="99"/>
        <v>2869951.6529768035</v>
      </c>
      <c r="AD148" s="72">
        <f t="shared" ca="1" si="100"/>
        <v>2869951.6529768035</v>
      </c>
      <c r="AE148" s="72">
        <f t="shared" ca="1" si="101"/>
        <v>2869951.6529768035</v>
      </c>
      <c r="AF148" s="72">
        <f t="shared" ca="1" si="102"/>
        <v>0</v>
      </c>
      <c r="AG148" s="72">
        <f t="shared" ca="1" si="103"/>
        <v>0</v>
      </c>
      <c r="AH148" s="72">
        <f t="shared" ca="1" si="104"/>
        <v>0</v>
      </c>
      <c r="AI148" s="72">
        <f t="shared" ca="1" si="105"/>
        <v>0</v>
      </c>
      <c r="AJ148" s="72">
        <f t="shared" ca="1" si="106"/>
        <v>0</v>
      </c>
      <c r="AK148" s="72">
        <f t="shared" ca="1" si="107"/>
        <v>0</v>
      </c>
      <c r="AL148" s="76"/>
      <c r="AM148" s="72">
        <f t="shared" ca="1" si="108"/>
        <v>0</v>
      </c>
      <c r="AN148" s="72">
        <f t="shared" ca="1" si="109"/>
        <v>0</v>
      </c>
      <c r="AO148" s="72">
        <f t="shared" ca="1" si="110"/>
        <v>0</v>
      </c>
      <c r="AP148" s="85">
        <f t="shared" ca="1" si="111"/>
        <v>0</v>
      </c>
      <c r="AR148" s="72">
        <f t="shared" ca="1" si="112"/>
        <v>0</v>
      </c>
      <c r="AS148" s="72">
        <f t="shared" ca="1" si="113"/>
        <v>0</v>
      </c>
      <c r="AT148" s="72">
        <f t="shared" ca="1" si="114"/>
        <v>0</v>
      </c>
      <c r="AU148" s="85">
        <f t="shared" ca="1" si="115"/>
        <v>0</v>
      </c>
      <c r="AV148" s="85"/>
      <c r="AW148" s="73">
        <f t="shared" ca="1" si="116"/>
        <v>0</v>
      </c>
      <c r="AY148" s="73">
        <f t="shared" ca="1" si="117"/>
        <v>2869951.6529768035</v>
      </c>
      <c r="AZ148" s="86"/>
    </row>
    <row r="149" spans="1:52">
      <c r="A149" s="77">
        <f t="shared" si="118"/>
        <v>42156</v>
      </c>
      <c r="B149" s="78">
        <f t="shared" si="119"/>
        <v>50000</v>
      </c>
      <c r="C149" s="87"/>
      <c r="D149" s="79">
        <f t="shared" si="81"/>
        <v>50000</v>
      </c>
      <c r="E149" s="67">
        <f t="shared" si="82"/>
        <v>1500000</v>
      </c>
      <c r="F149" s="67">
        <f t="shared" ca="1" si="83"/>
        <v>620639.39018170361</v>
      </c>
      <c r="G149" s="80">
        <f>VLOOKUP($A149,[0]!Table,MATCH(G$4,[0]!Curves,0))</f>
        <v>4.4860000000000007</v>
      </c>
      <c r="H149" s="81">
        <f t="shared" si="84"/>
        <v>4.4860000000000007</v>
      </c>
      <c r="I149" s="80">
        <f t="shared" si="85"/>
        <v>4.4860000000000007</v>
      </c>
      <c r="J149" s="80">
        <f>VLOOKUP($A149,[0]!Table,MATCH(J$4,[0]!Curves,0))</f>
        <v>0</v>
      </c>
      <c r="K149" s="81">
        <f t="shared" si="86"/>
        <v>0</v>
      </c>
      <c r="L149" s="99">
        <f t="shared" si="87"/>
        <v>0</v>
      </c>
      <c r="M149" s="80">
        <f>VLOOKUP($A149,[0]!Table,MATCH(M$4,[0]!Curves,0))</f>
        <v>0</v>
      </c>
      <c r="N149" s="81">
        <f t="shared" si="88"/>
        <v>0</v>
      </c>
      <c r="O149" s="99">
        <f t="shared" si="89"/>
        <v>0</v>
      </c>
      <c r="P149" s="71"/>
      <c r="Q149" s="99">
        <f t="shared" si="90"/>
        <v>4.4860000000000007</v>
      </c>
      <c r="R149" s="99">
        <f t="shared" si="91"/>
        <v>4.4860000000000007</v>
      </c>
      <c r="S149" s="99">
        <f t="shared" si="92"/>
        <v>4.4860000000000007</v>
      </c>
      <c r="T149" s="82"/>
      <c r="U149" s="22">
        <f t="shared" si="93"/>
        <v>30</v>
      </c>
      <c r="V149" s="83">
        <f t="shared" si="94"/>
        <v>42210</v>
      </c>
      <c r="W149" s="22">
        <f t="shared" ca="1" si="95"/>
        <v>5161</v>
      </c>
      <c r="X149" s="80">
        <f>VLOOKUP($A149,[0]!Table,MATCH(X$4,[0]!Curves,0))</f>
        <v>6.3403774235030796E-2</v>
      </c>
      <c r="Y149" s="84">
        <f t="shared" ca="1" si="96"/>
        <v>0.41375959345446905</v>
      </c>
      <c r="Z149" s="22">
        <f t="shared" si="97"/>
        <v>1</v>
      </c>
      <c r="AA149" s="22">
        <f t="shared" si="98"/>
        <v>30</v>
      </c>
      <c r="AC149" s="72">
        <f t="shared" ca="1" si="99"/>
        <v>2784188.3043551226</v>
      </c>
      <c r="AD149" s="72">
        <f t="shared" ca="1" si="100"/>
        <v>2784188.3043551226</v>
      </c>
      <c r="AE149" s="72">
        <f t="shared" ca="1" si="101"/>
        <v>2784188.3043551226</v>
      </c>
      <c r="AF149" s="72">
        <f t="shared" ca="1" si="102"/>
        <v>0</v>
      </c>
      <c r="AG149" s="72">
        <f t="shared" ca="1" si="103"/>
        <v>0</v>
      </c>
      <c r="AH149" s="72">
        <f t="shared" ca="1" si="104"/>
        <v>0</v>
      </c>
      <c r="AI149" s="72">
        <f t="shared" ca="1" si="105"/>
        <v>0</v>
      </c>
      <c r="AJ149" s="72">
        <f t="shared" ca="1" si="106"/>
        <v>0</v>
      </c>
      <c r="AK149" s="72">
        <f t="shared" ca="1" si="107"/>
        <v>0</v>
      </c>
      <c r="AL149" s="76"/>
      <c r="AM149" s="72">
        <f t="shared" ca="1" si="108"/>
        <v>0</v>
      </c>
      <c r="AN149" s="72">
        <f t="shared" ca="1" si="109"/>
        <v>0</v>
      </c>
      <c r="AO149" s="72">
        <f t="shared" ca="1" si="110"/>
        <v>0</v>
      </c>
      <c r="AP149" s="85">
        <f t="shared" ca="1" si="111"/>
        <v>0</v>
      </c>
      <c r="AR149" s="72">
        <f t="shared" ca="1" si="112"/>
        <v>0</v>
      </c>
      <c r="AS149" s="72">
        <f t="shared" ca="1" si="113"/>
        <v>0</v>
      </c>
      <c r="AT149" s="72">
        <f t="shared" ca="1" si="114"/>
        <v>0</v>
      </c>
      <c r="AU149" s="85">
        <f t="shared" ca="1" si="115"/>
        <v>0</v>
      </c>
      <c r="AV149" s="85"/>
      <c r="AW149" s="73">
        <f t="shared" ca="1" si="116"/>
        <v>0</v>
      </c>
      <c r="AY149" s="73">
        <f t="shared" ca="1" si="117"/>
        <v>2784188.3043551226</v>
      </c>
      <c r="AZ149" s="86"/>
    </row>
    <row r="150" spans="1:52">
      <c r="A150" s="77">
        <f t="shared" si="118"/>
        <v>42186</v>
      </c>
      <c r="B150" s="78">
        <f t="shared" si="119"/>
        <v>50000</v>
      </c>
      <c r="C150" s="87"/>
      <c r="D150" s="79">
        <f t="shared" si="81"/>
        <v>50000</v>
      </c>
      <c r="E150" s="67">
        <f t="shared" si="82"/>
        <v>1550000</v>
      </c>
      <c r="F150" s="67">
        <f t="shared" ca="1" si="83"/>
        <v>637619.04471449519</v>
      </c>
      <c r="G150" s="80">
        <f>VLOOKUP($A150,[0]!Table,MATCH(G$4,[0]!Curves,0))</f>
        <v>4.5350000000000001</v>
      </c>
      <c r="H150" s="81">
        <f t="shared" si="84"/>
        <v>4.5350000000000001</v>
      </c>
      <c r="I150" s="80">
        <f t="shared" si="85"/>
        <v>4.5350000000000001</v>
      </c>
      <c r="J150" s="80">
        <f>VLOOKUP($A150,[0]!Table,MATCH(J$4,[0]!Curves,0))</f>
        <v>0</v>
      </c>
      <c r="K150" s="81">
        <f t="shared" si="86"/>
        <v>0</v>
      </c>
      <c r="L150" s="99">
        <f t="shared" si="87"/>
        <v>0</v>
      </c>
      <c r="M150" s="80">
        <f>VLOOKUP($A150,[0]!Table,MATCH(M$4,[0]!Curves,0))</f>
        <v>0</v>
      </c>
      <c r="N150" s="81">
        <f t="shared" si="88"/>
        <v>0</v>
      </c>
      <c r="O150" s="99">
        <f t="shared" si="89"/>
        <v>0</v>
      </c>
      <c r="P150" s="71"/>
      <c r="Q150" s="99">
        <f t="shared" si="90"/>
        <v>4.5350000000000001</v>
      </c>
      <c r="R150" s="99">
        <f t="shared" si="91"/>
        <v>4.5350000000000001</v>
      </c>
      <c r="S150" s="99">
        <f t="shared" si="92"/>
        <v>4.5350000000000001</v>
      </c>
      <c r="T150" s="82"/>
      <c r="U150" s="22">
        <f t="shared" si="93"/>
        <v>31</v>
      </c>
      <c r="V150" s="83">
        <f t="shared" si="94"/>
        <v>42241</v>
      </c>
      <c r="W150" s="22">
        <f t="shared" ca="1" si="95"/>
        <v>5192</v>
      </c>
      <c r="X150" s="80">
        <f>VLOOKUP($A150,[0]!Table,MATCH(X$4,[0]!Curves,0))</f>
        <v>6.3438782437629002E-2</v>
      </c>
      <c r="Y150" s="84">
        <f t="shared" ca="1" si="96"/>
        <v>0.41136712562225497</v>
      </c>
      <c r="Z150" s="22">
        <f t="shared" si="97"/>
        <v>1</v>
      </c>
      <c r="AA150" s="22">
        <f t="shared" si="98"/>
        <v>31</v>
      </c>
      <c r="AC150" s="72">
        <f t="shared" ca="1" si="99"/>
        <v>2891602.3677802356</v>
      </c>
      <c r="AD150" s="72">
        <f t="shared" ca="1" si="100"/>
        <v>2891602.3677802356</v>
      </c>
      <c r="AE150" s="72">
        <f t="shared" ca="1" si="101"/>
        <v>2891602.3677802356</v>
      </c>
      <c r="AF150" s="72">
        <f t="shared" ca="1" si="102"/>
        <v>0</v>
      </c>
      <c r="AG150" s="72">
        <f t="shared" ca="1" si="103"/>
        <v>0</v>
      </c>
      <c r="AH150" s="72">
        <f t="shared" ca="1" si="104"/>
        <v>0</v>
      </c>
      <c r="AI150" s="72">
        <f t="shared" ca="1" si="105"/>
        <v>0</v>
      </c>
      <c r="AJ150" s="72">
        <f t="shared" ca="1" si="106"/>
        <v>0</v>
      </c>
      <c r="AK150" s="72">
        <f t="shared" ca="1" si="107"/>
        <v>0</v>
      </c>
      <c r="AL150" s="76"/>
      <c r="AM150" s="72">
        <f t="shared" ca="1" si="108"/>
        <v>0</v>
      </c>
      <c r="AN150" s="72">
        <f t="shared" ca="1" si="109"/>
        <v>0</v>
      </c>
      <c r="AO150" s="72">
        <f t="shared" ca="1" si="110"/>
        <v>0</v>
      </c>
      <c r="AP150" s="85">
        <f t="shared" ca="1" si="111"/>
        <v>0</v>
      </c>
      <c r="AR150" s="72">
        <f t="shared" ca="1" si="112"/>
        <v>0</v>
      </c>
      <c r="AS150" s="72">
        <f t="shared" ca="1" si="113"/>
        <v>0</v>
      </c>
      <c r="AT150" s="72">
        <f t="shared" ca="1" si="114"/>
        <v>0</v>
      </c>
      <c r="AU150" s="85">
        <f t="shared" ca="1" si="115"/>
        <v>0</v>
      </c>
      <c r="AV150" s="85"/>
      <c r="AW150" s="73">
        <f t="shared" ca="1" si="116"/>
        <v>0</v>
      </c>
      <c r="AY150" s="73">
        <f t="shared" ca="1" si="117"/>
        <v>2891602.3677802356</v>
      </c>
      <c r="AZ150" s="86"/>
    </row>
    <row r="151" spans="1:52">
      <c r="A151" s="77">
        <f t="shared" si="118"/>
        <v>42217</v>
      </c>
      <c r="B151" s="78">
        <f t="shared" si="119"/>
        <v>50000</v>
      </c>
      <c r="C151" s="87"/>
      <c r="D151" s="79">
        <f t="shared" si="81"/>
        <v>50000</v>
      </c>
      <c r="E151" s="67">
        <f t="shared" si="82"/>
        <v>1550000</v>
      </c>
      <c r="F151" s="67">
        <f t="shared" ca="1" si="83"/>
        <v>633928.39465471113</v>
      </c>
      <c r="G151" s="80">
        <f>VLOOKUP($A151,[0]!Table,MATCH(G$4,[0]!Curves,0))</f>
        <v>4.58</v>
      </c>
      <c r="H151" s="81">
        <f t="shared" si="84"/>
        <v>4.58</v>
      </c>
      <c r="I151" s="80">
        <f t="shared" si="85"/>
        <v>4.58</v>
      </c>
      <c r="J151" s="80">
        <f>VLOOKUP($A151,[0]!Table,MATCH(J$4,[0]!Curves,0))</f>
        <v>0</v>
      </c>
      <c r="K151" s="81">
        <f t="shared" si="86"/>
        <v>0</v>
      </c>
      <c r="L151" s="99">
        <f t="shared" si="87"/>
        <v>0</v>
      </c>
      <c r="M151" s="80">
        <f>VLOOKUP($A151,[0]!Table,MATCH(M$4,[0]!Curves,0))</f>
        <v>0</v>
      </c>
      <c r="N151" s="81">
        <f t="shared" si="88"/>
        <v>0</v>
      </c>
      <c r="O151" s="99">
        <f t="shared" si="89"/>
        <v>0</v>
      </c>
      <c r="P151" s="71"/>
      <c r="Q151" s="99">
        <f t="shared" si="90"/>
        <v>4.58</v>
      </c>
      <c r="R151" s="99">
        <f t="shared" si="91"/>
        <v>4.58</v>
      </c>
      <c r="S151" s="99">
        <f t="shared" si="92"/>
        <v>4.58</v>
      </c>
      <c r="T151" s="82"/>
      <c r="U151" s="22">
        <f t="shared" si="93"/>
        <v>31</v>
      </c>
      <c r="V151" s="83">
        <f t="shared" si="94"/>
        <v>42272</v>
      </c>
      <c r="W151" s="22">
        <f t="shared" ca="1" si="95"/>
        <v>5223</v>
      </c>
      <c r="X151" s="80">
        <f>VLOOKUP($A151,[0]!Table,MATCH(X$4,[0]!Curves,0))</f>
        <v>6.3474957580741204E-2</v>
      </c>
      <c r="Y151" s="84">
        <f t="shared" ca="1" si="96"/>
        <v>0.40898606106755553</v>
      </c>
      <c r="Z151" s="22">
        <f t="shared" si="97"/>
        <v>1</v>
      </c>
      <c r="AA151" s="22">
        <f t="shared" si="98"/>
        <v>31</v>
      </c>
      <c r="AC151" s="72">
        <f t="shared" ca="1" si="99"/>
        <v>2903392.047518577</v>
      </c>
      <c r="AD151" s="72">
        <f t="shared" ca="1" si="100"/>
        <v>2903392.047518577</v>
      </c>
      <c r="AE151" s="72">
        <f t="shared" ca="1" si="101"/>
        <v>2903392.047518577</v>
      </c>
      <c r="AF151" s="72">
        <f t="shared" ca="1" si="102"/>
        <v>0</v>
      </c>
      <c r="AG151" s="72">
        <f t="shared" ca="1" si="103"/>
        <v>0</v>
      </c>
      <c r="AH151" s="72">
        <f t="shared" ca="1" si="104"/>
        <v>0</v>
      </c>
      <c r="AI151" s="72">
        <f t="shared" ca="1" si="105"/>
        <v>0</v>
      </c>
      <c r="AJ151" s="72">
        <f t="shared" ca="1" si="106"/>
        <v>0</v>
      </c>
      <c r="AK151" s="72">
        <f t="shared" ca="1" si="107"/>
        <v>0</v>
      </c>
      <c r="AL151" s="76"/>
      <c r="AM151" s="72">
        <f t="shared" ca="1" si="108"/>
        <v>0</v>
      </c>
      <c r="AN151" s="72">
        <f t="shared" ca="1" si="109"/>
        <v>0</v>
      </c>
      <c r="AO151" s="72">
        <f t="shared" ca="1" si="110"/>
        <v>0</v>
      </c>
      <c r="AP151" s="85">
        <f t="shared" ca="1" si="111"/>
        <v>0</v>
      </c>
      <c r="AR151" s="72">
        <f t="shared" ca="1" si="112"/>
        <v>0</v>
      </c>
      <c r="AS151" s="72">
        <f t="shared" ca="1" si="113"/>
        <v>0</v>
      </c>
      <c r="AT151" s="72">
        <f t="shared" ca="1" si="114"/>
        <v>0</v>
      </c>
      <c r="AU151" s="85">
        <f t="shared" ca="1" si="115"/>
        <v>0</v>
      </c>
      <c r="AV151" s="85"/>
      <c r="AW151" s="73">
        <f t="shared" ca="1" si="116"/>
        <v>0</v>
      </c>
      <c r="AY151" s="73">
        <f t="shared" ca="1" si="117"/>
        <v>2903392.047518577</v>
      </c>
      <c r="AZ151" s="86"/>
    </row>
    <row r="152" spans="1:52">
      <c r="A152" s="77">
        <f t="shared" si="118"/>
        <v>42248</v>
      </c>
      <c r="B152" s="78">
        <f t="shared" si="119"/>
        <v>50000</v>
      </c>
      <c r="C152" s="87"/>
      <c r="D152" s="79">
        <f t="shared" si="81"/>
        <v>50000</v>
      </c>
      <c r="E152" s="67">
        <f t="shared" si="82"/>
        <v>1500000</v>
      </c>
      <c r="F152" s="67">
        <f t="shared" ca="1" si="83"/>
        <v>610038.94043431932</v>
      </c>
      <c r="G152" s="80">
        <f>VLOOKUP($A152,[0]!Table,MATCH(G$4,[0]!Curves,0))</f>
        <v>4.5870000000000006</v>
      </c>
      <c r="H152" s="81">
        <f t="shared" si="84"/>
        <v>4.5870000000000006</v>
      </c>
      <c r="I152" s="80">
        <f t="shared" si="85"/>
        <v>4.5870000000000006</v>
      </c>
      <c r="J152" s="80">
        <f>VLOOKUP($A152,[0]!Table,MATCH(J$4,[0]!Curves,0))</f>
        <v>0</v>
      </c>
      <c r="K152" s="81">
        <f t="shared" si="86"/>
        <v>0</v>
      </c>
      <c r="L152" s="99">
        <f t="shared" si="87"/>
        <v>0</v>
      </c>
      <c r="M152" s="80">
        <f>VLOOKUP($A152,[0]!Table,MATCH(M$4,[0]!Curves,0))</f>
        <v>0</v>
      </c>
      <c r="N152" s="81">
        <f t="shared" si="88"/>
        <v>0</v>
      </c>
      <c r="O152" s="99">
        <f t="shared" si="89"/>
        <v>0</v>
      </c>
      <c r="P152" s="71"/>
      <c r="Q152" s="99">
        <f t="shared" si="90"/>
        <v>4.5870000000000006</v>
      </c>
      <c r="R152" s="99">
        <f t="shared" si="91"/>
        <v>4.5870000000000006</v>
      </c>
      <c r="S152" s="99">
        <f t="shared" si="92"/>
        <v>4.5870000000000006</v>
      </c>
      <c r="T152" s="82"/>
      <c r="U152" s="22">
        <f t="shared" si="93"/>
        <v>30</v>
      </c>
      <c r="V152" s="83">
        <f t="shared" si="94"/>
        <v>42302</v>
      </c>
      <c r="W152" s="22">
        <f t="shared" ca="1" si="95"/>
        <v>5253</v>
      </c>
      <c r="X152" s="80">
        <f>VLOOKUP($A152,[0]!Table,MATCH(X$4,[0]!Curves,0))</f>
        <v>6.3511132724287697E-2</v>
      </c>
      <c r="Y152" s="84">
        <f t="shared" ca="1" si="96"/>
        <v>0.40669262695621289</v>
      </c>
      <c r="Z152" s="22">
        <f t="shared" si="97"/>
        <v>1</v>
      </c>
      <c r="AA152" s="22">
        <f t="shared" si="98"/>
        <v>30</v>
      </c>
      <c r="AC152" s="72">
        <f t="shared" ca="1" si="99"/>
        <v>2798248.6197722233</v>
      </c>
      <c r="AD152" s="72">
        <f t="shared" ca="1" si="100"/>
        <v>2798248.6197722233</v>
      </c>
      <c r="AE152" s="72">
        <f t="shared" ca="1" si="101"/>
        <v>2798248.6197722233</v>
      </c>
      <c r="AF152" s="72">
        <f t="shared" ca="1" si="102"/>
        <v>0</v>
      </c>
      <c r="AG152" s="72">
        <f t="shared" ca="1" si="103"/>
        <v>0</v>
      </c>
      <c r="AH152" s="72">
        <f t="shared" ca="1" si="104"/>
        <v>0</v>
      </c>
      <c r="AI152" s="72">
        <f t="shared" ca="1" si="105"/>
        <v>0</v>
      </c>
      <c r="AJ152" s="72">
        <f t="shared" ca="1" si="106"/>
        <v>0</v>
      </c>
      <c r="AK152" s="72">
        <f t="shared" ca="1" si="107"/>
        <v>0</v>
      </c>
      <c r="AL152" s="76"/>
      <c r="AM152" s="72">
        <f t="shared" ca="1" si="108"/>
        <v>0</v>
      </c>
      <c r="AN152" s="72">
        <f t="shared" ca="1" si="109"/>
        <v>0</v>
      </c>
      <c r="AO152" s="72">
        <f t="shared" ca="1" si="110"/>
        <v>0</v>
      </c>
      <c r="AP152" s="85">
        <f t="shared" ca="1" si="111"/>
        <v>0</v>
      </c>
      <c r="AR152" s="72">
        <f t="shared" ca="1" si="112"/>
        <v>0</v>
      </c>
      <c r="AS152" s="72">
        <f t="shared" ca="1" si="113"/>
        <v>0</v>
      </c>
      <c r="AT152" s="72">
        <f t="shared" ca="1" si="114"/>
        <v>0</v>
      </c>
      <c r="AU152" s="85">
        <f t="shared" ca="1" si="115"/>
        <v>0</v>
      </c>
      <c r="AV152" s="85"/>
      <c r="AW152" s="73">
        <f t="shared" ca="1" si="116"/>
        <v>0</v>
      </c>
      <c r="AY152" s="73">
        <f t="shared" ca="1" si="117"/>
        <v>2798248.6197722233</v>
      </c>
      <c r="AZ152" s="86"/>
    </row>
    <row r="153" spans="1:52">
      <c r="A153" s="77">
        <f t="shared" si="118"/>
        <v>42278</v>
      </c>
      <c r="B153" s="78">
        <f t="shared" si="119"/>
        <v>50000</v>
      </c>
      <c r="C153" s="87"/>
      <c r="D153" s="79">
        <f t="shared" si="81"/>
        <v>50000</v>
      </c>
      <c r="E153" s="67">
        <f t="shared" si="82"/>
        <v>1550000</v>
      </c>
      <c r="F153" s="67">
        <f t="shared" ca="1" si="83"/>
        <v>626717.53102135146</v>
      </c>
      <c r="G153" s="80">
        <f>VLOOKUP($A153,[0]!Table,MATCH(G$4,[0]!Curves,0))</f>
        <v>4.6150000000000002</v>
      </c>
      <c r="H153" s="81">
        <f t="shared" si="84"/>
        <v>4.6150000000000002</v>
      </c>
      <c r="I153" s="80">
        <f t="shared" si="85"/>
        <v>4.6150000000000002</v>
      </c>
      <c r="J153" s="80">
        <f>VLOOKUP($A153,[0]!Table,MATCH(J$4,[0]!Curves,0))</f>
        <v>0</v>
      </c>
      <c r="K153" s="81">
        <f t="shared" si="86"/>
        <v>0</v>
      </c>
      <c r="L153" s="99">
        <f t="shared" si="87"/>
        <v>0</v>
      </c>
      <c r="M153" s="80">
        <f>VLOOKUP($A153,[0]!Table,MATCH(M$4,[0]!Curves,0))</f>
        <v>0</v>
      </c>
      <c r="N153" s="81">
        <f t="shared" si="88"/>
        <v>0</v>
      </c>
      <c r="O153" s="99">
        <f t="shared" si="89"/>
        <v>0</v>
      </c>
      <c r="P153" s="71"/>
      <c r="Q153" s="99">
        <f t="shared" si="90"/>
        <v>4.6150000000000002</v>
      </c>
      <c r="R153" s="99">
        <f t="shared" si="91"/>
        <v>4.6150000000000002</v>
      </c>
      <c r="S153" s="99">
        <f t="shared" si="92"/>
        <v>4.6150000000000002</v>
      </c>
      <c r="T153" s="82"/>
      <c r="U153" s="22">
        <f t="shared" si="93"/>
        <v>31</v>
      </c>
      <c r="V153" s="83">
        <f t="shared" si="94"/>
        <v>42333</v>
      </c>
      <c r="W153" s="22">
        <f t="shared" ca="1" si="95"/>
        <v>5284</v>
      </c>
      <c r="X153" s="80">
        <f>VLOOKUP($A153,[0]!Table,MATCH(X$4,[0]!Curves,0))</f>
        <v>6.3546140928132808E-2</v>
      </c>
      <c r="Y153" s="84">
        <f t="shared" ca="1" si="96"/>
        <v>0.40433389098151706</v>
      </c>
      <c r="Z153" s="22">
        <f t="shared" si="97"/>
        <v>1</v>
      </c>
      <c r="AA153" s="22">
        <f t="shared" si="98"/>
        <v>31</v>
      </c>
      <c r="AC153" s="72">
        <f t="shared" ca="1" si="99"/>
        <v>2892301.4056635373</v>
      </c>
      <c r="AD153" s="72">
        <f t="shared" ca="1" si="100"/>
        <v>2892301.4056635373</v>
      </c>
      <c r="AE153" s="72">
        <f t="shared" ca="1" si="101"/>
        <v>2892301.4056635373</v>
      </c>
      <c r="AF153" s="72">
        <f t="shared" ca="1" si="102"/>
        <v>0</v>
      </c>
      <c r="AG153" s="72">
        <f t="shared" ca="1" si="103"/>
        <v>0</v>
      </c>
      <c r="AH153" s="72">
        <f t="shared" ca="1" si="104"/>
        <v>0</v>
      </c>
      <c r="AI153" s="72">
        <f t="shared" ca="1" si="105"/>
        <v>0</v>
      </c>
      <c r="AJ153" s="72">
        <f t="shared" ca="1" si="106"/>
        <v>0</v>
      </c>
      <c r="AK153" s="72">
        <f t="shared" ca="1" si="107"/>
        <v>0</v>
      </c>
      <c r="AL153" s="76"/>
      <c r="AM153" s="72">
        <f t="shared" ca="1" si="108"/>
        <v>0</v>
      </c>
      <c r="AN153" s="72">
        <f t="shared" ca="1" si="109"/>
        <v>0</v>
      </c>
      <c r="AO153" s="72">
        <f t="shared" ca="1" si="110"/>
        <v>0</v>
      </c>
      <c r="AP153" s="85">
        <f t="shared" ca="1" si="111"/>
        <v>0</v>
      </c>
      <c r="AR153" s="72">
        <f t="shared" ca="1" si="112"/>
        <v>0</v>
      </c>
      <c r="AS153" s="72">
        <f t="shared" ca="1" si="113"/>
        <v>0</v>
      </c>
      <c r="AT153" s="72">
        <f t="shared" ca="1" si="114"/>
        <v>0</v>
      </c>
      <c r="AU153" s="85">
        <f t="shared" ca="1" si="115"/>
        <v>0</v>
      </c>
      <c r="AV153" s="85"/>
      <c r="AW153" s="73">
        <f t="shared" ca="1" si="116"/>
        <v>0</v>
      </c>
      <c r="AY153" s="73">
        <f t="shared" ca="1" si="117"/>
        <v>2892301.4056635373</v>
      </c>
      <c r="AZ153" s="86"/>
    </row>
    <row r="154" spans="1:52">
      <c r="A154" s="77">
        <f t="shared" si="118"/>
        <v>42309</v>
      </c>
      <c r="B154" s="78">
        <f t="shared" si="119"/>
        <v>50000</v>
      </c>
      <c r="C154" s="87"/>
      <c r="D154" s="79">
        <f t="shared" si="81"/>
        <v>50000</v>
      </c>
      <c r="E154" s="67">
        <f t="shared" si="82"/>
        <v>1500000</v>
      </c>
      <c r="F154" s="67">
        <f t="shared" ca="1" si="83"/>
        <v>603092.99181496992</v>
      </c>
      <c r="G154" s="80">
        <f>VLOOKUP($A154,[0]!Table,MATCH(G$4,[0]!Curves,0))</f>
        <v>4.75</v>
      </c>
      <c r="H154" s="81">
        <f t="shared" si="84"/>
        <v>4.75</v>
      </c>
      <c r="I154" s="80">
        <f t="shared" si="85"/>
        <v>4.75</v>
      </c>
      <c r="J154" s="80">
        <f>VLOOKUP($A154,[0]!Table,MATCH(J$4,[0]!Curves,0))</f>
        <v>0</v>
      </c>
      <c r="K154" s="81">
        <f t="shared" si="86"/>
        <v>0</v>
      </c>
      <c r="L154" s="99">
        <f t="shared" si="87"/>
        <v>0</v>
      </c>
      <c r="M154" s="80">
        <f>VLOOKUP($A154,[0]!Table,MATCH(M$4,[0]!Curves,0))</f>
        <v>0</v>
      </c>
      <c r="N154" s="81">
        <f t="shared" si="88"/>
        <v>0</v>
      </c>
      <c r="O154" s="99">
        <f t="shared" si="89"/>
        <v>0</v>
      </c>
      <c r="P154" s="71"/>
      <c r="Q154" s="99">
        <f t="shared" si="90"/>
        <v>4.75</v>
      </c>
      <c r="R154" s="99">
        <f t="shared" si="91"/>
        <v>4.75</v>
      </c>
      <c r="S154" s="99">
        <f t="shared" si="92"/>
        <v>4.75</v>
      </c>
      <c r="T154" s="82"/>
      <c r="U154" s="22">
        <f t="shared" si="93"/>
        <v>30</v>
      </c>
      <c r="V154" s="83">
        <f t="shared" si="94"/>
        <v>42363</v>
      </c>
      <c r="W154" s="22">
        <f t="shared" ca="1" si="95"/>
        <v>5314</v>
      </c>
      <c r="X154" s="80">
        <f>VLOOKUP($A154,[0]!Table,MATCH(X$4,[0]!Curves,0))</f>
        <v>6.3582316072533299E-2</v>
      </c>
      <c r="Y154" s="84">
        <f t="shared" ca="1" si="96"/>
        <v>0.40206199454331332</v>
      </c>
      <c r="Z154" s="22">
        <f t="shared" si="97"/>
        <v>1</v>
      </c>
      <c r="AA154" s="22">
        <f t="shared" si="98"/>
        <v>30</v>
      </c>
      <c r="AC154" s="72">
        <f t="shared" ca="1" si="99"/>
        <v>2864691.711121107</v>
      </c>
      <c r="AD154" s="72">
        <f t="shared" ca="1" si="100"/>
        <v>2864691.711121107</v>
      </c>
      <c r="AE154" s="72">
        <f t="shared" ca="1" si="101"/>
        <v>2864691.711121107</v>
      </c>
      <c r="AF154" s="72">
        <f t="shared" ca="1" si="102"/>
        <v>0</v>
      </c>
      <c r="AG154" s="72">
        <f t="shared" ca="1" si="103"/>
        <v>0</v>
      </c>
      <c r="AH154" s="72">
        <f t="shared" ca="1" si="104"/>
        <v>0</v>
      </c>
      <c r="AI154" s="72">
        <f t="shared" ca="1" si="105"/>
        <v>0</v>
      </c>
      <c r="AJ154" s="72">
        <f t="shared" ca="1" si="106"/>
        <v>0</v>
      </c>
      <c r="AK154" s="72">
        <f t="shared" ca="1" si="107"/>
        <v>0</v>
      </c>
      <c r="AL154" s="76"/>
      <c r="AM154" s="72">
        <f t="shared" ca="1" si="108"/>
        <v>0</v>
      </c>
      <c r="AN154" s="72">
        <f t="shared" ca="1" si="109"/>
        <v>0</v>
      </c>
      <c r="AO154" s="72">
        <f t="shared" ca="1" si="110"/>
        <v>0</v>
      </c>
      <c r="AP154" s="85">
        <f t="shared" ca="1" si="111"/>
        <v>0</v>
      </c>
      <c r="AR154" s="72">
        <f t="shared" ca="1" si="112"/>
        <v>0</v>
      </c>
      <c r="AS154" s="72">
        <f t="shared" ca="1" si="113"/>
        <v>0</v>
      </c>
      <c r="AT154" s="72">
        <f t="shared" ca="1" si="114"/>
        <v>0</v>
      </c>
      <c r="AU154" s="85">
        <f t="shared" ca="1" si="115"/>
        <v>0</v>
      </c>
      <c r="AV154" s="85"/>
      <c r="AW154" s="73">
        <f t="shared" ca="1" si="116"/>
        <v>0</v>
      </c>
      <c r="AY154" s="73">
        <f t="shared" ca="1" si="117"/>
        <v>2864691.711121107</v>
      </c>
      <c r="AZ154" s="86"/>
    </row>
    <row r="155" spans="1:52">
      <c r="A155" s="77">
        <f t="shared" si="118"/>
        <v>42339</v>
      </c>
      <c r="B155" s="78">
        <f t="shared" si="119"/>
        <v>50000</v>
      </c>
      <c r="C155" s="87"/>
      <c r="D155" s="79">
        <f t="shared" si="81"/>
        <v>50000</v>
      </c>
      <c r="E155" s="67">
        <f t="shared" si="82"/>
        <v>1550000</v>
      </c>
      <c r="F155" s="67">
        <f t="shared" ca="1" si="83"/>
        <v>619574.43387758895</v>
      </c>
      <c r="G155" s="80">
        <f>VLOOKUP($A155,[0]!Table,MATCH(G$4,[0]!Curves,0))</f>
        <v>4.8849999999999998</v>
      </c>
      <c r="H155" s="81">
        <f t="shared" si="84"/>
        <v>4.8849999999999998</v>
      </c>
      <c r="I155" s="80">
        <f t="shared" si="85"/>
        <v>4.8849999999999998</v>
      </c>
      <c r="J155" s="80">
        <f>VLOOKUP($A155,[0]!Table,MATCH(J$4,[0]!Curves,0))</f>
        <v>0</v>
      </c>
      <c r="K155" s="81">
        <f t="shared" si="86"/>
        <v>0</v>
      </c>
      <c r="L155" s="99">
        <f t="shared" si="87"/>
        <v>0</v>
      </c>
      <c r="M155" s="80">
        <f>VLOOKUP($A155,[0]!Table,MATCH(M$4,[0]!Curves,0))</f>
        <v>0</v>
      </c>
      <c r="N155" s="81">
        <f t="shared" si="88"/>
        <v>0</v>
      </c>
      <c r="O155" s="99">
        <f t="shared" si="89"/>
        <v>0</v>
      </c>
      <c r="P155" s="71"/>
      <c r="Q155" s="99">
        <f t="shared" si="90"/>
        <v>4.8849999999999998</v>
      </c>
      <c r="R155" s="99">
        <f t="shared" si="91"/>
        <v>4.8849999999999998</v>
      </c>
      <c r="S155" s="99">
        <f t="shared" si="92"/>
        <v>4.8849999999999998</v>
      </c>
      <c r="T155" s="82"/>
      <c r="U155" s="22">
        <f t="shared" si="93"/>
        <v>31</v>
      </c>
      <c r="V155" s="83">
        <f t="shared" si="94"/>
        <v>42394</v>
      </c>
      <c r="W155" s="22">
        <f t="shared" ca="1" si="95"/>
        <v>5345</v>
      </c>
      <c r="X155" s="80">
        <f>VLOOKUP($A155,[0]!Table,MATCH(X$4,[0]!Curves,0))</f>
        <v>6.3617324277204901E-2</v>
      </c>
      <c r="Y155" s="84">
        <f t="shared" ca="1" si="96"/>
        <v>0.39972544121134768</v>
      </c>
      <c r="Z155" s="22">
        <f t="shared" si="97"/>
        <v>1</v>
      </c>
      <c r="AA155" s="22">
        <f t="shared" si="98"/>
        <v>31</v>
      </c>
      <c r="AC155" s="72">
        <f t="shared" ca="1" si="99"/>
        <v>3026621.1094920221</v>
      </c>
      <c r="AD155" s="72">
        <f t="shared" ca="1" si="100"/>
        <v>3026621.1094920221</v>
      </c>
      <c r="AE155" s="72">
        <f t="shared" ca="1" si="101"/>
        <v>3026621.1094920221</v>
      </c>
      <c r="AF155" s="72">
        <f t="shared" ca="1" si="102"/>
        <v>0</v>
      </c>
      <c r="AG155" s="72">
        <f t="shared" ca="1" si="103"/>
        <v>0</v>
      </c>
      <c r="AH155" s="72">
        <f t="shared" ca="1" si="104"/>
        <v>0</v>
      </c>
      <c r="AI155" s="72">
        <f t="shared" ca="1" si="105"/>
        <v>0</v>
      </c>
      <c r="AJ155" s="72">
        <f t="shared" ca="1" si="106"/>
        <v>0</v>
      </c>
      <c r="AK155" s="72">
        <f t="shared" ca="1" si="107"/>
        <v>0</v>
      </c>
      <c r="AL155" s="76"/>
      <c r="AM155" s="72">
        <f t="shared" ca="1" si="108"/>
        <v>0</v>
      </c>
      <c r="AN155" s="72">
        <f t="shared" ca="1" si="109"/>
        <v>0</v>
      </c>
      <c r="AO155" s="72">
        <f t="shared" ca="1" si="110"/>
        <v>0</v>
      </c>
      <c r="AP155" s="85">
        <f t="shared" ca="1" si="111"/>
        <v>0</v>
      </c>
      <c r="AR155" s="72">
        <f t="shared" ca="1" si="112"/>
        <v>0</v>
      </c>
      <c r="AS155" s="72">
        <f t="shared" ca="1" si="113"/>
        <v>0</v>
      </c>
      <c r="AT155" s="72">
        <f t="shared" ca="1" si="114"/>
        <v>0</v>
      </c>
      <c r="AU155" s="85">
        <f t="shared" ca="1" si="115"/>
        <v>0</v>
      </c>
      <c r="AV155" s="85"/>
      <c r="AW155" s="73">
        <f t="shared" ca="1" si="116"/>
        <v>0</v>
      </c>
      <c r="AY155" s="73">
        <f t="shared" ca="1" si="117"/>
        <v>3026621.1094920221</v>
      </c>
      <c r="AZ155" s="86"/>
    </row>
    <row r="156" spans="1:52">
      <c r="A156" s="77">
        <f t="shared" si="118"/>
        <v>42370</v>
      </c>
      <c r="B156" s="78">
        <f t="shared" si="119"/>
        <v>50000</v>
      </c>
      <c r="C156" s="87"/>
      <c r="D156" s="79">
        <f t="shared" si="81"/>
        <v>50000</v>
      </c>
      <c r="E156" s="67">
        <f t="shared" si="82"/>
        <v>1550000</v>
      </c>
      <c r="F156" s="67">
        <f t="shared" ca="1" si="83"/>
        <v>615970.16296671389</v>
      </c>
      <c r="G156" s="80">
        <f>VLOOKUP($A156,[0]!Table,MATCH(G$4,[0]!Curves,0))</f>
        <v>4.9809999999999999</v>
      </c>
      <c r="H156" s="81">
        <f t="shared" si="84"/>
        <v>4.9809999999999999</v>
      </c>
      <c r="I156" s="80">
        <f t="shared" si="85"/>
        <v>4.9809999999999999</v>
      </c>
      <c r="J156" s="80">
        <f>VLOOKUP($A156,[0]!Table,MATCH(J$4,[0]!Curves,0))</f>
        <v>0</v>
      </c>
      <c r="K156" s="81">
        <f t="shared" si="86"/>
        <v>0</v>
      </c>
      <c r="L156" s="99">
        <f t="shared" si="87"/>
        <v>0</v>
      </c>
      <c r="M156" s="80">
        <f>VLOOKUP($A156,[0]!Table,MATCH(M$4,[0]!Curves,0))</f>
        <v>0</v>
      </c>
      <c r="N156" s="81">
        <f t="shared" si="88"/>
        <v>0</v>
      </c>
      <c r="O156" s="99">
        <f t="shared" si="89"/>
        <v>0</v>
      </c>
      <c r="P156" s="71"/>
      <c r="Q156" s="99">
        <f t="shared" si="90"/>
        <v>4.9809999999999999</v>
      </c>
      <c r="R156" s="99">
        <f t="shared" si="91"/>
        <v>4.9809999999999999</v>
      </c>
      <c r="S156" s="99">
        <f t="shared" si="92"/>
        <v>4.9809999999999999</v>
      </c>
      <c r="T156" s="82"/>
      <c r="U156" s="22">
        <f t="shared" si="93"/>
        <v>31</v>
      </c>
      <c r="V156" s="83">
        <f t="shared" si="94"/>
        <v>42425</v>
      </c>
      <c r="W156" s="22">
        <f t="shared" ca="1" si="95"/>
        <v>5376</v>
      </c>
      <c r="X156" s="80">
        <f>VLOOKUP($A156,[0]!Table,MATCH(X$4,[0]!Curves,0))</f>
        <v>6.3653499422459403E-2</v>
      </c>
      <c r="Y156" s="84">
        <f t="shared" ca="1" si="96"/>
        <v>0.39740010513981538</v>
      </c>
      <c r="Z156" s="22">
        <f t="shared" si="97"/>
        <v>1</v>
      </c>
      <c r="AA156" s="22">
        <f t="shared" si="98"/>
        <v>31</v>
      </c>
      <c r="AC156" s="72">
        <f t="shared" ca="1" si="99"/>
        <v>3068147.3817372019</v>
      </c>
      <c r="AD156" s="72">
        <f t="shared" ca="1" si="100"/>
        <v>3068147.3817372019</v>
      </c>
      <c r="AE156" s="72">
        <f t="shared" ca="1" si="101"/>
        <v>3068147.3817372019</v>
      </c>
      <c r="AF156" s="72">
        <f t="shared" ca="1" si="102"/>
        <v>0</v>
      </c>
      <c r="AG156" s="72">
        <f t="shared" ca="1" si="103"/>
        <v>0</v>
      </c>
      <c r="AH156" s="72">
        <f t="shared" ca="1" si="104"/>
        <v>0</v>
      </c>
      <c r="AI156" s="72">
        <f t="shared" ca="1" si="105"/>
        <v>0</v>
      </c>
      <c r="AJ156" s="72">
        <f t="shared" ca="1" si="106"/>
        <v>0</v>
      </c>
      <c r="AK156" s="72">
        <f t="shared" ca="1" si="107"/>
        <v>0</v>
      </c>
      <c r="AL156" s="76"/>
      <c r="AM156" s="72">
        <f t="shared" ca="1" si="108"/>
        <v>0</v>
      </c>
      <c r="AN156" s="72">
        <f t="shared" ca="1" si="109"/>
        <v>0</v>
      </c>
      <c r="AO156" s="72">
        <f t="shared" ca="1" si="110"/>
        <v>0</v>
      </c>
      <c r="AP156" s="85">
        <f t="shared" ca="1" si="111"/>
        <v>0</v>
      </c>
      <c r="AR156" s="72">
        <f t="shared" ca="1" si="112"/>
        <v>0</v>
      </c>
      <c r="AS156" s="72">
        <f t="shared" ca="1" si="113"/>
        <v>0</v>
      </c>
      <c r="AT156" s="72">
        <f t="shared" ca="1" si="114"/>
        <v>0</v>
      </c>
      <c r="AU156" s="85">
        <f t="shared" ca="1" si="115"/>
        <v>0</v>
      </c>
      <c r="AV156" s="85"/>
      <c r="AW156" s="73">
        <f t="shared" ca="1" si="116"/>
        <v>0</v>
      </c>
      <c r="AY156" s="73">
        <f t="shared" ca="1" si="117"/>
        <v>3068147.3817372019</v>
      </c>
      <c r="AZ156" s="86"/>
    </row>
    <row r="157" spans="1:52">
      <c r="A157" s="77">
        <f t="shared" si="118"/>
        <v>42401</v>
      </c>
      <c r="B157" s="78">
        <f t="shared" si="119"/>
        <v>50000</v>
      </c>
      <c r="C157" s="87"/>
      <c r="D157" s="79">
        <f t="shared" si="81"/>
        <v>50000</v>
      </c>
      <c r="E157" s="67">
        <f t="shared" si="82"/>
        <v>1450000</v>
      </c>
      <c r="F157" s="67">
        <f t="shared" ca="1" si="83"/>
        <v>573090.62308572896</v>
      </c>
      <c r="G157" s="80">
        <f>VLOOKUP($A157,[0]!Table,MATCH(G$4,[0]!Curves,0))</f>
        <v>4.8630000000000004</v>
      </c>
      <c r="H157" s="81">
        <f t="shared" si="84"/>
        <v>4.8630000000000004</v>
      </c>
      <c r="I157" s="80">
        <f t="shared" si="85"/>
        <v>4.8630000000000004</v>
      </c>
      <c r="J157" s="80">
        <f>VLOOKUP($A157,[0]!Table,MATCH(J$4,[0]!Curves,0))</f>
        <v>0</v>
      </c>
      <c r="K157" s="81">
        <f t="shared" si="86"/>
        <v>0</v>
      </c>
      <c r="L157" s="99">
        <f t="shared" si="87"/>
        <v>0</v>
      </c>
      <c r="M157" s="80">
        <f>VLOOKUP($A157,[0]!Table,MATCH(M$4,[0]!Curves,0))</f>
        <v>0</v>
      </c>
      <c r="N157" s="81">
        <f t="shared" si="88"/>
        <v>0</v>
      </c>
      <c r="O157" s="99">
        <f t="shared" si="89"/>
        <v>0</v>
      </c>
      <c r="P157" s="71"/>
      <c r="Q157" s="99">
        <f t="shared" si="90"/>
        <v>4.8630000000000004</v>
      </c>
      <c r="R157" s="99">
        <f t="shared" si="91"/>
        <v>4.8630000000000004</v>
      </c>
      <c r="S157" s="99">
        <f t="shared" si="92"/>
        <v>4.8630000000000004</v>
      </c>
      <c r="T157" s="82"/>
      <c r="U157" s="22">
        <f t="shared" si="93"/>
        <v>29</v>
      </c>
      <c r="V157" s="83">
        <f t="shared" si="94"/>
        <v>42454</v>
      </c>
      <c r="W157" s="22">
        <f t="shared" ca="1" si="95"/>
        <v>5405</v>
      </c>
      <c r="X157" s="80">
        <f>VLOOKUP($A157,[0]!Table,MATCH(X$4,[0]!Curves,0))</f>
        <v>6.36896745681481E-2</v>
      </c>
      <c r="Y157" s="84">
        <f t="shared" ca="1" si="96"/>
        <v>0.39523491247291653</v>
      </c>
      <c r="Z157" s="22">
        <f t="shared" si="97"/>
        <v>1</v>
      </c>
      <c r="AA157" s="22">
        <f t="shared" si="98"/>
        <v>29</v>
      </c>
      <c r="AC157" s="72">
        <f t="shared" ca="1" si="99"/>
        <v>2786939.7000659001</v>
      </c>
      <c r="AD157" s="72">
        <f t="shared" ca="1" si="100"/>
        <v>2786939.7000659001</v>
      </c>
      <c r="AE157" s="72">
        <f t="shared" ca="1" si="101"/>
        <v>2786939.7000659001</v>
      </c>
      <c r="AF157" s="72">
        <f t="shared" ca="1" si="102"/>
        <v>0</v>
      </c>
      <c r="AG157" s="72">
        <f t="shared" ca="1" si="103"/>
        <v>0</v>
      </c>
      <c r="AH157" s="72">
        <f t="shared" ca="1" si="104"/>
        <v>0</v>
      </c>
      <c r="AI157" s="72">
        <f t="shared" ca="1" si="105"/>
        <v>0</v>
      </c>
      <c r="AJ157" s="72">
        <f t="shared" ca="1" si="106"/>
        <v>0</v>
      </c>
      <c r="AK157" s="72">
        <f t="shared" ca="1" si="107"/>
        <v>0</v>
      </c>
      <c r="AL157" s="76"/>
      <c r="AM157" s="72">
        <f t="shared" ca="1" si="108"/>
        <v>0</v>
      </c>
      <c r="AN157" s="72">
        <f t="shared" ca="1" si="109"/>
        <v>0</v>
      </c>
      <c r="AO157" s="72">
        <f t="shared" ca="1" si="110"/>
        <v>0</v>
      </c>
      <c r="AP157" s="85">
        <f t="shared" ca="1" si="111"/>
        <v>0</v>
      </c>
      <c r="AR157" s="72">
        <f t="shared" ca="1" si="112"/>
        <v>0</v>
      </c>
      <c r="AS157" s="72">
        <f t="shared" ca="1" si="113"/>
        <v>0</v>
      </c>
      <c r="AT157" s="72">
        <f t="shared" ca="1" si="114"/>
        <v>0</v>
      </c>
      <c r="AU157" s="85">
        <f t="shared" ca="1" si="115"/>
        <v>0</v>
      </c>
      <c r="AV157" s="85"/>
      <c r="AW157" s="73">
        <f t="shared" ca="1" si="116"/>
        <v>0</v>
      </c>
      <c r="AY157" s="73">
        <f t="shared" ca="1" si="117"/>
        <v>2786939.7000659001</v>
      </c>
      <c r="AZ157" s="86"/>
    </row>
    <row r="158" spans="1:52">
      <c r="A158" s="77">
        <f t="shared" si="118"/>
        <v>42430</v>
      </c>
      <c r="B158" s="78">
        <f t="shared" si="119"/>
        <v>50000</v>
      </c>
      <c r="C158" s="87"/>
      <c r="D158" s="79">
        <f t="shared" si="81"/>
        <v>50000</v>
      </c>
      <c r="E158" s="67">
        <f t="shared" si="82"/>
        <v>1550000</v>
      </c>
      <c r="F158" s="67">
        <f t="shared" ca="1" si="83"/>
        <v>609043.32950110652</v>
      </c>
      <c r="G158" s="80">
        <f>VLOOKUP($A158,[0]!Table,MATCH(G$4,[0]!Curves,0))</f>
        <v>4.7300000000000004</v>
      </c>
      <c r="H158" s="81">
        <f t="shared" si="84"/>
        <v>4.7300000000000004</v>
      </c>
      <c r="I158" s="80">
        <f t="shared" si="85"/>
        <v>4.7300000000000004</v>
      </c>
      <c r="J158" s="80">
        <f>VLOOKUP($A158,[0]!Table,MATCH(J$4,[0]!Curves,0))</f>
        <v>0</v>
      </c>
      <c r="K158" s="81">
        <f t="shared" si="86"/>
        <v>0</v>
      </c>
      <c r="L158" s="99">
        <f t="shared" si="87"/>
        <v>0</v>
      </c>
      <c r="M158" s="80">
        <f>VLOOKUP($A158,[0]!Table,MATCH(M$4,[0]!Curves,0))</f>
        <v>0</v>
      </c>
      <c r="N158" s="81">
        <f t="shared" si="88"/>
        <v>0</v>
      </c>
      <c r="O158" s="99">
        <f t="shared" si="89"/>
        <v>0</v>
      </c>
      <c r="P158" s="71"/>
      <c r="Q158" s="99">
        <f t="shared" si="90"/>
        <v>4.7300000000000004</v>
      </c>
      <c r="R158" s="99">
        <f t="shared" si="91"/>
        <v>4.7300000000000004</v>
      </c>
      <c r="S158" s="99">
        <f t="shared" si="92"/>
        <v>4.7300000000000004</v>
      </c>
      <c r="T158" s="82"/>
      <c r="U158" s="22">
        <f t="shared" si="93"/>
        <v>31</v>
      </c>
      <c r="V158" s="83">
        <f t="shared" si="94"/>
        <v>42485</v>
      </c>
      <c r="W158" s="22">
        <f t="shared" ca="1" si="95"/>
        <v>5436</v>
      </c>
      <c r="X158" s="80">
        <f>VLOOKUP($A158,[0]!Table,MATCH(X$4,[0]!Curves,0))</f>
        <v>6.3723515833862696E-2</v>
      </c>
      <c r="Y158" s="84">
        <f t="shared" ca="1" si="96"/>
        <v>0.39293118032329449</v>
      </c>
      <c r="Z158" s="22">
        <f t="shared" si="97"/>
        <v>1</v>
      </c>
      <c r="AA158" s="22">
        <f t="shared" si="98"/>
        <v>31</v>
      </c>
      <c r="AC158" s="72">
        <f t="shared" ca="1" si="99"/>
        <v>2880774.948540234</v>
      </c>
      <c r="AD158" s="72">
        <f t="shared" ca="1" si="100"/>
        <v>2880774.948540234</v>
      </c>
      <c r="AE158" s="72">
        <f t="shared" ca="1" si="101"/>
        <v>2880774.948540234</v>
      </c>
      <c r="AF158" s="72">
        <f t="shared" ca="1" si="102"/>
        <v>0</v>
      </c>
      <c r="AG158" s="72">
        <f t="shared" ca="1" si="103"/>
        <v>0</v>
      </c>
      <c r="AH158" s="72">
        <f t="shared" ca="1" si="104"/>
        <v>0</v>
      </c>
      <c r="AI158" s="72">
        <f t="shared" ca="1" si="105"/>
        <v>0</v>
      </c>
      <c r="AJ158" s="72">
        <f t="shared" ca="1" si="106"/>
        <v>0</v>
      </c>
      <c r="AK158" s="72">
        <f t="shared" ca="1" si="107"/>
        <v>0</v>
      </c>
      <c r="AL158" s="76"/>
      <c r="AM158" s="72">
        <f t="shared" ca="1" si="108"/>
        <v>0</v>
      </c>
      <c r="AN158" s="72">
        <f t="shared" ca="1" si="109"/>
        <v>0</v>
      </c>
      <c r="AO158" s="72">
        <f t="shared" ca="1" si="110"/>
        <v>0</v>
      </c>
      <c r="AP158" s="85">
        <f t="shared" ca="1" si="111"/>
        <v>0</v>
      </c>
      <c r="AR158" s="72">
        <f t="shared" ca="1" si="112"/>
        <v>0</v>
      </c>
      <c r="AS158" s="72">
        <f t="shared" ca="1" si="113"/>
        <v>0</v>
      </c>
      <c r="AT158" s="72">
        <f t="shared" ca="1" si="114"/>
        <v>0</v>
      </c>
      <c r="AU158" s="85">
        <f t="shared" ca="1" si="115"/>
        <v>0</v>
      </c>
      <c r="AV158" s="85"/>
      <c r="AW158" s="73">
        <f t="shared" ca="1" si="116"/>
        <v>0</v>
      </c>
      <c r="AY158" s="73">
        <f t="shared" ca="1" si="117"/>
        <v>2880774.948540234</v>
      </c>
      <c r="AZ158" s="86"/>
    </row>
    <row r="159" spans="1:52">
      <c r="A159" s="77">
        <f t="shared" si="118"/>
        <v>42461</v>
      </c>
      <c r="B159" s="78">
        <f t="shared" si="119"/>
        <v>50000</v>
      </c>
      <c r="C159" s="87"/>
      <c r="D159" s="79">
        <f t="shared" si="81"/>
        <v>50000</v>
      </c>
      <c r="E159" s="67">
        <f t="shared" si="82"/>
        <v>1500000</v>
      </c>
      <c r="F159" s="67">
        <f t="shared" ca="1" si="83"/>
        <v>586068.50652048003</v>
      </c>
      <c r="G159" s="80">
        <f>VLOOKUP($A159,[0]!Table,MATCH(G$4,[0]!Curves,0))</f>
        <v>4.5449999999999999</v>
      </c>
      <c r="H159" s="81">
        <f t="shared" si="84"/>
        <v>4.5449999999999999</v>
      </c>
      <c r="I159" s="80">
        <f t="shared" si="85"/>
        <v>4.5449999999999999</v>
      </c>
      <c r="J159" s="80">
        <f>VLOOKUP($A159,[0]!Table,MATCH(J$4,[0]!Curves,0))</f>
        <v>0</v>
      </c>
      <c r="K159" s="81">
        <f t="shared" si="86"/>
        <v>0</v>
      </c>
      <c r="L159" s="99">
        <f t="shared" si="87"/>
        <v>0</v>
      </c>
      <c r="M159" s="80">
        <f>VLOOKUP($A159,[0]!Table,MATCH(M$4,[0]!Curves,0))</f>
        <v>0</v>
      </c>
      <c r="N159" s="81">
        <f t="shared" si="88"/>
        <v>0</v>
      </c>
      <c r="O159" s="99">
        <f t="shared" si="89"/>
        <v>0</v>
      </c>
      <c r="P159" s="71"/>
      <c r="Q159" s="99">
        <f t="shared" si="90"/>
        <v>4.5449999999999999</v>
      </c>
      <c r="R159" s="99">
        <f t="shared" si="91"/>
        <v>4.5449999999999999</v>
      </c>
      <c r="S159" s="99">
        <f t="shared" si="92"/>
        <v>4.5449999999999999</v>
      </c>
      <c r="T159" s="82"/>
      <c r="U159" s="22">
        <f t="shared" si="93"/>
        <v>30</v>
      </c>
      <c r="V159" s="83">
        <f t="shared" si="94"/>
        <v>42515</v>
      </c>
      <c r="W159" s="22">
        <f t="shared" ca="1" si="95"/>
        <v>5466</v>
      </c>
      <c r="X159" s="80">
        <f>VLOOKUP($A159,[0]!Table,MATCH(X$4,[0]!Curves,0))</f>
        <v>6.3759690980391207E-2</v>
      </c>
      <c r="Y159" s="84">
        <f t="shared" ca="1" si="96"/>
        <v>0.39071233768032004</v>
      </c>
      <c r="Z159" s="22">
        <f t="shared" si="97"/>
        <v>1</v>
      </c>
      <c r="AA159" s="22">
        <f t="shared" si="98"/>
        <v>30</v>
      </c>
      <c r="AC159" s="72">
        <f t="shared" ca="1" si="99"/>
        <v>2663681.3621355817</v>
      </c>
      <c r="AD159" s="72">
        <f t="shared" ca="1" si="100"/>
        <v>2663681.3621355817</v>
      </c>
      <c r="AE159" s="72">
        <f t="shared" ca="1" si="101"/>
        <v>2663681.3621355817</v>
      </c>
      <c r="AF159" s="72">
        <f t="shared" ca="1" si="102"/>
        <v>0</v>
      </c>
      <c r="AG159" s="72">
        <f t="shared" ca="1" si="103"/>
        <v>0</v>
      </c>
      <c r="AH159" s="72">
        <f t="shared" ca="1" si="104"/>
        <v>0</v>
      </c>
      <c r="AI159" s="72">
        <f t="shared" ca="1" si="105"/>
        <v>0</v>
      </c>
      <c r="AJ159" s="72">
        <f t="shared" ca="1" si="106"/>
        <v>0</v>
      </c>
      <c r="AK159" s="72">
        <f t="shared" ca="1" si="107"/>
        <v>0</v>
      </c>
      <c r="AL159" s="76"/>
      <c r="AM159" s="72">
        <f t="shared" ca="1" si="108"/>
        <v>0</v>
      </c>
      <c r="AN159" s="72">
        <f t="shared" ca="1" si="109"/>
        <v>0</v>
      </c>
      <c r="AO159" s="72">
        <f t="shared" ca="1" si="110"/>
        <v>0</v>
      </c>
      <c r="AP159" s="85">
        <f t="shared" ca="1" si="111"/>
        <v>0</v>
      </c>
      <c r="AR159" s="72">
        <f t="shared" ca="1" si="112"/>
        <v>0</v>
      </c>
      <c r="AS159" s="72">
        <f t="shared" ca="1" si="113"/>
        <v>0</v>
      </c>
      <c r="AT159" s="72">
        <f t="shared" ca="1" si="114"/>
        <v>0</v>
      </c>
      <c r="AU159" s="85">
        <f t="shared" ca="1" si="115"/>
        <v>0</v>
      </c>
      <c r="AV159" s="85"/>
      <c r="AW159" s="73">
        <f t="shared" ca="1" si="116"/>
        <v>0</v>
      </c>
      <c r="AY159" s="73">
        <f t="shared" ca="1" si="117"/>
        <v>2663681.3621355817</v>
      </c>
      <c r="AZ159" s="86"/>
    </row>
    <row r="160" spans="1:52">
      <c r="A160" s="77">
        <f t="shared" si="118"/>
        <v>42491</v>
      </c>
      <c r="B160" s="78">
        <f t="shared" si="119"/>
        <v>50000</v>
      </c>
      <c r="C160" s="87"/>
      <c r="D160" s="79">
        <f t="shared" si="81"/>
        <v>50000</v>
      </c>
      <c r="E160" s="67">
        <f t="shared" si="82"/>
        <v>1550000</v>
      </c>
      <c r="F160" s="67">
        <f t="shared" ca="1" si="83"/>
        <v>602067.15894411667</v>
      </c>
      <c r="G160" s="80">
        <f>VLOOKUP($A160,[0]!Table,MATCH(G$4,[0]!Curves,0))</f>
        <v>4.5350000000000001</v>
      </c>
      <c r="H160" s="81">
        <f t="shared" si="84"/>
        <v>4.5350000000000001</v>
      </c>
      <c r="I160" s="80">
        <f t="shared" si="85"/>
        <v>4.5350000000000001</v>
      </c>
      <c r="J160" s="80">
        <f>VLOOKUP($A160,[0]!Table,MATCH(J$4,[0]!Curves,0))</f>
        <v>0</v>
      </c>
      <c r="K160" s="81">
        <f t="shared" si="86"/>
        <v>0</v>
      </c>
      <c r="L160" s="99">
        <f t="shared" si="87"/>
        <v>0</v>
      </c>
      <c r="M160" s="80">
        <f>VLOOKUP($A160,[0]!Table,MATCH(M$4,[0]!Curves,0))</f>
        <v>0</v>
      </c>
      <c r="N160" s="81">
        <f t="shared" si="88"/>
        <v>0</v>
      </c>
      <c r="O160" s="99">
        <f t="shared" si="89"/>
        <v>0</v>
      </c>
      <c r="P160" s="71"/>
      <c r="Q160" s="99">
        <f t="shared" si="90"/>
        <v>4.5350000000000001</v>
      </c>
      <c r="R160" s="99">
        <f t="shared" si="91"/>
        <v>4.5350000000000001</v>
      </c>
      <c r="S160" s="99">
        <f t="shared" si="92"/>
        <v>4.5350000000000001</v>
      </c>
      <c r="T160" s="82"/>
      <c r="U160" s="22">
        <f t="shared" si="93"/>
        <v>31</v>
      </c>
      <c r="V160" s="83">
        <f t="shared" si="94"/>
        <v>42546</v>
      </c>
      <c r="W160" s="22">
        <f t="shared" ca="1" si="95"/>
        <v>5497</v>
      </c>
      <c r="X160" s="80">
        <f>VLOOKUP($A160,[0]!Table,MATCH(X$4,[0]!Curves,0))</f>
        <v>6.3794699187122605E-2</v>
      </c>
      <c r="Y160" s="84">
        <f t="shared" ca="1" si="96"/>
        <v>0.38843042512523657</v>
      </c>
      <c r="Z160" s="22">
        <f t="shared" si="97"/>
        <v>1</v>
      </c>
      <c r="AA160" s="22">
        <f t="shared" si="98"/>
        <v>31</v>
      </c>
      <c r="AC160" s="72">
        <f t="shared" ca="1" si="99"/>
        <v>2730374.5658115693</v>
      </c>
      <c r="AD160" s="72">
        <f t="shared" ca="1" si="100"/>
        <v>2730374.5658115693</v>
      </c>
      <c r="AE160" s="72">
        <f t="shared" ca="1" si="101"/>
        <v>2730374.5658115693</v>
      </c>
      <c r="AF160" s="72">
        <f t="shared" ca="1" si="102"/>
        <v>0</v>
      </c>
      <c r="AG160" s="72">
        <f t="shared" ca="1" si="103"/>
        <v>0</v>
      </c>
      <c r="AH160" s="72">
        <f t="shared" ca="1" si="104"/>
        <v>0</v>
      </c>
      <c r="AI160" s="72">
        <f t="shared" ca="1" si="105"/>
        <v>0</v>
      </c>
      <c r="AJ160" s="72">
        <f t="shared" ca="1" si="106"/>
        <v>0</v>
      </c>
      <c r="AK160" s="72">
        <f t="shared" ca="1" si="107"/>
        <v>0</v>
      </c>
      <c r="AL160" s="76"/>
      <c r="AM160" s="72">
        <f t="shared" ca="1" si="108"/>
        <v>0</v>
      </c>
      <c r="AN160" s="72">
        <f t="shared" ca="1" si="109"/>
        <v>0</v>
      </c>
      <c r="AO160" s="72">
        <f t="shared" ca="1" si="110"/>
        <v>0</v>
      </c>
      <c r="AP160" s="85">
        <f t="shared" ca="1" si="111"/>
        <v>0</v>
      </c>
      <c r="AR160" s="72">
        <f t="shared" ca="1" si="112"/>
        <v>0</v>
      </c>
      <c r="AS160" s="72">
        <f t="shared" ca="1" si="113"/>
        <v>0</v>
      </c>
      <c r="AT160" s="72">
        <f t="shared" ca="1" si="114"/>
        <v>0</v>
      </c>
      <c r="AU160" s="85">
        <f t="shared" ca="1" si="115"/>
        <v>0</v>
      </c>
      <c r="AV160" s="85"/>
      <c r="AW160" s="73">
        <f t="shared" ca="1" si="116"/>
        <v>0</v>
      </c>
      <c r="AY160" s="73">
        <f t="shared" ca="1" si="117"/>
        <v>2730374.5658115693</v>
      </c>
      <c r="AZ160" s="86"/>
    </row>
    <row r="161" spans="1:52">
      <c r="A161" s="77">
        <f t="shared" si="118"/>
        <v>42522</v>
      </c>
      <c r="B161" s="78">
        <f t="shared" si="119"/>
        <v>50000</v>
      </c>
      <c r="C161" s="87"/>
      <c r="D161" s="79">
        <f t="shared" si="81"/>
        <v>50000</v>
      </c>
      <c r="E161" s="67">
        <f t="shared" si="82"/>
        <v>1500000</v>
      </c>
      <c r="F161" s="67">
        <f t="shared" ca="1" si="83"/>
        <v>579348.94174703339</v>
      </c>
      <c r="G161" s="80">
        <f>VLOOKUP($A161,[0]!Table,MATCH(G$4,[0]!Curves,0))</f>
        <v>4.5710000000000006</v>
      </c>
      <c r="H161" s="81">
        <f t="shared" si="84"/>
        <v>4.5710000000000006</v>
      </c>
      <c r="I161" s="80">
        <f t="shared" si="85"/>
        <v>4.5710000000000006</v>
      </c>
      <c r="J161" s="80">
        <f>VLOOKUP($A161,[0]!Table,MATCH(J$4,[0]!Curves,0))</f>
        <v>0</v>
      </c>
      <c r="K161" s="81">
        <f t="shared" si="86"/>
        <v>0</v>
      </c>
      <c r="L161" s="99">
        <f t="shared" si="87"/>
        <v>0</v>
      </c>
      <c r="M161" s="80">
        <f>VLOOKUP($A161,[0]!Table,MATCH(M$4,[0]!Curves,0))</f>
        <v>0</v>
      </c>
      <c r="N161" s="81">
        <f t="shared" si="88"/>
        <v>0</v>
      </c>
      <c r="O161" s="99">
        <f t="shared" si="89"/>
        <v>0</v>
      </c>
      <c r="P161" s="71"/>
      <c r="Q161" s="99">
        <f t="shared" si="90"/>
        <v>4.5710000000000006</v>
      </c>
      <c r="R161" s="99">
        <f t="shared" si="91"/>
        <v>4.5710000000000006</v>
      </c>
      <c r="S161" s="99">
        <f t="shared" si="92"/>
        <v>4.5710000000000006</v>
      </c>
      <c r="T161" s="82"/>
      <c r="U161" s="22">
        <f t="shared" si="93"/>
        <v>30</v>
      </c>
      <c r="V161" s="83">
        <f t="shared" si="94"/>
        <v>42576</v>
      </c>
      <c r="W161" s="22">
        <f t="shared" ca="1" si="95"/>
        <v>5527</v>
      </c>
      <c r="X161" s="80">
        <f>VLOOKUP($A161,[0]!Table,MATCH(X$4,[0]!Curves,0))</f>
        <v>6.38308743345051E-2</v>
      </c>
      <c r="Y161" s="84">
        <f t="shared" ca="1" si="96"/>
        <v>0.38623262783135559</v>
      </c>
      <c r="Z161" s="22">
        <f t="shared" si="97"/>
        <v>1</v>
      </c>
      <c r="AA161" s="22">
        <f t="shared" si="98"/>
        <v>30</v>
      </c>
      <c r="AC161" s="72">
        <f t="shared" ca="1" si="99"/>
        <v>2648204.0127256899</v>
      </c>
      <c r="AD161" s="72">
        <f t="shared" ca="1" si="100"/>
        <v>2648204.0127256899</v>
      </c>
      <c r="AE161" s="72">
        <f t="shared" ca="1" si="101"/>
        <v>2648204.0127256899</v>
      </c>
      <c r="AF161" s="72">
        <f t="shared" ca="1" si="102"/>
        <v>0</v>
      </c>
      <c r="AG161" s="72">
        <f t="shared" ca="1" si="103"/>
        <v>0</v>
      </c>
      <c r="AH161" s="72">
        <f t="shared" ca="1" si="104"/>
        <v>0</v>
      </c>
      <c r="AI161" s="72">
        <f t="shared" ca="1" si="105"/>
        <v>0</v>
      </c>
      <c r="AJ161" s="72">
        <f t="shared" ca="1" si="106"/>
        <v>0</v>
      </c>
      <c r="AK161" s="72">
        <f t="shared" ca="1" si="107"/>
        <v>0</v>
      </c>
      <c r="AL161" s="76"/>
      <c r="AM161" s="72">
        <f t="shared" ca="1" si="108"/>
        <v>0</v>
      </c>
      <c r="AN161" s="72">
        <f t="shared" ca="1" si="109"/>
        <v>0</v>
      </c>
      <c r="AO161" s="72">
        <f t="shared" ca="1" si="110"/>
        <v>0</v>
      </c>
      <c r="AP161" s="85">
        <f t="shared" ca="1" si="111"/>
        <v>0</v>
      </c>
      <c r="AR161" s="72">
        <f t="shared" ca="1" si="112"/>
        <v>0</v>
      </c>
      <c r="AS161" s="72">
        <f t="shared" ca="1" si="113"/>
        <v>0</v>
      </c>
      <c r="AT161" s="72">
        <f t="shared" ca="1" si="114"/>
        <v>0</v>
      </c>
      <c r="AU161" s="85">
        <f t="shared" ca="1" si="115"/>
        <v>0</v>
      </c>
      <c r="AV161" s="85"/>
      <c r="AW161" s="73">
        <f t="shared" ca="1" si="116"/>
        <v>0</v>
      </c>
      <c r="AY161" s="73">
        <f t="shared" ca="1" si="117"/>
        <v>2648204.0127256899</v>
      </c>
      <c r="AZ161" s="86"/>
    </row>
    <row r="162" spans="1:52">
      <c r="A162" s="77">
        <f t="shared" si="118"/>
        <v>42552</v>
      </c>
      <c r="B162" s="78">
        <f t="shared" si="119"/>
        <v>50000</v>
      </c>
      <c r="C162" s="87"/>
      <c r="D162" s="79">
        <f t="shared" si="81"/>
        <v>50000</v>
      </c>
      <c r="E162" s="67">
        <f t="shared" si="82"/>
        <v>1550000</v>
      </c>
      <c r="F162" s="67">
        <f t="shared" ca="1" si="83"/>
        <v>595157.20364006143</v>
      </c>
      <c r="G162" s="80">
        <f>VLOOKUP($A162,[0]!Table,MATCH(G$4,[0]!Curves,0))</f>
        <v>4.62</v>
      </c>
      <c r="H162" s="81">
        <f t="shared" si="84"/>
        <v>4.62</v>
      </c>
      <c r="I162" s="80">
        <f t="shared" si="85"/>
        <v>4.62</v>
      </c>
      <c r="J162" s="80">
        <f>VLOOKUP($A162,[0]!Table,MATCH(J$4,[0]!Curves,0))</f>
        <v>0</v>
      </c>
      <c r="K162" s="81">
        <f t="shared" si="86"/>
        <v>0</v>
      </c>
      <c r="L162" s="99">
        <f t="shared" si="87"/>
        <v>0</v>
      </c>
      <c r="M162" s="80">
        <f>VLOOKUP($A162,[0]!Table,MATCH(M$4,[0]!Curves,0))</f>
        <v>0</v>
      </c>
      <c r="N162" s="81">
        <f t="shared" si="88"/>
        <v>0</v>
      </c>
      <c r="O162" s="99">
        <f t="shared" si="89"/>
        <v>0</v>
      </c>
      <c r="P162" s="71"/>
      <c r="Q162" s="99">
        <f t="shared" si="90"/>
        <v>4.62</v>
      </c>
      <c r="R162" s="99">
        <f t="shared" si="91"/>
        <v>4.62</v>
      </c>
      <c r="S162" s="99">
        <f t="shared" si="92"/>
        <v>4.62</v>
      </c>
      <c r="T162" s="82"/>
      <c r="U162" s="22">
        <f t="shared" si="93"/>
        <v>31</v>
      </c>
      <c r="V162" s="83">
        <f t="shared" si="94"/>
        <v>42607</v>
      </c>
      <c r="W162" s="22">
        <f t="shared" ca="1" si="95"/>
        <v>5558</v>
      </c>
      <c r="X162" s="80">
        <f>VLOOKUP($A162,[0]!Table,MATCH(X$4,[0]!Curves,0))</f>
        <v>6.3865882542062796E-2</v>
      </c>
      <c r="Y162" s="84">
        <f t="shared" ca="1" si="96"/>
        <v>0.3839723894452009</v>
      </c>
      <c r="Z162" s="22">
        <f t="shared" si="97"/>
        <v>1</v>
      </c>
      <c r="AA162" s="22">
        <f t="shared" si="98"/>
        <v>31</v>
      </c>
      <c r="AC162" s="72">
        <f t="shared" ca="1" si="99"/>
        <v>2749626.280817084</v>
      </c>
      <c r="AD162" s="72">
        <f t="shared" ca="1" si="100"/>
        <v>2749626.280817084</v>
      </c>
      <c r="AE162" s="72">
        <f t="shared" ca="1" si="101"/>
        <v>2749626.280817084</v>
      </c>
      <c r="AF162" s="72">
        <f t="shared" ca="1" si="102"/>
        <v>0</v>
      </c>
      <c r="AG162" s="72">
        <f t="shared" ca="1" si="103"/>
        <v>0</v>
      </c>
      <c r="AH162" s="72">
        <f t="shared" ca="1" si="104"/>
        <v>0</v>
      </c>
      <c r="AI162" s="72">
        <f t="shared" ca="1" si="105"/>
        <v>0</v>
      </c>
      <c r="AJ162" s="72">
        <f t="shared" ca="1" si="106"/>
        <v>0</v>
      </c>
      <c r="AK162" s="72">
        <f t="shared" ca="1" si="107"/>
        <v>0</v>
      </c>
      <c r="AL162" s="76"/>
      <c r="AM162" s="72">
        <f t="shared" ca="1" si="108"/>
        <v>0</v>
      </c>
      <c r="AN162" s="72">
        <f t="shared" ca="1" si="109"/>
        <v>0</v>
      </c>
      <c r="AO162" s="72">
        <f t="shared" ca="1" si="110"/>
        <v>0</v>
      </c>
      <c r="AP162" s="85">
        <f t="shared" ca="1" si="111"/>
        <v>0</v>
      </c>
      <c r="AR162" s="72">
        <f t="shared" ca="1" si="112"/>
        <v>0</v>
      </c>
      <c r="AS162" s="72">
        <f t="shared" ca="1" si="113"/>
        <v>0</v>
      </c>
      <c r="AT162" s="72">
        <f t="shared" ca="1" si="114"/>
        <v>0</v>
      </c>
      <c r="AU162" s="85">
        <f t="shared" ca="1" si="115"/>
        <v>0</v>
      </c>
      <c r="AV162" s="85"/>
      <c r="AW162" s="73">
        <f t="shared" ca="1" si="116"/>
        <v>0</v>
      </c>
      <c r="AY162" s="73">
        <f t="shared" ca="1" si="117"/>
        <v>2749626.280817084</v>
      </c>
      <c r="AZ162" s="86"/>
    </row>
    <row r="163" spans="1:52">
      <c r="A163" s="77">
        <f t="shared" si="118"/>
        <v>42583</v>
      </c>
      <c r="B163" s="78">
        <f t="shared" si="119"/>
        <v>50000</v>
      </c>
      <c r="C163" s="87"/>
      <c r="D163" s="79">
        <f t="shared" si="81"/>
        <v>50000</v>
      </c>
      <c r="E163" s="67">
        <f t="shared" si="82"/>
        <v>1550000</v>
      </c>
      <c r="F163" s="67">
        <f t="shared" ca="1" si="83"/>
        <v>591670.82069232722</v>
      </c>
      <c r="G163" s="80">
        <f>VLOOKUP($A163,[0]!Table,MATCH(G$4,[0]!Curves,0))</f>
        <v>4.665</v>
      </c>
      <c r="H163" s="81">
        <f t="shared" si="84"/>
        <v>4.665</v>
      </c>
      <c r="I163" s="80">
        <f t="shared" si="85"/>
        <v>4.665</v>
      </c>
      <c r="J163" s="80">
        <f>VLOOKUP($A163,[0]!Table,MATCH(J$4,[0]!Curves,0))</f>
        <v>0</v>
      </c>
      <c r="K163" s="81">
        <f t="shared" si="86"/>
        <v>0</v>
      </c>
      <c r="L163" s="99">
        <f t="shared" si="87"/>
        <v>0</v>
      </c>
      <c r="M163" s="80">
        <f>VLOOKUP($A163,[0]!Table,MATCH(M$4,[0]!Curves,0))</f>
        <v>0</v>
      </c>
      <c r="N163" s="81">
        <f t="shared" si="88"/>
        <v>0</v>
      </c>
      <c r="O163" s="99">
        <f t="shared" si="89"/>
        <v>0</v>
      </c>
      <c r="P163" s="71"/>
      <c r="Q163" s="99">
        <f t="shared" si="90"/>
        <v>4.665</v>
      </c>
      <c r="R163" s="99">
        <f t="shared" si="91"/>
        <v>4.665</v>
      </c>
      <c r="S163" s="99">
        <f t="shared" si="92"/>
        <v>4.665</v>
      </c>
      <c r="T163" s="82"/>
      <c r="U163" s="22">
        <f t="shared" si="93"/>
        <v>31</v>
      </c>
      <c r="V163" s="83">
        <f t="shared" si="94"/>
        <v>42638</v>
      </c>
      <c r="W163" s="22">
        <f t="shared" ca="1" si="95"/>
        <v>5589</v>
      </c>
      <c r="X163" s="80">
        <f>VLOOKUP($A163,[0]!Table,MATCH(X$4,[0]!Curves,0))</f>
        <v>6.3902057690299802E-2</v>
      </c>
      <c r="Y163" s="84">
        <f t="shared" ca="1" si="96"/>
        <v>0.38172311012408211</v>
      </c>
      <c r="Z163" s="22">
        <f t="shared" si="97"/>
        <v>1</v>
      </c>
      <c r="AA163" s="22">
        <f t="shared" si="98"/>
        <v>31</v>
      </c>
      <c r="AC163" s="72">
        <f t="shared" ca="1" si="99"/>
        <v>2760144.3785297065</v>
      </c>
      <c r="AD163" s="72">
        <f t="shared" ca="1" si="100"/>
        <v>2760144.3785297065</v>
      </c>
      <c r="AE163" s="72">
        <f t="shared" ca="1" si="101"/>
        <v>2760144.3785297065</v>
      </c>
      <c r="AF163" s="72">
        <f t="shared" ca="1" si="102"/>
        <v>0</v>
      </c>
      <c r="AG163" s="72">
        <f t="shared" ca="1" si="103"/>
        <v>0</v>
      </c>
      <c r="AH163" s="72">
        <f t="shared" ca="1" si="104"/>
        <v>0</v>
      </c>
      <c r="AI163" s="72">
        <f t="shared" ca="1" si="105"/>
        <v>0</v>
      </c>
      <c r="AJ163" s="72">
        <f t="shared" ca="1" si="106"/>
        <v>0</v>
      </c>
      <c r="AK163" s="72">
        <f t="shared" ca="1" si="107"/>
        <v>0</v>
      </c>
      <c r="AL163" s="76"/>
      <c r="AM163" s="72">
        <f t="shared" ca="1" si="108"/>
        <v>0</v>
      </c>
      <c r="AN163" s="72">
        <f t="shared" ca="1" si="109"/>
        <v>0</v>
      </c>
      <c r="AO163" s="72">
        <f t="shared" ca="1" si="110"/>
        <v>0</v>
      </c>
      <c r="AP163" s="85">
        <f t="shared" ca="1" si="111"/>
        <v>0</v>
      </c>
      <c r="AR163" s="72">
        <f t="shared" ca="1" si="112"/>
        <v>0</v>
      </c>
      <c r="AS163" s="72">
        <f t="shared" ca="1" si="113"/>
        <v>0</v>
      </c>
      <c r="AT163" s="72">
        <f t="shared" ca="1" si="114"/>
        <v>0</v>
      </c>
      <c r="AU163" s="85">
        <f t="shared" ca="1" si="115"/>
        <v>0</v>
      </c>
      <c r="AV163" s="85"/>
      <c r="AW163" s="73">
        <f t="shared" ca="1" si="116"/>
        <v>0</v>
      </c>
      <c r="AY163" s="73">
        <f t="shared" ca="1" si="117"/>
        <v>2760144.3785297065</v>
      </c>
      <c r="AZ163" s="86"/>
    </row>
    <row r="164" spans="1:52">
      <c r="A164" s="77">
        <f t="shared" si="118"/>
        <v>42614</v>
      </c>
      <c r="B164" s="78">
        <f t="shared" si="119"/>
        <v>50000</v>
      </c>
      <c r="C164" s="87"/>
      <c r="D164" s="79">
        <f t="shared" si="81"/>
        <v>50000</v>
      </c>
      <c r="E164" s="67">
        <f t="shared" si="82"/>
        <v>1500000</v>
      </c>
      <c r="F164" s="67">
        <f t="shared" ca="1" si="83"/>
        <v>569335.18106743356</v>
      </c>
      <c r="G164" s="80">
        <f>VLOOKUP($A164,[0]!Table,MATCH(G$4,[0]!Curves,0))</f>
        <v>4.6720000000000006</v>
      </c>
      <c r="H164" s="81">
        <f t="shared" si="84"/>
        <v>4.6720000000000006</v>
      </c>
      <c r="I164" s="80">
        <f t="shared" si="85"/>
        <v>4.6720000000000006</v>
      </c>
      <c r="J164" s="80">
        <f>VLOOKUP($A164,[0]!Table,MATCH(J$4,[0]!Curves,0))</f>
        <v>0</v>
      </c>
      <c r="K164" s="81">
        <f t="shared" si="86"/>
        <v>0</v>
      </c>
      <c r="L164" s="99">
        <f t="shared" si="87"/>
        <v>0</v>
      </c>
      <c r="M164" s="80">
        <f>VLOOKUP($A164,[0]!Table,MATCH(M$4,[0]!Curves,0))</f>
        <v>0</v>
      </c>
      <c r="N164" s="81">
        <f t="shared" si="88"/>
        <v>0</v>
      </c>
      <c r="O164" s="99">
        <f t="shared" si="89"/>
        <v>0</v>
      </c>
      <c r="P164" s="71"/>
      <c r="Q164" s="99">
        <f t="shared" si="90"/>
        <v>4.6720000000000006</v>
      </c>
      <c r="R164" s="99">
        <f t="shared" si="91"/>
        <v>4.6720000000000006</v>
      </c>
      <c r="S164" s="99">
        <f t="shared" si="92"/>
        <v>4.6720000000000006</v>
      </c>
      <c r="T164" s="82"/>
      <c r="U164" s="22">
        <f t="shared" si="93"/>
        <v>30</v>
      </c>
      <c r="V164" s="83">
        <f t="shared" si="94"/>
        <v>42668</v>
      </c>
      <c r="W164" s="22">
        <f t="shared" ca="1" si="95"/>
        <v>5619</v>
      </c>
      <c r="X164" s="80">
        <f>VLOOKUP($A164,[0]!Table,MATCH(X$4,[0]!Curves,0))</f>
        <v>6.3938232838970196E-2</v>
      </c>
      <c r="Y164" s="84">
        <f t="shared" ca="1" si="96"/>
        <v>0.37955678737828902</v>
      </c>
      <c r="Z164" s="22">
        <f t="shared" si="97"/>
        <v>1</v>
      </c>
      <c r="AA164" s="22">
        <f t="shared" si="98"/>
        <v>30</v>
      </c>
      <c r="AC164" s="72">
        <f t="shared" ca="1" si="99"/>
        <v>2659933.9659470501</v>
      </c>
      <c r="AD164" s="72">
        <f t="shared" ca="1" si="100"/>
        <v>2659933.9659470501</v>
      </c>
      <c r="AE164" s="72">
        <f t="shared" ca="1" si="101"/>
        <v>2659933.9659470501</v>
      </c>
      <c r="AF164" s="72">
        <f t="shared" ca="1" si="102"/>
        <v>0</v>
      </c>
      <c r="AG164" s="72">
        <f t="shared" ca="1" si="103"/>
        <v>0</v>
      </c>
      <c r="AH164" s="72">
        <f t="shared" ca="1" si="104"/>
        <v>0</v>
      </c>
      <c r="AI164" s="72">
        <f t="shared" ca="1" si="105"/>
        <v>0</v>
      </c>
      <c r="AJ164" s="72">
        <f t="shared" ca="1" si="106"/>
        <v>0</v>
      </c>
      <c r="AK164" s="72">
        <f t="shared" ca="1" si="107"/>
        <v>0</v>
      </c>
      <c r="AL164" s="76"/>
      <c r="AM164" s="72">
        <f t="shared" ca="1" si="108"/>
        <v>0</v>
      </c>
      <c r="AN164" s="72">
        <f t="shared" ca="1" si="109"/>
        <v>0</v>
      </c>
      <c r="AO164" s="72">
        <f t="shared" ca="1" si="110"/>
        <v>0</v>
      </c>
      <c r="AP164" s="85">
        <f t="shared" ca="1" si="111"/>
        <v>0</v>
      </c>
      <c r="AR164" s="72">
        <f t="shared" ca="1" si="112"/>
        <v>0</v>
      </c>
      <c r="AS164" s="72">
        <f t="shared" ca="1" si="113"/>
        <v>0</v>
      </c>
      <c r="AT164" s="72">
        <f t="shared" ca="1" si="114"/>
        <v>0</v>
      </c>
      <c r="AU164" s="85">
        <f t="shared" ca="1" si="115"/>
        <v>0</v>
      </c>
      <c r="AV164" s="85"/>
      <c r="AW164" s="73">
        <f t="shared" ca="1" si="116"/>
        <v>0</v>
      </c>
      <c r="AY164" s="73">
        <f t="shared" ca="1" si="117"/>
        <v>2659933.9659470501</v>
      </c>
      <c r="AZ164" s="86"/>
    </row>
    <row r="165" spans="1:52">
      <c r="A165" s="77">
        <f t="shared" si="118"/>
        <v>42644</v>
      </c>
      <c r="B165" s="78">
        <f t="shared" si="119"/>
        <v>50000</v>
      </c>
      <c r="C165" s="87"/>
      <c r="D165" s="79">
        <f t="shared" si="81"/>
        <v>50000</v>
      </c>
      <c r="E165" s="67">
        <f t="shared" si="82"/>
        <v>1550000</v>
      </c>
      <c r="F165" s="67">
        <f t="shared" ca="1" si="83"/>
        <v>584859.89300089632</v>
      </c>
      <c r="G165" s="80">
        <f>VLOOKUP($A165,[0]!Table,MATCH(G$4,[0]!Curves,0))</f>
        <v>4.7</v>
      </c>
      <c r="H165" s="81">
        <f t="shared" si="84"/>
        <v>4.7</v>
      </c>
      <c r="I165" s="80">
        <f t="shared" si="85"/>
        <v>4.7</v>
      </c>
      <c r="J165" s="80">
        <f>VLOOKUP($A165,[0]!Table,MATCH(J$4,[0]!Curves,0))</f>
        <v>0</v>
      </c>
      <c r="K165" s="81">
        <f t="shared" si="86"/>
        <v>0</v>
      </c>
      <c r="L165" s="99">
        <f t="shared" si="87"/>
        <v>0</v>
      </c>
      <c r="M165" s="80">
        <f>VLOOKUP($A165,[0]!Table,MATCH(M$4,[0]!Curves,0))</f>
        <v>0</v>
      </c>
      <c r="N165" s="81">
        <f t="shared" si="88"/>
        <v>0</v>
      </c>
      <c r="O165" s="99">
        <f t="shared" si="89"/>
        <v>0</v>
      </c>
      <c r="P165" s="71"/>
      <c r="Q165" s="99">
        <f t="shared" si="90"/>
        <v>4.7</v>
      </c>
      <c r="R165" s="99">
        <f t="shared" si="91"/>
        <v>4.7</v>
      </c>
      <c r="S165" s="99">
        <f t="shared" si="92"/>
        <v>4.7</v>
      </c>
      <c r="T165" s="82"/>
      <c r="U165" s="22">
        <f t="shared" si="93"/>
        <v>31</v>
      </c>
      <c r="V165" s="83">
        <f t="shared" si="94"/>
        <v>42699</v>
      </c>
      <c r="W165" s="22">
        <f t="shared" ca="1" si="95"/>
        <v>5650</v>
      </c>
      <c r="X165" s="80">
        <f>VLOOKUP($A165,[0]!Table,MATCH(X$4,[0]!Curves,0))</f>
        <v>6.3973241047774507E-2</v>
      </c>
      <c r="Y165" s="84">
        <f t="shared" ca="1" si="96"/>
        <v>0.37732896322638471</v>
      </c>
      <c r="Z165" s="22">
        <f t="shared" si="97"/>
        <v>1</v>
      </c>
      <c r="AA165" s="22">
        <f t="shared" si="98"/>
        <v>31</v>
      </c>
      <c r="AC165" s="72">
        <f t="shared" ca="1" si="99"/>
        <v>2748841.4971042126</v>
      </c>
      <c r="AD165" s="72">
        <f t="shared" ca="1" si="100"/>
        <v>2748841.4971042126</v>
      </c>
      <c r="AE165" s="72">
        <f t="shared" ca="1" si="101"/>
        <v>2748841.4971042126</v>
      </c>
      <c r="AF165" s="72">
        <f t="shared" ca="1" si="102"/>
        <v>0</v>
      </c>
      <c r="AG165" s="72">
        <f t="shared" ca="1" si="103"/>
        <v>0</v>
      </c>
      <c r="AH165" s="72">
        <f t="shared" ca="1" si="104"/>
        <v>0</v>
      </c>
      <c r="AI165" s="72">
        <f t="shared" ca="1" si="105"/>
        <v>0</v>
      </c>
      <c r="AJ165" s="72">
        <f t="shared" ca="1" si="106"/>
        <v>0</v>
      </c>
      <c r="AK165" s="72">
        <f t="shared" ca="1" si="107"/>
        <v>0</v>
      </c>
      <c r="AL165" s="76"/>
      <c r="AM165" s="72">
        <f t="shared" ca="1" si="108"/>
        <v>0</v>
      </c>
      <c r="AN165" s="72">
        <f t="shared" ca="1" si="109"/>
        <v>0</v>
      </c>
      <c r="AO165" s="72">
        <f t="shared" ca="1" si="110"/>
        <v>0</v>
      </c>
      <c r="AP165" s="85">
        <f t="shared" ca="1" si="111"/>
        <v>0</v>
      </c>
      <c r="AR165" s="72">
        <f t="shared" ca="1" si="112"/>
        <v>0</v>
      </c>
      <c r="AS165" s="72">
        <f t="shared" ca="1" si="113"/>
        <v>0</v>
      </c>
      <c r="AT165" s="72">
        <f t="shared" ca="1" si="114"/>
        <v>0</v>
      </c>
      <c r="AU165" s="85">
        <f t="shared" ca="1" si="115"/>
        <v>0</v>
      </c>
      <c r="AV165" s="85"/>
      <c r="AW165" s="73">
        <f t="shared" ca="1" si="116"/>
        <v>0</v>
      </c>
      <c r="AY165" s="73">
        <f t="shared" ca="1" si="117"/>
        <v>2748841.4971042126</v>
      </c>
      <c r="AZ165" s="86"/>
    </row>
    <row r="166" spans="1:52">
      <c r="A166" s="77">
        <f t="shared" si="118"/>
        <v>42675</v>
      </c>
      <c r="B166" s="78">
        <f t="shared" si="119"/>
        <v>50000</v>
      </c>
      <c r="C166" s="87"/>
      <c r="D166" s="79">
        <f t="shared" si="81"/>
        <v>50000</v>
      </c>
      <c r="E166" s="67">
        <f t="shared" si="82"/>
        <v>1500000</v>
      </c>
      <c r="F166" s="67">
        <f t="shared" ca="1" si="83"/>
        <v>562775.00006526359</v>
      </c>
      <c r="G166" s="80">
        <f>VLOOKUP($A166,[0]!Table,MATCH(G$4,[0]!Curves,0))</f>
        <v>4.835</v>
      </c>
      <c r="H166" s="81">
        <f t="shared" si="84"/>
        <v>4.835</v>
      </c>
      <c r="I166" s="80">
        <f t="shared" si="85"/>
        <v>4.835</v>
      </c>
      <c r="J166" s="80">
        <f>VLOOKUP($A166,[0]!Table,MATCH(J$4,[0]!Curves,0))</f>
        <v>0</v>
      </c>
      <c r="K166" s="81">
        <f t="shared" si="86"/>
        <v>0</v>
      </c>
      <c r="L166" s="99">
        <f t="shared" si="87"/>
        <v>0</v>
      </c>
      <c r="M166" s="80">
        <f>VLOOKUP($A166,[0]!Table,MATCH(M$4,[0]!Curves,0))</f>
        <v>0</v>
      </c>
      <c r="N166" s="81">
        <f t="shared" si="88"/>
        <v>0</v>
      </c>
      <c r="O166" s="99">
        <f t="shared" si="89"/>
        <v>0</v>
      </c>
      <c r="P166" s="71"/>
      <c r="Q166" s="99">
        <f t="shared" si="90"/>
        <v>4.835</v>
      </c>
      <c r="R166" s="99">
        <f t="shared" si="91"/>
        <v>4.835</v>
      </c>
      <c r="S166" s="99">
        <f t="shared" si="92"/>
        <v>4.835</v>
      </c>
      <c r="T166" s="82"/>
      <c r="U166" s="22">
        <f t="shared" si="93"/>
        <v>30</v>
      </c>
      <c r="V166" s="83">
        <f t="shared" si="94"/>
        <v>42729</v>
      </c>
      <c r="W166" s="22">
        <f t="shared" ca="1" si="95"/>
        <v>5680</v>
      </c>
      <c r="X166" s="80">
        <f>VLOOKUP($A166,[0]!Table,MATCH(X$4,[0]!Curves,0))</f>
        <v>6.4009416197299301E-2</v>
      </c>
      <c r="Y166" s="84">
        <f t="shared" ca="1" si="96"/>
        <v>0.3751833333768424</v>
      </c>
      <c r="Z166" s="22">
        <f t="shared" si="97"/>
        <v>1</v>
      </c>
      <c r="AA166" s="22">
        <f t="shared" si="98"/>
        <v>30</v>
      </c>
      <c r="AC166" s="72">
        <f t="shared" ca="1" si="99"/>
        <v>2721017.1253155493</v>
      </c>
      <c r="AD166" s="72">
        <f t="shared" ca="1" si="100"/>
        <v>2721017.1253155493</v>
      </c>
      <c r="AE166" s="72">
        <f t="shared" ca="1" si="101"/>
        <v>2721017.1253155493</v>
      </c>
      <c r="AF166" s="72">
        <f t="shared" ca="1" si="102"/>
        <v>0</v>
      </c>
      <c r="AG166" s="72">
        <f t="shared" ca="1" si="103"/>
        <v>0</v>
      </c>
      <c r="AH166" s="72">
        <f t="shared" ca="1" si="104"/>
        <v>0</v>
      </c>
      <c r="AI166" s="72">
        <f t="shared" ca="1" si="105"/>
        <v>0</v>
      </c>
      <c r="AJ166" s="72">
        <f t="shared" ca="1" si="106"/>
        <v>0</v>
      </c>
      <c r="AK166" s="72">
        <f t="shared" ca="1" si="107"/>
        <v>0</v>
      </c>
      <c r="AL166" s="76"/>
      <c r="AM166" s="72">
        <f t="shared" ca="1" si="108"/>
        <v>0</v>
      </c>
      <c r="AN166" s="72">
        <f t="shared" ca="1" si="109"/>
        <v>0</v>
      </c>
      <c r="AO166" s="72">
        <f t="shared" ca="1" si="110"/>
        <v>0</v>
      </c>
      <c r="AP166" s="85">
        <f t="shared" ca="1" si="111"/>
        <v>0</v>
      </c>
      <c r="AR166" s="72">
        <f t="shared" ca="1" si="112"/>
        <v>0</v>
      </c>
      <c r="AS166" s="72">
        <f t="shared" ca="1" si="113"/>
        <v>0</v>
      </c>
      <c r="AT166" s="72">
        <f t="shared" ca="1" si="114"/>
        <v>0</v>
      </c>
      <c r="AU166" s="85">
        <f t="shared" ca="1" si="115"/>
        <v>0</v>
      </c>
      <c r="AV166" s="85"/>
      <c r="AW166" s="73">
        <f t="shared" ca="1" si="116"/>
        <v>0</v>
      </c>
      <c r="AY166" s="73">
        <f t="shared" ca="1" si="117"/>
        <v>2721017.1253155493</v>
      </c>
      <c r="AZ166" s="86"/>
    </row>
    <row r="167" spans="1:52">
      <c r="A167" s="77">
        <f t="shared" si="118"/>
        <v>42705</v>
      </c>
      <c r="B167" s="78">
        <f t="shared" si="119"/>
        <v>50000</v>
      </c>
      <c r="C167" s="87"/>
      <c r="D167" s="79">
        <f t="shared" si="81"/>
        <v>50000</v>
      </c>
      <c r="E167" s="67">
        <f t="shared" si="82"/>
        <v>1550000</v>
      </c>
      <c r="F167" s="67">
        <f t="shared" ca="1" si="83"/>
        <v>578114.07010695676</v>
      </c>
      <c r="G167" s="80">
        <f>VLOOKUP($A167,[0]!Table,MATCH(G$4,[0]!Curves,0))</f>
        <v>4.97</v>
      </c>
      <c r="H167" s="81">
        <f t="shared" si="84"/>
        <v>4.97</v>
      </c>
      <c r="I167" s="80">
        <f t="shared" si="85"/>
        <v>4.97</v>
      </c>
      <c r="J167" s="80">
        <f>VLOOKUP($A167,[0]!Table,MATCH(J$4,[0]!Curves,0))</f>
        <v>0</v>
      </c>
      <c r="K167" s="81">
        <f t="shared" si="86"/>
        <v>0</v>
      </c>
      <c r="L167" s="99">
        <f t="shared" si="87"/>
        <v>0</v>
      </c>
      <c r="M167" s="80">
        <f>VLOOKUP($A167,[0]!Table,MATCH(M$4,[0]!Curves,0))</f>
        <v>0</v>
      </c>
      <c r="N167" s="81">
        <f t="shared" si="88"/>
        <v>0</v>
      </c>
      <c r="O167" s="99">
        <f t="shared" si="89"/>
        <v>0</v>
      </c>
      <c r="P167" s="71"/>
      <c r="Q167" s="99">
        <f t="shared" si="90"/>
        <v>4.97</v>
      </c>
      <c r="R167" s="99">
        <f t="shared" si="91"/>
        <v>4.97</v>
      </c>
      <c r="S167" s="99">
        <f t="shared" si="92"/>
        <v>4.97</v>
      </c>
      <c r="T167" s="82"/>
      <c r="U167" s="22">
        <f t="shared" si="93"/>
        <v>31</v>
      </c>
      <c r="V167" s="83">
        <f t="shared" si="94"/>
        <v>42760</v>
      </c>
      <c r="W167" s="22">
        <f t="shared" ca="1" si="95"/>
        <v>5711</v>
      </c>
      <c r="X167" s="80">
        <f>VLOOKUP($A167,[0]!Table,MATCH(X$4,[0]!Curves,0))</f>
        <v>6.4044424406929604E-2</v>
      </c>
      <c r="Y167" s="84">
        <f t="shared" ca="1" si="96"/>
        <v>0.37297681942384309</v>
      </c>
      <c r="Z167" s="22">
        <f t="shared" si="97"/>
        <v>1</v>
      </c>
      <c r="AA167" s="22">
        <f t="shared" si="98"/>
        <v>31</v>
      </c>
      <c r="AC167" s="72">
        <f t="shared" ca="1" si="99"/>
        <v>2873226.9284315747</v>
      </c>
      <c r="AD167" s="72">
        <f t="shared" ca="1" si="100"/>
        <v>2873226.9284315747</v>
      </c>
      <c r="AE167" s="72">
        <f t="shared" ca="1" si="101"/>
        <v>2873226.9284315747</v>
      </c>
      <c r="AF167" s="72">
        <f t="shared" ca="1" si="102"/>
        <v>0</v>
      </c>
      <c r="AG167" s="72">
        <f t="shared" ca="1" si="103"/>
        <v>0</v>
      </c>
      <c r="AH167" s="72">
        <f t="shared" ca="1" si="104"/>
        <v>0</v>
      </c>
      <c r="AI167" s="72">
        <f t="shared" ca="1" si="105"/>
        <v>0</v>
      </c>
      <c r="AJ167" s="72">
        <f t="shared" ca="1" si="106"/>
        <v>0</v>
      </c>
      <c r="AK167" s="72">
        <f t="shared" ca="1" si="107"/>
        <v>0</v>
      </c>
      <c r="AL167" s="76"/>
      <c r="AM167" s="72">
        <f t="shared" ca="1" si="108"/>
        <v>0</v>
      </c>
      <c r="AN167" s="72">
        <f t="shared" ca="1" si="109"/>
        <v>0</v>
      </c>
      <c r="AO167" s="72">
        <f t="shared" ca="1" si="110"/>
        <v>0</v>
      </c>
      <c r="AP167" s="85">
        <f t="shared" ca="1" si="111"/>
        <v>0</v>
      </c>
      <c r="AR167" s="72">
        <f t="shared" ca="1" si="112"/>
        <v>0</v>
      </c>
      <c r="AS167" s="72">
        <f t="shared" ca="1" si="113"/>
        <v>0</v>
      </c>
      <c r="AT167" s="72">
        <f t="shared" ca="1" si="114"/>
        <v>0</v>
      </c>
      <c r="AU167" s="85">
        <f t="shared" ca="1" si="115"/>
        <v>0</v>
      </c>
      <c r="AV167" s="85"/>
      <c r="AW167" s="73">
        <f t="shared" ca="1" si="116"/>
        <v>0</v>
      </c>
      <c r="AY167" s="73">
        <f t="shared" ca="1" si="117"/>
        <v>2873226.9284315747</v>
      </c>
      <c r="AZ167" s="86"/>
    </row>
    <row r="168" spans="1:52">
      <c r="A168" s="77">
        <f t="shared" si="118"/>
        <v>42736</v>
      </c>
      <c r="B168" s="78">
        <f t="shared" si="119"/>
        <v>50000</v>
      </c>
      <c r="C168" s="87"/>
      <c r="D168" s="79">
        <f t="shared" si="81"/>
        <v>50000</v>
      </c>
      <c r="E168" s="67">
        <f t="shared" si="82"/>
        <v>1550000</v>
      </c>
      <c r="F168" s="67">
        <f t="shared" ca="1" si="83"/>
        <v>574710.67361423257</v>
      </c>
      <c r="G168" s="80">
        <f>VLOOKUP($A168,[0]!Table,MATCH(G$4,[0]!Curves,0))</f>
        <v>5.0659999999999998</v>
      </c>
      <c r="H168" s="81">
        <f t="shared" si="84"/>
        <v>5.0659999999999998</v>
      </c>
      <c r="I168" s="80">
        <f t="shared" si="85"/>
        <v>5.0659999999999998</v>
      </c>
      <c r="J168" s="80">
        <f>VLOOKUP($A168,[0]!Table,MATCH(J$4,[0]!Curves,0))</f>
        <v>0</v>
      </c>
      <c r="K168" s="81">
        <f t="shared" si="86"/>
        <v>0</v>
      </c>
      <c r="L168" s="99">
        <f t="shared" si="87"/>
        <v>0</v>
      </c>
      <c r="M168" s="80">
        <f>VLOOKUP($A168,[0]!Table,MATCH(M$4,[0]!Curves,0))</f>
        <v>0</v>
      </c>
      <c r="N168" s="81">
        <f t="shared" si="88"/>
        <v>0</v>
      </c>
      <c r="O168" s="99">
        <f t="shared" si="89"/>
        <v>0</v>
      </c>
      <c r="P168" s="71"/>
      <c r="Q168" s="99">
        <f t="shared" si="90"/>
        <v>5.0659999999999998</v>
      </c>
      <c r="R168" s="99">
        <f t="shared" si="91"/>
        <v>5.0659999999999998</v>
      </c>
      <c r="S168" s="99">
        <f t="shared" si="92"/>
        <v>5.0659999999999998</v>
      </c>
      <c r="T168" s="82"/>
      <c r="U168" s="22">
        <f t="shared" si="93"/>
        <v>31</v>
      </c>
      <c r="V168" s="83">
        <f t="shared" si="94"/>
        <v>42791</v>
      </c>
      <c r="W168" s="22">
        <f t="shared" ca="1" si="95"/>
        <v>5742</v>
      </c>
      <c r="X168" s="80">
        <f>VLOOKUP($A168,[0]!Table,MATCH(X$4,[0]!Curves,0))</f>
        <v>6.4080599557308396E-2</v>
      </c>
      <c r="Y168" s="84">
        <f t="shared" ca="1" si="96"/>
        <v>0.37078107975111779</v>
      </c>
      <c r="Z168" s="22">
        <f t="shared" si="97"/>
        <v>1</v>
      </c>
      <c r="AA168" s="22">
        <f t="shared" si="98"/>
        <v>31</v>
      </c>
      <c r="AC168" s="72">
        <f t="shared" ca="1" si="99"/>
        <v>2911484.2725297022</v>
      </c>
      <c r="AD168" s="72">
        <f t="shared" ca="1" si="100"/>
        <v>2911484.2725297022</v>
      </c>
      <c r="AE168" s="72">
        <f t="shared" ca="1" si="101"/>
        <v>2911484.2725297022</v>
      </c>
      <c r="AF168" s="72">
        <f t="shared" ca="1" si="102"/>
        <v>0</v>
      </c>
      <c r="AG168" s="72">
        <f t="shared" ca="1" si="103"/>
        <v>0</v>
      </c>
      <c r="AH168" s="72">
        <f t="shared" ca="1" si="104"/>
        <v>0</v>
      </c>
      <c r="AI168" s="72">
        <f t="shared" ca="1" si="105"/>
        <v>0</v>
      </c>
      <c r="AJ168" s="72">
        <f t="shared" ca="1" si="106"/>
        <v>0</v>
      </c>
      <c r="AK168" s="72">
        <f t="shared" ca="1" si="107"/>
        <v>0</v>
      </c>
      <c r="AL168" s="76"/>
      <c r="AM168" s="72">
        <f t="shared" ca="1" si="108"/>
        <v>0</v>
      </c>
      <c r="AN168" s="72">
        <f t="shared" ca="1" si="109"/>
        <v>0</v>
      </c>
      <c r="AO168" s="72">
        <f t="shared" ca="1" si="110"/>
        <v>0</v>
      </c>
      <c r="AP168" s="85">
        <f t="shared" ca="1" si="111"/>
        <v>0</v>
      </c>
      <c r="AR168" s="72">
        <f t="shared" ca="1" si="112"/>
        <v>0</v>
      </c>
      <c r="AS168" s="72">
        <f t="shared" ca="1" si="113"/>
        <v>0</v>
      </c>
      <c r="AT168" s="72">
        <f t="shared" ca="1" si="114"/>
        <v>0</v>
      </c>
      <c r="AU168" s="85">
        <f t="shared" ca="1" si="115"/>
        <v>0</v>
      </c>
      <c r="AV168" s="85"/>
      <c r="AW168" s="73">
        <f t="shared" ca="1" si="116"/>
        <v>0</v>
      </c>
      <c r="AY168" s="73">
        <f t="shared" ca="1" si="117"/>
        <v>2911484.2725297022</v>
      </c>
      <c r="AZ168" s="86"/>
    </row>
    <row r="169" spans="1:52">
      <c r="A169" s="77">
        <f t="shared" si="118"/>
        <v>42767</v>
      </c>
      <c r="B169" s="78">
        <f t="shared" si="119"/>
        <v>50000</v>
      </c>
      <c r="C169" s="87"/>
      <c r="D169" s="79">
        <f t="shared" si="81"/>
        <v>50000</v>
      </c>
      <c r="E169" s="67">
        <f t="shared" si="82"/>
        <v>1400000</v>
      </c>
      <c r="F169" s="67">
        <f t="shared" ca="1" si="83"/>
        <v>516329.88492502214</v>
      </c>
      <c r="G169" s="80">
        <f>VLOOKUP($A169,[0]!Table,MATCH(G$4,[0]!Curves,0))</f>
        <v>4.9480000000000004</v>
      </c>
      <c r="H169" s="81">
        <f t="shared" si="84"/>
        <v>4.9480000000000004</v>
      </c>
      <c r="I169" s="80">
        <f t="shared" si="85"/>
        <v>4.9480000000000004</v>
      </c>
      <c r="J169" s="80">
        <f>VLOOKUP($A169,[0]!Table,MATCH(J$4,[0]!Curves,0))</f>
        <v>0</v>
      </c>
      <c r="K169" s="81">
        <f t="shared" si="86"/>
        <v>0</v>
      </c>
      <c r="L169" s="99">
        <f t="shared" si="87"/>
        <v>0</v>
      </c>
      <c r="M169" s="80">
        <f>VLOOKUP($A169,[0]!Table,MATCH(M$4,[0]!Curves,0))</f>
        <v>0</v>
      </c>
      <c r="N169" s="81">
        <f t="shared" si="88"/>
        <v>0</v>
      </c>
      <c r="O169" s="99">
        <f t="shared" si="89"/>
        <v>0</v>
      </c>
      <c r="P169" s="71"/>
      <c r="Q169" s="99">
        <f t="shared" si="90"/>
        <v>4.9480000000000004</v>
      </c>
      <c r="R169" s="99">
        <f t="shared" si="91"/>
        <v>4.9480000000000004</v>
      </c>
      <c r="S169" s="99">
        <f t="shared" si="92"/>
        <v>4.9480000000000004</v>
      </c>
      <c r="T169" s="82"/>
      <c r="U169" s="22">
        <f t="shared" si="93"/>
        <v>28</v>
      </c>
      <c r="V169" s="83">
        <f t="shared" si="94"/>
        <v>42819</v>
      </c>
      <c r="W169" s="22">
        <f t="shared" ca="1" si="95"/>
        <v>5770</v>
      </c>
      <c r="X169" s="80">
        <f>VLOOKUP($A169,[0]!Table,MATCH(X$4,[0]!Curves,0))</f>
        <v>6.4116774708120605E-2</v>
      </c>
      <c r="Y169" s="84">
        <f t="shared" ca="1" si="96"/>
        <v>0.3688070606607301</v>
      </c>
      <c r="Z169" s="22">
        <f t="shared" si="97"/>
        <v>1</v>
      </c>
      <c r="AA169" s="22">
        <f t="shared" si="98"/>
        <v>28</v>
      </c>
      <c r="AC169" s="72">
        <f t="shared" ca="1" si="99"/>
        <v>2554800.2706090095</v>
      </c>
      <c r="AD169" s="72">
        <f t="shared" ca="1" si="100"/>
        <v>2554800.2706090095</v>
      </c>
      <c r="AE169" s="72">
        <f t="shared" ca="1" si="101"/>
        <v>2554800.2706090095</v>
      </c>
      <c r="AF169" s="72">
        <f t="shared" ca="1" si="102"/>
        <v>0</v>
      </c>
      <c r="AG169" s="72">
        <f t="shared" ca="1" si="103"/>
        <v>0</v>
      </c>
      <c r="AH169" s="72">
        <f t="shared" ca="1" si="104"/>
        <v>0</v>
      </c>
      <c r="AI169" s="72">
        <f t="shared" ca="1" si="105"/>
        <v>0</v>
      </c>
      <c r="AJ169" s="72">
        <f t="shared" ca="1" si="106"/>
        <v>0</v>
      </c>
      <c r="AK169" s="72">
        <f t="shared" ca="1" si="107"/>
        <v>0</v>
      </c>
      <c r="AL169" s="76"/>
      <c r="AM169" s="72">
        <f t="shared" ca="1" si="108"/>
        <v>0</v>
      </c>
      <c r="AN169" s="72">
        <f t="shared" ca="1" si="109"/>
        <v>0</v>
      </c>
      <c r="AO169" s="72">
        <f t="shared" ca="1" si="110"/>
        <v>0</v>
      </c>
      <c r="AP169" s="85">
        <f t="shared" ca="1" si="111"/>
        <v>0</v>
      </c>
      <c r="AR169" s="72">
        <f t="shared" ca="1" si="112"/>
        <v>0</v>
      </c>
      <c r="AS169" s="72">
        <f t="shared" ca="1" si="113"/>
        <v>0</v>
      </c>
      <c r="AT169" s="72">
        <f t="shared" ca="1" si="114"/>
        <v>0</v>
      </c>
      <c r="AU169" s="85">
        <f t="shared" ca="1" si="115"/>
        <v>0</v>
      </c>
      <c r="AV169" s="85"/>
      <c r="AW169" s="73">
        <f t="shared" ca="1" si="116"/>
        <v>0</v>
      </c>
      <c r="AY169" s="73">
        <f t="shared" ca="1" si="117"/>
        <v>2554800.2706090095</v>
      </c>
      <c r="AZ169" s="86"/>
    </row>
    <row r="170" spans="1:52" ht="12" customHeight="1">
      <c r="A170" s="77">
        <f t="shared" si="118"/>
        <v>42795</v>
      </c>
      <c r="B170" s="78">
        <f t="shared" si="119"/>
        <v>50000</v>
      </c>
      <c r="C170" s="87"/>
      <c r="D170" s="79">
        <f t="shared" si="81"/>
        <v>50000</v>
      </c>
      <c r="E170" s="67">
        <f t="shared" si="82"/>
        <v>1550000</v>
      </c>
      <c r="F170" s="67">
        <f t="shared" ca="1" si="83"/>
        <v>568279.17170410883</v>
      </c>
      <c r="G170" s="80">
        <f>VLOOKUP($A170,[0]!Table,MATCH(G$4,[0]!Curves,0))</f>
        <v>4.8150000000000004</v>
      </c>
      <c r="H170" s="81">
        <f t="shared" si="84"/>
        <v>4.8150000000000004</v>
      </c>
      <c r="I170" s="80">
        <f t="shared" si="85"/>
        <v>4.8150000000000004</v>
      </c>
      <c r="J170" s="80">
        <f>VLOOKUP($A170,[0]!Table,MATCH(J$4,[0]!Curves,0))</f>
        <v>0</v>
      </c>
      <c r="K170" s="81">
        <f t="shared" si="86"/>
        <v>0</v>
      </c>
      <c r="L170" s="99">
        <f t="shared" si="87"/>
        <v>0</v>
      </c>
      <c r="M170" s="80">
        <f>VLOOKUP($A170,[0]!Table,MATCH(M$4,[0]!Curves,0))</f>
        <v>0</v>
      </c>
      <c r="N170" s="81">
        <f t="shared" si="88"/>
        <v>0</v>
      </c>
      <c r="O170" s="99">
        <f t="shared" si="89"/>
        <v>0</v>
      </c>
      <c r="P170" s="71"/>
      <c r="Q170" s="99">
        <f t="shared" si="90"/>
        <v>4.8150000000000004</v>
      </c>
      <c r="R170" s="99">
        <f t="shared" si="91"/>
        <v>4.8150000000000004</v>
      </c>
      <c r="S170" s="99">
        <f t="shared" si="92"/>
        <v>4.8150000000000004</v>
      </c>
      <c r="T170" s="82"/>
      <c r="U170" s="22">
        <f t="shared" si="93"/>
        <v>31</v>
      </c>
      <c r="V170" s="83">
        <f t="shared" si="94"/>
        <v>42850</v>
      </c>
      <c r="W170" s="22">
        <f t="shared" ca="1" si="95"/>
        <v>5801</v>
      </c>
      <c r="X170" s="80">
        <f>VLOOKUP($A170,[0]!Table,MATCH(X$4,[0]!Curves,0))</f>
        <v>6.4149449038259906E-2</v>
      </c>
      <c r="Y170" s="84">
        <f t="shared" ca="1" si="96"/>
        <v>0.36663172368007019</v>
      </c>
      <c r="Z170" s="22">
        <f t="shared" si="97"/>
        <v>1</v>
      </c>
      <c r="AA170" s="22">
        <f t="shared" si="98"/>
        <v>31</v>
      </c>
      <c r="AC170" s="72">
        <f t="shared" ca="1" si="99"/>
        <v>2736264.2117552841</v>
      </c>
      <c r="AD170" s="72">
        <f t="shared" ca="1" si="100"/>
        <v>2736264.2117552841</v>
      </c>
      <c r="AE170" s="72">
        <f t="shared" ca="1" si="101"/>
        <v>2736264.2117552841</v>
      </c>
      <c r="AF170" s="72">
        <f t="shared" ca="1" si="102"/>
        <v>0</v>
      </c>
      <c r="AG170" s="72">
        <f t="shared" ca="1" si="103"/>
        <v>0</v>
      </c>
      <c r="AH170" s="72">
        <f t="shared" ca="1" si="104"/>
        <v>0</v>
      </c>
      <c r="AI170" s="72">
        <f t="shared" ca="1" si="105"/>
        <v>0</v>
      </c>
      <c r="AJ170" s="72">
        <f t="shared" ca="1" si="106"/>
        <v>0</v>
      </c>
      <c r="AK170" s="72">
        <f t="shared" ca="1" si="107"/>
        <v>0</v>
      </c>
      <c r="AL170" s="76"/>
      <c r="AM170" s="72">
        <f t="shared" ca="1" si="108"/>
        <v>0</v>
      </c>
      <c r="AN170" s="72">
        <f t="shared" ca="1" si="109"/>
        <v>0</v>
      </c>
      <c r="AO170" s="72">
        <f t="shared" ca="1" si="110"/>
        <v>0</v>
      </c>
      <c r="AP170" s="85">
        <f t="shared" ca="1" si="111"/>
        <v>0</v>
      </c>
      <c r="AR170" s="72">
        <f t="shared" ca="1" si="112"/>
        <v>0</v>
      </c>
      <c r="AS170" s="72">
        <f t="shared" ca="1" si="113"/>
        <v>0</v>
      </c>
      <c r="AT170" s="72">
        <f t="shared" ca="1" si="114"/>
        <v>0</v>
      </c>
      <c r="AU170" s="85">
        <f t="shared" ca="1" si="115"/>
        <v>0</v>
      </c>
      <c r="AV170" s="85"/>
      <c r="AW170" s="73">
        <f t="shared" ca="1" si="116"/>
        <v>0</v>
      </c>
      <c r="AY170" s="73">
        <f t="shared" ca="1" si="117"/>
        <v>2736264.2117552841</v>
      </c>
      <c r="AZ170" s="86"/>
    </row>
    <row r="171" spans="1:52" ht="12" customHeight="1">
      <c r="A171" s="77">
        <f t="shared" si="118"/>
        <v>42826</v>
      </c>
      <c r="B171" s="78">
        <f t="shared" si="119"/>
        <v>50000</v>
      </c>
      <c r="C171" s="87"/>
      <c r="D171" s="79">
        <f t="shared" si="81"/>
        <v>50000</v>
      </c>
      <c r="E171" s="67">
        <f t="shared" si="82"/>
        <v>1500000</v>
      </c>
      <c r="F171" s="67">
        <f t="shared" ca="1" si="83"/>
        <v>546805.07188573026</v>
      </c>
      <c r="G171" s="80">
        <f>VLOOKUP($A171,[0]!Table,MATCH(G$4,[0]!Curves,0))</f>
        <v>4.63</v>
      </c>
      <c r="H171" s="81">
        <f t="shared" si="84"/>
        <v>4.63</v>
      </c>
      <c r="I171" s="80">
        <f t="shared" si="85"/>
        <v>4.63</v>
      </c>
      <c r="J171" s="80">
        <f>VLOOKUP($A171,[0]!Table,MATCH(J$4,[0]!Curves,0))</f>
        <v>0</v>
      </c>
      <c r="K171" s="81">
        <f t="shared" si="86"/>
        <v>0</v>
      </c>
      <c r="L171" s="99">
        <f t="shared" si="87"/>
        <v>0</v>
      </c>
      <c r="M171" s="80">
        <f>VLOOKUP($A171,[0]!Table,MATCH(M$4,[0]!Curves,0))</f>
        <v>0</v>
      </c>
      <c r="N171" s="81">
        <f t="shared" si="88"/>
        <v>0</v>
      </c>
      <c r="O171" s="99">
        <f t="shared" si="89"/>
        <v>0</v>
      </c>
      <c r="P171" s="71"/>
      <c r="Q171" s="99">
        <f t="shared" si="90"/>
        <v>4.63</v>
      </c>
      <c r="R171" s="99">
        <f t="shared" si="91"/>
        <v>4.63</v>
      </c>
      <c r="S171" s="99">
        <f t="shared" si="92"/>
        <v>4.63</v>
      </c>
      <c r="T171" s="82"/>
      <c r="U171" s="22">
        <f t="shared" si="93"/>
        <v>30</v>
      </c>
      <c r="V171" s="83">
        <f t="shared" si="94"/>
        <v>42880</v>
      </c>
      <c r="W171" s="22">
        <f t="shared" ca="1" si="95"/>
        <v>5831</v>
      </c>
      <c r="X171" s="80">
        <f>VLOOKUP($A171,[0]!Table,MATCH(X$4,[0]!Curves,0))</f>
        <v>6.4185624189898205E-2</v>
      </c>
      <c r="Y171" s="84">
        <f t="shared" ca="1" si="96"/>
        <v>0.36453671459048681</v>
      </c>
      <c r="Z171" s="22">
        <f t="shared" si="97"/>
        <v>1</v>
      </c>
      <c r="AA171" s="22">
        <f t="shared" si="98"/>
        <v>30</v>
      </c>
      <c r="AC171" s="72">
        <f t="shared" ca="1" si="99"/>
        <v>2531707.482830931</v>
      </c>
      <c r="AD171" s="72">
        <f t="shared" ca="1" si="100"/>
        <v>2531707.482830931</v>
      </c>
      <c r="AE171" s="72">
        <f t="shared" ca="1" si="101"/>
        <v>2531707.482830931</v>
      </c>
      <c r="AF171" s="72">
        <f t="shared" ca="1" si="102"/>
        <v>0</v>
      </c>
      <c r="AG171" s="72">
        <f t="shared" ca="1" si="103"/>
        <v>0</v>
      </c>
      <c r="AH171" s="72">
        <f t="shared" ca="1" si="104"/>
        <v>0</v>
      </c>
      <c r="AI171" s="72">
        <f t="shared" ca="1" si="105"/>
        <v>0</v>
      </c>
      <c r="AJ171" s="72">
        <f t="shared" ca="1" si="106"/>
        <v>0</v>
      </c>
      <c r="AK171" s="72">
        <f t="shared" ca="1" si="107"/>
        <v>0</v>
      </c>
      <c r="AL171" s="76"/>
      <c r="AM171" s="72">
        <f t="shared" ca="1" si="108"/>
        <v>0</v>
      </c>
      <c r="AN171" s="72">
        <f t="shared" ca="1" si="109"/>
        <v>0</v>
      </c>
      <c r="AO171" s="72">
        <f t="shared" ca="1" si="110"/>
        <v>0</v>
      </c>
      <c r="AP171" s="85">
        <f t="shared" ca="1" si="111"/>
        <v>0</v>
      </c>
      <c r="AR171" s="72">
        <f t="shared" ca="1" si="112"/>
        <v>0</v>
      </c>
      <c r="AS171" s="72">
        <f t="shared" ca="1" si="113"/>
        <v>0</v>
      </c>
      <c r="AT171" s="72">
        <f t="shared" ca="1" si="114"/>
        <v>0</v>
      </c>
      <c r="AU171" s="85">
        <f t="shared" ca="1" si="115"/>
        <v>0</v>
      </c>
      <c r="AV171" s="85"/>
      <c r="AW171" s="73">
        <f t="shared" ca="1" si="116"/>
        <v>0</v>
      </c>
      <c r="AY171" s="73">
        <f t="shared" ca="1" si="117"/>
        <v>2531707.482830931</v>
      </c>
      <c r="AZ171" s="86"/>
    </row>
    <row r="172" spans="1:52" ht="12" customHeight="1">
      <c r="A172" s="77">
        <f t="shared" si="118"/>
        <v>42856</v>
      </c>
      <c r="B172" s="78">
        <f t="shared" si="119"/>
        <v>50000</v>
      </c>
      <c r="C172" s="87"/>
      <c r="D172" s="79">
        <f t="shared" si="81"/>
        <v>50000</v>
      </c>
      <c r="E172" s="67">
        <f t="shared" si="82"/>
        <v>1550000</v>
      </c>
      <c r="F172" s="67">
        <f t="shared" ca="1" si="83"/>
        <v>561692.6112477869</v>
      </c>
      <c r="G172" s="80">
        <f>VLOOKUP($A172,[0]!Table,MATCH(G$4,[0]!Curves,0))</f>
        <v>4.62</v>
      </c>
      <c r="H172" s="81">
        <f t="shared" si="84"/>
        <v>4.62</v>
      </c>
      <c r="I172" s="80">
        <f t="shared" si="85"/>
        <v>4.62</v>
      </c>
      <c r="J172" s="80">
        <f>VLOOKUP($A172,[0]!Table,MATCH(J$4,[0]!Curves,0))</f>
        <v>0</v>
      </c>
      <c r="K172" s="81">
        <f t="shared" si="86"/>
        <v>0</v>
      </c>
      <c r="L172" s="99">
        <f t="shared" si="87"/>
        <v>0</v>
      </c>
      <c r="M172" s="80">
        <f>VLOOKUP($A172,[0]!Table,MATCH(M$4,[0]!Curves,0))</f>
        <v>0</v>
      </c>
      <c r="N172" s="81">
        <f t="shared" si="88"/>
        <v>0</v>
      </c>
      <c r="O172" s="99">
        <f t="shared" si="89"/>
        <v>0</v>
      </c>
      <c r="P172" s="71"/>
      <c r="Q172" s="99">
        <f t="shared" si="90"/>
        <v>4.62</v>
      </c>
      <c r="R172" s="99">
        <f t="shared" si="91"/>
        <v>4.62</v>
      </c>
      <c r="S172" s="99">
        <f t="shared" si="92"/>
        <v>4.62</v>
      </c>
      <c r="T172" s="82"/>
      <c r="U172" s="22">
        <f t="shared" si="93"/>
        <v>31</v>
      </c>
      <c r="V172" s="83">
        <f t="shared" si="94"/>
        <v>42911</v>
      </c>
      <c r="W172" s="22">
        <f t="shared" ca="1" si="95"/>
        <v>5862</v>
      </c>
      <c r="X172" s="80">
        <f>VLOOKUP($A172,[0]!Table,MATCH(X$4,[0]!Curves,0))</f>
        <v>6.4220632401574398E-2</v>
      </c>
      <c r="Y172" s="84">
        <f t="shared" ca="1" si="96"/>
        <v>0.36238232983728186</v>
      </c>
      <c r="Z172" s="22">
        <f t="shared" si="97"/>
        <v>1</v>
      </c>
      <c r="AA172" s="22">
        <f t="shared" si="98"/>
        <v>31</v>
      </c>
      <c r="AC172" s="72">
        <f t="shared" ca="1" si="99"/>
        <v>2595019.8639647756</v>
      </c>
      <c r="AD172" s="72">
        <f t="shared" ca="1" si="100"/>
        <v>2595019.8639647756</v>
      </c>
      <c r="AE172" s="72">
        <f t="shared" ca="1" si="101"/>
        <v>2595019.8639647756</v>
      </c>
      <c r="AF172" s="72">
        <f t="shared" ca="1" si="102"/>
        <v>0</v>
      </c>
      <c r="AG172" s="72">
        <f t="shared" ca="1" si="103"/>
        <v>0</v>
      </c>
      <c r="AH172" s="72">
        <f t="shared" ca="1" si="104"/>
        <v>0</v>
      </c>
      <c r="AI172" s="72">
        <f t="shared" ca="1" si="105"/>
        <v>0</v>
      </c>
      <c r="AJ172" s="72">
        <f t="shared" ca="1" si="106"/>
        <v>0</v>
      </c>
      <c r="AK172" s="72">
        <f t="shared" ca="1" si="107"/>
        <v>0</v>
      </c>
      <c r="AL172" s="76"/>
      <c r="AM172" s="72">
        <f t="shared" ca="1" si="108"/>
        <v>0</v>
      </c>
      <c r="AN172" s="72">
        <f t="shared" ca="1" si="109"/>
        <v>0</v>
      </c>
      <c r="AO172" s="72">
        <f t="shared" ca="1" si="110"/>
        <v>0</v>
      </c>
      <c r="AP172" s="85">
        <f t="shared" ca="1" si="111"/>
        <v>0</v>
      </c>
      <c r="AR172" s="72">
        <f t="shared" ca="1" si="112"/>
        <v>0</v>
      </c>
      <c r="AS172" s="72">
        <f t="shared" ca="1" si="113"/>
        <v>0</v>
      </c>
      <c r="AT172" s="72">
        <f t="shared" ca="1" si="114"/>
        <v>0</v>
      </c>
      <c r="AU172" s="85">
        <f t="shared" ca="1" si="115"/>
        <v>0</v>
      </c>
      <c r="AV172" s="85"/>
      <c r="AW172" s="73">
        <f t="shared" ca="1" si="116"/>
        <v>0</v>
      </c>
      <c r="AY172" s="73">
        <f t="shared" ca="1" si="117"/>
        <v>2595019.8639647756</v>
      </c>
      <c r="AZ172" s="86"/>
    </row>
    <row r="173" spans="1:52" ht="12" customHeight="1">
      <c r="A173" s="77">
        <f t="shared" si="118"/>
        <v>42887</v>
      </c>
      <c r="B173" s="78">
        <f t="shared" si="119"/>
        <v>50000</v>
      </c>
      <c r="C173" s="87"/>
      <c r="D173" s="79">
        <f t="shared" si="81"/>
        <v>50000</v>
      </c>
      <c r="E173" s="67">
        <f t="shared" si="82"/>
        <v>1500000</v>
      </c>
      <c r="F173" s="67">
        <f t="shared" ca="1" si="83"/>
        <v>540461.29092444771</v>
      </c>
      <c r="G173" s="80">
        <f>VLOOKUP($A173,[0]!Table,MATCH(G$4,[0]!Curves,0))</f>
        <v>4.6560000000000006</v>
      </c>
      <c r="H173" s="81">
        <f t="shared" si="84"/>
        <v>4.6560000000000006</v>
      </c>
      <c r="I173" s="80">
        <f t="shared" si="85"/>
        <v>4.6560000000000006</v>
      </c>
      <c r="J173" s="80">
        <f>VLOOKUP($A173,[0]!Table,MATCH(J$4,[0]!Curves,0))</f>
        <v>0</v>
      </c>
      <c r="K173" s="81">
        <f t="shared" si="86"/>
        <v>0</v>
      </c>
      <c r="L173" s="99">
        <f t="shared" si="87"/>
        <v>0</v>
      </c>
      <c r="M173" s="80">
        <f>VLOOKUP($A173,[0]!Table,MATCH(M$4,[0]!Curves,0))</f>
        <v>0</v>
      </c>
      <c r="N173" s="81">
        <f t="shared" si="88"/>
        <v>0</v>
      </c>
      <c r="O173" s="99">
        <f t="shared" si="89"/>
        <v>0</v>
      </c>
      <c r="P173" s="71"/>
      <c r="Q173" s="99">
        <f t="shared" si="90"/>
        <v>4.6560000000000006</v>
      </c>
      <c r="R173" s="99">
        <f t="shared" si="91"/>
        <v>4.6560000000000006</v>
      </c>
      <c r="S173" s="99">
        <f t="shared" si="92"/>
        <v>4.6560000000000006</v>
      </c>
      <c r="T173" s="82"/>
      <c r="U173" s="22">
        <f t="shared" si="93"/>
        <v>30</v>
      </c>
      <c r="V173" s="83">
        <f t="shared" si="94"/>
        <v>42941</v>
      </c>
      <c r="W173" s="22">
        <f t="shared" ca="1" si="95"/>
        <v>5892</v>
      </c>
      <c r="X173" s="80">
        <f>VLOOKUP($A173,[0]!Table,MATCH(X$4,[0]!Curves,0))</f>
        <v>6.4256807554066597E-2</v>
      </c>
      <c r="Y173" s="84">
        <f t="shared" ca="1" si="96"/>
        <v>0.36030752728296511</v>
      </c>
      <c r="Z173" s="22">
        <f t="shared" si="97"/>
        <v>1</v>
      </c>
      <c r="AA173" s="22">
        <f t="shared" si="98"/>
        <v>30</v>
      </c>
      <c r="AC173" s="72">
        <f t="shared" ca="1" si="99"/>
        <v>2516387.7705442286</v>
      </c>
      <c r="AD173" s="72">
        <f t="shared" ca="1" si="100"/>
        <v>2516387.7705442286</v>
      </c>
      <c r="AE173" s="72">
        <f t="shared" ca="1" si="101"/>
        <v>2516387.7705442286</v>
      </c>
      <c r="AF173" s="72">
        <f t="shared" ca="1" si="102"/>
        <v>0</v>
      </c>
      <c r="AG173" s="72">
        <f t="shared" ca="1" si="103"/>
        <v>0</v>
      </c>
      <c r="AH173" s="72">
        <f t="shared" ca="1" si="104"/>
        <v>0</v>
      </c>
      <c r="AI173" s="72">
        <f t="shared" ca="1" si="105"/>
        <v>0</v>
      </c>
      <c r="AJ173" s="72">
        <f t="shared" ca="1" si="106"/>
        <v>0</v>
      </c>
      <c r="AK173" s="72">
        <f t="shared" ca="1" si="107"/>
        <v>0</v>
      </c>
      <c r="AL173" s="76"/>
      <c r="AM173" s="72">
        <f t="shared" ca="1" si="108"/>
        <v>0</v>
      </c>
      <c r="AN173" s="72">
        <f t="shared" ca="1" si="109"/>
        <v>0</v>
      </c>
      <c r="AO173" s="72">
        <f t="shared" ca="1" si="110"/>
        <v>0</v>
      </c>
      <c r="AP173" s="85">
        <f t="shared" ca="1" si="111"/>
        <v>0</v>
      </c>
      <c r="AR173" s="72">
        <f t="shared" ca="1" si="112"/>
        <v>0</v>
      </c>
      <c r="AS173" s="72">
        <f t="shared" ca="1" si="113"/>
        <v>0</v>
      </c>
      <c r="AT173" s="72">
        <f t="shared" ca="1" si="114"/>
        <v>0</v>
      </c>
      <c r="AU173" s="85">
        <f t="shared" ca="1" si="115"/>
        <v>0</v>
      </c>
      <c r="AV173" s="85"/>
      <c r="AW173" s="73">
        <f t="shared" ca="1" si="116"/>
        <v>0</v>
      </c>
      <c r="AY173" s="73">
        <f t="shared" ca="1" si="117"/>
        <v>2516387.7705442286</v>
      </c>
      <c r="AZ173" s="86"/>
    </row>
    <row r="174" spans="1:52" ht="12" customHeight="1">
      <c r="A174" s="77">
        <f t="shared" si="118"/>
        <v>42917</v>
      </c>
      <c r="B174" s="78">
        <f t="shared" si="119"/>
        <v>50000</v>
      </c>
      <c r="C174" s="87"/>
      <c r="D174" s="79">
        <f t="shared" si="81"/>
        <v>50000</v>
      </c>
      <c r="E174" s="67">
        <f t="shared" si="82"/>
        <v>1550000</v>
      </c>
      <c r="F174" s="67">
        <f t="shared" ca="1" si="83"/>
        <v>555169.62332764571</v>
      </c>
      <c r="G174" s="80">
        <f>VLOOKUP($A174,[0]!Table,MATCH(G$4,[0]!Curves,0))</f>
        <v>4.7050000000000001</v>
      </c>
      <c r="H174" s="81">
        <f t="shared" si="84"/>
        <v>4.7050000000000001</v>
      </c>
      <c r="I174" s="80">
        <f t="shared" si="85"/>
        <v>4.7050000000000001</v>
      </c>
      <c r="J174" s="80">
        <f>VLOOKUP($A174,[0]!Table,MATCH(J$4,[0]!Curves,0))</f>
        <v>0</v>
      </c>
      <c r="K174" s="81">
        <f t="shared" si="86"/>
        <v>0</v>
      </c>
      <c r="L174" s="99">
        <f t="shared" si="87"/>
        <v>0</v>
      </c>
      <c r="M174" s="80">
        <f>VLOOKUP($A174,[0]!Table,MATCH(M$4,[0]!Curves,0))</f>
        <v>0</v>
      </c>
      <c r="N174" s="81">
        <f t="shared" si="88"/>
        <v>0</v>
      </c>
      <c r="O174" s="99">
        <f t="shared" si="89"/>
        <v>0</v>
      </c>
      <c r="P174" s="71"/>
      <c r="Q174" s="99">
        <f t="shared" si="90"/>
        <v>4.7050000000000001</v>
      </c>
      <c r="R174" s="99">
        <f t="shared" si="91"/>
        <v>4.7050000000000001</v>
      </c>
      <c r="S174" s="99">
        <f t="shared" si="92"/>
        <v>4.7050000000000001</v>
      </c>
      <c r="T174" s="82"/>
      <c r="U174" s="22">
        <f t="shared" si="93"/>
        <v>31</v>
      </c>
      <c r="V174" s="83">
        <f t="shared" si="94"/>
        <v>42972</v>
      </c>
      <c r="W174" s="22">
        <f t="shared" ca="1" si="95"/>
        <v>5923</v>
      </c>
      <c r="X174" s="80">
        <f>VLOOKUP($A174,[0]!Table,MATCH(X$4,[0]!Curves,0))</f>
        <v>6.4291815766568797E-2</v>
      </c>
      <c r="Y174" s="84">
        <f t="shared" ca="1" si="96"/>
        <v>0.358173950533965</v>
      </c>
      <c r="Z174" s="22">
        <f t="shared" si="97"/>
        <v>1</v>
      </c>
      <c r="AA174" s="22">
        <f t="shared" si="98"/>
        <v>31</v>
      </c>
      <c r="AC174" s="72">
        <f t="shared" ca="1" si="99"/>
        <v>2612073.077756573</v>
      </c>
      <c r="AD174" s="72">
        <f t="shared" ca="1" si="100"/>
        <v>2612073.077756573</v>
      </c>
      <c r="AE174" s="72">
        <f t="shared" ca="1" si="101"/>
        <v>2612073.077756573</v>
      </c>
      <c r="AF174" s="72">
        <f t="shared" ca="1" si="102"/>
        <v>0</v>
      </c>
      <c r="AG174" s="72">
        <f t="shared" ca="1" si="103"/>
        <v>0</v>
      </c>
      <c r="AH174" s="72">
        <f t="shared" ca="1" si="104"/>
        <v>0</v>
      </c>
      <c r="AI174" s="72">
        <f t="shared" ca="1" si="105"/>
        <v>0</v>
      </c>
      <c r="AJ174" s="72">
        <f t="shared" ca="1" si="106"/>
        <v>0</v>
      </c>
      <c r="AK174" s="72">
        <f t="shared" ca="1" si="107"/>
        <v>0</v>
      </c>
      <c r="AL174" s="76"/>
      <c r="AM174" s="72">
        <f t="shared" ca="1" si="108"/>
        <v>0</v>
      </c>
      <c r="AN174" s="72">
        <f t="shared" ca="1" si="109"/>
        <v>0</v>
      </c>
      <c r="AO174" s="72">
        <f t="shared" ca="1" si="110"/>
        <v>0</v>
      </c>
      <c r="AP174" s="85">
        <f t="shared" ca="1" si="111"/>
        <v>0</v>
      </c>
      <c r="AR174" s="72">
        <f t="shared" ca="1" si="112"/>
        <v>0</v>
      </c>
      <c r="AS174" s="72">
        <f t="shared" ca="1" si="113"/>
        <v>0</v>
      </c>
      <c r="AT174" s="72">
        <f t="shared" ca="1" si="114"/>
        <v>0</v>
      </c>
      <c r="AU174" s="85">
        <f t="shared" ca="1" si="115"/>
        <v>0</v>
      </c>
      <c r="AV174" s="85"/>
      <c r="AW174" s="73">
        <f t="shared" ca="1" si="116"/>
        <v>0</v>
      </c>
      <c r="AY174" s="73">
        <f t="shared" ca="1" si="117"/>
        <v>2612073.077756573</v>
      </c>
      <c r="AZ174" s="86"/>
    </row>
    <row r="175" spans="1:52" ht="12" customHeight="1">
      <c r="A175" s="77">
        <f t="shared" si="118"/>
        <v>42948</v>
      </c>
      <c r="B175" s="78">
        <f t="shared" si="119"/>
        <v>50000</v>
      </c>
      <c r="C175" s="87"/>
      <c r="D175" s="79">
        <f t="shared" si="81"/>
        <v>50000</v>
      </c>
      <c r="E175" s="67">
        <f t="shared" si="82"/>
        <v>1550000</v>
      </c>
      <c r="F175" s="67">
        <f t="shared" ca="1" si="83"/>
        <v>551878.88438245282</v>
      </c>
      <c r="G175" s="80">
        <f>VLOOKUP($A175,[0]!Table,MATCH(G$4,[0]!Curves,0))</f>
        <v>4.75</v>
      </c>
      <c r="H175" s="81">
        <f t="shared" si="84"/>
        <v>4.75</v>
      </c>
      <c r="I175" s="80">
        <f t="shared" si="85"/>
        <v>4.75</v>
      </c>
      <c r="J175" s="80">
        <f>VLOOKUP($A175,[0]!Table,MATCH(J$4,[0]!Curves,0))</f>
        <v>0</v>
      </c>
      <c r="K175" s="81">
        <f t="shared" si="86"/>
        <v>0</v>
      </c>
      <c r="L175" s="99">
        <f t="shared" si="87"/>
        <v>0</v>
      </c>
      <c r="M175" s="80">
        <f>VLOOKUP($A175,[0]!Table,MATCH(M$4,[0]!Curves,0))</f>
        <v>0</v>
      </c>
      <c r="N175" s="81">
        <f t="shared" si="88"/>
        <v>0</v>
      </c>
      <c r="O175" s="99">
        <f t="shared" si="89"/>
        <v>0</v>
      </c>
      <c r="P175" s="71"/>
      <c r="Q175" s="99">
        <f t="shared" si="90"/>
        <v>4.75</v>
      </c>
      <c r="R175" s="99">
        <f t="shared" si="91"/>
        <v>4.75</v>
      </c>
      <c r="S175" s="99">
        <f t="shared" si="92"/>
        <v>4.75</v>
      </c>
      <c r="T175" s="82"/>
      <c r="U175" s="22">
        <f t="shared" si="93"/>
        <v>31</v>
      </c>
      <c r="V175" s="83">
        <f t="shared" si="94"/>
        <v>43003</v>
      </c>
      <c r="W175" s="22">
        <f t="shared" ca="1" si="95"/>
        <v>5954</v>
      </c>
      <c r="X175" s="80">
        <f>VLOOKUP($A175,[0]!Table,MATCH(X$4,[0]!Curves,0))</f>
        <v>6.4327990919915007E-2</v>
      </c>
      <c r="Y175" s="84">
        <f t="shared" ca="1" si="96"/>
        <v>0.35605089314996957</v>
      </c>
      <c r="Z175" s="22">
        <f t="shared" si="97"/>
        <v>1</v>
      </c>
      <c r="AA175" s="22">
        <f t="shared" si="98"/>
        <v>31</v>
      </c>
      <c r="AC175" s="72">
        <f t="shared" ca="1" si="99"/>
        <v>2621424.7008166509</v>
      </c>
      <c r="AD175" s="72">
        <f t="shared" ca="1" si="100"/>
        <v>2621424.7008166509</v>
      </c>
      <c r="AE175" s="72">
        <f t="shared" ca="1" si="101"/>
        <v>2621424.7008166509</v>
      </c>
      <c r="AF175" s="72">
        <f t="shared" ca="1" si="102"/>
        <v>0</v>
      </c>
      <c r="AG175" s="72">
        <f t="shared" ca="1" si="103"/>
        <v>0</v>
      </c>
      <c r="AH175" s="72">
        <f t="shared" ca="1" si="104"/>
        <v>0</v>
      </c>
      <c r="AI175" s="72">
        <f t="shared" ca="1" si="105"/>
        <v>0</v>
      </c>
      <c r="AJ175" s="72">
        <f t="shared" ca="1" si="106"/>
        <v>0</v>
      </c>
      <c r="AK175" s="72">
        <f t="shared" ca="1" si="107"/>
        <v>0</v>
      </c>
      <c r="AL175" s="76"/>
      <c r="AM175" s="72">
        <f t="shared" ca="1" si="108"/>
        <v>0</v>
      </c>
      <c r="AN175" s="72">
        <f t="shared" ca="1" si="109"/>
        <v>0</v>
      </c>
      <c r="AO175" s="72">
        <f t="shared" ca="1" si="110"/>
        <v>0</v>
      </c>
      <c r="AP175" s="85">
        <f t="shared" ca="1" si="111"/>
        <v>0</v>
      </c>
      <c r="AR175" s="72">
        <f t="shared" ca="1" si="112"/>
        <v>0</v>
      </c>
      <c r="AS175" s="72">
        <f t="shared" ca="1" si="113"/>
        <v>0</v>
      </c>
      <c r="AT175" s="72">
        <f t="shared" ca="1" si="114"/>
        <v>0</v>
      </c>
      <c r="AU175" s="85">
        <f t="shared" ca="1" si="115"/>
        <v>0</v>
      </c>
      <c r="AV175" s="85"/>
      <c r="AW175" s="73">
        <f t="shared" ca="1" si="116"/>
        <v>0</v>
      </c>
      <c r="AY175" s="73">
        <f t="shared" ca="1" si="117"/>
        <v>2621424.7008166509</v>
      </c>
      <c r="AZ175" s="86"/>
    </row>
    <row r="176" spans="1:52" ht="12" customHeight="1">
      <c r="A176" s="77">
        <f t="shared" si="118"/>
        <v>42979</v>
      </c>
      <c r="B176" s="78">
        <f t="shared" si="119"/>
        <v>50000</v>
      </c>
      <c r="C176" s="87"/>
      <c r="D176" s="79">
        <f t="shared" si="81"/>
        <v>50000</v>
      </c>
      <c r="E176" s="67">
        <f t="shared" si="82"/>
        <v>1500000</v>
      </c>
      <c r="F176" s="67">
        <f t="shared" ca="1" si="83"/>
        <v>531009.45349435869</v>
      </c>
      <c r="G176" s="80">
        <f>VLOOKUP($A176,[0]!Table,MATCH(G$4,[0]!Curves,0))</f>
        <v>4.7570000000000006</v>
      </c>
      <c r="H176" s="81">
        <f t="shared" si="84"/>
        <v>4.7570000000000006</v>
      </c>
      <c r="I176" s="80">
        <f t="shared" si="85"/>
        <v>4.7570000000000006</v>
      </c>
      <c r="J176" s="80">
        <f>VLOOKUP($A176,[0]!Table,MATCH(J$4,[0]!Curves,0))</f>
        <v>0</v>
      </c>
      <c r="K176" s="81">
        <f t="shared" si="86"/>
        <v>0</v>
      </c>
      <c r="L176" s="99">
        <f t="shared" si="87"/>
        <v>0</v>
      </c>
      <c r="M176" s="80">
        <f>VLOOKUP($A176,[0]!Table,MATCH(M$4,[0]!Curves,0))</f>
        <v>0</v>
      </c>
      <c r="N176" s="81">
        <f t="shared" si="88"/>
        <v>0</v>
      </c>
      <c r="O176" s="99">
        <f t="shared" si="89"/>
        <v>0</v>
      </c>
      <c r="P176" s="71"/>
      <c r="Q176" s="99">
        <f t="shared" si="90"/>
        <v>4.7570000000000006</v>
      </c>
      <c r="R176" s="99">
        <f t="shared" si="91"/>
        <v>4.7570000000000006</v>
      </c>
      <c r="S176" s="99">
        <f t="shared" si="92"/>
        <v>4.7570000000000006</v>
      </c>
      <c r="T176" s="82"/>
      <c r="U176" s="22">
        <f t="shared" si="93"/>
        <v>30</v>
      </c>
      <c r="V176" s="83">
        <f t="shared" si="94"/>
        <v>43033</v>
      </c>
      <c r="W176" s="22">
        <f t="shared" ca="1" si="95"/>
        <v>5984</v>
      </c>
      <c r="X176" s="80">
        <f>VLOOKUP($A176,[0]!Table,MATCH(X$4,[0]!Curves,0))</f>
        <v>6.4364166073695106E-2</v>
      </c>
      <c r="Y176" s="84">
        <f t="shared" ca="1" si="96"/>
        <v>0.35400630232957248</v>
      </c>
      <c r="Z176" s="22">
        <f t="shared" si="97"/>
        <v>1</v>
      </c>
      <c r="AA176" s="22">
        <f t="shared" si="98"/>
        <v>30</v>
      </c>
      <c r="AC176" s="72">
        <f t="shared" ca="1" si="99"/>
        <v>2526011.9702726644</v>
      </c>
      <c r="AD176" s="72">
        <f t="shared" ca="1" si="100"/>
        <v>2526011.9702726644</v>
      </c>
      <c r="AE176" s="72">
        <f t="shared" ca="1" si="101"/>
        <v>2526011.9702726644</v>
      </c>
      <c r="AF176" s="72">
        <f t="shared" ca="1" si="102"/>
        <v>0</v>
      </c>
      <c r="AG176" s="72">
        <f t="shared" ca="1" si="103"/>
        <v>0</v>
      </c>
      <c r="AH176" s="72">
        <f t="shared" ca="1" si="104"/>
        <v>0</v>
      </c>
      <c r="AI176" s="72">
        <f t="shared" ca="1" si="105"/>
        <v>0</v>
      </c>
      <c r="AJ176" s="72">
        <f t="shared" ca="1" si="106"/>
        <v>0</v>
      </c>
      <c r="AK176" s="72">
        <f t="shared" ca="1" si="107"/>
        <v>0</v>
      </c>
      <c r="AL176" s="76"/>
      <c r="AM176" s="72">
        <f t="shared" ca="1" si="108"/>
        <v>0</v>
      </c>
      <c r="AN176" s="72">
        <f t="shared" ca="1" si="109"/>
        <v>0</v>
      </c>
      <c r="AO176" s="72">
        <f t="shared" ca="1" si="110"/>
        <v>0</v>
      </c>
      <c r="AP176" s="85">
        <f t="shared" ca="1" si="111"/>
        <v>0</v>
      </c>
      <c r="AR176" s="72">
        <f t="shared" ca="1" si="112"/>
        <v>0</v>
      </c>
      <c r="AS176" s="72">
        <f t="shared" ca="1" si="113"/>
        <v>0</v>
      </c>
      <c r="AT176" s="72">
        <f t="shared" ca="1" si="114"/>
        <v>0</v>
      </c>
      <c r="AU176" s="85">
        <f t="shared" ca="1" si="115"/>
        <v>0</v>
      </c>
      <c r="AV176" s="85"/>
      <c r="AW176" s="73">
        <f t="shared" ca="1" si="116"/>
        <v>0</v>
      </c>
      <c r="AY176" s="73">
        <f t="shared" ca="1" si="117"/>
        <v>2526011.9702726644</v>
      </c>
      <c r="AZ176" s="86"/>
    </row>
    <row r="177" spans="1:52" ht="12" customHeight="1">
      <c r="A177" s="77">
        <f t="shared" si="118"/>
        <v>43009</v>
      </c>
      <c r="B177" s="78">
        <f t="shared" si="119"/>
        <v>50000</v>
      </c>
      <c r="C177" s="87"/>
      <c r="D177" s="79">
        <f t="shared" si="81"/>
        <v>50000</v>
      </c>
      <c r="E177" s="67">
        <f t="shared" si="82"/>
        <v>1550000</v>
      </c>
      <c r="F177" s="67">
        <f t="shared" ca="1" si="83"/>
        <v>545450.94562715804</v>
      </c>
      <c r="G177" s="80">
        <f>VLOOKUP($A177,[0]!Table,MATCH(G$4,[0]!Curves,0))</f>
        <v>4.7850000000000001</v>
      </c>
      <c r="H177" s="81">
        <f t="shared" si="84"/>
        <v>4.7850000000000001</v>
      </c>
      <c r="I177" s="80">
        <f t="shared" si="85"/>
        <v>4.7850000000000001</v>
      </c>
      <c r="J177" s="80">
        <f>VLOOKUP($A177,[0]!Table,MATCH(J$4,[0]!Curves,0))</f>
        <v>0</v>
      </c>
      <c r="K177" s="81">
        <f t="shared" si="86"/>
        <v>0</v>
      </c>
      <c r="L177" s="99">
        <f t="shared" si="87"/>
        <v>0</v>
      </c>
      <c r="M177" s="80">
        <f>VLOOKUP($A177,[0]!Table,MATCH(M$4,[0]!Curves,0))</f>
        <v>0</v>
      </c>
      <c r="N177" s="81">
        <f t="shared" si="88"/>
        <v>0</v>
      </c>
      <c r="O177" s="99">
        <f t="shared" si="89"/>
        <v>0</v>
      </c>
      <c r="P177" s="71"/>
      <c r="Q177" s="99">
        <f t="shared" si="90"/>
        <v>4.7850000000000001</v>
      </c>
      <c r="R177" s="99">
        <f t="shared" si="91"/>
        <v>4.7850000000000001</v>
      </c>
      <c r="S177" s="99">
        <f t="shared" si="92"/>
        <v>4.7850000000000001</v>
      </c>
      <c r="T177" s="82"/>
      <c r="U177" s="22">
        <f t="shared" si="93"/>
        <v>31</v>
      </c>
      <c r="V177" s="83">
        <f t="shared" si="94"/>
        <v>43064</v>
      </c>
      <c r="W177" s="22">
        <f t="shared" ca="1" si="95"/>
        <v>6015</v>
      </c>
      <c r="X177" s="80">
        <f>VLOOKUP($A177,[0]!Table,MATCH(X$4,[0]!Curves,0))</f>
        <v>6.4399174287443905E-2</v>
      </c>
      <c r="Y177" s="84">
        <f t="shared" ca="1" si="96"/>
        <v>0.35190383588848906</v>
      </c>
      <c r="Z177" s="22">
        <f t="shared" si="97"/>
        <v>1</v>
      </c>
      <c r="AA177" s="22">
        <f t="shared" si="98"/>
        <v>31</v>
      </c>
      <c r="AC177" s="72">
        <f t="shared" ca="1" si="99"/>
        <v>2609982.7748259511</v>
      </c>
      <c r="AD177" s="72">
        <f t="shared" ca="1" si="100"/>
        <v>2609982.7748259511</v>
      </c>
      <c r="AE177" s="72">
        <f t="shared" ca="1" si="101"/>
        <v>2609982.7748259511</v>
      </c>
      <c r="AF177" s="72">
        <f t="shared" ca="1" si="102"/>
        <v>0</v>
      </c>
      <c r="AG177" s="72">
        <f t="shared" ca="1" si="103"/>
        <v>0</v>
      </c>
      <c r="AH177" s="72">
        <f t="shared" ca="1" si="104"/>
        <v>0</v>
      </c>
      <c r="AI177" s="72">
        <f t="shared" ca="1" si="105"/>
        <v>0</v>
      </c>
      <c r="AJ177" s="72">
        <f t="shared" ca="1" si="106"/>
        <v>0</v>
      </c>
      <c r="AK177" s="72">
        <f t="shared" ca="1" si="107"/>
        <v>0</v>
      </c>
      <c r="AL177" s="76"/>
      <c r="AM177" s="72">
        <f t="shared" ca="1" si="108"/>
        <v>0</v>
      </c>
      <c r="AN177" s="72">
        <f t="shared" ca="1" si="109"/>
        <v>0</v>
      </c>
      <c r="AO177" s="72">
        <f t="shared" ca="1" si="110"/>
        <v>0</v>
      </c>
      <c r="AP177" s="85">
        <f t="shared" ca="1" si="111"/>
        <v>0</v>
      </c>
      <c r="AR177" s="72">
        <f t="shared" ca="1" si="112"/>
        <v>0</v>
      </c>
      <c r="AS177" s="72">
        <f t="shared" ca="1" si="113"/>
        <v>0</v>
      </c>
      <c r="AT177" s="72">
        <f t="shared" ca="1" si="114"/>
        <v>0</v>
      </c>
      <c r="AU177" s="85">
        <f t="shared" ca="1" si="115"/>
        <v>0</v>
      </c>
      <c r="AV177" s="85"/>
      <c r="AW177" s="73">
        <f t="shared" ca="1" si="116"/>
        <v>0</v>
      </c>
      <c r="AY177" s="73">
        <f t="shared" ca="1" si="117"/>
        <v>2609982.7748259511</v>
      </c>
      <c r="AZ177" s="86"/>
    </row>
    <row r="178" spans="1:52" ht="12" customHeight="1">
      <c r="A178" s="77">
        <f t="shared" si="118"/>
        <v>43040</v>
      </c>
      <c r="B178" s="78">
        <f t="shared" si="119"/>
        <v>50000</v>
      </c>
      <c r="C178" s="87"/>
      <c r="D178" s="79">
        <f t="shared" si="81"/>
        <v>50000</v>
      </c>
      <c r="E178" s="67">
        <f t="shared" si="82"/>
        <v>1500000</v>
      </c>
      <c r="F178" s="67">
        <f t="shared" ca="1" si="83"/>
        <v>524818.6534047398</v>
      </c>
      <c r="G178" s="80">
        <f>VLOOKUP($A178,[0]!Table,MATCH(G$4,[0]!Curves,0))</f>
        <v>4.92</v>
      </c>
      <c r="H178" s="81">
        <f t="shared" si="84"/>
        <v>4.92</v>
      </c>
      <c r="I178" s="80">
        <f t="shared" si="85"/>
        <v>4.92</v>
      </c>
      <c r="J178" s="80">
        <f>VLOOKUP($A178,[0]!Table,MATCH(J$4,[0]!Curves,0))</f>
        <v>0</v>
      </c>
      <c r="K178" s="81">
        <f t="shared" si="86"/>
        <v>0</v>
      </c>
      <c r="L178" s="99">
        <f t="shared" si="87"/>
        <v>0</v>
      </c>
      <c r="M178" s="80">
        <f>VLOOKUP($A178,[0]!Table,MATCH(M$4,[0]!Curves,0))</f>
        <v>0</v>
      </c>
      <c r="N178" s="81">
        <f t="shared" si="88"/>
        <v>0</v>
      </c>
      <c r="O178" s="99">
        <f t="shared" si="89"/>
        <v>0</v>
      </c>
      <c r="P178" s="71"/>
      <c r="Q178" s="99">
        <f t="shared" si="90"/>
        <v>4.92</v>
      </c>
      <c r="R178" s="99">
        <f t="shared" si="91"/>
        <v>4.92</v>
      </c>
      <c r="S178" s="99">
        <f t="shared" si="92"/>
        <v>4.92</v>
      </c>
      <c r="T178" s="82"/>
      <c r="U178" s="22">
        <f t="shared" si="93"/>
        <v>30</v>
      </c>
      <c r="V178" s="83">
        <f t="shared" si="94"/>
        <v>43094</v>
      </c>
      <c r="W178" s="22">
        <f t="shared" ca="1" si="95"/>
        <v>6045</v>
      </c>
      <c r="X178" s="80">
        <f>VLOOKUP($A178,[0]!Table,MATCH(X$4,[0]!Curves,0))</f>
        <v>6.4435349442077502E-2</v>
      </c>
      <c r="Y178" s="84">
        <f t="shared" ca="1" si="96"/>
        <v>0.34987910226982655</v>
      </c>
      <c r="Z178" s="22">
        <f t="shared" si="97"/>
        <v>1</v>
      </c>
      <c r="AA178" s="22">
        <f t="shared" si="98"/>
        <v>30</v>
      </c>
      <c r="AC178" s="72">
        <f t="shared" ca="1" si="99"/>
        <v>2582107.77475132</v>
      </c>
      <c r="AD178" s="72">
        <f t="shared" ca="1" si="100"/>
        <v>2582107.77475132</v>
      </c>
      <c r="AE178" s="72">
        <f t="shared" ca="1" si="101"/>
        <v>2582107.77475132</v>
      </c>
      <c r="AF178" s="72">
        <f t="shared" ca="1" si="102"/>
        <v>0</v>
      </c>
      <c r="AG178" s="72">
        <f t="shared" ca="1" si="103"/>
        <v>0</v>
      </c>
      <c r="AH178" s="72">
        <f t="shared" ca="1" si="104"/>
        <v>0</v>
      </c>
      <c r="AI178" s="72">
        <f t="shared" ca="1" si="105"/>
        <v>0</v>
      </c>
      <c r="AJ178" s="72">
        <f t="shared" ca="1" si="106"/>
        <v>0</v>
      </c>
      <c r="AK178" s="72">
        <f t="shared" ca="1" si="107"/>
        <v>0</v>
      </c>
      <c r="AL178" s="76"/>
      <c r="AM178" s="72">
        <f t="shared" ca="1" si="108"/>
        <v>0</v>
      </c>
      <c r="AN178" s="72">
        <f t="shared" ca="1" si="109"/>
        <v>0</v>
      </c>
      <c r="AO178" s="72">
        <f t="shared" ca="1" si="110"/>
        <v>0</v>
      </c>
      <c r="AP178" s="85">
        <f t="shared" ca="1" si="111"/>
        <v>0</v>
      </c>
      <c r="AR178" s="72">
        <f t="shared" ca="1" si="112"/>
        <v>0</v>
      </c>
      <c r="AS178" s="72">
        <f t="shared" ca="1" si="113"/>
        <v>0</v>
      </c>
      <c r="AT178" s="72">
        <f t="shared" ca="1" si="114"/>
        <v>0</v>
      </c>
      <c r="AU178" s="85">
        <f t="shared" ca="1" si="115"/>
        <v>0</v>
      </c>
      <c r="AV178" s="85"/>
      <c r="AW178" s="73">
        <f t="shared" ca="1" si="116"/>
        <v>0</v>
      </c>
      <c r="AY178" s="73">
        <f t="shared" ca="1" si="117"/>
        <v>2582107.77475132</v>
      </c>
      <c r="AZ178" s="86"/>
    </row>
    <row r="179" spans="1:52" ht="12" customHeight="1">
      <c r="A179" s="77">
        <f t="shared" si="118"/>
        <v>43070</v>
      </c>
      <c r="B179" s="78">
        <f t="shared" si="119"/>
        <v>50000</v>
      </c>
      <c r="C179" s="87"/>
      <c r="D179" s="79">
        <f t="shared" si="81"/>
        <v>50000</v>
      </c>
      <c r="E179" s="67">
        <f t="shared" si="82"/>
        <v>1550000</v>
      </c>
      <c r="F179" s="67">
        <f t="shared" ca="1" si="83"/>
        <v>539085.47891062999</v>
      </c>
      <c r="G179" s="80">
        <f>VLOOKUP($A179,[0]!Table,MATCH(G$4,[0]!Curves,0))</f>
        <v>5.0549999999999997</v>
      </c>
      <c r="H179" s="81">
        <f t="shared" si="84"/>
        <v>5.0549999999999997</v>
      </c>
      <c r="I179" s="80">
        <f t="shared" si="85"/>
        <v>5.0549999999999997</v>
      </c>
      <c r="J179" s="80">
        <f>VLOOKUP($A179,[0]!Table,MATCH(J$4,[0]!Curves,0))</f>
        <v>0</v>
      </c>
      <c r="K179" s="81">
        <f t="shared" si="86"/>
        <v>0</v>
      </c>
      <c r="L179" s="99">
        <f t="shared" si="87"/>
        <v>0</v>
      </c>
      <c r="M179" s="80">
        <f>VLOOKUP($A179,[0]!Table,MATCH(M$4,[0]!Curves,0))</f>
        <v>0</v>
      </c>
      <c r="N179" s="81">
        <f t="shared" si="88"/>
        <v>0</v>
      </c>
      <c r="O179" s="99">
        <f t="shared" si="89"/>
        <v>0</v>
      </c>
      <c r="P179" s="71"/>
      <c r="Q179" s="99">
        <f t="shared" si="90"/>
        <v>5.0549999999999997</v>
      </c>
      <c r="R179" s="99">
        <f t="shared" si="91"/>
        <v>5.0549999999999997</v>
      </c>
      <c r="S179" s="99">
        <f t="shared" si="92"/>
        <v>5.0549999999999997</v>
      </c>
      <c r="T179" s="82"/>
      <c r="U179" s="22">
        <f t="shared" si="93"/>
        <v>31</v>
      </c>
      <c r="V179" s="83">
        <f t="shared" si="94"/>
        <v>43125</v>
      </c>
      <c r="W179" s="22">
        <f t="shared" ca="1" si="95"/>
        <v>6076</v>
      </c>
      <c r="X179" s="80">
        <f>VLOOKUP($A179,[0]!Table,MATCH(X$4,[0]!Curves,0))</f>
        <v>6.4470357656652308E-2</v>
      </c>
      <c r="Y179" s="84">
        <f t="shared" ca="1" si="96"/>
        <v>0.34779708316814839</v>
      </c>
      <c r="Z179" s="22">
        <f t="shared" si="97"/>
        <v>1</v>
      </c>
      <c r="AA179" s="22">
        <f t="shared" si="98"/>
        <v>31</v>
      </c>
      <c r="AC179" s="72">
        <f t="shared" ca="1" si="99"/>
        <v>2725077.0958932345</v>
      </c>
      <c r="AD179" s="72">
        <f t="shared" ca="1" si="100"/>
        <v>2725077.0958932345</v>
      </c>
      <c r="AE179" s="72">
        <f t="shared" ca="1" si="101"/>
        <v>2725077.0958932345</v>
      </c>
      <c r="AF179" s="72">
        <f t="shared" ca="1" si="102"/>
        <v>0</v>
      </c>
      <c r="AG179" s="72">
        <f t="shared" ca="1" si="103"/>
        <v>0</v>
      </c>
      <c r="AH179" s="72">
        <f t="shared" ca="1" si="104"/>
        <v>0</v>
      </c>
      <c r="AI179" s="72">
        <f t="shared" ca="1" si="105"/>
        <v>0</v>
      </c>
      <c r="AJ179" s="72">
        <f t="shared" ca="1" si="106"/>
        <v>0</v>
      </c>
      <c r="AK179" s="72">
        <f t="shared" ca="1" si="107"/>
        <v>0</v>
      </c>
      <c r="AL179" s="76"/>
      <c r="AM179" s="72">
        <f t="shared" ca="1" si="108"/>
        <v>0</v>
      </c>
      <c r="AN179" s="72">
        <f t="shared" ca="1" si="109"/>
        <v>0</v>
      </c>
      <c r="AO179" s="72">
        <f t="shared" ca="1" si="110"/>
        <v>0</v>
      </c>
      <c r="AP179" s="85">
        <f t="shared" ca="1" si="111"/>
        <v>0</v>
      </c>
      <c r="AR179" s="72">
        <f t="shared" ca="1" si="112"/>
        <v>0</v>
      </c>
      <c r="AS179" s="72">
        <f t="shared" ca="1" si="113"/>
        <v>0</v>
      </c>
      <c r="AT179" s="72">
        <f t="shared" ca="1" si="114"/>
        <v>0</v>
      </c>
      <c r="AU179" s="85">
        <f t="shared" ca="1" si="115"/>
        <v>0</v>
      </c>
      <c r="AV179" s="85"/>
      <c r="AW179" s="73">
        <f t="shared" ca="1" si="116"/>
        <v>0</v>
      </c>
      <c r="AY179" s="73">
        <f t="shared" ca="1" si="117"/>
        <v>2725077.0958932345</v>
      </c>
      <c r="AZ179" s="86"/>
    </row>
    <row r="180" spans="1:52" ht="12" customHeight="1">
      <c r="A180" s="77">
        <f t="shared" si="118"/>
        <v>43101</v>
      </c>
      <c r="B180" s="78">
        <f t="shared" si="119"/>
        <v>50000</v>
      </c>
      <c r="C180" s="87"/>
      <c r="D180" s="79">
        <f t="shared" si="81"/>
        <v>50000</v>
      </c>
      <c r="E180" s="67">
        <f t="shared" si="82"/>
        <v>1550000</v>
      </c>
      <c r="F180" s="67">
        <f t="shared" ca="1" si="83"/>
        <v>535874.37060247769</v>
      </c>
      <c r="G180" s="80">
        <f>VLOOKUP($A180,[0]!Table,MATCH(G$4,[0]!Curves,0))</f>
        <v>5.1510000000000007</v>
      </c>
      <c r="H180" s="81">
        <f t="shared" si="84"/>
        <v>5.1510000000000007</v>
      </c>
      <c r="I180" s="80">
        <f t="shared" si="85"/>
        <v>5.1510000000000007</v>
      </c>
      <c r="J180" s="80">
        <f>VLOOKUP($A180,[0]!Table,MATCH(J$4,[0]!Curves,0))</f>
        <v>0</v>
      </c>
      <c r="K180" s="81">
        <f t="shared" si="86"/>
        <v>0</v>
      </c>
      <c r="L180" s="99">
        <f t="shared" si="87"/>
        <v>0</v>
      </c>
      <c r="M180" s="80">
        <f>VLOOKUP($A180,[0]!Table,MATCH(M$4,[0]!Curves,0))</f>
        <v>0</v>
      </c>
      <c r="N180" s="81">
        <f t="shared" si="88"/>
        <v>0</v>
      </c>
      <c r="O180" s="99">
        <f t="shared" si="89"/>
        <v>0</v>
      </c>
      <c r="P180" s="71"/>
      <c r="Q180" s="99">
        <f t="shared" si="90"/>
        <v>5.1510000000000007</v>
      </c>
      <c r="R180" s="99">
        <f t="shared" si="91"/>
        <v>5.1510000000000007</v>
      </c>
      <c r="S180" s="99">
        <f t="shared" si="92"/>
        <v>5.1510000000000007</v>
      </c>
      <c r="T180" s="82"/>
      <c r="U180" s="22">
        <f t="shared" si="93"/>
        <v>31</v>
      </c>
      <c r="V180" s="83">
        <f t="shared" si="94"/>
        <v>43156</v>
      </c>
      <c r="W180" s="22">
        <f t="shared" ca="1" si="95"/>
        <v>6107</v>
      </c>
      <c r="X180" s="80">
        <f>VLOOKUP($A180,[0]!Table,MATCH(X$4,[0]!Curves,0))</f>
        <v>6.45065328121395E-2</v>
      </c>
      <c r="Y180" s="84">
        <f t="shared" ca="1" si="96"/>
        <v>0.34572540038869531</v>
      </c>
      <c r="Z180" s="22">
        <f t="shared" si="97"/>
        <v>1</v>
      </c>
      <c r="AA180" s="22">
        <f t="shared" si="98"/>
        <v>31</v>
      </c>
      <c r="AC180" s="72">
        <f t="shared" ca="1" si="99"/>
        <v>2760288.8829733632</v>
      </c>
      <c r="AD180" s="72">
        <f t="shared" ca="1" si="100"/>
        <v>2760288.8829733632</v>
      </c>
      <c r="AE180" s="72">
        <f t="shared" ca="1" si="101"/>
        <v>2760288.8829733632</v>
      </c>
      <c r="AF180" s="72">
        <f t="shared" ca="1" si="102"/>
        <v>0</v>
      </c>
      <c r="AG180" s="72">
        <f t="shared" ca="1" si="103"/>
        <v>0</v>
      </c>
      <c r="AH180" s="72">
        <f t="shared" ca="1" si="104"/>
        <v>0</v>
      </c>
      <c r="AI180" s="72">
        <f t="shared" ca="1" si="105"/>
        <v>0</v>
      </c>
      <c r="AJ180" s="72">
        <f t="shared" ca="1" si="106"/>
        <v>0</v>
      </c>
      <c r="AK180" s="72">
        <f t="shared" ca="1" si="107"/>
        <v>0</v>
      </c>
      <c r="AL180" s="76"/>
      <c r="AM180" s="72">
        <f t="shared" ca="1" si="108"/>
        <v>0</v>
      </c>
      <c r="AN180" s="72">
        <f t="shared" ca="1" si="109"/>
        <v>0</v>
      </c>
      <c r="AO180" s="72">
        <f t="shared" ca="1" si="110"/>
        <v>0</v>
      </c>
      <c r="AP180" s="85">
        <f t="shared" ca="1" si="111"/>
        <v>0</v>
      </c>
      <c r="AR180" s="72">
        <f t="shared" ca="1" si="112"/>
        <v>0</v>
      </c>
      <c r="AS180" s="72">
        <f t="shared" ca="1" si="113"/>
        <v>0</v>
      </c>
      <c r="AT180" s="72">
        <f t="shared" ca="1" si="114"/>
        <v>0</v>
      </c>
      <c r="AU180" s="85">
        <f t="shared" ca="1" si="115"/>
        <v>0</v>
      </c>
      <c r="AV180" s="85"/>
      <c r="AW180" s="73">
        <f t="shared" ca="1" si="116"/>
        <v>0</v>
      </c>
      <c r="AY180" s="73">
        <f t="shared" ca="1" si="117"/>
        <v>2760288.8829733632</v>
      </c>
      <c r="AZ180" s="86"/>
    </row>
    <row r="181" spans="1:52" ht="12" customHeight="1">
      <c r="A181" s="77">
        <f t="shared" si="118"/>
        <v>43132</v>
      </c>
      <c r="B181" s="78">
        <f t="shared" si="119"/>
        <v>50000</v>
      </c>
      <c r="C181" s="87"/>
      <c r="D181" s="79">
        <f t="shared" si="81"/>
        <v>50000</v>
      </c>
      <c r="E181" s="67">
        <f t="shared" si="82"/>
        <v>1400000</v>
      </c>
      <c r="F181" s="67">
        <f t="shared" ca="1" si="83"/>
        <v>481408.27919186518</v>
      </c>
      <c r="G181" s="80">
        <f>VLOOKUP($A181,[0]!Table,MATCH(G$4,[0]!Curves,0))</f>
        <v>5.0330000000000004</v>
      </c>
      <c r="H181" s="81">
        <f t="shared" si="84"/>
        <v>5.0330000000000004</v>
      </c>
      <c r="I181" s="80">
        <f t="shared" si="85"/>
        <v>5.0330000000000004</v>
      </c>
      <c r="J181" s="80">
        <f>VLOOKUP($A181,[0]!Table,MATCH(J$4,[0]!Curves,0))</f>
        <v>0</v>
      </c>
      <c r="K181" s="81">
        <f t="shared" si="86"/>
        <v>0</v>
      </c>
      <c r="L181" s="99">
        <f t="shared" si="87"/>
        <v>0</v>
      </c>
      <c r="M181" s="80">
        <f>VLOOKUP($A181,[0]!Table,MATCH(M$4,[0]!Curves,0))</f>
        <v>0</v>
      </c>
      <c r="N181" s="81">
        <f t="shared" si="88"/>
        <v>0</v>
      </c>
      <c r="O181" s="99">
        <f t="shared" si="89"/>
        <v>0</v>
      </c>
      <c r="P181" s="71"/>
      <c r="Q181" s="99">
        <f t="shared" si="90"/>
        <v>5.0330000000000004</v>
      </c>
      <c r="R181" s="99">
        <f t="shared" si="91"/>
        <v>5.0330000000000004</v>
      </c>
      <c r="S181" s="99">
        <f t="shared" si="92"/>
        <v>5.0330000000000004</v>
      </c>
      <c r="T181" s="82"/>
      <c r="U181" s="22">
        <f t="shared" si="93"/>
        <v>28</v>
      </c>
      <c r="V181" s="83">
        <f t="shared" si="94"/>
        <v>43184</v>
      </c>
      <c r="W181" s="22">
        <f t="shared" ca="1" si="95"/>
        <v>6135</v>
      </c>
      <c r="X181" s="80">
        <f>VLOOKUP($A181,[0]!Table,MATCH(X$4,[0]!Curves,0))</f>
        <v>6.45427079680614E-2</v>
      </c>
      <c r="Y181" s="84">
        <f t="shared" ca="1" si="96"/>
        <v>0.343863056565618</v>
      </c>
      <c r="Z181" s="22">
        <f t="shared" si="97"/>
        <v>1</v>
      </c>
      <c r="AA181" s="22">
        <f t="shared" si="98"/>
        <v>28</v>
      </c>
      <c r="AC181" s="72">
        <f t="shared" ca="1" si="99"/>
        <v>2422927.8691726578</v>
      </c>
      <c r="AD181" s="72">
        <f t="shared" ca="1" si="100"/>
        <v>2422927.8691726578</v>
      </c>
      <c r="AE181" s="72">
        <f t="shared" ca="1" si="101"/>
        <v>2422927.8691726578</v>
      </c>
      <c r="AF181" s="72">
        <f t="shared" ca="1" si="102"/>
        <v>0</v>
      </c>
      <c r="AG181" s="72">
        <f t="shared" ca="1" si="103"/>
        <v>0</v>
      </c>
      <c r="AH181" s="72">
        <f t="shared" ca="1" si="104"/>
        <v>0</v>
      </c>
      <c r="AI181" s="72">
        <f t="shared" ca="1" si="105"/>
        <v>0</v>
      </c>
      <c r="AJ181" s="72">
        <f t="shared" ca="1" si="106"/>
        <v>0</v>
      </c>
      <c r="AK181" s="72">
        <f t="shared" ca="1" si="107"/>
        <v>0</v>
      </c>
      <c r="AL181" s="76"/>
      <c r="AM181" s="72">
        <f t="shared" ca="1" si="108"/>
        <v>0</v>
      </c>
      <c r="AN181" s="72">
        <f t="shared" ca="1" si="109"/>
        <v>0</v>
      </c>
      <c r="AO181" s="72">
        <f t="shared" ca="1" si="110"/>
        <v>0</v>
      </c>
      <c r="AP181" s="85">
        <f t="shared" ca="1" si="111"/>
        <v>0</v>
      </c>
      <c r="AR181" s="72">
        <f t="shared" ca="1" si="112"/>
        <v>0</v>
      </c>
      <c r="AS181" s="72">
        <f t="shared" ca="1" si="113"/>
        <v>0</v>
      </c>
      <c r="AT181" s="72">
        <f t="shared" ca="1" si="114"/>
        <v>0</v>
      </c>
      <c r="AU181" s="85">
        <f t="shared" ca="1" si="115"/>
        <v>0</v>
      </c>
      <c r="AV181" s="85"/>
      <c r="AW181" s="73">
        <f t="shared" ca="1" si="116"/>
        <v>0</v>
      </c>
      <c r="AY181" s="73">
        <f t="shared" ca="1" si="117"/>
        <v>2422927.8691726578</v>
      </c>
      <c r="AZ181" s="86"/>
    </row>
    <row r="182" spans="1:52" ht="12" customHeight="1">
      <c r="A182" s="77">
        <f t="shared" si="118"/>
        <v>43160</v>
      </c>
      <c r="B182" s="78">
        <f t="shared" si="119"/>
        <v>50000</v>
      </c>
      <c r="C182" s="87"/>
      <c r="D182" s="79">
        <f t="shared" si="81"/>
        <v>50000</v>
      </c>
      <c r="E182" s="67">
        <f t="shared" si="82"/>
        <v>1550000</v>
      </c>
      <c r="F182" s="67">
        <f t="shared" ca="1" si="83"/>
        <v>529806.9631936386</v>
      </c>
      <c r="G182" s="80">
        <f>VLOOKUP($A182,[0]!Table,MATCH(G$4,[0]!Curves,0))</f>
        <v>4.9000000000000004</v>
      </c>
      <c r="H182" s="81">
        <f t="shared" si="84"/>
        <v>4.9000000000000004</v>
      </c>
      <c r="I182" s="80">
        <f t="shared" si="85"/>
        <v>4.9000000000000004</v>
      </c>
      <c r="J182" s="80">
        <f>VLOOKUP($A182,[0]!Table,MATCH(J$4,[0]!Curves,0))</f>
        <v>0</v>
      </c>
      <c r="K182" s="81">
        <f t="shared" si="86"/>
        <v>0</v>
      </c>
      <c r="L182" s="99">
        <f t="shared" si="87"/>
        <v>0</v>
      </c>
      <c r="M182" s="80">
        <f>VLOOKUP($A182,[0]!Table,MATCH(M$4,[0]!Curves,0))</f>
        <v>0</v>
      </c>
      <c r="N182" s="81">
        <f t="shared" si="88"/>
        <v>0</v>
      </c>
      <c r="O182" s="99">
        <f t="shared" si="89"/>
        <v>0</v>
      </c>
      <c r="P182" s="71"/>
      <c r="Q182" s="99">
        <f t="shared" si="90"/>
        <v>4.9000000000000004</v>
      </c>
      <c r="R182" s="99">
        <f t="shared" si="91"/>
        <v>4.9000000000000004</v>
      </c>
      <c r="S182" s="99">
        <f t="shared" si="92"/>
        <v>4.9000000000000004</v>
      </c>
      <c r="T182" s="82"/>
      <c r="U182" s="22">
        <f t="shared" si="93"/>
        <v>31</v>
      </c>
      <c r="V182" s="83">
        <f t="shared" si="94"/>
        <v>43215</v>
      </c>
      <c r="W182" s="22">
        <f t="shared" ca="1" si="95"/>
        <v>6166</v>
      </c>
      <c r="X182" s="80">
        <f>VLOOKUP($A182,[0]!Table,MATCH(X$4,[0]!Curves,0))</f>
        <v>6.4575382302814802E-2</v>
      </c>
      <c r="Y182" s="84">
        <f t="shared" ca="1" si="96"/>
        <v>0.34181094399589584</v>
      </c>
      <c r="Z182" s="22">
        <f t="shared" si="97"/>
        <v>1</v>
      </c>
      <c r="AA182" s="22">
        <f t="shared" si="98"/>
        <v>31</v>
      </c>
      <c r="AC182" s="72">
        <f t="shared" ca="1" si="99"/>
        <v>2596054.1196488291</v>
      </c>
      <c r="AD182" s="72">
        <f t="shared" ca="1" si="100"/>
        <v>2596054.1196488291</v>
      </c>
      <c r="AE182" s="72">
        <f t="shared" ca="1" si="101"/>
        <v>2596054.1196488291</v>
      </c>
      <c r="AF182" s="72">
        <f t="shared" ca="1" si="102"/>
        <v>0</v>
      </c>
      <c r="AG182" s="72">
        <f t="shared" ca="1" si="103"/>
        <v>0</v>
      </c>
      <c r="AH182" s="72">
        <f t="shared" ca="1" si="104"/>
        <v>0</v>
      </c>
      <c r="AI182" s="72">
        <f t="shared" ca="1" si="105"/>
        <v>0</v>
      </c>
      <c r="AJ182" s="72">
        <f t="shared" ca="1" si="106"/>
        <v>0</v>
      </c>
      <c r="AK182" s="72">
        <f t="shared" ca="1" si="107"/>
        <v>0</v>
      </c>
      <c r="AL182" s="76"/>
      <c r="AM182" s="72">
        <f t="shared" ca="1" si="108"/>
        <v>0</v>
      </c>
      <c r="AN182" s="72">
        <f t="shared" ca="1" si="109"/>
        <v>0</v>
      </c>
      <c r="AO182" s="72">
        <f t="shared" ca="1" si="110"/>
        <v>0</v>
      </c>
      <c r="AP182" s="85">
        <f t="shared" ca="1" si="111"/>
        <v>0</v>
      </c>
      <c r="AR182" s="72">
        <f t="shared" ca="1" si="112"/>
        <v>0</v>
      </c>
      <c r="AS182" s="72">
        <f t="shared" ca="1" si="113"/>
        <v>0</v>
      </c>
      <c r="AT182" s="72">
        <f t="shared" ca="1" si="114"/>
        <v>0</v>
      </c>
      <c r="AU182" s="85">
        <f t="shared" ca="1" si="115"/>
        <v>0</v>
      </c>
      <c r="AV182" s="85"/>
      <c r="AW182" s="73">
        <f t="shared" ca="1" si="116"/>
        <v>0</v>
      </c>
      <c r="AY182" s="73">
        <f t="shared" ca="1" si="117"/>
        <v>2596054.1196488291</v>
      </c>
      <c r="AZ182" s="86"/>
    </row>
    <row r="183" spans="1:52" ht="12" customHeight="1">
      <c r="A183" s="77">
        <f t="shared" si="118"/>
        <v>43191</v>
      </c>
      <c r="B183" s="78">
        <f t="shared" si="119"/>
        <v>50000</v>
      </c>
      <c r="C183" s="87"/>
      <c r="D183" s="79">
        <f t="shared" si="81"/>
        <v>50000</v>
      </c>
      <c r="E183" s="67">
        <f t="shared" si="82"/>
        <v>1500000</v>
      </c>
      <c r="F183" s="67">
        <f t="shared" ca="1" si="83"/>
        <v>509752.1526057435</v>
      </c>
      <c r="G183" s="80">
        <f>VLOOKUP($A183,[0]!Table,MATCH(G$4,[0]!Curves,0))</f>
        <v>4.7149999999999999</v>
      </c>
      <c r="H183" s="81">
        <f t="shared" si="84"/>
        <v>4.7149999999999999</v>
      </c>
      <c r="I183" s="80">
        <f t="shared" si="85"/>
        <v>4.7149999999999999</v>
      </c>
      <c r="J183" s="80">
        <f>VLOOKUP($A183,[0]!Table,MATCH(J$4,[0]!Curves,0))</f>
        <v>0</v>
      </c>
      <c r="K183" s="81">
        <f t="shared" si="86"/>
        <v>0</v>
      </c>
      <c r="L183" s="99">
        <f t="shared" si="87"/>
        <v>0</v>
      </c>
      <c r="M183" s="80">
        <f>VLOOKUP($A183,[0]!Table,MATCH(M$4,[0]!Curves,0))</f>
        <v>0</v>
      </c>
      <c r="N183" s="81">
        <f t="shared" si="88"/>
        <v>0</v>
      </c>
      <c r="O183" s="99">
        <f t="shared" si="89"/>
        <v>0</v>
      </c>
      <c r="P183" s="71"/>
      <c r="Q183" s="99">
        <f t="shared" si="90"/>
        <v>4.7149999999999999</v>
      </c>
      <c r="R183" s="99">
        <f t="shared" si="91"/>
        <v>4.7149999999999999</v>
      </c>
      <c r="S183" s="99">
        <f t="shared" si="92"/>
        <v>4.7149999999999999</v>
      </c>
      <c r="T183" s="82"/>
      <c r="U183" s="22">
        <f t="shared" si="93"/>
        <v>30</v>
      </c>
      <c r="V183" s="83">
        <f t="shared" si="94"/>
        <v>43245</v>
      </c>
      <c r="W183" s="22">
        <f t="shared" ca="1" si="95"/>
        <v>6196</v>
      </c>
      <c r="X183" s="80">
        <f>VLOOKUP($A183,[0]!Table,MATCH(X$4,[0]!Curves,0))</f>
        <v>6.4611557459561805E-2</v>
      </c>
      <c r="Y183" s="84">
        <f t="shared" ca="1" si="96"/>
        <v>0.33983476840382898</v>
      </c>
      <c r="Z183" s="22">
        <f t="shared" si="97"/>
        <v>1</v>
      </c>
      <c r="AA183" s="22">
        <f t="shared" si="98"/>
        <v>30</v>
      </c>
      <c r="AC183" s="72">
        <f t="shared" ca="1" si="99"/>
        <v>2403481.3995360807</v>
      </c>
      <c r="AD183" s="72">
        <f t="shared" ca="1" si="100"/>
        <v>2403481.3995360807</v>
      </c>
      <c r="AE183" s="72">
        <f t="shared" ca="1" si="101"/>
        <v>2403481.3995360807</v>
      </c>
      <c r="AF183" s="72">
        <f t="shared" ca="1" si="102"/>
        <v>0</v>
      </c>
      <c r="AG183" s="72">
        <f t="shared" ca="1" si="103"/>
        <v>0</v>
      </c>
      <c r="AH183" s="72">
        <f t="shared" ca="1" si="104"/>
        <v>0</v>
      </c>
      <c r="AI183" s="72">
        <f t="shared" ca="1" si="105"/>
        <v>0</v>
      </c>
      <c r="AJ183" s="72">
        <f t="shared" ca="1" si="106"/>
        <v>0</v>
      </c>
      <c r="AK183" s="72">
        <f t="shared" ca="1" si="107"/>
        <v>0</v>
      </c>
      <c r="AL183" s="76"/>
      <c r="AM183" s="72">
        <f t="shared" ca="1" si="108"/>
        <v>0</v>
      </c>
      <c r="AN183" s="72">
        <f t="shared" ca="1" si="109"/>
        <v>0</v>
      </c>
      <c r="AO183" s="72">
        <f t="shared" ca="1" si="110"/>
        <v>0</v>
      </c>
      <c r="AP183" s="85">
        <f t="shared" ca="1" si="111"/>
        <v>0</v>
      </c>
      <c r="AR183" s="72">
        <f t="shared" ca="1" si="112"/>
        <v>0</v>
      </c>
      <c r="AS183" s="72">
        <f t="shared" ca="1" si="113"/>
        <v>0</v>
      </c>
      <c r="AT183" s="72">
        <f t="shared" ca="1" si="114"/>
        <v>0</v>
      </c>
      <c r="AU183" s="85">
        <f t="shared" ca="1" si="115"/>
        <v>0</v>
      </c>
      <c r="AV183" s="85"/>
      <c r="AW183" s="73">
        <f t="shared" ca="1" si="116"/>
        <v>0</v>
      </c>
      <c r="AY183" s="73">
        <f t="shared" ca="1" si="117"/>
        <v>2403481.3995360807</v>
      </c>
      <c r="AZ183" s="86"/>
    </row>
    <row r="184" spans="1:52" ht="12" customHeight="1">
      <c r="A184" s="77">
        <f t="shared" si="118"/>
        <v>43221</v>
      </c>
      <c r="B184" s="78">
        <f t="shared" si="119"/>
        <v>50000</v>
      </c>
      <c r="C184" s="87"/>
      <c r="D184" s="79">
        <f t="shared" si="81"/>
        <v>50000</v>
      </c>
      <c r="E184" s="67">
        <f t="shared" si="82"/>
        <v>1550000</v>
      </c>
      <c r="F184" s="67">
        <f t="shared" ca="1" si="83"/>
        <v>523594.26073086169</v>
      </c>
      <c r="G184" s="80">
        <f>VLOOKUP($A184,[0]!Table,MATCH(G$4,[0]!Curves,0))</f>
        <v>4.7050000000000001</v>
      </c>
      <c r="H184" s="81">
        <f t="shared" si="84"/>
        <v>4.7050000000000001</v>
      </c>
      <c r="I184" s="80">
        <f t="shared" si="85"/>
        <v>4.7050000000000001</v>
      </c>
      <c r="J184" s="80">
        <f>VLOOKUP($A184,[0]!Table,MATCH(J$4,[0]!Curves,0))</f>
        <v>0</v>
      </c>
      <c r="K184" s="81">
        <f t="shared" si="86"/>
        <v>0</v>
      </c>
      <c r="L184" s="99">
        <f t="shared" si="87"/>
        <v>0</v>
      </c>
      <c r="M184" s="80">
        <f>VLOOKUP($A184,[0]!Table,MATCH(M$4,[0]!Curves,0))</f>
        <v>0</v>
      </c>
      <c r="N184" s="81">
        <f t="shared" si="88"/>
        <v>0</v>
      </c>
      <c r="O184" s="99">
        <f t="shared" si="89"/>
        <v>0</v>
      </c>
      <c r="P184" s="71"/>
      <c r="Q184" s="99">
        <f t="shared" si="90"/>
        <v>4.7050000000000001</v>
      </c>
      <c r="R184" s="99">
        <f t="shared" si="91"/>
        <v>4.7050000000000001</v>
      </c>
      <c r="S184" s="99">
        <f t="shared" si="92"/>
        <v>4.7050000000000001</v>
      </c>
      <c r="T184" s="82"/>
      <c r="U184" s="22">
        <f t="shared" si="93"/>
        <v>31</v>
      </c>
      <c r="V184" s="83">
        <f t="shared" si="94"/>
        <v>43276</v>
      </c>
      <c r="W184" s="22">
        <f t="shared" ca="1" si="95"/>
        <v>6227</v>
      </c>
      <c r="X184" s="80">
        <f>VLOOKUP($A184,[0]!Table,MATCH(X$4,[0]!Curves,0))</f>
        <v>6.4646565676181697E-2</v>
      </c>
      <c r="Y184" s="84">
        <f t="shared" ca="1" si="96"/>
        <v>0.33780274885862044</v>
      </c>
      <c r="Z184" s="22">
        <f t="shared" si="97"/>
        <v>1</v>
      </c>
      <c r="AA184" s="22">
        <f t="shared" si="98"/>
        <v>31</v>
      </c>
      <c r="AC184" s="72">
        <f t="shared" ca="1" si="99"/>
        <v>2463510.9967387044</v>
      </c>
      <c r="AD184" s="72">
        <f t="shared" ca="1" si="100"/>
        <v>2463510.9967387044</v>
      </c>
      <c r="AE184" s="72">
        <f t="shared" ca="1" si="101"/>
        <v>2463510.9967387044</v>
      </c>
      <c r="AF184" s="72">
        <f t="shared" ca="1" si="102"/>
        <v>0</v>
      </c>
      <c r="AG184" s="72">
        <f t="shared" ca="1" si="103"/>
        <v>0</v>
      </c>
      <c r="AH184" s="72">
        <f t="shared" ca="1" si="104"/>
        <v>0</v>
      </c>
      <c r="AI184" s="72">
        <f t="shared" ca="1" si="105"/>
        <v>0</v>
      </c>
      <c r="AJ184" s="72">
        <f t="shared" ca="1" si="106"/>
        <v>0</v>
      </c>
      <c r="AK184" s="72">
        <f t="shared" ca="1" si="107"/>
        <v>0</v>
      </c>
      <c r="AL184" s="76"/>
      <c r="AM184" s="72">
        <f t="shared" ca="1" si="108"/>
        <v>0</v>
      </c>
      <c r="AN184" s="72">
        <f t="shared" ca="1" si="109"/>
        <v>0</v>
      </c>
      <c r="AO184" s="72">
        <f t="shared" ca="1" si="110"/>
        <v>0</v>
      </c>
      <c r="AP184" s="85">
        <f t="shared" ca="1" si="111"/>
        <v>0</v>
      </c>
      <c r="AR184" s="72">
        <f t="shared" ca="1" si="112"/>
        <v>0</v>
      </c>
      <c r="AS184" s="72">
        <f t="shared" ca="1" si="113"/>
        <v>0</v>
      </c>
      <c r="AT184" s="72">
        <f t="shared" ca="1" si="114"/>
        <v>0</v>
      </c>
      <c r="AU184" s="85">
        <f t="shared" ca="1" si="115"/>
        <v>0</v>
      </c>
      <c r="AV184" s="85"/>
      <c r="AW184" s="73">
        <f t="shared" ca="1" si="116"/>
        <v>0</v>
      </c>
      <c r="AY184" s="73">
        <f t="shared" ca="1" si="117"/>
        <v>2463510.9967387044</v>
      </c>
      <c r="AZ184" s="86"/>
    </row>
    <row r="185" spans="1:52" ht="12" customHeight="1">
      <c r="A185" s="77">
        <f t="shared" si="118"/>
        <v>43252</v>
      </c>
      <c r="B185" s="78">
        <f t="shared" si="119"/>
        <v>50000</v>
      </c>
      <c r="C185" s="87"/>
      <c r="D185" s="79">
        <f t="shared" si="81"/>
        <v>50000</v>
      </c>
      <c r="E185" s="67">
        <f t="shared" si="82"/>
        <v>1500000</v>
      </c>
      <c r="F185" s="67">
        <f t="shared" ca="1" si="83"/>
        <v>503768.92361197982</v>
      </c>
      <c r="G185" s="80">
        <f>VLOOKUP($A185,[0]!Table,MATCH(G$4,[0]!Curves,0))</f>
        <v>4.7410000000000005</v>
      </c>
      <c r="H185" s="81">
        <f t="shared" si="84"/>
        <v>4.7410000000000005</v>
      </c>
      <c r="I185" s="80">
        <f t="shared" si="85"/>
        <v>4.7410000000000005</v>
      </c>
      <c r="J185" s="80">
        <f>VLOOKUP($A185,[0]!Table,MATCH(J$4,[0]!Curves,0))</f>
        <v>0</v>
      </c>
      <c r="K185" s="81">
        <f t="shared" si="86"/>
        <v>0</v>
      </c>
      <c r="L185" s="99">
        <f t="shared" si="87"/>
        <v>0</v>
      </c>
      <c r="M185" s="80">
        <f>VLOOKUP($A185,[0]!Table,MATCH(M$4,[0]!Curves,0))</f>
        <v>0</v>
      </c>
      <c r="N185" s="81">
        <f t="shared" si="88"/>
        <v>0</v>
      </c>
      <c r="O185" s="99">
        <f t="shared" si="89"/>
        <v>0</v>
      </c>
      <c r="P185" s="71"/>
      <c r="Q185" s="99">
        <f t="shared" si="90"/>
        <v>4.7410000000000005</v>
      </c>
      <c r="R185" s="99">
        <f t="shared" si="91"/>
        <v>4.7410000000000005</v>
      </c>
      <c r="S185" s="99">
        <f t="shared" si="92"/>
        <v>4.7410000000000005</v>
      </c>
      <c r="T185" s="82"/>
      <c r="U185" s="22">
        <f t="shared" si="93"/>
        <v>30</v>
      </c>
      <c r="V185" s="83">
        <f t="shared" si="94"/>
        <v>43306</v>
      </c>
      <c r="W185" s="22">
        <f t="shared" ca="1" si="95"/>
        <v>6257</v>
      </c>
      <c r="X185" s="80">
        <f>VLOOKUP($A185,[0]!Table,MATCH(X$4,[0]!Curves,0))</f>
        <v>6.4682740833782698E-2</v>
      </c>
      <c r="Y185" s="84">
        <f t="shared" ca="1" si="96"/>
        <v>0.33584594907465321</v>
      </c>
      <c r="Z185" s="22">
        <f t="shared" si="97"/>
        <v>1</v>
      </c>
      <c r="AA185" s="22">
        <f t="shared" si="98"/>
        <v>30</v>
      </c>
      <c r="AC185" s="72">
        <f t="shared" ca="1" si="99"/>
        <v>2388368.4668443967</v>
      </c>
      <c r="AD185" s="72">
        <f t="shared" ca="1" si="100"/>
        <v>2388368.4668443967</v>
      </c>
      <c r="AE185" s="72">
        <f t="shared" ca="1" si="101"/>
        <v>2388368.4668443967</v>
      </c>
      <c r="AF185" s="72">
        <f t="shared" ca="1" si="102"/>
        <v>0</v>
      </c>
      <c r="AG185" s="72">
        <f t="shared" ca="1" si="103"/>
        <v>0</v>
      </c>
      <c r="AH185" s="72">
        <f t="shared" ca="1" si="104"/>
        <v>0</v>
      </c>
      <c r="AI185" s="72">
        <f t="shared" ca="1" si="105"/>
        <v>0</v>
      </c>
      <c r="AJ185" s="72">
        <f t="shared" ca="1" si="106"/>
        <v>0</v>
      </c>
      <c r="AK185" s="72">
        <f t="shared" ca="1" si="107"/>
        <v>0</v>
      </c>
      <c r="AL185" s="76"/>
      <c r="AM185" s="72">
        <f t="shared" ca="1" si="108"/>
        <v>0</v>
      </c>
      <c r="AN185" s="72">
        <f t="shared" ca="1" si="109"/>
        <v>0</v>
      </c>
      <c r="AO185" s="72">
        <f t="shared" ca="1" si="110"/>
        <v>0</v>
      </c>
      <c r="AP185" s="85">
        <f t="shared" ca="1" si="111"/>
        <v>0</v>
      </c>
      <c r="AR185" s="72">
        <f t="shared" ca="1" si="112"/>
        <v>0</v>
      </c>
      <c r="AS185" s="72">
        <f t="shared" ca="1" si="113"/>
        <v>0</v>
      </c>
      <c r="AT185" s="72">
        <f t="shared" ca="1" si="114"/>
        <v>0</v>
      </c>
      <c r="AU185" s="85">
        <f t="shared" ca="1" si="115"/>
        <v>0</v>
      </c>
      <c r="AV185" s="85"/>
      <c r="AW185" s="73">
        <f t="shared" ca="1" si="116"/>
        <v>0</v>
      </c>
      <c r="AY185" s="73">
        <f t="shared" ca="1" si="117"/>
        <v>2388368.4668443967</v>
      </c>
      <c r="AZ185" s="86"/>
    </row>
    <row r="186" spans="1:52" ht="12" customHeight="1">
      <c r="A186" s="77">
        <f t="shared" si="118"/>
        <v>43282</v>
      </c>
      <c r="B186" s="78">
        <f t="shared" si="119"/>
        <v>50000</v>
      </c>
      <c r="C186" s="87"/>
      <c r="D186" s="79">
        <f t="shared" si="81"/>
        <v>50000</v>
      </c>
      <c r="E186" s="67">
        <f t="shared" si="82"/>
        <v>1550000</v>
      </c>
      <c r="F186" s="67">
        <f t="shared" ca="1" si="83"/>
        <v>517442.51386955264</v>
      </c>
      <c r="G186" s="80">
        <f>VLOOKUP($A186,[0]!Table,MATCH(G$4,[0]!Curves,0))</f>
        <v>4.79</v>
      </c>
      <c r="H186" s="81">
        <f t="shared" si="84"/>
        <v>4.79</v>
      </c>
      <c r="I186" s="80">
        <f t="shared" si="85"/>
        <v>4.79</v>
      </c>
      <c r="J186" s="80">
        <f>VLOOKUP($A186,[0]!Table,MATCH(J$4,[0]!Curves,0))</f>
        <v>0</v>
      </c>
      <c r="K186" s="81">
        <f t="shared" si="86"/>
        <v>0</v>
      </c>
      <c r="L186" s="99">
        <f t="shared" si="87"/>
        <v>0</v>
      </c>
      <c r="M186" s="80">
        <f>VLOOKUP($A186,[0]!Table,MATCH(M$4,[0]!Curves,0))</f>
        <v>0</v>
      </c>
      <c r="N186" s="81">
        <f t="shared" si="88"/>
        <v>0</v>
      </c>
      <c r="O186" s="99">
        <f t="shared" si="89"/>
        <v>0</v>
      </c>
      <c r="P186" s="71"/>
      <c r="Q186" s="99">
        <f t="shared" si="90"/>
        <v>4.79</v>
      </c>
      <c r="R186" s="99">
        <f t="shared" si="91"/>
        <v>4.79</v>
      </c>
      <c r="S186" s="99">
        <f t="shared" si="92"/>
        <v>4.79</v>
      </c>
      <c r="T186" s="82"/>
      <c r="U186" s="22">
        <f t="shared" si="93"/>
        <v>31</v>
      </c>
      <c r="V186" s="83">
        <f t="shared" si="94"/>
        <v>43337</v>
      </c>
      <c r="W186" s="22">
        <f t="shared" ca="1" si="95"/>
        <v>6288</v>
      </c>
      <c r="X186" s="80">
        <f>VLOOKUP($A186,[0]!Table,MATCH(X$4,[0]!Curves,0))</f>
        <v>6.4717749051228499E-2</v>
      </c>
      <c r="Y186" s="84">
        <f t="shared" ca="1" si="96"/>
        <v>0.3338338799158404</v>
      </c>
      <c r="Z186" s="22">
        <f t="shared" si="97"/>
        <v>1</v>
      </c>
      <c r="AA186" s="22">
        <f t="shared" si="98"/>
        <v>31</v>
      </c>
      <c r="AC186" s="72">
        <f t="shared" ca="1" si="99"/>
        <v>2478549.641435157</v>
      </c>
      <c r="AD186" s="72">
        <f t="shared" ca="1" si="100"/>
        <v>2478549.641435157</v>
      </c>
      <c r="AE186" s="72">
        <f t="shared" ca="1" si="101"/>
        <v>2478549.641435157</v>
      </c>
      <c r="AF186" s="72">
        <f t="shared" ca="1" si="102"/>
        <v>0</v>
      </c>
      <c r="AG186" s="72">
        <f t="shared" ca="1" si="103"/>
        <v>0</v>
      </c>
      <c r="AH186" s="72">
        <f t="shared" ca="1" si="104"/>
        <v>0</v>
      </c>
      <c r="AI186" s="72">
        <f t="shared" ca="1" si="105"/>
        <v>0</v>
      </c>
      <c r="AJ186" s="72">
        <f t="shared" ca="1" si="106"/>
        <v>0</v>
      </c>
      <c r="AK186" s="72">
        <f t="shared" ca="1" si="107"/>
        <v>0</v>
      </c>
      <c r="AL186" s="76"/>
      <c r="AM186" s="72">
        <f t="shared" ca="1" si="108"/>
        <v>0</v>
      </c>
      <c r="AN186" s="72">
        <f t="shared" ca="1" si="109"/>
        <v>0</v>
      </c>
      <c r="AO186" s="72">
        <f t="shared" ca="1" si="110"/>
        <v>0</v>
      </c>
      <c r="AP186" s="85">
        <f t="shared" ca="1" si="111"/>
        <v>0</v>
      </c>
      <c r="AR186" s="72">
        <f t="shared" ca="1" si="112"/>
        <v>0</v>
      </c>
      <c r="AS186" s="72">
        <f t="shared" ca="1" si="113"/>
        <v>0</v>
      </c>
      <c r="AT186" s="72">
        <f t="shared" ca="1" si="114"/>
        <v>0</v>
      </c>
      <c r="AU186" s="85">
        <f t="shared" ca="1" si="115"/>
        <v>0</v>
      </c>
      <c r="AV186" s="85"/>
      <c r="AW186" s="73">
        <f t="shared" ca="1" si="116"/>
        <v>0</v>
      </c>
      <c r="AY186" s="73">
        <f t="shared" ca="1" si="117"/>
        <v>2478549.641435157</v>
      </c>
      <c r="AZ186" s="86"/>
    </row>
    <row r="187" spans="1:52" ht="12" customHeight="1">
      <c r="A187" s="77">
        <f t="shared" si="118"/>
        <v>43313</v>
      </c>
      <c r="B187" s="78">
        <f t="shared" si="119"/>
        <v>50000</v>
      </c>
      <c r="C187" s="87"/>
      <c r="D187" s="79">
        <f t="shared" si="81"/>
        <v>50000</v>
      </c>
      <c r="E187" s="67">
        <f t="shared" si="82"/>
        <v>1550000</v>
      </c>
      <c r="F187" s="67">
        <f t="shared" ca="1" si="83"/>
        <v>514339.43711120059</v>
      </c>
      <c r="G187" s="80">
        <f>VLOOKUP($A187,[0]!Table,MATCH(G$4,[0]!Curves,0))</f>
        <v>4.835</v>
      </c>
      <c r="H187" s="81">
        <f t="shared" si="84"/>
        <v>4.835</v>
      </c>
      <c r="I187" s="80">
        <f t="shared" si="85"/>
        <v>4.835</v>
      </c>
      <c r="J187" s="80">
        <f>VLOOKUP($A187,[0]!Table,MATCH(J$4,[0]!Curves,0))</f>
        <v>0</v>
      </c>
      <c r="K187" s="81">
        <f t="shared" si="86"/>
        <v>0</v>
      </c>
      <c r="L187" s="99">
        <f t="shared" si="87"/>
        <v>0</v>
      </c>
      <c r="M187" s="80">
        <f>VLOOKUP($A187,[0]!Table,MATCH(M$4,[0]!Curves,0))</f>
        <v>0</v>
      </c>
      <c r="N187" s="81">
        <f t="shared" si="88"/>
        <v>0</v>
      </c>
      <c r="O187" s="99">
        <f t="shared" si="89"/>
        <v>0</v>
      </c>
      <c r="P187" s="71"/>
      <c r="Q187" s="99">
        <f t="shared" si="90"/>
        <v>4.835</v>
      </c>
      <c r="R187" s="99">
        <f t="shared" si="91"/>
        <v>4.835</v>
      </c>
      <c r="S187" s="99">
        <f t="shared" si="92"/>
        <v>4.835</v>
      </c>
      <c r="T187" s="82"/>
      <c r="U187" s="22">
        <f t="shared" si="93"/>
        <v>31</v>
      </c>
      <c r="V187" s="83">
        <f t="shared" si="94"/>
        <v>43368</v>
      </c>
      <c r="W187" s="22">
        <f t="shared" ca="1" si="95"/>
        <v>6319</v>
      </c>
      <c r="X187" s="80">
        <f>VLOOKUP($A187,[0]!Table,MATCH(X$4,[0]!Curves,0))</f>
        <v>6.4753924209683095E-2</v>
      </c>
      <c r="Y187" s="84">
        <f t="shared" ca="1" si="96"/>
        <v>0.33183189491045201</v>
      </c>
      <c r="Z187" s="22">
        <f t="shared" si="97"/>
        <v>1</v>
      </c>
      <c r="AA187" s="22">
        <f t="shared" si="98"/>
        <v>31</v>
      </c>
      <c r="AC187" s="72">
        <f t="shared" ca="1" si="99"/>
        <v>2486831.1784326551</v>
      </c>
      <c r="AD187" s="72">
        <f t="shared" ca="1" si="100"/>
        <v>2486831.1784326551</v>
      </c>
      <c r="AE187" s="72">
        <f t="shared" ca="1" si="101"/>
        <v>2486831.1784326551</v>
      </c>
      <c r="AF187" s="72">
        <f t="shared" ca="1" si="102"/>
        <v>0</v>
      </c>
      <c r="AG187" s="72">
        <f t="shared" ca="1" si="103"/>
        <v>0</v>
      </c>
      <c r="AH187" s="72">
        <f t="shared" ca="1" si="104"/>
        <v>0</v>
      </c>
      <c r="AI187" s="72">
        <f t="shared" ca="1" si="105"/>
        <v>0</v>
      </c>
      <c r="AJ187" s="72">
        <f t="shared" ca="1" si="106"/>
        <v>0</v>
      </c>
      <c r="AK187" s="72">
        <f t="shared" ca="1" si="107"/>
        <v>0</v>
      </c>
      <c r="AL187" s="76"/>
      <c r="AM187" s="72">
        <f t="shared" ca="1" si="108"/>
        <v>0</v>
      </c>
      <c r="AN187" s="72">
        <f t="shared" ca="1" si="109"/>
        <v>0</v>
      </c>
      <c r="AO187" s="72">
        <f t="shared" ca="1" si="110"/>
        <v>0</v>
      </c>
      <c r="AP187" s="85">
        <f t="shared" ca="1" si="111"/>
        <v>0</v>
      </c>
      <c r="AR187" s="72">
        <f t="shared" ca="1" si="112"/>
        <v>0</v>
      </c>
      <c r="AS187" s="72">
        <f t="shared" ca="1" si="113"/>
        <v>0</v>
      </c>
      <c r="AT187" s="72">
        <f t="shared" ca="1" si="114"/>
        <v>0</v>
      </c>
      <c r="AU187" s="85">
        <f t="shared" ca="1" si="115"/>
        <v>0</v>
      </c>
      <c r="AV187" s="85"/>
      <c r="AW187" s="73">
        <f t="shared" ca="1" si="116"/>
        <v>0</v>
      </c>
      <c r="AY187" s="73">
        <f t="shared" ca="1" si="117"/>
        <v>2486831.1784326551</v>
      </c>
      <c r="AZ187" s="86"/>
    </row>
    <row r="188" spans="1:52" ht="12" customHeight="1">
      <c r="A188" s="77">
        <f t="shared" si="118"/>
        <v>43344</v>
      </c>
      <c r="B188" s="78">
        <f t="shared" si="119"/>
        <v>50000</v>
      </c>
      <c r="C188" s="87"/>
      <c r="D188" s="79">
        <f t="shared" si="81"/>
        <v>50000</v>
      </c>
      <c r="E188" s="67">
        <f t="shared" si="82"/>
        <v>1500000</v>
      </c>
      <c r="F188" s="67">
        <f t="shared" ca="1" si="83"/>
        <v>494856.08540465066</v>
      </c>
      <c r="G188" s="80">
        <f>VLOOKUP($A188,[0]!Table,MATCH(G$4,[0]!Curves,0))</f>
        <v>4.8420000000000005</v>
      </c>
      <c r="H188" s="81">
        <f t="shared" si="84"/>
        <v>4.8420000000000005</v>
      </c>
      <c r="I188" s="80">
        <f t="shared" si="85"/>
        <v>4.8420000000000005</v>
      </c>
      <c r="J188" s="80">
        <f>VLOOKUP($A188,[0]!Table,MATCH(J$4,[0]!Curves,0))</f>
        <v>0</v>
      </c>
      <c r="K188" s="81">
        <f t="shared" si="86"/>
        <v>0</v>
      </c>
      <c r="L188" s="99">
        <f t="shared" si="87"/>
        <v>0</v>
      </c>
      <c r="M188" s="80">
        <f>VLOOKUP($A188,[0]!Table,MATCH(M$4,[0]!Curves,0))</f>
        <v>0</v>
      </c>
      <c r="N188" s="81">
        <f t="shared" si="88"/>
        <v>0</v>
      </c>
      <c r="O188" s="99">
        <f t="shared" si="89"/>
        <v>0</v>
      </c>
      <c r="P188" s="71"/>
      <c r="Q188" s="99">
        <f t="shared" si="90"/>
        <v>4.8420000000000005</v>
      </c>
      <c r="R188" s="99">
        <f t="shared" si="91"/>
        <v>4.8420000000000005</v>
      </c>
      <c r="S188" s="99">
        <f t="shared" si="92"/>
        <v>4.8420000000000005</v>
      </c>
      <c r="T188" s="82"/>
      <c r="U188" s="22">
        <f t="shared" si="93"/>
        <v>30</v>
      </c>
      <c r="V188" s="83">
        <f t="shared" si="94"/>
        <v>43398</v>
      </c>
      <c r="W188" s="22">
        <f t="shared" ca="1" si="95"/>
        <v>6349</v>
      </c>
      <c r="X188" s="80">
        <f>VLOOKUP($A188,[0]!Table,MATCH(X$4,[0]!Curves,0))</f>
        <v>6.4790099368571497E-2</v>
      </c>
      <c r="Y188" s="84">
        <f t="shared" ca="1" si="96"/>
        <v>0.32990405693643376</v>
      </c>
      <c r="Z188" s="22">
        <f t="shared" si="97"/>
        <v>1</v>
      </c>
      <c r="AA188" s="22">
        <f t="shared" si="98"/>
        <v>30</v>
      </c>
      <c r="AC188" s="72">
        <f t="shared" ca="1" si="99"/>
        <v>2396093.1655293186</v>
      </c>
      <c r="AD188" s="72">
        <f t="shared" ca="1" si="100"/>
        <v>2396093.1655293186</v>
      </c>
      <c r="AE188" s="72">
        <f t="shared" ca="1" si="101"/>
        <v>2396093.1655293186</v>
      </c>
      <c r="AF188" s="72">
        <f t="shared" ca="1" si="102"/>
        <v>0</v>
      </c>
      <c r="AG188" s="72">
        <f t="shared" ca="1" si="103"/>
        <v>0</v>
      </c>
      <c r="AH188" s="72">
        <f t="shared" ca="1" si="104"/>
        <v>0</v>
      </c>
      <c r="AI188" s="72">
        <f t="shared" ca="1" si="105"/>
        <v>0</v>
      </c>
      <c r="AJ188" s="72">
        <f t="shared" ca="1" si="106"/>
        <v>0</v>
      </c>
      <c r="AK188" s="72">
        <f t="shared" ca="1" si="107"/>
        <v>0</v>
      </c>
      <c r="AL188" s="76"/>
      <c r="AM188" s="72">
        <f t="shared" ca="1" si="108"/>
        <v>0</v>
      </c>
      <c r="AN188" s="72">
        <f t="shared" ca="1" si="109"/>
        <v>0</v>
      </c>
      <c r="AO188" s="72">
        <f t="shared" ca="1" si="110"/>
        <v>0</v>
      </c>
      <c r="AP188" s="85">
        <f t="shared" ca="1" si="111"/>
        <v>0</v>
      </c>
      <c r="AR188" s="72">
        <f t="shared" ca="1" si="112"/>
        <v>0</v>
      </c>
      <c r="AS188" s="72">
        <f t="shared" ca="1" si="113"/>
        <v>0</v>
      </c>
      <c r="AT188" s="72">
        <f t="shared" ca="1" si="114"/>
        <v>0</v>
      </c>
      <c r="AU188" s="85">
        <f t="shared" ca="1" si="115"/>
        <v>0</v>
      </c>
      <c r="AV188" s="85"/>
      <c r="AW188" s="73">
        <f t="shared" ca="1" si="116"/>
        <v>0</v>
      </c>
      <c r="AY188" s="73">
        <f t="shared" ca="1" si="117"/>
        <v>2396093.1655293186</v>
      </c>
      <c r="AZ188" s="86"/>
    </row>
    <row r="189" spans="1:52" ht="12" customHeight="1">
      <c r="A189" s="77">
        <f t="shared" si="118"/>
        <v>43374</v>
      </c>
      <c r="B189" s="78">
        <f t="shared" si="119"/>
        <v>50000</v>
      </c>
      <c r="C189" s="87"/>
      <c r="D189" s="79">
        <f t="shared" si="81"/>
        <v>50000</v>
      </c>
      <c r="E189" s="67">
        <f t="shared" si="82"/>
        <v>1550000</v>
      </c>
      <c r="F189" s="67">
        <f t="shared" ca="1" si="83"/>
        <v>508278.802030324</v>
      </c>
      <c r="G189" s="80">
        <f>VLOOKUP($A189,[0]!Table,MATCH(G$4,[0]!Curves,0))</f>
        <v>4.87</v>
      </c>
      <c r="H189" s="81">
        <f t="shared" si="84"/>
        <v>4.87</v>
      </c>
      <c r="I189" s="80">
        <f t="shared" si="85"/>
        <v>4.87</v>
      </c>
      <c r="J189" s="80">
        <f>VLOOKUP($A189,[0]!Table,MATCH(J$4,[0]!Curves,0))</f>
        <v>0</v>
      </c>
      <c r="K189" s="81">
        <f t="shared" si="86"/>
        <v>0</v>
      </c>
      <c r="L189" s="99">
        <f t="shared" si="87"/>
        <v>0</v>
      </c>
      <c r="M189" s="80">
        <f>VLOOKUP($A189,[0]!Table,MATCH(M$4,[0]!Curves,0))</f>
        <v>0</v>
      </c>
      <c r="N189" s="81">
        <f t="shared" si="88"/>
        <v>0</v>
      </c>
      <c r="O189" s="99">
        <f t="shared" si="89"/>
        <v>0</v>
      </c>
      <c r="P189" s="71"/>
      <c r="Q189" s="99">
        <f t="shared" si="90"/>
        <v>4.87</v>
      </c>
      <c r="R189" s="99">
        <f t="shared" si="91"/>
        <v>4.87</v>
      </c>
      <c r="S189" s="99">
        <f t="shared" si="92"/>
        <v>4.87</v>
      </c>
      <c r="T189" s="82"/>
      <c r="U189" s="22">
        <f t="shared" si="93"/>
        <v>31</v>
      </c>
      <c r="V189" s="83">
        <f t="shared" si="94"/>
        <v>43429</v>
      </c>
      <c r="W189" s="22">
        <f t="shared" ca="1" si="95"/>
        <v>6380</v>
      </c>
      <c r="X189" s="80">
        <f>VLOOKUP($A189,[0]!Table,MATCH(X$4,[0]!Curves,0))</f>
        <v>6.4825107587263398E-2</v>
      </c>
      <c r="Y189" s="84">
        <f t="shared" ca="1" si="96"/>
        <v>0.32792180776149937</v>
      </c>
      <c r="Z189" s="22">
        <f t="shared" si="97"/>
        <v>1</v>
      </c>
      <c r="AA189" s="22">
        <f t="shared" si="98"/>
        <v>31</v>
      </c>
      <c r="AC189" s="72">
        <f t="shared" ca="1" si="99"/>
        <v>2475317.7658876781</v>
      </c>
      <c r="AD189" s="72">
        <f t="shared" ca="1" si="100"/>
        <v>2475317.7658876781</v>
      </c>
      <c r="AE189" s="72">
        <f t="shared" ca="1" si="101"/>
        <v>2475317.7658876781</v>
      </c>
      <c r="AF189" s="72">
        <f t="shared" ca="1" si="102"/>
        <v>0</v>
      </c>
      <c r="AG189" s="72">
        <f t="shared" ca="1" si="103"/>
        <v>0</v>
      </c>
      <c r="AH189" s="72">
        <f t="shared" ca="1" si="104"/>
        <v>0</v>
      </c>
      <c r="AI189" s="72">
        <f t="shared" ca="1" si="105"/>
        <v>0</v>
      </c>
      <c r="AJ189" s="72">
        <f t="shared" ca="1" si="106"/>
        <v>0</v>
      </c>
      <c r="AK189" s="72">
        <f t="shared" ca="1" si="107"/>
        <v>0</v>
      </c>
      <c r="AL189" s="76"/>
      <c r="AM189" s="72">
        <f t="shared" ca="1" si="108"/>
        <v>0</v>
      </c>
      <c r="AN189" s="72">
        <f t="shared" ca="1" si="109"/>
        <v>0</v>
      </c>
      <c r="AO189" s="72">
        <f t="shared" ca="1" si="110"/>
        <v>0</v>
      </c>
      <c r="AP189" s="85">
        <f t="shared" ca="1" si="111"/>
        <v>0</v>
      </c>
      <c r="AR189" s="72">
        <f t="shared" ca="1" si="112"/>
        <v>0</v>
      </c>
      <c r="AS189" s="72">
        <f t="shared" ca="1" si="113"/>
        <v>0</v>
      </c>
      <c r="AT189" s="72">
        <f t="shared" ca="1" si="114"/>
        <v>0</v>
      </c>
      <c r="AU189" s="85">
        <f t="shared" ca="1" si="115"/>
        <v>0</v>
      </c>
      <c r="AV189" s="85"/>
      <c r="AW189" s="73">
        <f t="shared" ca="1" si="116"/>
        <v>0</v>
      </c>
      <c r="AY189" s="73">
        <f t="shared" ca="1" si="117"/>
        <v>2475317.7658876781</v>
      </c>
      <c r="AZ189" s="86"/>
    </row>
    <row r="190" spans="1:52" ht="12" customHeight="1">
      <c r="A190" s="77">
        <f t="shared" si="118"/>
        <v>43405</v>
      </c>
      <c r="B190" s="78">
        <f t="shared" si="119"/>
        <v>50000</v>
      </c>
      <c r="C190" s="87"/>
      <c r="D190" s="79">
        <f t="shared" si="81"/>
        <v>50000</v>
      </c>
      <c r="E190" s="67">
        <f t="shared" si="82"/>
        <v>0</v>
      </c>
      <c r="F190" s="67">
        <f t="shared" ca="1" si="83"/>
        <v>0</v>
      </c>
      <c r="G190" s="80">
        <f>VLOOKUP($A190,[0]!Table,MATCH(G$4,[0]!Curves,0))</f>
        <v>5.0049999999999999</v>
      </c>
      <c r="H190" s="81">
        <f t="shared" si="84"/>
        <v>5.0049999999999999</v>
      </c>
      <c r="I190" s="80">
        <f t="shared" si="85"/>
        <v>5.0049999999999999</v>
      </c>
      <c r="J190" s="80">
        <f>VLOOKUP($A190,[0]!Table,MATCH(J$4,[0]!Curves,0))</f>
        <v>0</v>
      </c>
      <c r="K190" s="81">
        <f t="shared" si="86"/>
        <v>0</v>
      </c>
      <c r="L190" s="99">
        <f t="shared" si="87"/>
        <v>0</v>
      </c>
      <c r="M190" s="80">
        <f>VLOOKUP($A190,[0]!Table,MATCH(M$4,[0]!Curves,0))</f>
        <v>0</v>
      </c>
      <c r="N190" s="81">
        <f t="shared" si="88"/>
        <v>0</v>
      </c>
      <c r="O190" s="99">
        <f t="shared" si="89"/>
        <v>0</v>
      </c>
      <c r="P190" s="71"/>
      <c r="Q190" s="99">
        <f t="shared" si="90"/>
        <v>5.0049999999999999</v>
      </c>
      <c r="R190" s="99">
        <f t="shared" si="91"/>
        <v>5.0049999999999999</v>
      </c>
      <c r="S190" s="99">
        <f t="shared" si="92"/>
        <v>5.0049999999999999</v>
      </c>
      <c r="T190" s="82"/>
      <c r="U190" s="22">
        <f t="shared" si="93"/>
        <v>30</v>
      </c>
      <c r="V190" s="83">
        <f t="shared" si="94"/>
        <v>43459</v>
      </c>
      <c r="W190" s="22">
        <f t="shared" ca="1" si="95"/>
        <v>6410</v>
      </c>
      <c r="X190" s="80">
        <f>VLOOKUP($A190,[0]!Table,MATCH(X$4,[0]!Curves,0))</f>
        <v>6.4861282747005408E-2</v>
      </c>
      <c r="Y190" s="84">
        <f t="shared" ca="1" si="96"/>
        <v>0.32601300029378971</v>
      </c>
      <c r="Z190" s="22">
        <f t="shared" si="97"/>
        <v>0</v>
      </c>
      <c r="AA190" s="22">
        <f t="shared" si="98"/>
        <v>0</v>
      </c>
      <c r="AC190" s="72">
        <f t="shared" ca="1" si="99"/>
        <v>0</v>
      </c>
      <c r="AD190" s="72">
        <f t="shared" ca="1" si="100"/>
        <v>0</v>
      </c>
      <c r="AE190" s="72">
        <f t="shared" ca="1" si="101"/>
        <v>0</v>
      </c>
      <c r="AF190" s="72">
        <f t="shared" ca="1" si="102"/>
        <v>0</v>
      </c>
      <c r="AG190" s="72">
        <f t="shared" ca="1" si="103"/>
        <v>0</v>
      </c>
      <c r="AH190" s="72">
        <f t="shared" ca="1" si="104"/>
        <v>0</v>
      </c>
      <c r="AI190" s="72">
        <f t="shared" ca="1" si="105"/>
        <v>0</v>
      </c>
      <c r="AJ190" s="72">
        <f t="shared" ca="1" si="106"/>
        <v>0</v>
      </c>
      <c r="AK190" s="72">
        <f t="shared" ca="1" si="107"/>
        <v>0</v>
      </c>
      <c r="AL190" s="76"/>
      <c r="AM190" s="72">
        <f t="shared" ca="1" si="108"/>
        <v>0</v>
      </c>
      <c r="AN190" s="72">
        <f t="shared" ca="1" si="109"/>
        <v>0</v>
      </c>
      <c r="AO190" s="72">
        <f t="shared" ca="1" si="110"/>
        <v>0</v>
      </c>
      <c r="AP190" s="85">
        <f t="shared" ca="1" si="111"/>
        <v>0</v>
      </c>
      <c r="AR190" s="72">
        <f t="shared" ca="1" si="112"/>
        <v>0</v>
      </c>
      <c r="AS190" s="72">
        <f t="shared" ca="1" si="113"/>
        <v>0</v>
      </c>
      <c r="AT190" s="72">
        <f t="shared" ca="1" si="114"/>
        <v>0</v>
      </c>
      <c r="AU190" s="85">
        <f t="shared" ca="1" si="115"/>
        <v>0</v>
      </c>
      <c r="AV190" s="85"/>
      <c r="AW190" s="73">
        <f t="shared" ca="1" si="116"/>
        <v>0</v>
      </c>
      <c r="AY190" s="73">
        <f t="shared" ca="1" si="117"/>
        <v>0</v>
      </c>
      <c r="AZ190" s="86"/>
    </row>
    <row r="191" spans="1:52" ht="12" customHeight="1">
      <c r="A191" s="77">
        <f t="shared" si="118"/>
        <v>43435</v>
      </c>
      <c r="B191" s="78">
        <f t="shared" si="119"/>
        <v>50000</v>
      </c>
      <c r="C191" s="87"/>
      <c r="D191" s="79">
        <f t="shared" si="81"/>
        <v>50000</v>
      </c>
      <c r="E191" s="67">
        <f t="shared" si="82"/>
        <v>0</v>
      </c>
      <c r="F191" s="67">
        <f t="shared" ca="1" si="83"/>
        <v>0</v>
      </c>
      <c r="G191" s="80">
        <f>VLOOKUP($A191,[0]!Table,MATCH(G$4,[0]!Curves,0))</f>
        <v>5.14</v>
      </c>
      <c r="H191" s="81">
        <f t="shared" si="84"/>
        <v>5.14</v>
      </c>
      <c r="I191" s="80">
        <f t="shared" si="85"/>
        <v>5.14</v>
      </c>
      <c r="J191" s="80">
        <f>VLOOKUP($A191,[0]!Table,MATCH(J$4,[0]!Curves,0))</f>
        <v>0</v>
      </c>
      <c r="K191" s="81">
        <f t="shared" si="86"/>
        <v>0</v>
      </c>
      <c r="L191" s="99">
        <f t="shared" si="87"/>
        <v>0</v>
      </c>
      <c r="M191" s="80">
        <f>VLOOKUP($A191,[0]!Table,MATCH(M$4,[0]!Curves,0))</f>
        <v>0</v>
      </c>
      <c r="N191" s="81">
        <f t="shared" si="88"/>
        <v>0</v>
      </c>
      <c r="O191" s="99">
        <f t="shared" si="89"/>
        <v>0</v>
      </c>
      <c r="P191" s="71"/>
      <c r="Q191" s="99">
        <f t="shared" si="90"/>
        <v>5.14</v>
      </c>
      <c r="R191" s="99">
        <f t="shared" si="91"/>
        <v>5.14</v>
      </c>
      <c r="S191" s="99">
        <f t="shared" si="92"/>
        <v>5.14</v>
      </c>
      <c r="T191" s="82"/>
      <c r="U191" s="22">
        <f t="shared" si="93"/>
        <v>31</v>
      </c>
      <c r="V191" s="83">
        <f t="shared" si="94"/>
        <v>43490</v>
      </c>
      <c r="W191" s="22">
        <f t="shared" ca="1" si="95"/>
        <v>6441</v>
      </c>
      <c r="X191" s="80">
        <f>VLOOKUP($A191,[0]!Table,MATCH(X$4,[0]!Curves,0))</f>
        <v>6.4896290966523398E-2</v>
      </c>
      <c r="Y191" s="84">
        <f t="shared" ca="1" si="96"/>
        <v>0.32405034508165775</v>
      </c>
      <c r="Z191" s="22">
        <f t="shared" si="97"/>
        <v>0</v>
      </c>
      <c r="AA191" s="22">
        <f t="shared" si="98"/>
        <v>0</v>
      </c>
      <c r="AC191" s="72">
        <f t="shared" ca="1" si="99"/>
        <v>0</v>
      </c>
      <c r="AD191" s="72">
        <f t="shared" ca="1" si="100"/>
        <v>0</v>
      </c>
      <c r="AE191" s="72">
        <f t="shared" ca="1" si="101"/>
        <v>0</v>
      </c>
      <c r="AF191" s="72">
        <f t="shared" ca="1" si="102"/>
        <v>0</v>
      </c>
      <c r="AG191" s="72">
        <f t="shared" ca="1" si="103"/>
        <v>0</v>
      </c>
      <c r="AH191" s="72">
        <f t="shared" ca="1" si="104"/>
        <v>0</v>
      </c>
      <c r="AI191" s="72">
        <f t="shared" ca="1" si="105"/>
        <v>0</v>
      </c>
      <c r="AJ191" s="72">
        <f t="shared" ca="1" si="106"/>
        <v>0</v>
      </c>
      <c r="AK191" s="72">
        <f t="shared" ca="1" si="107"/>
        <v>0</v>
      </c>
      <c r="AL191" s="76"/>
      <c r="AM191" s="72">
        <f t="shared" ca="1" si="108"/>
        <v>0</v>
      </c>
      <c r="AN191" s="72">
        <f t="shared" ca="1" si="109"/>
        <v>0</v>
      </c>
      <c r="AO191" s="72">
        <f t="shared" ca="1" si="110"/>
        <v>0</v>
      </c>
      <c r="AP191" s="85">
        <f t="shared" ca="1" si="111"/>
        <v>0</v>
      </c>
      <c r="AR191" s="72">
        <f t="shared" ca="1" si="112"/>
        <v>0</v>
      </c>
      <c r="AS191" s="72">
        <f t="shared" ca="1" si="113"/>
        <v>0</v>
      </c>
      <c r="AT191" s="72">
        <f t="shared" ca="1" si="114"/>
        <v>0</v>
      </c>
      <c r="AU191" s="85">
        <f t="shared" ca="1" si="115"/>
        <v>0</v>
      </c>
      <c r="AV191" s="85"/>
      <c r="AW191" s="73">
        <f t="shared" ca="1" si="116"/>
        <v>0</v>
      </c>
      <c r="AY191" s="73">
        <f t="shared" ca="1" si="117"/>
        <v>0</v>
      </c>
      <c r="AZ191" s="86"/>
    </row>
    <row r="192" spans="1:52" ht="12" customHeight="1">
      <c r="A192" s="77">
        <f t="shared" si="118"/>
        <v>43466</v>
      </c>
      <c r="B192" s="78">
        <f t="shared" si="119"/>
        <v>50000</v>
      </c>
      <c r="C192" s="87"/>
      <c r="D192" s="79">
        <f t="shared" si="81"/>
        <v>50000</v>
      </c>
      <c r="E192" s="67">
        <f t="shared" si="82"/>
        <v>0</v>
      </c>
      <c r="F192" s="67">
        <f t="shared" ca="1" si="83"/>
        <v>0</v>
      </c>
      <c r="G192" s="80">
        <f>VLOOKUP($A192,[0]!Table,MATCH(G$4,[0]!Curves,0))</f>
        <v>5.2360000000000007</v>
      </c>
      <c r="H192" s="81">
        <f t="shared" si="84"/>
        <v>5.2360000000000007</v>
      </c>
      <c r="I192" s="80">
        <f t="shared" si="85"/>
        <v>5.2360000000000007</v>
      </c>
      <c r="J192" s="80">
        <f>VLOOKUP($A192,[0]!Table,MATCH(J$4,[0]!Curves,0))</f>
        <v>0</v>
      </c>
      <c r="K192" s="81">
        <f t="shared" si="86"/>
        <v>0</v>
      </c>
      <c r="L192" s="99">
        <f t="shared" si="87"/>
        <v>0</v>
      </c>
      <c r="M192" s="80">
        <f>VLOOKUP($A192,[0]!Table,MATCH(M$4,[0]!Curves,0))</f>
        <v>0</v>
      </c>
      <c r="N192" s="81">
        <f t="shared" si="88"/>
        <v>0</v>
      </c>
      <c r="O192" s="99">
        <f t="shared" si="89"/>
        <v>0</v>
      </c>
      <c r="P192" s="71"/>
      <c r="Q192" s="99">
        <f t="shared" si="90"/>
        <v>5.2360000000000007</v>
      </c>
      <c r="R192" s="99">
        <f t="shared" si="91"/>
        <v>5.2360000000000007</v>
      </c>
      <c r="S192" s="99">
        <f t="shared" si="92"/>
        <v>5.2360000000000007</v>
      </c>
      <c r="T192" s="82"/>
      <c r="U192" s="22">
        <f t="shared" si="93"/>
        <v>31</v>
      </c>
      <c r="V192" s="83">
        <f t="shared" si="94"/>
        <v>43521</v>
      </c>
      <c r="W192" s="22">
        <f t="shared" ca="1" si="95"/>
        <v>6472</v>
      </c>
      <c r="X192" s="80">
        <f>VLOOKUP($A192,[0]!Table,MATCH(X$4,[0]!Curves,0))</f>
        <v>6.4932466127118907E-2</v>
      </c>
      <c r="Y192" s="84">
        <f t="shared" ca="1" si="96"/>
        <v>0.32209759319257647</v>
      </c>
      <c r="Z192" s="22">
        <f t="shared" si="97"/>
        <v>0</v>
      </c>
      <c r="AA192" s="22">
        <f t="shared" si="98"/>
        <v>0</v>
      </c>
      <c r="AC192" s="72">
        <f t="shared" ca="1" si="99"/>
        <v>0</v>
      </c>
      <c r="AD192" s="72">
        <f t="shared" ca="1" si="100"/>
        <v>0</v>
      </c>
      <c r="AE192" s="72">
        <f t="shared" ca="1" si="101"/>
        <v>0</v>
      </c>
      <c r="AF192" s="72">
        <f t="shared" ca="1" si="102"/>
        <v>0</v>
      </c>
      <c r="AG192" s="72">
        <f t="shared" ca="1" si="103"/>
        <v>0</v>
      </c>
      <c r="AH192" s="72">
        <f t="shared" ca="1" si="104"/>
        <v>0</v>
      </c>
      <c r="AI192" s="72">
        <f t="shared" ca="1" si="105"/>
        <v>0</v>
      </c>
      <c r="AJ192" s="72">
        <f t="shared" ca="1" si="106"/>
        <v>0</v>
      </c>
      <c r="AK192" s="72">
        <f t="shared" ca="1" si="107"/>
        <v>0</v>
      </c>
      <c r="AL192" s="76"/>
      <c r="AM192" s="72">
        <f t="shared" ca="1" si="108"/>
        <v>0</v>
      </c>
      <c r="AN192" s="72">
        <f t="shared" ca="1" si="109"/>
        <v>0</v>
      </c>
      <c r="AO192" s="72">
        <f t="shared" ca="1" si="110"/>
        <v>0</v>
      </c>
      <c r="AP192" s="85">
        <f t="shared" ca="1" si="111"/>
        <v>0</v>
      </c>
      <c r="AR192" s="72">
        <f t="shared" ca="1" si="112"/>
        <v>0</v>
      </c>
      <c r="AS192" s="72">
        <f t="shared" ca="1" si="113"/>
        <v>0</v>
      </c>
      <c r="AT192" s="72">
        <f t="shared" ca="1" si="114"/>
        <v>0</v>
      </c>
      <c r="AU192" s="85">
        <f t="shared" ca="1" si="115"/>
        <v>0</v>
      </c>
      <c r="AV192" s="85"/>
      <c r="AW192" s="73">
        <f t="shared" ca="1" si="116"/>
        <v>0</v>
      </c>
      <c r="AY192" s="73">
        <f t="shared" ca="1" si="117"/>
        <v>0</v>
      </c>
      <c r="AZ192" s="86"/>
    </row>
    <row r="193" spans="1:52" ht="12" customHeight="1">
      <c r="A193" s="77">
        <f t="shared" si="118"/>
        <v>43497</v>
      </c>
      <c r="B193" s="78">
        <f t="shared" si="119"/>
        <v>50000</v>
      </c>
      <c r="C193" s="87"/>
      <c r="D193" s="79">
        <f t="shared" si="81"/>
        <v>50000</v>
      </c>
      <c r="E193" s="67">
        <f t="shared" si="82"/>
        <v>0</v>
      </c>
      <c r="F193" s="67">
        <f t="shared" ca="1" si="83"/>
        <v>0</v>
      </c>
      <c r="G193" s="80">
        <f>VLOOKUP($A193,[0]!Table,MATCH(G$4,[0]!Curves,0))</f>
        <v>5.1180000000000003</v>
      </c>
      <c r="H193" s="81">
        <f t="shared" si="84"/>
        <v>5.1180000000000003</v>
      </c>
      <c r="I193" s="80">
        <f t="shared" si="85"/>
        <v>5.1180000000000003</v>
      </c>
      <c r="J193" s="80">
        <f>VLOOKUP($A193,[0]!Table,MATCH(J$4,[0]!Curves,0))</f>
        <v>0</v>
      </c>
      <c r="K193" s="81">
        <f t="shared" si="86"/>
        <v>0</v>
      </c>
      <c r="L193" s="99">
        <f t="shared" si="87"/>
        <v>0</v>
      </c>
      <c r="M193" s="80">
        <f>VLOOKUP($A193,[0]!Table,MATCH(M$4,[0]!Curves,0))</f>
        <v>0</v>
      </c>
      <c r="N193" s="81">
        <f t="shared" si="88"/>
        <v>0</v>
      </c>
      <c r="O193" s="99">
        <f t="shared" si="89"/>
        <v>0</v>
      </c>
      <c r="P193" s="71"/>
      <c r="Q193" s="99">
        <f t="shared" si="90"/>
        <v>5.1180000000000003</v>
      </c>
      <c r="R193" s="99">
        <f t="shared" si="91"/>
        <v>5.1180000000000003</v>
      </c>
      <c r="S193" s="99">
        <f t="shared" si="92"/>
        <v>5.1180000000000003</v>
      </c>
      <c r="T193" s="82"/>
      <c r="U193" s="22">
        <f t="shared" si="93"/>
        <v>28</v>
      </c>
      <c r="V193" s="83">
        <f t="shared" si="94"/>
        <v>43549</v>
      </c>
      <c r="W193" s="22">
        <f t="shared" ca="1" si="95"/>
        <v>6500</v>
      </c>
      <c r="X193" s="80">
        <f>VLOOKUP($A193,[0]!Table,MATCH(X$4,[0]!Curves,0))</f>
        <v>6.4968641288148304E-2</v>
      </c>
      <c r="Y193" s="84">
        <f t="shared" ca="1" si="96"/>
        <v>0.32034229903847478</v>
      </c>
      <c r="Z193" s="22">
        <f t="shared" si="97"/>
        <v>0</v>
      </c>
      <c r="AA193" s="22">
        <f t="shared" si="98"/>
        <v>0</v>
      </c>
      <c r="AC193" s="72">
        <f t="shared" ca="1" si="99"/>
        <v>0</v>
      </c>
      <c r="AD193" s="72">
        <f t="shared" ca="1" si="100"/>
        <v>0</v>
      </c>
      <c r="AE193" s="72">
        <f t="shared" ca="1" si="101"/>
        <v>0</v>
      </c>
      <c r="AF193" s="72">
        <f t="shared" ca="1" si="102"/>
        <v>0</v>
      </c>
      <c r="AG193" s="72">
        <f t="shared" ca="1" si="103"/>
        <v>0</v>
      </c>
      <c r="AH193" s="72">
        <f t="shared" ca="1" si="104"/>
        <v>0</v>
      </c>
      <c r="AI193" s="72">
        <f t="shared" ca="1" si="105"/>
        <v>0</v>
      </c>
      <c r="AJ193" s="72">
        <f t="shared" ca="1" si="106"/>
        <v>0</v>
      </c>
      <c r="AK193" s="72">
        <f t="shared" ca="1" si="107"/>
        <v>0</v>
      </c>
      <c r="AL193" s="76"/>
      <c r="AM193" s="72">
        <f t="shared" ca="1" si="108"/>
        <v>0</v>
      </c>
      <c r="AN193" s="72">
        <f t="shared" ca="1" si="109"/>
        <v>0</v>
      </c>
      <c r="AO193" s="72">
        <f t="shared" ca="1" si="110"/>
        <v>0</v>
      </c>
      <c r="AP193" s="85">
        <f t="shared" ca="1" si="111"/>
        <v>0</v>
      </c>
      <c r="AR193" s="72">
        <f t="shared" ca="1" si="112"/>
        <v>0</v>
      </c>
      <c r="AS193" s="72">
        <f t="shared" ca="1" si="113"/>
        <v>0</v>
      </c>
      <c r="AT193" s="72">
        <f t="shared" ca="1" si="114"/>
        <v>0</v>
      </c>
      <c r="AU193" s="85">
        <f t="shared" ca="1" si="115"/>
        <v>0</v>
      </c>
      <c r="AV193" s="85"/>
      <c r="AW193" s="73">
        <f t="shared" ca="1" si="116"/>
        <v>0</v>
      </c>
      <c r="AY193" s="73">
        <f t="shared" ca="1" si="117"/>
        <v>0</v>
      </c>
      <c r="AZ193" s="86"/>
    </row>
    <row r="194" spans="1:52" ht="12" customHeight="1">
      <c r="A194" s="77">
        <f t="shared" si="118"/>
        <v>43525</v>
      </c>
      <c r="B194" s="78">
        <f t="shared" si="119"/>
        <v>50000</v>
      </c>
      <c r="C194" s="87"/>
      <c r="D194" s="79">
        <f t="shared" si="81"/>
        <v>50000</v>
      </c>
      <c r="E194" s="67">
        <f t="shared" si="82"/>
        <v>0</v>
      </c>
      <c r="F194" s="67">
        <f t="shared" ca="1" si="83"/>
        <v>0</v>
      </c>
      <c r="G194" s="80">
        <f>VLOOKUP($A194,[0]!Table,MATCH(G$4,[0]!Curves,0))</f>
        <v>4.9850000000000003</v>
      </c>
      <c r="H194" s="81">
        <f t="shared" si="84"/>
        <v>4.9850000000000003</v>
      </c>
      <c r="I194" s="80">
        <f t="shared" si="85"/>
        <v>4.9850000000000003</v>
      </c>
      <c r="J194" s="80">
        <f>VLOOKUP($A194,[0]!Table,MATCH(J$4,[0]!Curves,0))</f>
        <v>0</v>
      </c>
      <c r="K194" s="81">
        <f t="shared" si="86"/>
        <v>0</v>
      </c>
      <c r="L194" s="99">
        <f t="shared" si="87"/>
        <v>0</v>
      </c>
      <c r="M194" s="80">
        <f>VLOOKUP($A194,[0]!Table,MATCH(M$4,[0]!Curves,0))</f>
        <v>0</v>
      </c>
      <c r="N194" s="81">
        <f t="shared" si="88"/>
        <v>0</v>
      </c>
      <c r="O194" s="99">
        <f t="shared" si="89"/>
        <v>0</v>
      </c>
      <c r="P194" s="71"/>
      <c r="Q194" s="99">
        <f t="shared" si="90"/>
        <v>4.9850000000000003</v>
      </c>
      <c r="R194" s="99">
        <f t="shared" si="91"/>
        <v>4.9850000000000003</v>
      </c>
      <c r="S194" s="99">
        <f t="shared" si="92"/>
        <v>4.9850000000000003</v>
      </c>
      <c r="T194" s="82"/>
      <c r="U194" s="22">
        <f t="shared" si="93"/>
        <v>31</v>
      </c>
      <c r="V194" s="83">
        <f t="shared" si="94"/>
        <v>43580</v>
      </c>
      <c r="W194" s="22">
        <f t="shared" ca="1" si="95"/>
        <v>6531</v>
      </c>
      <c r="X194" s="80">
        <f>VLOOKUP($A194,[0]!Table,MATCH(X$4,[0]!Curves,0))</f>
        <v>6.5001315627515308E-2</v>
      </c>
      <c r="Y194" s="84">
        <f t="shared" ca="1" si="96"/>
        <v>0.31840829457148684</v>
      </c>
      <c r="Z194" s="22">
        <f t="shared" si="97"/>
        <v>0</v>
      </c>
      <c r="AA194" s="22">
        <f t="shared" si="98"/>
        <v>0</v>
      </c>
      <c r="AC194" s="72">
        <f t="shared" ca="1" si="99"/>
        <v>0</v>
      </c>
      <c r="AD194" s="72">
        <f t="shared" ca="1" si="100"/>
        <v>0</v>
      </c>
      <c r="AE194" s="72">
        <f t="shared" ca="1" si="101"/>
        <v>0</v>
      </c>
      <c r="AF194" s="72">
        <f t="shared" ca="1" si="102"/>
        <v>0</v>
      </c>
      <c r="AG194" s="72">
        <f t="shared" ca="1" si="103"/>
        <v>0</v>
      </c>
      <c r="AH194" s="72">
        <f t="shared" ca="1" si="104"/>
        <v>0</v>
      </c>
      <c r="AI194" s="72">
        <f t="shared" ca="1" si="105"/>
        <v>0</v>
      </c>
      <c r="AJ194" s="72">
        <f t="shared" ca="1" si="106"/>
        <v>0</v>
      </c>
      <c r="AK194" s="72">
        <f t="shared" ca="1" si="107"/>
        <v>0</v>
      </c>
      <c r="AL194" s="76"/>
      <c r="AM194" s="72">
        <f t="shared" ca="1" si="108"/>
        <v>0</v>
      </c>
      <c r="AN194" s="72">
        <f t="shared" ca="1" si="109"/>
        <v>0</v>
      </c>
      <c r="AO194" s="72">
        <f t="shared" ca="1" si="110"/>
        <v>0</v>
      </c>
      <c r="AP194" s="85">
        <f t="shared" ca="1" si="111"/>
        <v>0</v>
      </c>
      <c r="AR194" s="72">
        <f t="shared" ca="1" si="112"/>
        <v>0</v>
      </c>
      <c r="AS194" s="72">
        <f t="shared" ca="1" si="113"/>
        <v>0</v>
      </c>
      <c r="AT194" s="72">
        <f t="shared" ca="1" si="114"/>
        <v>0</v>
      </c>
      <c r="AU194" s="85">
        <f t="shared" ca="1" si="115"/>
        <v>0</v>
      </c>
      <c r="AV194" s="85"/>
      <c r="AW194" s="73">
        <f t="shared" ca="1" si="116"/>
        <v>0</v>
      </c>
      <c r="AY194" s="73">
        <f t="shared" ca="1" si="117"/>
        <v>0</v>
      </c>
      <c r="AZ194" s="86"/>
    </row>
    <row r="195" spans="1:52" ht="12" customHeight="1">
      <c r="A195" s="77">
        <f t="shared" si="118"/>
        <v>43556</v>
      </c>
      <c r="B195" s="78">
        <f t="shared" si="119"/>
        <v>50000</v>
      </c>
      <c r="C195" s="87"/>
      <c r="D195" s="79">
        <f t="shared" si="81"/>
        <v>50000</v>
      </c>
      <c r="E195" s="67">
        <f t="shared" si="82"/>
        <v>0</v>
      </c>
      <c r="F195" s="67">
        <f t="shared" ca="1" si="83"/>
        <v>0</v>
      </c>
      <c r="G195" s="80">
        <f>VLOOKUP($A195,[0]!Table,MATCH(G$4,[0]!Curves,0))</f>
        <v>4.8</v>
      </c>
      <c r="H195" s="81">
        <f t="shared" si="84"/>
        <v>4.8</v>
      </c>
      <c r="I195" s="80">
        <f t="shared" si="85"/>
        <v>4.8</v>
      </c>
      <c r="J195" s="80">
        <f>VLOOKUP($A195,[0]!Table,MATCH(J$4,[0]!Curves,0))</f>
        <v>0</v>
      </c>
      <c r="K195" s="81">
        <f t="shared" si="86"/>
        <v>0</v>
      </c>
      <c r="L195" s="99">
        <f t="shared" si="87"/>
        <v>0</v>
      </c>
      <c r="M195" s="80">
        <f>VLOOKUP($A195,[0]!Table,MATCH(M$4,[0]!Curves,0))</f>
        <v>0</v>
      </c>
      <c r="N195" s="81">
        <f t="shared" si="88"/>
        <v>0</v>
      </c>
      <c r="O195" s="99">
        <f t="shared" si="89"/>
        <v>0</v>
      </c>
      <c r="P195" s="71"/>
      <c r="Q195" s="99">
        <f t="shared" si="90"/>
        <v>4.8</v>
      </c>
      <c r="R195" s="99">
        <f t="shared" si="91"/>
        <v>4.8</v>
      </c>
      <c r="S195" s="99">
        <f t="shared" si="92"/>
        <v>4.8</v>
      </c>
      <c r="T195" s="82"/>
      <c r="U195" s="22">
        <f t="shared" si="93"/>
        <v>30</v>
      </c>
      <c r="V195" s="83">
        <f t="shared" si="94"/>
        <v>43610</v>
      </c>
      <c r="W195" s="22">
        <f t="shared" ca="1" si="95"/>
        <v>6561</v>
      </c>
      <c r="X195" s="80">
        <f>VLOOKUP($A195,[0]!Table,MATCH(X$4,[0]!Curves,0))</f>
        <v>6.5037490789370295E-2</v>
      </c>
      <c r="Y195" s="84">
        <f t="shared" ca="1" si="96"/>
        <v>0.316546006187224</v>
      </c>
      <c r="Z195" s="22">
        <f t="shared" si="97"/>
        <v>0</v>
      </c>
      <c r="AA195" s="22">
        <f t="shared" si="98"/>
        <v>0</v>
      </c>
      <c r="AC195" s="72">
        <f t="shared" ca="1" si="99"/>
        <v>0</v>
      </c>
      <c r="AD195" s="72">
        <f t="shared" ca="1" si="100"/>
        <v>0</v>
      </c>
      <c r="AE195" s="72">
        <f t="shared" ca="1" si="101"/>
        <v>0</v>
      </c>
      <c r="AF195" s="72">
        <f t="shared" ca="1" si="102"/>
        <v>0</v>
      </c>
      <c r="AG195" s="72">
        <f t="shared" ca="1" si="103"/>
        <v>0</v>
      </c>
      <c r="AH195" s="72">
        <f t="shared" ca="1" si="104"/>
        <v>0</v>
      </c>
      <c r="AI195" s="72">
        <f t="shared" ca="1" si="105"/>
        <v>0</v>
      </c>
      <c r="AJ195" s="72">
        <f t="shared" ca="1" si="106"/>
        <v>0</v>
      </c>
      <c r="AK195" s="72">
        <f t="shared" ca="1" si="107"/>
        <v>0</v>
      </c>
      <c r="AL195" s="76"/>
      <c r="AM195" s="72">
        <f t="shared" ca="1" si="108"/>
        <v>0</v>
      </c>
      <c r="AN195" s="72">
        <f t="shared" ca="1" si="109"/>
        <v>0</v>
      </c>
      <c r="AO195" s="72">
        <f t="shared" ca="1" si="110"/>
        <v>0</v>
      </c>
      <c r="AP195" s="85">
        <f t="shared" ca="1" si="111"/>
        <v>0</v>
      </c>
      <c r="AR195" s="72">
        <f t="shared" ca="1" si="112"/>
        <v>0</v>
      </c>
      <c r="AS195" s="72">
        <f t="shared" ca="1" si="113"/>
        <v>0</v>
      </c>
      <c r="AT195" s="72">
        <f t="shared" ca="1" si="114"/>
        <v>0</v>
      </c>
      <c r="AU195" s="85">
        <f t="shared" ca="1" si="115"/>
        <v>0</v>
      </c>
      <c r="AV195" s="85"/>
      <c r="AW195" s="73">
        <f t="shared" ca="1" si="116"/>
        <v>0</v>
      </c>
      <c r="AY195" s="73">
        <f t="shared" ca="1" si="117"/>
        <v>0</v>
      </c>
      <c r="AZ195" s="86"/>
    </row>
    <row r="196" spans="1:52" ht="12" customHeight="1">
      <c r="A196" s="77">
        <f t="shared" si="118"/>
        <v>43586</v>
      </c>
      <c r="B196" s="78">
        <f t="shared" si="119"/>
        <v>50000</v>
      </c>
      <c r="C196" s="87"/>
      <c r="D196" s="79">
        <f t="shared" si="81"/>
        <v>50000</v>
      </c>
      <c r="E196" s="67">
        <f t="shared" si="82"/>
        <v>0</v>
      </c>
      <c r="F196" s="67">
        <f t="shared" ca="1" si="83"/>
        <v>0</v>
      </c>
      <c r="G196" s="80">
        <f>VLOOKUP($A196,[0]!Table,MATCH(G$4,[0]!Curves,0))</f>
        <v>4.79</v>
      </c>
      <c r="H196" s="81">
        <f t="shared" si="84"/>
        <v>4.79</v>
      </c>
      <c r="I196" s="80">
        <f t="shared" si="85"/>
        <v>4.79</v>
      </c>
      <c r="J196" s="80">
        <f>VLOOKUP($A196,[0]!Table,MATCH(J$4,[0]!Curves,0))</f>
        <v>0</v>
      </c>
      <c r="K196" s="81">
        <f t="shared" si="86"/>
        <v>0</v>
      </c>
      <c r="L196" s="99">
        <f t="shared" si="87"/>
        <v>0</v>
      </c>
      <c r="M196" s="80">
        <f>VLOOKUP($A196,[0]!Table,MATCH(M$4,[0]!Curves,0))</f>
        <v>0</v>
      </c>
      <c r="N196" s="81">
        <f t="shared" si="88"/>
        <v>0</v>
      </c>
      <c r="O196" s="99">
        <f t="shared" si="89"/>
        <v>0</v>
      </c>
      <c r="P196" s="71"/>
      <c r="Q196" s="99">
        <f t="shared" si="90"/>
        <v>4.79</v>
      </c>
      <c r="R196" s="99">
        <f t="shared" si="91"/>
        <v>4.79</v>
      </c>
      <c r="S196" s="99">
        <f t="shared" si="92"/>
        <v>4.79</v>
      </c>
      <c r="T196" s="82"/>
      <c r="U196" s="22">
        <f t="shared" si="93"/>
        <v>31</v>
      </c>
      <c r="V196" s="83">
        <f t="shared" si="94"/>
        <v>43641</v>
      </c>
      <c r="W196" s="22">
        <f t="shared" ca="1" si="95"/>
        <v>6592</v>
      </c>
      <c r="X196" s="80">
        <f>VLOOKUP($A196,[0]!Table,MATCH(X$4,[0]!Curves,0))</f>
        <v>6.5072499010932802E-2</v>
      </c>
      <c r="Y196" s="84">
        <f t="shared" ca="1" si="96"/>
        <v>0.31463124591484642</v>
      </c>
      <c r="Z196" s="22">
        <f t="shared" si="97"/>
        <v>0</v>
      </c>
      <c r="AA196" s="22">
        <f t="shared" si="98"/>
        <v>0</v>
      </c>
      <c r="AC196" s="72">
        <f t="shared" ca="1" si="99"/>
        <v>0</v>
      </c>
      <c r="AD196" s="72">
        <f t="shared" ca="1" si="100"/>
        <v>0</v>
      </c>
      <c r="AE196" s="72">
        <f t="shared" ca="1" si="101"/>
        <v>0</v>
      </c>
      <c r="AF196" s="72">
        <f t="shared" ca="1" si="102"/>
        <v>0</v>
      </c>
      <c r="AG196" s="72">
        <f t="shared" ca="1" si="103"/>
        <v>0</v>
      </c>
      <c r="AH196" s="72">
        <f t="shared" ca="1" si="104"/>
        <v>0</v>
      </c>
      <c r="AI196" s="72">
        <f t="shared" ca="1" si="105"/>
        <v>0</v>
      </c>
      <c r="AJ196" s="72">
        <f t="shared" ca="1" si="106"/>
        <v>0</v>
      </c>
      <c r="AK196" s="72">
        <f t="shared" ca="1" si="107"/>
        <v>0</v>
      </c>
      <c r="AL196" s="76"/>
      <c r="AM196" s="72">
        <f t="shared" ca="1" si="108"/>
        <v>0</v>
      </c>
      <c r="AN196" s="72">
        <f t="shared" ca="1" si="109"/>
        <v>0</v>
      </c>
      <c r="AO196" s="72">
        <f t="shared" ca="1" si="110"/>
        <v>0</v>
      </c>
      <c r="AP196" s="85">
        <f t="shared" ca="1" si="111"/>
        <v>0</v>
      </c>
      <c r="AR196" s="72">
        <f t="shared" ca="1" si="112"/>
        <v>0</v>
      </c>
      <c r="AS196" s="72">
        <f t="shared" ca="1" si="113"/>
        <v>0</v>
      </c>
      <c r="AT196" s="72">
        <f t="shared" ca="1" si="114"/>
        <v>0</v>
      </c>
      <c r="AU196" s="85">
        <f t="shared" ca="1" si="115"/>
        <v>0</v>
      </c>
      <c r="AV196" s="85"/>
      <c r="AW196" s="73">
        <f t="shared" ca="1" si="116"/>
        <v>0</v>
      </c>
      <c r="AY196" s="73">
        <f t="shared" ca="1" si="117"/>
        <v>0</v>
      </c>
      <c r="AZ196" s="86"/>
    </row>
    <row r="197" spans="1:52" ht="12" customHeight="1">
      <c r="A197" s="77">
        <f t="shared" si="118"/>
        <v>43617</v>
      </c>
      <c r="B197" s="78">
        <f t="shared" si="119"/>
        <v>50000</v>
      </c>
      <c r="C197" s="87"/>
      <c r="D197" s="79">
        <f t="shared" si="81"/>
        <v>50000</v>
      </c>
      <c r="E197" s="67">
        <f t="shared" si="82"/>
        <v>0</v>
      </c>
      <c r="F197" s="67">
        <f t="shared" ca="1" si="83"/>
        <v>0</v>
      </c>
      <c r="G197" s="80">
        <f>VLOOKUP($A197,[0]!Table,MATCH(G$4,[0]!Curves,0))</f>
        <v>4.8260000000000005</v>
      </c>
      <c r="H197" s="81">
        <f t="shared" si="84"/>
        <v>4.8260000000000005</v>
      </c>
      <c r="I197" s="80">
        <f t="shared" si="85"/>
        <v>4.8260000000000005</v>
      </c>
      <c r="J197" s="80">
        <f>VLOOKUP($A197,[0]!Table,MATCH(J$4,[0]!Curves,0))</f>
        <v>0</v>
      </c>
      <c r="K197" s="81">
        <f t="shared" si="86"/>
        <v>0</v>
      </c>
      <c r="L197" s="99">
        <f t="shared" si="87"/>
        <v>0</v>
      </c>
      <c r="M197" s="80">
        <f>VLOOKUP($A197,[0]!Table,MATCH(M$4,[0]!Curves,0))</f>
        <v>0</v>
      </c>
      <c r="N197" s="81">
        <f t="shared" si="88"/>
        <v>0</v>
      </c>
      <c r="O197" s="99">
        <f t="shared" si="89"/>
        <v>0</v>
      </c>
      <c r="P197" s="71"/>
      <c r="Q197" s="99">
        <f t="shared" si="90"/>
        <v>4.8260000000000005</v>
      </c>
      <c r="R197" s="99">
        <f t="shared" si="91"/>
        <v>4.8260000000000005</v>
      </c>
      <c r="S197" s="99">
        <f t="shared" si="92"/>
        <v>4.8260000000000005</v>
      </c>
      <c r="T197" s="82"/>
      <c r="U197" s="22">
        <f t="shared" si="93"/>
        <v>30</v>
      </c>
      <c r="V197" s="83">
        <f t="shared" si="94"/>
        <v>43671</v>
      </c>
      <c r="W197" s="22">
        <f t="shared" ca="1" si="95"/>
        <v>6622</v>
      </c>
      <c r="X197" s="80">
        <f>VLOOKUP($A197,[0]!Table,MATCH(X$4,[0]!Curves,0))</f>
        <v>6.5108674173641301E-2</v>
      </c>
      <c r="Y197" s="84">
        <f t="shared" ca="1" si="96"/>
        <v>0.31278751282003414</v>
      </c>
      <c r="Z197" s="22">
        <f t="shared" si="97"/>
        <v>0</v>
      </c>
      <c r="AA197" s="22">
        <f t="shared" si="98"/>
        <v>0</v>
      </c>
      <c r="AC197" s="72">
        <f t="shared" ca="1" si="99"/>
        <v>0</v>
      </c>
      <c r="AD197" s="72">
        <f t="shared" ca="1" si="100"/>
        <v>0</v>
      </c>
      <c r="AE197" s="72">
        <f t="shared" ca="1" si="101"/>
        <v>0</v>
      </c>
      <c r="AF197" s="72">
        <f t="shared" ca="1" si="102"/>
        <v>0</v>
      </c>
      <c r="AG197" s="72">
        <f t="shared" ca="1" si="103"/>
        <v>0</v>
      </c>
      <c r="AH197" s="72">
        <f t="shared" ca="1" si="104"/>
        <v>0</v>
      </c>
      <c r="AI197" s="72">
        <f t="shared" ca="1" si="105"/>
        <v>0</v>
      </c>
      <c r="AJ197" s="72">
        <f t="shared" ca="1" si="106"/>
        <v>0</v>
      </c>
      <c r="AK197" s="72">
        <f t="shared" ca="1" si="107"/>
        <v>0</v>
      </c>
      <c r="AL197" s="76"/>
      <c r="AM197" s="72">
        <f t="shared" ca="1" si="108"/>
        <v>0</v>
      </c>
      <c r="AN197" s="72">
        <f t="shared" ca="1" si="109"/>
        <v>0</v>
      </c>
      <c r="AO197" s="72">
        <f t="shared" ca="1" si="110"/>
        <v>0</v>
      </c>
      <c r="AP197" s="85">
        <f t="shared" ca="1" si="111"/>
        <v>0</v>
      </c>
      <c r="AR197" s="72">
        <f t="shared" ca="1" si="112"/>
        <v>0</v>
      </c>
      <c r="AS197" s="72">
        <f t="shared" ca="1" si="113"/>
        <v>0</v>
      </c>
      <c r="AT197" s="72">
        <f t="shared" ca="1" si="114"/>
        <v>0</v>
      </c>
      <c r="AU197" s="85">
        <f t="shared" ca="1" si="115"/>
        <v>0</v>
      </c>
      <c r="AV197" s="85"/>
      <c r="AW197" s="73">
        <f t="shared" ca="1" si="116"/>
        <v>0</v>
      </c>
      <c r="AY197" s="73">
        <f t="shared" ca="1" si="117"/>
        <v>0</v>
      </c>
      <c r="AZ197" s="86"/>
    </row>
    <row r="198" spans="1:52" ht="12" customHeight="1">
      <c r="A198" s="77">
        <f t="shared" si="118"/>
        <v>43647</v>
      </c>
      <c r="B198" s="78">
        <f t="shared" si="119"/>
        <v>50000</v>
      </c>
      <c r="C198" s="87"/>
      <c r="D198" s="79">
        <f t="shared" si="81"/>
        <v>50000</v>
      </c>
      <c r="E198" s="67">
        <f t="shared" si="82"/>
        <v>0</v>
      </c>
      <c r="F198" s="67">
        <f t="shared" ca="1" si="83"/>
        <v>0</v>
      </c>
      <c r="G198" s="80">
        <f>VLOOKUP($A198,[0]!Table,MATCH(G$4,[0]!Curves,0))</f>
        <v>4.875</v>
      </c>
      <c r="H198" s="81">
        <f t="shared" si="84"/>
        <v>4.875</v>
      </c>
      <c r="I198" s="80">
        <f t="shared" si="85"/>
        <v>4.875</v>
      </c>
      <c r="J198" s="80">
        <f>VLOOKUP($A198,[0]!Table,MATCH(J$4,[0]!Curves,0))</f>
        <v>0</v>
      </c>
      <c r="K198" s="81">
        <f t="shared" si="86"/>
        <v>0</v>
      </c>
      <c r="L198" s="99">
        <f t="shared" si="87"/>
        <v>0</v>
      </c>
      <c r="M198" s="80">
        <f>VLOOKUP($A198,[0]!Table,MATCH(M$4,[0]!Curves,0))</f>
        <v>0</v>
      </c>
      <c r="N198" s="81">
        <f t="shared" si="88"/>
        <v>0</v>
      </c>
      <c r="O198" s="99">
        <f t="shared" si="89"/>
        <v>0</v>
      </c>
      <c r="P198" s="71"/>
      <c r="Q198" s="99">
        <f t="shared" si="90"/>
        <v>4.875</v>
      </c>
      <c r="R198" s="99">
        <f t="shared" si="91"/>
        <v>4.875</v>
      </c>
      <c r="S198" s="99">
        <f t="shared" si="92"/>
        <v>4.875</v>
      </c>
      <c r="T198" s="82"/>
      <c r="U198" s="22">
        <f t="shared" si="93"/>
        <v>31</v>
      </c>
      <c r="V198" s="83">
        <f t="shared" si="94"/>
        <v>43702</v>
      </c>
      <c r="W198" s="22">
        <f t="shared" ca="1" si="95"/>
        <v>6653</v>
      </c>
      <c r="X198" s="80">
        <f>VLOOKUP($A198,[0]!Table,MATCH(X$4,[0]!Curves,0))</f>
        <v>6.5143682396029898E-2</v>
      </c>
      <c r="Y198" s="84">
        <f t="shared" ca="1" si="96"/>
        <v>0.31089185603945185</v>
      </c>
      <c r="Z198" s="22">
        <f t="shared" si="97"/>
        <v>0</v>
      </c>
      <c r="AA198" s="22">
        <f t="shared" si="98"/>
        <v>0</v>
      </c>
      <c r="AC198" s="72">
        <f t="shared" ca="1" si="99"/>
        <v>0</v>
      </c>
      <c r="AD198" s="72">
        <f t="shared" ca="1" si="100"/>
        <v>0</v>
      </c>
      <c r="AE198" s="72">
        <f t="shared" ca="1" si="101"/>
        <v>0</v>
      </c>
      <c r="AF198" s="72">
        <f t="shared" ca="1" si="102"/>
        <v>0</v>
      </c>
      <c r="AG198" s="72">
        <f t="shared" ca="1" si="103"/>
        <v>0</v>
      </c>
      <c r="AH198" s="72">
        <f t="shared" ca="1" si="104"/>
        <v>0</v>
      </c>
      <c r="AI198" s="72">
        <f t="shared" ca="1" si="105"/>
        <v>0</v>
      </c>
      <c r="AJ198" s="72">
        <f t="shared" ca="1" si="106"/>
        <v>0</v>
      </c>
      <c r="AK198" s="72">
        <f t="shared" ca="1" si="107"/>
        <v>0</v>
      </c>
      <c r="AL198" s="76"/>
      <c r="AM198" s="72">
        <f t="shared" ca="1" si="108"/>
        <v>0</v>
      </c>
      <c r="AN198" s="72">
        <f t="shared" ca="1" si="109"/>
        <v>0</v>
      </c>
      <c r="AO198" s="72">
        <f t="shared" ca="1" si="110"/>
        <v>0</v>
      </c>
      <c r="AP198" s="85">
        <f t="shared" ca="1" si="111"/>
        <v>0</v>
      </c>
      <c r="AR198" s="72">
        <f t="shared" ca="1" si="112"/>
        <v>0</v>
      </c>
      <c r="AS198" s="72">
        <f t="shared" ca="1" si="113"/>
        <v>0</v>
      </c>
      <c r="AT198" s="72">
        <f t="shared" ca="1" si="114"/>
        <v>0</v>
      </c>
      <c r="AU198" s="85">
        <f t="shared" ca="1" si="115"/>
        <v>0</v>
      </c>
      <c r="AV198" s="85"/>
      <c r="AW198" s="73">
        <f t="shared" ca="1" si="116"/>
        <v>0</v>
      </c>
      <c r="AY198" s="73">
        <f t="shared" ca="1" si="117"/>
        <v>0</v>
      </c>
      <c r="AZ198" s="86"/>
    </row>
    <row r="199" spans="1:52" ht="12" customHeight="1">
      <c r="A199" s="77">
        <f t="shared" si="118"/>
        <v>43678</v>
      </c>
      <c r="B199" s="78">
        <f t="shared" si="119"/>
        <v>50000</v>
      </c>
      <c r="C199" s="87"/>
      <c r="D199" s="79">
        <f t="shared" si="81"/>
        <v>50000</v>
      </c>
      <c r="E199" s="67">
        <f t="shared" si="82"/>
        <v>0</v>
      </c>
      <c r="F199" s="67">
        <f t="shared" ca="1" si="83"/>
        <v>0</v>
      </c>
      <c r="G199" s="80">
        <f>VLOOKUP($A199,[0]!Table,MATCH(G$4,[0]!Curves,0))</f>
        <v>4.92</v>
      </c>
      <c r="H199" s="81">
        <f t="shared" si="84"/>
        <v>4.92</v>
      </c>
      <c r="I199" s="80">
        <f t="shared" si="85"/>
        <v>4.92</v>
      </c>
      <c r="J199" s="80">
        <f>VLOOKUP($A199,[0]!Table,MATCH(J$4,[0]!Curves,0))</f>
        <v>0</v>
      </c>
      <c r="K199" s="81">
        <f t="shared" si="86"/>
        <v>0</v>
      </c>
      <c r="L199" s="99">
        <f t="shared" si="87"/>
        <v>0</v>
      </c>
      <c r="M199" s="80">
        <f>VLOOKUP($A199,[0]!Table,MATCH(M$4,[0]!Curves,0))</f>
        <v>0</v>
      </c>
      <c r="N199" s="81">
        <f t="shared" si="88"/>
        <v>0</v>
      </c>
      <c r="O199" s="99">
        <f t="shared" si="89"/>
        <v>0</v>
      </c>
      <c r="P199" s="71"/>
      <c r="Q199" s="99">
        <f t="shared" si="90"/>
        <v>4.92</v>
      </c>
      <c r="R199" s="99">
        <f t="shared" si="91"/>
        <v>4.92</v>
      </c>
      <c r="S199" s="99">
        <f t="shared" si="92"/>
        <v>4.92</v>
      </c>
      <c r="T199" s="82"/>
      <c r="U199" s="22">
        <f t="shared" si="93"/>
        <v>31</v>
      </c>
      <c r="V199" s="83">
        <f t="shared" si="94"/>
        <v>43733</v>
      </c>
      <c r="W199" s="22">
        <f t="shared" ca="1" si="95"/>
        <v>6684</v>
      </c>
      <c r="X199" s="80">
        <f>VLOOKUP($A199,[0]!Table,MATCH(X$4,[0]!Curves,0))</f>
        <v>6.5179857559591395E-2</v>
      </c>
      <c r="Y199" s="84">
        <f t="shared" ca="1" si="96"/>
        <v>0.30900585378267886</v>
      </c>
      <c r="Z199" s="22">
        <f t="shared" si="97"/>
        <v>0</v>
      </c>
      <c r="AA199" s="22">
        <f t="shared" si="98"/>
        <v>0</v>
      </c>
      <c r="AC199" s="72">
        <f t="shared" ca="1" si="99"/>
        <v>0</v>
      </c>
      <c r="AD199" s="72">
        <f t="shared" ca="1" si="100"/>
        <v>0</v>
      </c>
      <c r="AE199" s="72">
        <f t="shared" ca="1" si="101"/>
        <v>0</v>
      </c>
      <c r="AF199" s="72">
        <f t="shared" ca="1" si="102"/>
        <v>0</v>
      </c>
      <c r="AG199" s="72">
        <f t="shared" ca="1" si="103"/>
        <v>0</v>
      </c>
      <c r="AH199" s="72">
        <f t="shared" ca="1" si="104"/>
        <v>0</v>
      </c>
      <c r="AI199" s="72">
        <f t="shared" ca="1" si="105"/>
        <v>0</v>
      </c>
      <c r="AJ199" s="72">
        <f t="shared" ca="1" si="106"/>
        <v>0</v>
      </c>
      <c r="AK199" s="72">
        <f t="shared" ca="1" si="107"/>
        <v>0</v>
      </c>
      <c r="AL199" s="76"/>
      <c r="AM199" s="72">
        <f t="shared" ca="1" si="108"/>
        <v>0</v>
      </c>
      <c r="AN199" s="72">
        <f t="shared" ca="1" si="109"/>
        <v>0</v>
      </c>
      <c r="AO199" s="72">
        <f t="shared" ca="1" si="110"/>
        <v>0</v>
      </c>
      <c r="AP199" s="85">
        <f t="shared" ca="1" si="111"/>
        <v>0</v>
      </c>
      <c r="AR199" s="72">
        <f t="shared" ca="1" si="112"/>
        <v>0</v>
      </c>
      <c r="AS199" s="72">
        <f t="shared" ca="1" si="113"/>
        <v>0</v>
      </c>
      <c r="AT199" s="72">
        <f t="shared" ca="1" si="114"/>
        <v>0</v>
      </c>
      <c r="AU199" s="85">
        <f t="shared" ca="1" si="115"/>
        <v>0</v>
      </c>
      <c r="AV199" s="85"/>
      <c r="AW199" s="73">
        <f t="shared" ca="1" si="116"/>
        <v>0</v>
      </c>
      <c r="AY199" s="73">
        <f t="shared" ca="1" si="117"/>
        <v>0</v>
      </c>
      <c r="AZ199" s="86"/>
    </row>
    <row r="200" spans="1:52" ht="12" customHeight="1">
      <c r="A200" s="77">
        <f t="shared" si="118"/>
        <v>43709</v>
      </c>
      <c r="B200" s="78">
        <f t="shared" si="119"/>
        <v>50000</v>
      </c>
      <c r="C200" s="87"/>
      <c r="D200" s="79">
        <f t="shared" si="81"/>
        <v>50000</v>
      </c>
      <c r="E200" s="67">
        <f t="shared" si="82"/>
        <v>0</v>
      </c>
      <c r="F200" s="67">
        <f t="shared" ca="1" si="83"/>
        <v>0</v>
      </c>
      <c r="G200" s="80">
        <f>VLOOKUP($A200,[0]!Table,MATCH(G$4,[0]!Curves,0))</f>
        <v>4.9270000000000005</v>
      </c>
      <c r="H200" s="81">
        <f t="shared" si="84"/>
        <v>4.9270000000000005</v>
      </c>
      <c r="I200" s="80">
        <f t="shared" si="85"/>
        <v>4.9270000000000005</v>
      </c>
      <c r="J200" s="80">
        <f>VLOOKUP($A200,[0]!Table,MATCH(J$4,[0]!Curves,0))</f>
        <v>0</v>
      </c>
      <c r="K200" s="81">
        <f t="shared" si="86"/>
        <v>0</v>
      </c>
      <c r="L200" s="99">
        <f t="shared" si="87"/>
        <v>0</v>
      </c>
      <c r="M200" s="80">
        <f>VLOOKUP($A200,[0]!Table,MATCH(M$4,[0]!Curves,0))</f>
        <v>0</v>
      </c>
      <c r="N200" s="81">
        <f t="shared" si="88"/>
        <v>0</v>
      </c>
      <c r="O200" s="99">
        <f t="shared" si="89"/>
        <v>0</v>
      </c>
      <c r="P200" s="71"/>
      <c r="Q200" s="99">
        <f t="shared" si="90"/>
        <v>4.9270000000000005</v>
      </c>
      <c r="R200" s="99">
        <f t="shared" si="91"/>
        <v>4.9270000000000005</v>
      </c>
      <c r="S200" s="99">
        <f t="shared" si="92"/>
        <v>4.9270000000000005</v>
      </c>
      <c r="T200" s="82"/>
      <c r="U200" s="22">
        <f t="shared" si="93"/>
        <v>30</v>
      </c>
      <c r="V200" s="83">
        <f t="shared" si="94"/>
        <v>43763</v>
      </c>
      <c r="W200" s="22">
        <f t="shared" ca="1" si="95"/>
        <v>6714</v>
      </c>
      <c r="X200" s="80">
        <f>VLOOKUP($A200,[0]!Table,MATCH(X$4,[0]!Curves,0))</f>
        <v>6.5216032723586906E-2</v>
      </c>
      <c r="Y200" s="84">
        <f t="shared" ca="1" si="96"/>
        <v>0.3071898486046391</v>
      </c>
      <c r="Z200" s="22">
        <f t="shared" si="97"/>
        <v>0</v>
      </c>
      <c r="AA200" s="22">
        <f t="shared" si="98"/>
        <v>0</v>
      </c>
      <c r="AC200" s="72">
        <f t="shared" ca="1" si="99"/>
        <v>0</v>
      </c>
      <c r="AD200" s="72">
        <f t="shared" ca="1" si="100"/>
        <v>0</v>
      </c>
      <c r="AE200" s="72">
        <f t="shared" ca="1" si="101"/>
        <v>0</v>
      </c>
      <c r="AF200" s="72">
        <f t="shared" ca="1" si="102"/>
        <v>0</v>
      </c>
      <c r="AG200" s="72">
        <f t="shared" ca="1" si="103"/>
        <v>0</v>
      </c>
      <c r="AH200" s="72">
        <f t="shared" ca="1" si="104"/>
        <v>0</v>
      </c>
      <c r="AI200" s="72">
        <f t="shared" ca="1" si="105"/>
        <v>0</v>
      </c>
      <c r="AJ200" s="72">
        <f t="shared" ca="1" si="106"/>
        <v>0</v>
      </c>
      <c r="AK200" s="72">
        <f t="shared" ca="1" si="107"/>
        <v>0</v>
      </c>
      <c r="AL200" s="76"/>
      <c r="AM200" s="72">
        <f t="shared" ca="1" si="108"/>
        <v>0</v>
      </c>
      <c r="AN200" s="72">
        <f t="shared" ca="1" si="109"/>
        <v>0</v>
      </c>
      <c r="AO200" s="72">
        <f t="shared" ca="1" si="110"/>
        <v>0</v>
      </c>
      <c r="AP200" s="85">
        <f t="shared" ca="1" si="111"/>
        <v>0</v>
      </c>
      <c r="AR200" s="72">
        <f t="shared" ca="1" si="112"/>
        <v>0</v>
      </c>
      <c r="AS200" s="72">
        <f t="shared" ca="1" si="113"/>
        <v>0</v>
      </c>
      <c r="AT200" s="72">
        <f t="shared" ca="1" si="114"/>
        <v>0</v>
      </c>
      <c r="AU200" s="85">
        <f t="shared" ca="1" si="115"/>
        <v>0</v>
      </c>
      <c r="AV200" s="85"/>
      <c r="AW200" s="73">
        <f t="shared" ca="1" si="116"/>
        <v>0</v>
      </c>
      <c r="AY200" s="73">
        <f t="shared" ca="1" si="117"/>
        <v>0</v>
      </c>
      <c r="AZ200" s="86"/>
    </row>
    <row r="201" spans="1:52" ht="12" customHeight="1">
      <c r="A201" s="77">
        <f t="shared" si="118"/>
        <v>43739</v>
      </c>
      <c r="B201" s="78">
        <f t="shared" si="119"/>
        <v>50000</v>
      </c>
      <c r="C201" s="87"/>
      <c r="D201" s="79">
        <f t="shared" si="81"/>
        <v>50000</v>
      </c>
      <c r="E201" s="67">
        <f t="shared" si="82"/>
        <v>0</v>
      </c>
      <c r="F201" s="67">
        <f t="shared" ca="1" si="83"/>
        <v>0</v>
      </c>
      <c r="G201" s="80">
        <f>VLOOKUP($A201,[0]!Table,MATCH(G$4,[0]!Curves,0))</f>
        <v>4.9550000000000001</v>
      </c>
      <c r="H201" s="81">
        <f t="shared" si="84"/>
        <v>4.9550000000000001</v>
      </c>
      <c r="I201" s="80">
        <f t="shared" si="85"/>
        <v>4.9550000000000001</v>
      </c>
      <c r="J201" s="80">
        <f>VLOOKUP($A201,[0]!Table,MATCH(J$4,[0]!Curves,0))</f>
        <v>0</v>
      </c>
      <c r="K201" s="81">
        <f t="shared" si="86"/>
        <v>0</v>
      </c>
      <c r="L201" s="99">
        <f t="shared" si="87"/>
        <v>0</v>
      </c>
      <c r="M201" s="80">
        <f>VLOOKUP($A201,[0]!Table,MATCH(M$4,[0]!Curves,0))</f>
        <v>0</v>
      </c>
      <c r="N201" s="81">
        <f t="shared" si="88"/>
        <v>0</v>
      </c>
      <c r="O201" s="99">
        <f t="shared" si="89"/>
        <v>0</v>
      </c>
      <c r="P201" s="71"/>
      <c r="Q201" s="99">
        <f t="shared" si="90"/>
        <v>4.9550000000000001</v>
      </c>
      <c r="R201" s="99">
        <f t="shared" si="91"/>
        <v>4.9550000000000001</v>
      </c>
      <c r="S201" s="99">
        <f t="shared" si="92"/>
        <v>4.9550000000000001</v>
      </c>
      <c r="T201" s="82"/>
      <c r="U201" s="22">
        <f t="shared" si="93"/>
        <v>31</v>
      </c>
      <c r="V201" s="83">
        <f t="shared" si="94"/>
        <v>43794</v>
      </c>
      <c r="W201" s="22">
        <f t="shared" ca="1" si="95"/>
        <v>6745</v>
      </c>
      <c r="X201" s="80">
        <f>VLOOKUP($A201,[0]!Table,MATCH(X$4,[0]!Curves,0))</f>
        <v>6.5251040947221603E-2</v>
      </c>
      <c r="Y201" s="84">
        <f t="shared" ca="1" si="96"/>
        <v>0.30532273830699469</v>
      </c>
      <c r="Z201" s="22">
        <f t="shared" si="97"/>
        <v>0</v>
      </c>
      <c r="AA201" s="22">
        <f t="shared" si="98"/>
        <v>0</v>
      </c>
      <c r="AC201" s="72">
        <f t="shared" ca="1" si="99"/>
        <v>0</v>
      </c>
      <c r="AD201" s="72">
        <f t="shared" ca="1" si="100"/>
        <v>0</v>
      </c>
      <c r="AE201" s="72">
        <f t="shared" ca="1" si="101"/>
        <v>0</v>
      </c>
      <c r="AF201" s="72">
        <f t="shared" ca="1" si="102"/>
        <v>0</v>
      </c>
      <c r="AG201" s="72">
        <f t="shared" ca="1" si="103"/>
        <v>0</v>
      </c>
      <c r="AH201" s="72">
        <f t="shared" ca="1" si="104"/>
        <v>0</v>
      </c>
      <c r="AI201" s="72">
        <f t="shared" ca="1" si="105"/>
        <v>0</v>
      </c>
      <c r="AJ201" s="72">
        <f t="shared" ca="1" si="106"/>
        <v>0</v>
      </c>
      <c r="AK201" s="72">
        <f t="shared" ca="1" si="107"/>
        <v>0</v>
      </c>
      <c r="AL201" s="76"/>
      <c r="AM201" s="72">
        <f t="shared" ca="1" si="108"/>
        <v>0</v>
      </c>
      <c r="AN201" s="72">
        <f t="shared" ca="1" si="109"/>
        <v>0</v>
      </c>
      <c r="AO201" s="72">
        <f t="shared" ca="1" si="110"/>
        <v>0</v>
      </c>
      <c r="AP201" s="85">
        <f t="shared" ca="1" si="111"/>
        <v>0</v>
      </c>
      <c r="AR201" s="72">
        <f t="shared" ca="1" si="112"/>
        <v>0</v>
      </c>
      <c r="AS201" s="72">
        <f t="shared" ca="1" si="113"/>
        <v>0</v>
      </c>
      <c r="AT201" s="72">
        <f t="shared" ca="1" si="114"/>
        <v>0</v>
      </c>
      <c r="AU201" s="85">
        <f t="shared" ca="1" si="115"/>
        <v>0</v>
      </c>
      <c r="AV201" s="85"/>
      <c r="AW201" s="73">
        <f t="shared" ca="1" si="116"/>
        <v>0</v>
      </c>
      <c r="AY201" s="73">
        <f t="shared" ca="1" si="117"/>
        <v>0</v>
      </c>
      <c r="AZ201" s="86"/>
    </row>
    <row r="202" spans="1:52" ht="12" customHeight="1">
      <c r="A202" s="77">
        <f t="shared" si="118"/>
        <v>43770</v>
      </c>
      <c r="B202" s="78">
        <f t="shared" si="119"/>
        <v>50000</v>
      </c>
      <c r="C202" s="87"/>
      <c r="D202" s="79">
        <f t="shared" ref="D202:D265" si="120">B202+C202</f>
        <v>50000</v>
      </c>
      <c r="E202" s="67">
        <f t="shared" ref="E202:E265" si="121">IF(Z202=0,0,IF(AND(Z202=1,$H$3=1),D202*U202,IF($H$3=2,D202,"N/A")))</f>
        <v>0</v>
      </c>
      <c r="F202" s="67">
        <f t="shared" ref="F202:F265" ca="1" si="122">E202*Y202</f>
        <v>0</v>
      </c>
      <c r="G202" s="80">
        <f>VLOOKUP($A202,[0]!Table,MATCH(G$4,[0]!Curves,0))</f>
        <v>5.09</v>
      </c>
      <c r="H202" s="81">
        <f t="shared" ref="H202:H265" si="123">G202+$H$7</f>
        <v>5.09</v>
      </c>
      <c r="I202" s="80">
        <f t="shared" ref="I202:I265" si="124">H202</f>
        <v>5.09</v>
      </c>
      <c r="J202" s="80">
        <f>VLOOKUP($A202,[0]!Table,MATCH(J$4,[0]!Curves,0))</f>
        <v>0</v>
      </c>
      <c r="K202" s="81">
        <f t="shared" ref="K202:K265" si="125">J202+$K$7</f>
        <v>0</v>
      </c>
      <c r="L202" s="99">
        <f t="shared" ref="L202:L265" si="126">K202</f>
        <v>0</v>
      </c>
      <c r="M202" s="80">
        <f>VLOOKUP($A202,[0]!Table,MATCH(M$4,[0]!Curves,0))</f>
        <v>0</v>
      </c>
      <c r="N202" s="81">
        <f t="shared" ref="N202:N265" si="127">M202+$N$7</f>
        <v>0</v>
      </c>
      <c r="O202" s="99">
        <f t="shared" ref="O202:O265" si="128">N202</f>
        <v>0</v>
      </c>
      <c r="P202" s="71"/>
      <c r="Q202" s="99">
        <f t="shared" ref="Q202:Q265" si="129">IF($F$3=1,M202+J202+G202,J202+G202)</f>
        <v>5.09</v>
      </c>
      <c r="R202" s="99">
        <f t="shared" ref="R202:R265" si="130">IF($F$3=1,N202+K202+H202,K202+H202)</f>
        <v>5.09</v>
      </c>
      <c r="S202" s="99">
        <f t="shared" ref="S202:S265" si="131">IF($F$3=1,O202+L202+I202,L202+I202)</f>
        <v>5.09</v>
      </c>
      <c r="T202" s="82"/>
      <c r="U202" s="22">
        <f t="shared" ref="U202:U265" si="132">A203-A202</f>
        <v>30</v>
      </c>
      <c r="V202" s="83">
        <f t="shared" ref="V202:V265" si="133">CHOOSE(F$3,A203+24,A202)</f>
        <v>43824</v>
      </c>
      <c r="W202" s="22">
        <f t="shared" ref="W202:W265" ca="1" si="134">V202-C$3</f>
        <v>6775</v>
      </c>
      <c r="X202" s="80">
        <f>VLOOKUP($A202,[0]!Table,MATCH(X$4,[0]!Curves,0))</f>
        <v>6.5287216112070598E-2</v>
      </c>
      <c r="Y202" s="84">
        <f t="shared" ref="Y202:Y265" ca="1" si="135">1/(1+CHOOSE(F$3,(X203+($K$3/10000))/2,(X202+($K$3/10000))/2))^(2*W202/365.25)</f>
        <v>0.30352494798190977</v>
      </c>
      <c r="Z202" s="22">
        <f t="shared" ref="Z202:Z265" si="136">IF(AND(mthbeg&lt;=A202,mthend&gt;=A202),1,0)</f>
        <v>0</v>
      </c>
      <c r="AA202" s="22">
        <f t="shared" ref="AA202:AA265" si="137">U202*Z202</f>
        <v>0</v>
      </c>
      <c r="AC202" s="72">
        <f t="shared" ref="AC202:AC265" ca="1" si="138">F202*G202</f>
        <v>0</v>
      </c>
      <c r="AD202" s="72">
        <f t="shared" ref="AD202:AD265" ca="1" si="139">$F202*H202</f>
        <v>0</v>
      </c>
      <c r="AE202" s="72">
        <f t="shared" ref="AE202:AE265" ca="1" si="140">$F202*I202</f>
        <v>0</v>
      </c>
      <c r="AF202" s="72">
        <f t="shared" ref="AF202:AF265" ca="1" si="141">$F202*J202</f>
        <v>0</v>
      </c>
      <c r="AG202" s="72">
        <f t="shared" ref="AG202:AG265" ca="1" si="142">$F202*K202</f>
        <v>0</v>
      </c>
      <c r="AH202" s="72">
        <f t="shared" ref="AH202:AH265" ca="1" si="143">$F202*L202</f>
        <v>0</v>
      </c>
      <c r="AI202" s="72">
        <f t="shared" ref="AI202:AI265" ca="1" si="144">$F202*M202</f>
        <v>0</v>
      </c>
      <c r="AJ202" s="72">
        <f t="shared" ref="AJ202:AJ265" ca="1" si="145">$F202*N202</f>
        <v>0</v>
      </c>
      <c r="AK202" s="72">
        <f t="shared" ref="AK202:AK265" ca="1" si="146">F202*O202</f>
        <v>0</v>
      </c>
      <c r="AL202" s="76"/>
      <c r="AM202" s="72">
        <f t="shared" ref="AM202:AM265" ca="1" si="147">CHOOSE($G$3,AD202-AE202,AE202-AD202)</f>
        <v>0</v>
      </c>
      <c r="AN202" s="72">
        <f t="shared" ref="AN202:AN265" ca="1" si="148">CHOOSE($G$3,AG202-AH202,AH202-AG202)</f>
        <v>0</v>
      </c>
      <c r="AO202" s="72">
        <f t="shared" ref="AO202:AO265" ca="1" si="149">CHOOSE($G$3,AJ202-AK202,AK202-AJ202)</f>
        <v>0</v>
      </c>
      <c r="AP202" s="85">
        <f t="shared" ref="AP202:AP265" ca="1" si="150">SUM(AM202:AO202)</f>
        <v>0</v>
      </c>
      <c r="AR202" s="72">
        <f t="shared" ref="AR202:AR265" ca="1" si="151">CHOOSE($G$3,AC202-AD202,AD202-AC202)</f>
        <v>0</v>
      </c>
      <c r="AS202" s="72">
        <f t="shared" ref="AS202:AS265" ca="1" si="152">CHOOSE($G$3,AF202-AG202,AG202-AF202)</f>
        <v>0</v>
      </c>
      <c r="AT202" s="72">
        <f t="shared" ref="AT202:AT265" ca="1" si="153">CHOOSE($G$3,AI202-AJ202,AJ202-AI202)</f>
        <v>0</v>
      </c>
      <c r="AU202" s="85">
        <f t="shared" ref="AU202:AU265" ca="1" si="154">AR202+AS202+AT202</f>
        <v>0</v>
      </c>
      <c r="AV202" s="85"/>
      <c r="AW202" s="73">
        <f t="shared" ref="AW202:AW265" ca="1" si="155">AU202+AP202</f>
        <v>0</v>
      </c>
      <c r="AY202" s="73">
        <f t="shared" ref="AY202:AY265" ca="1" si="156">AK202+AH202+AE202</f>
        <v>0</v>
      </c>
      <c r="AZ202" s="86"/>
    </row>
    <row r="203" spans="1:52" ht="12" customHeight="1">
      <c r="A203" s="77">
        <f t="shared" ref="A203:A266" si="157">EDATE(A202,1)</f>
        <v>43800</v>
      </c>
      <c r="B203" s="78">
        <f t="shared" ref="B203:B266" si="158">B202</f>
        <v>50000</v>
      </c>
      <c r="C203" s="87"/>
      <c r="D203" s="79">
        <f t="shared" si="120"/>
        <v>50000</v>
      </c>
      <c r="E203" s="67">
        <f t="shared" si="121"/>
        <v>0</v>
      </c>
      <c r="F203" s="67">
        <f t="shared" ca="1" si="122"/>
        <v>0</v>
      </c>
      <c r="G203" s="80">
        <f>VLOOKUP($A203,[0]!Table,MATCH(G$4,[0]!Curves,0))</f>
        <v>5.2249999999999996</v>
      </c>
      <c r="H203" s="81">
        <f t="shared" si="123"/>
        <v>5.2249999999999996</v>
      </c>
      <c r="I203" s="80">
        <f t="shared" si="124"/>
        <v>5.2249999999999996</v>
      </c>
      <c r="J203" s="80">
        <f>VLOOKUP($A203,[0]!Table,MATCH(J$4,[0]!Curves,0))</f>
        <v>0</v>
      </c>
      <c r="K203" s="81">
        <f t="shared" si="125"/>
        <v>0</v>
      </c>
      <c r="L203" s="99">
        <f t="shared" si="126"/>
        <v>0</v>
      </c>
      <c r="M203" s="80">
        <f>VLOOKUP($A203,[0]!Table,MATCH(M$4,[0]!Curves,0))</f>
        <v>0</v>
      </c>
      <c r="N203" s="81">
        <f t="shared" si="127"/>
        <v>0</v>
      </c>
      <c r="O203" s="99">
        <f t="shared" si="128"/>
        <v>0</v>
      </c>
      <c r="P203" s="71"/>
      <c r="Q203" s="99">
        <f t="shared" si="129"/>
        <v>5.2249999999999996</v>
      </c>
      <c r="R203" s="99">
        <f t="shared" si="130"/>
        <v>5.2249999999999996</v>
      </c>
      <c r="S203" s="99">
        <f t="shared" si="131"/>
        <v>5.2249999999999996</v>
      </c>
      <c r="T203" s="82"/>
      <c r="U203" s="22">
        <f t="shared" si="132"/>
        <v>31</v>
      </c>
      <c r="V203" s="83">
        <f t="shared" si="133"/>
        <v>43855</v>
      </c>
      <c r="W203" s="22">
        <f t="shared" ca="1" si="134"/>
        <v>6806</v>
      </c>
      <c r="X203" s="80">
        <f>VLOOKUP($A203,[0]!Table,MATCH(X$4,[0]!Curves,0))</f>
        <v>6.5322224336530801E-2</v>
      </c>
      <c r="Y203" s="84">
        <f t="shared" ca="1" si="135"/>
        <v>0.30167658984826373</v>
      </c>
      <c r="Z203" s="22">
        <f t="shared" si="136"/>
        <v>0</v>
      </c>
      <c r="AA203" s="22">
        <f t="shared" si="137"/>
        <v>0</v>
      </c>
      <c r="AC203" s="72">
        <f t="shared" ca="1" si="138"/>
        <v>0</v>
      </c>
      <c r="AD203" s="72">
        <f t="shared" ca="1" si="139"/>
        <v>0</v>
      </c>
      <c r="AE203" s="72">
        <f t="shared" ca="1" si="140"/>
        <v>0</v>
      </c>
      <c r="AF203" s="72">
        <f t="shared" ca="1" si="141"/>
        <v>0</v>
      </c>
      <c r="AG203" s="72">
        <f t="shared" ca="1" si="142"/>
        <v>0</v>
      </c>
      <c r="AH203" s="72">
        <f t="shared" ca="1" si="143"/>
        <v>0</v>
      </c>
      <c r="AI203" s="72">
        <f t="shared" ca="1" si="144"/>
        <v>0</v>
      </c>
      <c r="AJ203" s="72">
        <f t="shared" ca="1" si="145"/>
        <v>0</v>
      </c>
      <c r="AK203" s="72">
        <f t="shared" ca="1" si="146"/>
        <v>0</v>
      </c>
      <c r="AL203" s="76"/>
      <c r="AM203" s="72">
        <f t="shared" ca="1" si="147"/>
        <v>0</v>
      </c>
      <c r="AN203" s="72">
        <f t="shared" ca="1" si="148"/>
        <v>0</v>
      </c>
      <c r="AO203" s="72">
        <f t="shared" ca="1" si="149"/>
        <v>0</v>
      </c>
      <c r="AP203" s="85">
        <f t="shared" ca="1" si="150"/>
        <v>0</v>
      </c>
      <c r="AR203" s="72">
        <f t="shared" ca="1" si="151"/>
        <v>0</v>
      </c>
      <c r="AS203" s="72">
        <f t="shared" ca="1" si="152"/>
        <v>0</v>
      </c>
      <c r="AT203" s="72">
        <f t="shared" ca="1" si="153"/>
        <v>0</v>
      </c>
      <c r="AU203" s="85">
        <f t="shared" ca="1" si="154"/>
        <v>0</v>
      </c>
      <c r="AV203" s="85"/>
      <c r="AW203" s="73">
        <f t="shared" ca="1" si="155"/>
        <v>0</v>
      </c>
      <c r="AY203" s="73">
        <f t="shared" ca="1" si="156"/>
        <v>0</v>
      </c>
      <c r="AZ203" s="86"/>
    </row>
    <row r="204" spans="1:52" ht="12" customHeight="1">
      <c r="A204" s="77">
        <f t="shared" si="157"/>
        <v>43831</v>
      </c>
      <c r="B204" s="78">
        <f t="shared" si="158"/>
        <v>50000</v>
      </c>
      <c r="C204" s="87"/>
      <c r="D204" s="79">
        <f t="shared" si="120"/>
        <v>50000</v>
      </c>
      <c r="E204" s="67">
        <f t="shared" si="121"/>
        <v>0</v>
      </c>
      <c r="F204" s="67">
        <f t="shared" ca="1" si="122"/>
        <v>0</v>
      </c>
      <c r="G204" s="80">
        <f>VLOOKUP($A204,[0]!Table,MATCH(G$4,[0]!Curves,0))</f>
        <v>5.3210000000000006</v>
      </c>
      <c r="H204" s="81">
        <f t="shared" si="123"/>
        <v>5.3210000000000006</v>
      </c>
      <c r="I204" s="80">
        <f t="shared" si="124"/>
        <v>5.3210000000000006</v>
      </c>
      <c r="J204" s="80">
        <f>VLOOKUP($A204,[0]!Table,MATCH(J$4,[0]!Curves,0))</f>
        <v>0</v>
      </c>
      <c r="K204" s="81">
        <f t="shared" si="125"/>
        <v>0</v>
      </c>
      <c r="L204" s="99">
        <f t="shared" si="126"/>
        <v>0</v>
      </c>
      <c r="M204" s="80">
        <f>VLOOKUP($A204,[0]!Table,MATCH(M$4,[0]!Curves,0))</f>
        <v>0</v>
      </c>
      <c r="N204" s="81">
        <f t="shared" si="127"/>
        <v>0</v>
      </c>
      <c r="O204" s="99">
        <f t="shared" si="128"/>
        <v>0</v>
      </c>
      <c r="P204" s="71"/>
      <c r="Q204" s="99">
        <f t="shared" si="129"/>
        <v>5.3210000000000006</v>
      </c>
      <c r="R204" s="99">
        <f t="shared" si="130"/>
        <v>5.3210000000000006</v>
      </c>
      <c r="S204" s="99">
        <f t="shared" si="131"/>
        <v>5.3210000000000006</v>
      </c>
      <c r="T204" s="82"/>
      <c r="U204" s="22">
        <f t="shared" si="132"/>
        <v>31</v>
      </c>
      <c r="V204" s="83">
        <f t="shared" si="133"/>
        <v>43886</v>
      </c>
      <c r="W204" s="22">
        <f t="shared" ca="1" si="134"/>
        <v>6837</v>
      </c>
      <c r="X204" s="80">
        <f>VLOOKUP($A204,[0]!Table,MATCH(X$4,[0]!Curves,0))</f>
        <v>6.5358399502232906E-2</v>
      </c>
      <c r="Y204" s="84">
        <f t="shared" ca="1" si="135"/>
        <v>0.29983770804959098</v>
      </c>
      <c r="Z204" s="22">
        <f t="shared" si="136"/>
        <v>0</v>
      </c>
      <c r="AA204" s="22">
        <f t="shared" si="137"/>
        <v>0</v>
      </c>
      <c r="AC204" s="72">
        <f t="shared" ca="1" si="138"/>
        <v>0</v>
      </c>
      <c r="AD204" s="72">
        <f t="shared" ca="1" si="139"/>
        <v>0</v>
      </c>
      <c r="AE204" s="72">
        <f t="shared" ca="1" si="140"/>
        <v>0</v>
      </c>
      <c r="AF204" s="72">
        <f t="shared" ca="1" si="141"/>
        <v>0</v>
      </c>
      <c r="AG204" s="72">
        <f t="shared" ca="1" si="142"/>
        <v>0</v>
      </c>
      <c r="AH204" s="72">
        <f t="shared" ca="1" si="143"/>
        <v>0</v>
      </c>
      <c r="AI204" s="72">
        <f t="shared" ca="1" si="144"/>
        <v>0</v>
      </c>
      <c r="AJ204" s="72">
        <f t="shared" ca="1" si="145"/>
        <v>0</v>
      </c>
      <c r="AK204" s="72">
        <f t="shared" ca="1" si="146"/>
        <v>0</v>
      </c>
      <c r="AL204" s="76"/>
      <c r="AM204" s="72">
        <f t="shared" ca="1" si="147"/>
        <v>0</v>
      </c>
      <c r="AN204" s="72">
        <f t="shared" ca="1" si="148"/>
        <v>0</v>
      </c>
      <c r="AO204" s="72">
        <f t="shared" ca="1" si="149"/>
        <v>0</v>
      </c>
      <c r="AP204" s="85">
        <f t="shared" ca="1" si="150"/>
        <v>0</v>
      </c>
      <c r="AR204" s="72">
        <f t="shared" ca="1" si="151"/>
        <v>0</v>
      </c>
      <c r="AS204" s="72">
        <f t="shared" ca="1" si="152"/>
        <v>0</v>
      </c>
      <c r="AT204" s="72">
        <f t="shared" ca="1" si="153"/>
        <v>0</v>
      </c>
      <c r="AU204" s="85">
        <f t="shared" ca="1" si="154"/>
        <v>0</v>
      </c>
      <c r="AV204" s="85"/>
      <c r="AW204" s="73">
        <f t="shared" ca="1" si="155"/>
        <v>0</v>
      </c>
      <c r="AY204" s="73">
        <f t="shared" ca="1" si="156"/>
        <v>0</v>
      </c>
      <c r="AZ204" s="86"/>
    </row>
    <row r="205" spans="1:52" ht="12" customHeight="1">
      <c r="A205" s="77">
        <f t="shared" si="157"/>
        <v>43862</v>
      </c>
      <c r="B205" s="78">
        <f t="shared" si="158"/>
        <v>50000</v>
      </c>
      <c r="C205" s="87"/>
      <c r="D205" s="79">
        <f t="shared" si="120"/>
        <v>50000</v>
      </c>
      <c r="E205" s="67">
        <f t="shared" si="121"/>
        <v>0</v>
      </c>
      <c r="F205" s="67">
        <f t="shared" ca="1" si="122"/>
        <v>0</v>
      </c>
      <c r="G205" s="80">
        <f>VLOOKUP($A205,[0]!Table,MATCH(G$4,[0]!Curves,0))</f>
        <v>5.2030000000000003</v>
      </c>
      <c r="H205" s="81">
        <f t="shared" si="123"/>
        <v>5.2030000000000003</v>
      </c>
      <c r="I205" s="80">
        <f t="shared" si="124"/>
        <v>5.2030000000000003</v>
      </c>
      <c r="J205" s="80">
        <f>VLOOKUP($A205,[0]!Table,MATCH(J$4,[0]!Curves,0))</f>
        <v>0</v>
      </c>
      <c r="K205" s="81">
        <f t="shared" si="125"/>
        <v>0</v>
      </c>
      <c r="L205" s="99">
        <f t="shared" si="126"/>
        <v>0</v>
      </c>
      <c r="M205" s="80">
        <f>VLOOKUP($A205,[0]!Table,MATCH(M$4,[0]!Curves,0))</f>
        <v>0</v>
      </c>
      <c r="N205" s="81">
        <f t="shared" si="127"/>
        <v>0</v>
      </c>
      <c r="O205" s="99">
        <f t="shared" si="128"/>
        <v>0</v>
      </c>
      <c r="P205" s="71"/>
      <c r="Q205" s="99">
        <f t="shared" si="129"/>
        <v>5.2030000000000003</v>
      </c>
      <c r="R205" s="99">
        <f t="shared" si="130"/>
        <v>5.2030000000000003</v>
      </c>
      <c r="S205" s="99">
        <f t="shared" si="131"/>
        <v>5.2030000000000003</v>
      </c>
      <c r="T205" s="82"/>
      <c r="U205" s="22">
        <f t="shared" si="132"/>
        <v>29</v>
      </c>
      <c r="V205" s="83">
        <f t="shared" si="133"/>
        <v>43915</v>
      </c>
      <c r="W205" s="22">
        <f t="shared" ca="1" si="134"/>
        <v>6866</v>
      </c>
      <c r="X205" s="80">
        <f>VLOOKUP($A205,[0]!Table,MATCH(X$4,[0]!Curves,0))</f>
        <v>6.5394574668368802E-2</v>
      </c>
      <c r="Y205" s="84">
        <f t="shared" ca="1" si="135"/>
        <v>0.29812601092606489</v>
      </c>
      <c r="Z205" s="22">
        <f t="shared" si="136"/>
        <v>0</v>
      </c>
      <c r="AA205" s="22">
        <f t="shared" si="137"/>
        <v>0</v>
      </c>
      <c r="AC205" s="72">
        <f t="shared" ca="1" si="138"/>
        <v>0</v>
      </c>
      <c r="AD205" s="72">
        <f t="shared" ca="1" si="139"/>
        <v>0</v>
      </c>
      <c r="AE205" s="72">
        <f t="shared" ca="1" si="140"/>
        <v>0</v>
      </c>
      <c r="AF205" s="72">
        <f t="shared" ca="1" si="141"/>
        <v>0</v>
      </c>
      <c r="AG205" s="72">
        <f t="shared" ca="1" si="142"/>
        <v>0</v>
      </c>
      <c r="AH205" s="72">
        <f t="shared" ca="1" si="143"/>
        <v>0</v>
      </c>
      <c r="AI205" s="72">
        <f t="shared" ca="1" si="144"/>
        <v>0</v>
      </c>
      <c r="AJ205" s="72">
        <f t="shared" ca="1" si="145"/>
        <v>0</v>
      </c>
      <c r="AK205" s="72">
        <f t="shared" ca="1" si="146"/>
        <v>0</v>
      </c>
      <c r="AL205" s="76"/>
      <c r="AM205" s="72">
        <f t="shared" ca="1" si="147"/>
        <v>0</v>
      </c>
      <c r="AN205" s="72">
        <f t="shared" ca="1" si="148"/>
        <v>0</v>
      </c>
      <c r="AO205" s="72">
        <f t="shared" ca="1" si="149"/>
        <v>0</v>
      </c>
      <c r="AP205" s="85">
        <f t="shared" ca="1" si="150"/>
        <v>0</v>
      </c>
      <c r="AR205" s="72">
        <f t="shared" ca="1" si="151"/>
        <v>0</v>
      </c>
      <c r="AS205" s="72">
        <f t="shared" ca="1" si="152"/>
        <v>0</v>
      </c>
      <c r="AT205" s="72">
        <f t="shared" ca="1" si="153"/>
        <v>0</v>
      </c>
      <c r="AU205" s="85">
        <f t="shared" ca="1" si="154"/>
        <v>0</v>
      </c>
      <c r="AV205" s="85"/>
      <c r="AW205" s="73">
        <f t="shared" ca="1" si="155"/>
        <v>0</v>
      </c>
      <c r="AY205" s="73">
        <f t="shared" ca="1" si="156"/>
        <v>0</v>
      </c>
      <c r="AZ205" s="86"/>
    </row>
    <row r="206" spans="1:52" ht="12" customHeight="1">
      <c r="A206" s="77">
        <f t="shared" si="157"/>
        <v>43891</v>
      </c>
      <c r="B206" s="78">
        <f t="shared" si="158"/>
        <v>50000</v>
      </c>
      <c r="C206" s="87"/>
      <c r="D206" s="79">
        <f t="shared" si="120"/>
        <v>50000</v>
      </c>
      <c r="E206" s="67">
        <f t="shared" si="121"/>
        <v>0</v>
      </c>
      <c r="F206" s="67">
        <f t="shared" ca="1" si="122"/>
        <v>0</v>
      </c>
      <c r="G206" s="80">
        <f>VLOOKUP($A206,[0]!Table,MATCH(G$4,[0]!Curves,0))</f>
        <v>5.07</v>
      </c>
      <c r="H206" s="81">
        <f t="shared" si="123"/>
        <v>5.07</v>
      </c>
      <c r="I206" s="80">
        <f t="shared" si="124"/>
        <v>5.07</v>
      </c>
      <c r="J206" s="80">
        <f>VLOOKUP($A206,[0]!Table,MATCH(J$4,[0]!Curves,0))</f>
        <v>0</v>
      </c>
      <c r="K206" s="81">
        <f t="shared" si="125"/>
        <v>0</v>
      </c>
      <c r="L206" s="99">
        <f t="shared" si="126"/>
        <v>0</v>
      </c>
      <c r="M206" s="80">
        <f>VLOOKUP($A206,[0]!Table,MATCH(M$4,[0]!Curves,0))</f>
        <v>0</v>
      </c>
      <c r="N206" s="81">
        <f t="shared" si="127"/>
        <v>0</v>
      </c>
      <c r="O206" s="99">
        <f t="shared" si="128"/>
        <v>0</v>
      </c>
      <c r="P206" s="71"/>
      <c r="Q206" s="99">
        <f t="shared" si="129"/>
        <v>5.07</v>
      </c>
      <c r="R206" s="99">
        <f t="shared" si="130"/>
        <v>5.07</v>
      </c>
      <c r="S206" s="99">
        <f t="shared" si="131"/>
        <v>5.07</v>
      </c>
      <c r="T206" s="82"/>
      <c r="U206" s="22">
        <f t="shared" si="132"/>
        <v>31</v>
      </c>
      <c r="V206" s="83">
        <f t="shared" si="133"/>
        <v>43946</v>
      </c>
      <c r="W206" s="22">
        <f t="shared" ca="1" si="134"/>
        <v>6897</v>
      </c>
      <c r="X206" s="80">
        <f>VLOOKUP($A206,[0]!Table,MATCH(X$4,[0]!Curves,0))</f>
        <v>6.5428415953211708E-2</v>
      </c>
      <c r="Y206" s="84">
        <f t="shared" ca="1" si="135"/>
        <v>0.29630536832101012</v>
      </c>
      <c r="Z206" s="22">
        <f t="shared" si="136"/>
        <v>0</v>
      </c>
      <c r="AA206" s="22">
        <f t="shared" si="137"/>
        <v>0</v>
      </c>
      <c r="AC206" s="72">
        <f t="shared" ca="1" si="138"/>
        <v>0</v>
      </c>
      <c r="AD206" s="72">
        <f t="shared" ca="1" si="139"/>
        <v>0</v>
      </c>
      <c r="AE206" s="72">
        <f t="shared" ca="1" si="140"/>
        <v>0</v>
      </c>
      <c r="AF206" s="72">
        <f t="shared" ca="1" si="141"/>
        <v>0</v>
      </c>
      <c r="AG206" s="72">
        <f t="shared" ca="1" si="142"/>
        <v>0</v>
      </c>
      <c r="AH206" s="72">
        <f t="shared" ca="1" si="143"/>
        <v>0</v>
      </c>
      <c r="AI206" s="72">
        <f t="shared" ca="1" si="144"/>
        <v>0</v>
      </c>
      <c r="AJ206" s="72">
        <f t="shared" ca="1" si="145"/>
        <v>0</v>
      </c>
      <c r="AK206" s="72">
        <f t="shared" ca="1" si="146"/>
        <v>0</v>
      </c>
      <c r="AL206" s="76"/>
      <c r="AM206" s="72">
        <f t="shared" ca="1" si="147"/>
        <v>0</v>
      </c>
      <c r="AN206" s="72">
        <f t="shared" ca="1" si="148"/>
        <v>0</v>
      </c>
      <c r="AO206" s="72">
        <f t="shared" ca="1" si="149"/>
        <v>0</v>
      </c>
      <c r="AP206" s="85">
        <f t="shared" ca="1" si="150"/>
        <v>0</v>
      </c>
      <c r="AR206" s="72">
        <f t="shared" ca="1" si="151"/>
        <v>0</v>
      </c>
      <c r="AS206" s="72">
        <f t="shared" ca="1" si="152"/>
        <v>0</v>
      </c>
      <c r="AT206" s="72">
        <f t="shared" ca="1" si="153"/>
        <v>0</v>
      </c>
      <c r="AU206" s="85">
        <f t="shared" ca="1" si="154"/>
        <v>0</v>
      </c>
      <c r="AV206" s="85"/>
      <c r="AW206" s="73">
        <f t="shared" ca="1" si="155"/>
        <v>0</v>
      </c>
      <c r="AY206" s="73">
        <f t="shared" ca="1" si="156"/>
        <v>0</v>
      </c>
      <c r="AZ206" s="86"/>
    </row>
    <row r="207" spans="1:52" ht="12" customHeight="1">
      <c r="A207" s="77">
        <f t="shared" si="157"/>
        <v>43922</v>
      </c>
      <c r="B207" s="78">
        <f t="shared" si="158"/>
        <v>50000</v>
      </c>
      <c r="C207" s="87"/>
      <c r="D207" s="79">
        <f t="shared" si="120"/>
        <v>50000</v>
      </c>
      <c r="E207" s="67">
        <f t="shared" si="121"/>
        <v>0</v>
      </c>
      <c r="F207" s="67">
        <f t="shared" ca="1" si="122"/>
        <v>0</v>
      </c>
      <c r="G207" s="80">
        <f>VLOOKUP($A207,[0]!Table,MATCH(G$4,[0]!Curves,0))</f>
        <v>4.8849999999999998</v>
      </c>
      <c r="H207" s="81">
        <f t="shared" si="123"/>
        <v>4.8849999999999998</v>
      </c>
      <c r="I207" s="80">
        <f t="shared" si="124"/>
        <v>4.8849999999999998</v>
      </c>
      <c r="J207" s="80">
        <f>VLOOKUP($A207,[0]!Table,MATCH(J$4,[0]!Curves,0))</f>
        <v>0</v>
      </c>
      <c r="K207" s="81">
        <f t="shared" si="125"/>
        <v>0</v>
      </c>
      <c r="L207" s="99">
        <f t="shared" si="126"/>
        <v>0</v>
      </c>
      <c r="M207" s="80">
        <f>VLOOKUP($A207,[0]!Table,MATCH(M$4,[0]!Curves,0))</f>
        <v>0</v>
      </c>
      <c r="N207" s="81">
        <f t="shared" si="127"/>
        <v>0</v>
      </c>
      <c r="O207" s="99">
        <f t="shared" si="128"/>
        <v>0</v>
      </c>
      <c r="P207" s="71"/>
      <c r="Q207" s="99">
        <f t="shared" si="129"/>
        <v>4.8849999999999998</v>
      </c>
      <c r="R207" s="99">
        <f t="shared" si="130"/>
        <v>4.8849999999999998</v>
      </c>
      <c r="S207" s="99">
        <f t="shared" si="131"/>
        <v>4.8849999999999998</v>
      </c>
      <c r="T207" s="82"/>
      <c r="U207" s="22">
        <f t="shared" si="132"/>
        <v>30</v>
      </c>
      <c r="V207" s="83">
        <f t="shared" si="133"/>
        <v>43976</v>
      </c>
      <c r="W207" s="22">
        <f t="shared" ca="1" si="134"/>
        <v>6927</v>
      </c>
      <c r="X207" s="80">
        <f>VLOOKUP($A207,[0]!Table,MATCH(X$4,[0]!Curves,0))</f>
        <v>6.5464591120186502E-2</v>
      </c>
      <c r="Y207" s="84">
        <f t="shared" ca="1" si="135"/>
        <v>0.29455237886297098</v>
      </c>
      <c r="Z207" s="22">
        <f t="shared" si="136"/>
        <v>0</v>
      </c>
      <c r="AA207" s="22">
        <f t="shared" si="137"/>
        <v>0</v>
      </c>
      <c r="AC207" s="72">
        <f t="shared" ca="1" si="138"/>
        <v>0</v>
      </c>
      <c r="AD207" s="72">
        <f t="shared" ca="1" si="139"/>
        <v>0</v>
      </c>
      <c r="AE207" s="72">
        <f t="shared" ca="1" si="140"/>
        <v>0</v>
      </c>
      <c r="AF207" s="72">
        <f t="shared" ca="1" si="141"/>
        <v>0</v>
      </c>
      <c r="AG207" s="72">
        <f t="shared" ca="1" si="142"/>
        <v>0</v>
      </c>
      <c r="AH207" s="72">
        <f t="shared" ca="1" si="143"/>
        <v>0</v>
      </c>
      <c r="AI207" s="72">
        <f t="shared" ca="1" si="144"/>
        <v>0</v>
      </c>
      <c r="AJ207" s="72">
        <f t="shared" ca="1" si="145"/>
        <v>0</v>
      </c>
      <c r="AK207" s="72">
        <f t="shared" ca="1" si="146"/>
        <v>0</v>
      </c>
      <c r="AL207" s="76"/>
      <c r="AM207" s="72">
        <f t="shared" ca="1" si="147"/>
        <v>0</v>
      </c>
      <c r="AN207" s="72">
        <f t="shared" ca="1" si="148"/>
        <v>0</v>
      </c>
      <c r="AO207" s="72">
        <f t="shared" ca="1" si="149"/>
        <v>0</v>
      </c>
      <c r="AP207" s="85">
        <f t="shared" ca="1" si="150"/>
        <v>0</v>
      </c>
      <c r="AR207" s="72">
        <f t="shared" ca="1" si="151"/>
        <v>0</v>
      </c>
      <c r="AS207" s="72">
        <f t="shared" ca="1" si="152"/>
        <v>0</v>
      </c>
      <c r="AT207" s="72">
        <f t="shared" ca="1" si="153"/>
        <v>0</v>
      </c>
      <c r="AU207" s="85">
        <f t="shared" ca="1" si="154"/>
        <v>0</v>
      </c>
      <c r="AV207" s="85"/>
      <c r="AW207" s="73">
        <f t="shared" ca="1" si="155"/>
        <v>0</v>
      </c>
      <c r="AY207" s="73">
        <f t="shared" ca="1" si="156"/>
        <v>0</v>
      </c>
      <c r="AZ207" s="86"/>
    </row>
    <row r="208" spans="1:52" ht="12" customHeight="1">
      <c r="A208" s="77">
        <f t="shared" si="157"/>
        <v>43952</v>
      </c>
      <c r="B208" s="78">
        <f t="shared" si="158"/>
        <v>50000</v>
      </c>
      <c r="C208" s="87"/>
      <c r="D208" s="79">
        <f t="shared" si="120"/>
        <v>50000</v>
      </c>
      <c r="E208" s="67">
        <f t="shared" si="121"/>
        <v>0</v>
      </c>
      <c r="F208" s="67">
        <f t="shared" ca="1" si="122"/>
        <v>0</v>
      </c>
      <c r="G208" s="80">
        <f>VLOOKUP($A208,[0]!Table,MATCH(G$4,[0]!Curves,0))</f>
        <v>4.875</v>
      </c>
      <c r="H208" s="81">
        <f t="shared" si="123"/>
        <v>4.875</v>
      </c>
      <c r="I208" s="80">
        <f t="shared" si="124"/>
        <v>4.875</v>
      </c>
      <c r="J208" s="80">
        <f>VLOOKUP($A208,[0]!Table,MATCH(J$4,[0]!Curves,0))</f>
        <v>0</v>
      </c>
      <c r="K208" s="81">
        <f t="shared" si="125"/>
        <v>0</v>
      </c>
      <c r="L208" s="99">
        <f t="shared" si="126"/>
        <v>0</v>
      </c>
      <c r="M208" s="80">
        <f>VLOOKUP($A208,[0]!Table,MATCH(M$4,[0]!Curves,0))</f>
        <v>0</v>
      </c>
      <c r="N208" s="81">
        <f t="shared" si="127"/>
        <v>0</v>
      </c>
      <c r="O208" s="99">
        <f t="shared" si="128"/>
        <v>0</v>
      </c>
      <c r="P208" s="71"/>
      <c r="Q208" s="99">
        <f t="shared" si="129"/>
        <v>4.875</v>
      </c>
      <c r="R208" s="99">
        <f t="shared" si="130"/>
        <v>4.875</v>
      </c>
      <c r="S208" s="99">
        <f t="shared" si="131"/>
        <v>4.875</v>
      </c>
      <c r="T208" s="82"/>
      <c r="U208" s="22">
        <f t="shared" si="132"/>
        <v>31</v>
      </c>
      <c r="V208" s="83">
        <f t="shared" si="133"/>
        <v>44007</v>
      </c>
      <c r="W208" s="22">
        <f t="shared" ca="1" si="134"/>
        <v>6958</v>
      </c>
      <c r="X208" s="80">
        <f>VLOOKUP($A208,[0]!Table,MATCH(X$4,[0]!Curves,0))</f>
        <v>6.5499599346705101E-2</v>
      </c>
      <c r="Y208" s="84">
        <f t="shared" ca="1" si="135"/>
        <v>0.29275014173791397</v>
      </c>
      <c r="Z208" s="22">
        <f t="shared" si="136"/>
        <v>0</v>
      </c>
      <c r="AA208" s="22">
        <f t="shared" si="137"/>
        <v>0</v>
      </c>
      <c r="AC208" s="72">
        <f t="shared" ca="1" si="138"/>
        <v>0</v>
      </c>
      <c r="AD208" s="72">
        <f t="shared" ca="1" si="139"/>
        <v>0</v>
      </c>
      <c r="AE208" s="72">
        <f t="shared" ca="1" si="140"/>
        <v>0</v>
      </c>
      <c r="AF208" s="72">
        <f t="shared" ca="1" si="141"/>
        <v>0</v>
      </c>
      <c r="AG208" s="72">
        <f t="shared" ca="1" si="142"/>
        <v>0</v>
      </c>
      <c r="AH208" s="72">
        <f t="shared" ca="1" si="143"/>
        <v>0</v>
      </c>
      <c r="AI208" s="72">
        <f t="shared" ca="1" si="144"/>
        <v>0</v>
      </c>
      <c r="AJ208" s="72">
        <f t="shared" ca="1" si="145"/>
        <v>0</v>
      </c>
      <c r="AK208" s="72">
        <f t="shared" ca="1" si="146"/>
        <v>0</v>
      </c>
      <c r="AL208" s="76"/>
      <c r="AM208" s="72">
        <f t="shared" ca="1" si="147"/>
        <v>0</v>
      </c>
      <c r="AN208" s="72">
        <f t="shared" ca="1" si="148"/>
        <v>0</v>
      </c>
      <c r="AO208" s="72">
        <f t="shared" ca="1" si="149"/>
        <v>0</v>
      </c>
      <c r="AP208" s="85">
        <f t="shared" ca="1" si="150"/>
        <v>0</v>
      </c>
      <c r="AR208" s="72">
        <f t="shared" ca="1" si="151"/>
        <v>0</v>
      </c>
      <c r="AS208" s="72">
        <f t="shared" ca="1" si="152"/>
        <v>0</v>
      </c>
      <c r="AT208" s="72">
        <f t="shared" ca="1" si="153"/>
        <v>0</v>
      </c>
      <c r="AU208" s="85">
        <f t="shared" ca="1" si="154"/>
        <v>0</v>
      </c>
      <c r="AV208" s="85"/>
      <c r="AW208" s="73">
        <f t="shared" ca="1" si="155"/>
        <v>0</v>
      </c>
      <c r="AY208" s="73">
        <f t="shared" ca="1" si="156"/>
        <v>0</v>
      </c>
      <c r="AZ208" s="86"/>
    </row>
    <row r="209" spans="1:52" ht="12" customHeight="1">
      <c r="A209" s="77">
        <f t="shared" si="157"/>
        <v>43983</v>
      </c>
      <c r="B209" s="78">
        <f t="shared" si="158"/>
        <v>50000</v>
      </c>
      <c r="C209" s="87"/>
      <c r="D209" s="79">
        <f t="shared" si="120"/>
        <v>50000</v>
      </c>
      <c r="E209" s="67">
        <f t="shared" si="121"/>
        <v>0</v>
      </c>
      <c r="F209" s="67">
        <f t="shared" ca="1" si="122"/>
        <v>0</v>
      </c>
      <c r="G209" s="80">
        <f>VLOOKUP($A209,[0]!Table,MATCH(G$4,[0]!Curves,0))</f>
        <v>4.9110000000000005</v>
      </c>
      <c r="H209" s="81">
        <f t="shared" si="123"/>
        <v>4.9110000000000005</v>
      </c>
      <c r="I209" s="80">
        <f t="shared" si="124"/>
        <v>4.9110000000000005</v>
      </c>
      <c r="J209" s="80">
        <f>VLOOKUP($A209,[0]!Table,MATCH(J$4,[0]!Curves,0))</f>
        <v>0</v>
      </c>
      <c r="K209" s="81">
        <f t="shared" si="125"/>
        <v>0</v>
      </c>
      <c r="L209" s="99">
        <f t="shared" si="126"/>
        <v>0</v>
      </c>
      <c r="M209" s="80">
        <f>VLOOKUP($A209,[0]!Table,MATCH(M$4,[0]!Curves,0))</f>
        <v>0</v>
      </c>
      <c r="N209" s="81">
        <f t="shared" si="127"/>
        <v>0</v>
      </c>
      <c r="O209" s="99">
        <f t="shared" si="128"/>
        <v>0</v>
      </c>
      <c r="P209" s="71"/>
      <c r="Q209" s="99">
        <f t="shared" si="129"/>
        <v>4.9110000000000005</v>
      </c>
      <c r="R209" s="99">
        <f t="shared" si="130"/>
        <v>4.9110000000000005</v>
      </c>
      <c r="S209" s="99">
        <f t="shared" si="131"/>
        <v>4.9110000000000005</v>
      </c>
      <c r="T209" s="82"/>
      <c r="U209" s="22">
        <f t="shared" si="132"/>
        <v>30</v>
      </c>
      <c r="V209" s="83">
        <f t="shared" si="133"/>
        <v>44037</v>
      </c>
      <c r="W209" s="22">
        <f t="shared" ca="1" si="134"/>
        <v>6988</v>
      </c>
      <c r="X209" s="80">
        <f>VLOOKUP($A209,[0]!Table,MATCH(X$4,[0]!Curves,0))</f>
        <v>6.5535774514533504E-2</v>
      </c>
      <c r="Y209" s="84">
        <f t="shared" ca="1" si="135"/>
        <v>0.29101489699741945</v>
      </c>
      <c r="Z209" s="22">
        <f t="shared" si="136"/>
        <v>0</v>
      </c>
      <c r="AA209" s="22">
        <f t="shared" si="137"/>
        <v>0</v>
      </c>
      <c r="AC209" s="72">
        <f t="shared" ca="1" si="138"/>
        <v>0</v>
      </c>
      <c r="AD209" s="72">
        <f t="shared" ca="1" si="139"/>
        <v>0</v>
      </c>
      <c r="AE209" s="72">
        <f t="shared" ca="1" si="140"/>
        <v>0</v>
      </c>
      <c r="AF209" s="72">
        <f t="shared" ca="1" si="141"/>
        <v>0</v>
      </c>
      <c r="AG209" s="72">
        <f t="shared" ca="1" si="142"/>
        <v>0</v>
      </c>
      <c r="AH209" s="72">
        <f t="shared" ca="1" si="143"/>
        <v>0</v>
      </c>
      <c r="AI209" s="72">
        <f t="shared" ca="1" si="144"/>
        <v>0</v>
      </c>
      <c r="AJ209" s="72">
        <f t="shared" ca="1" si="145"/>
        <v>0</v>
      </c>
      <c r="AK209" s="72">
        <f t="shared" ca="1" si="146"/>
        <v>0</v>
      </c>
      <c r="AL209" s="76"/>
      <c r="AM209" s="72">
        <f t="shared" ca="1" si="147"/>
        <v>0</v>
      </c>
      <c r="AN209" s="72">
        <f t="shared" ca="1" si="148"/>
        <v>0</v>
      </c>
      <c r="AO209" s="72">
        <f t="shared" ca="1" si="149"/>
        <v>0</v>
      </c>
      <c r="AP209" s="85">
        <f t="shared" ca="1" si="150"/>
        <v>0</v>
      </c>
      <c r="AR209" s="72">
        <f t="shared" ca="1" si="151"/>
        <v>0</v>
      </c>
      <c r="AS209" s="72">
        <f t="shared" ca="1" si="152"/>
        <v>0</v>
      </c>
      <c r="AT209" s="72">
        <f t="shared" ca="1" si="153"/>
        <v>0</v>
      </c>
      <c r="AU209" s="85">
        <f t="shared" ca="1" si="154"/>
        <v>0</v>
      </c>
      <c r="AV209" s="85"/>
      <c r="AW209" s="73">
        <f t="shared" ca="1" si="155"/>
        <v>0</v>
      </c>
      <c r="AY209" s="73">
        <f t="shared" ca="1" si="156"/>
        <v>0</v>
      </c>
      <c r="AZ209" s="86"/>
    </row>
    <row r="210" spans="1:52" ht="12" customHeight="1">
      <c r="A210" s="77">
        <f t="shared" si="157"/>
        <v>44013</v>
      </c>
      <c r="B210" s="78">
        <f t="shared" si="158"/>
        <v>50000</v>
      </c>
      <c r="C210" s="87"/>
      <c r="D210" s="79">
        <f t="shared" si="120"/>
        <v>50000</v>
      </c>
      <c r="E210" s="67">
        <f t="shared" si="121"/>
        <v>0</v>
      </c>
      <c r="F210" s="67">
        <f t="shared" ca="1" si="122"/>
        <v>0</v>
      </c>
      <c r="G210" s="80">
        <f>VLOOKUP($A210,[0]!Table,MATCH(G$4,[0]!Curves,0))</f>
        <v>4.96</v>
      </c>
      <c r="H210" s="81">
        <f t="shared" si="123"/>
        <v>4.96</v>
      </c>
      <c r="I210" s="80">
        <f t="shared" si="124"/>
        <v>4.96</v>
      </c>
      <c r="J210" s="80">
        <f>VLOOKUP($A210,[0]!Table,MATCH(J$4,[0]!Curves,0))</f>
        <v>0</v>
      </c>
      <c r="K210" s="81">
        <f t="shared" si="125"/>
        <v>0</v>
      </c>
      <c r="L210" s="99">
        <f t="shared" si="126"/>
        <v>0</v>
      </c>
      <c r="M210" s="80">
        <f>VLOOKUP($A210,[0]!Table,MATCH(M$4,[0]!Curves,0))</f>
        <v>0</v>
      </c>
      <c r="N210" s="81">
        <f t="shared" si="127"/>
        <v>0</v>
      </c>
      <c r="O210" s="99">
        <f t="shared" si="128"/>
        <v>0</v>
      </c>
      <c r="P210" s="71"/>
      <c r="Q210" s="99">
        <f t="shared" si="129"/>
        <v>4.96</v>
      </c>
      <c r="R210" s="99">
        <f t="shared" si="130"/>
        <v>4.96</v>
      </c>
      <c r="S210" s="99">
        <f t="shared" si="131"/>
        <v>4.96</v>
      </c>
      <c r="T210" s="82"/>
      <c r="U210" s="22">
        <f t="shared" si="132"/>
        <v>31</v>
      </c>
      <c r="V210" s="83">
        <f t="shared" si="133"/>
        <v>44068</v>
      </c>
      <c r="W210" s="22">
        <f t="shared" ca="1" si="134"/>
        <v>7019</v>
      </c>
      <c r="X210" s="80">
        <f>VLOOKUP($A210,[0]!Table,MATCH(X$4,[0]!Curves,0))</f>
        <v>6.5570782741877706E-2</v>
      </c>
      <c r="Y210" s="84">
        <f t="shared" ca="1" si="135"/>
        <v>0.28923092690955815</v>
      </c>
      <c r="Z210" s="22">
        <f t="shared" si="136"/>
        <v>0</v>
      </c>
      <c r="AA210" s="22">
        <f t="shared" si="137"/>
        <v>0</v>
      </c>
      <c r="AC210" s="72">
        <f t="shared" ca="1" si="138"/>
        <v>0</v>
      </c>
      <c r="AD210" s="72">
        <f t="shared" ca="1" si="139"/>
        <v>0</v>
      </c>
      <c r="AE210" s="72">
        <f t="shared" ca="1" si="140"/>
        <v>0</v>
      </c>
      <c r="AF210" s="72">
        <f t="shared" ca="1" si="141"/>
        <v>0</v>
      </c>
      <c r="AG210" s="72">
        <f t="shared" ca="1" si="142"/>
        <v>0</v>
      </c>
      <c r="AH210" s="72">
        <f t="shared" ca="1" si="143"/>
        <v>0</v>
      </c>
      <c r="AI210" s="72">
        <f t="shared" ca="1" si="144"/>
        <v>0</v>
      </c>
      <c r="AJ210" s="72">
        <f t="shared" ca="1" si="145"/>
        <v>0</v>
      </c>
      <c r="AK210" s="72">
        <f t="shared" ca="1" si="146"/>
        <v>0</v>
      </c>
      <c r="AL210" s="76"/>
      <c r="AM210" s="72">
        <f t="shared" ca="1" si="147"/>
        <v>0</v>
      </c>
      <c r="AN210" s="72">
        <f t="shared" ca="1" si="148"/>
        <v>0</v>
      </c>
      <c r="AO210" s="72">
        <f t="shared" ca="1" si="149"/>
        <v>0</v>
      </c>
      <c r="AP210" s="85">
        <f t="shared" ca="1" si="150"/>
        <v>0</v>
      </c>
      <c r="AR210" s="72">
        <f t="shared" ca="1" si="151"/>
        <v>0</v>
      </c>
      <c r="AS210" s="72">
        <f t="shared" ca="1" si="152"/>
        <v>0</v>
      </c>
      <c r="AT210" s="72">
        <f t="shared" ca="1" si="153"/>
        <v>0</v>
      </c>
      <c r="AU210" s="85">
        <f t="shared" ca="1" si="154"/>
        <v>0</v>
      </c>
      <c r="AV210" s="85"/>
      <c r="AW210" s="73">
        <f t="shared" ca="1" si="155"/>
        <v>0</v>
      </c>
      <c r="AY210" s="73">
        <f t="shared" ca="1" si="156"/>
        <v>0</v>
      </c>
      <c r="AZ210" s="86"/>
    </row>
    <row r="211" spans="1:52" ht="12" customHeight="1">
      <c r="A211" s="77">
        <f t="shared" si="157"/>
        <v>44044</v>
      </c>
      <c r="B211" s="78">
        <f t="shared" si="158"/>
        <v>50000</v>
      </c>
      <c r="C211" s="87"/>
      <c r="D211" s="79">
        <f t="shared" si="120"/>
        <v>50000</v>
      </c>
      <c r="E211" s="67">
        <f t="shared" si="121"/>
        <v>0</v>
      </c>
      <c r="F211" s="67">
        <f t="shared" ca="1" si="122"/>
        <v>0</v>
      </c>
      <c r="G211" s="80">
        <f>VLOOKUP($A211,[0]!Table,MATCH(G$4,[0]!Curves,0))</f>
        <v>5.0049999999999999</v>
      </c>
      <c r="H211" s="81">
        <f t="shared" si="123"/>
        <v>5.0049999999999999</v>
      </c>
      <c r="I211" s="80">
        <f t="shared" si="124"/>
        <v>5.0049999999999999</v>
      </c>
      <c r="J211" s="80">
        <f>VLOOKUP($A211,[0]!Table,MATCH(J$4,[0]!Curves,0))</f>
        <v>0</v>
      </c>
      <c r="K211" s="81">
        <f t="shared" si="125"/>
        <v>0</v>
      </c>
      <c r="L211" s="99">
        <f t="shared" si="126"/>
        <v>0</v>
      </c>
      <c r="M211" s="80">
        <f>VLOOKUP($A211,[0]!Table,MATCH(M$4,[0]!Curves,0))</f>
        <v>0</v>
      </c>
      <c r="N211" s="81">
        <f t="shared" si="127"/>
        <v>0</v>
      </c>
      <c r="O211" s="99">
        <f t="shared" si="128"/>
        <v>0</v>
      </c>
      <c r="P211" s="71"/>
      <c r="Q211" s="99">
        <f t="shared" si="129"/>
        <v>5.0049999999999999</v>
      </c>
      <c r="R211" s="99">
        <f t="shared" si="130"/>
        <v>5.0049999999999999</v>
      </c>
      <c r="S211" s="99">
        <f t="shared" si="131"/>
        <v>5.0049999999999999</v>
      </c>
      <c r="T211" s="82"/>
      <c r="U211" s="22">
        <f t="shared" si="132"/>
        <v>31</v>
      </c>
      <c r="V211" s="83">
        <f t="shared" si="133"/>
        <v>44099</v>
      </c>
      <c r="W211" s="22">
        <f t="shared" ca="1" si="134"/>
        <v>7050</v>
      </c>
      <c r="X211" s="80">
        <f>VLOOKUP($A211,[0]!Table,MATCH(X$4,[0]!Curves,0))</f>
        <v>6.5606957910559607E-2</v>
      </c>
      <c r="Y211" s="84">
        <f t="shared" ca="1" si="135"/>
        <v>0.28745618714425619</v>
      </c>
      <c r="Z211" s="22">
        <f t="shared" si="136"/>
        <v>0</v>
      </c>
      <c r="AA211" s="22">
        <f t="shared" si="137"/>
        <v>0</v>
      </c>
      <c r="AC211" s="72">
        <f t="shared" ca="1" si="138"/>
        <v>0</v>
      </c>
      <c r="AD211" s="72">
        <f t="shared" ca="1" si="139"/>
        <v>0</v>
      </c>
      <c r="AE211" s="72">
        <f t="shared" ca="1" si="140"/>
        <v>0</v>
      </c>
      <c r="AF211" s="72">
        <f t="shared" ca="1" si="141"/>
        <v>0</v>
      </c>
      <c r="AG211" s="72">
        <f t="shared" ca="1" si="142"/>
        <v>0</v>
      </c>
      <c r="AH211" s="72">
        <f t="shared" ca="1" si="143"/>
        <v>0</v>
      </c>
      <c r="AI211" s="72">
        <f t="shared" ca="1" si="144"/>
        <v>0</v>
      </c>
      <c r="AJ211" s="72">
        <f t="shared" ca="1" si="145"/>
        <v>0</v>
      </c>
      <c r="AK211" s="72">
        <f t="shared" ca="1" si="146"/>
        <v>0</v>
      </c>
      <c r="AL211" s="76"/>
      <c r="AM211" s="72">
        <f t="shared" ca="1" si="147"/>
        <v>0</v>
      </c>
      <c r="AN211" s="72">
        <f t="shared" ca="1" si="148"/>
        <v>0</v>
      </c>
      <c r="AO211" s="72">
        <f t="shared" ca="1" si="149"/>
        <v>0</v>
      </c>
      <c r="AP211" s="85">
        <f t="shared" ca="1" si="150"/>
        <v>0</v>
      </c>
      <c r="AR211" s="72">
        <f t="shared" ca="1" si="151"/>
        <v>0</v>
      </c>
      <c r="AS211" s="72">
        <f t="shared" ca="1" si="152"/>
        <v>0</v>
      </c>
      <c r="AT211" s="72">
        <f t="shared" ca="1" si="153"/>
        <v>0</v>
      </c>
      <c r="AU211" s="85">
        <f t="shared" ca="1" si="154"/>
        <v>0</v>
      </c>
      <c r="AV211" s="85"/>
      <c r="AW211" s="73">
        <f t="shared" ca="1" si="155"/>
        <v>0</v>
      </c>
      <c r="AY211" s="73">
        <f t="shared" ca="1" si="156"/>
        <v>0</v>
      </c>
      <c r="AZ211" s="86"/>
    </row>
    <row r="212" spans="1:52" ht="12" customHeight="1">
      <c r="A212" s="77">
        <f t="shared" si="157"/>
        <v>44075</v>
      </c>
      <c r="B212" s="78">
        <f t="shared" si="158"/>
        <v>50000</v>
      </c>
      <c r="C212" s="87"/>
      <c r="D212" s="79">
        <f t="shared" si="120"/>
        <v>50000</v>
      </c>
      <c r="E212" s="67">
        <f t="shared" si="121"/>
        <v>0</v>
      </c>
      <c r="F212" s="67">
        <f t="shared" ca="1" si="122"/>
        <v>0</v>
      </c>
      <c r="G212" s="80">
        <f>VLOOKUP($A212,[0]!Table,MATCH(G$4,[0]!Curves,0))</f>
        <v>5.0120000000000005</v>
      </c>
      <c r="H212" s="81">
        <f t="shared" si="123"/>
        <v>5.0120000000000005</v>
      </c>
      <c r="I212" s="80">
        <f t="shared" si="124"/>
        <v>5.0120000000000005</v>
      </c>
      <c r="J212" s="80">
        <f>VLOOKUP($A212,[0]!Table,MATCH(J$4,[0]!Curves,0))</f>
        <v>0</v>
      </c>
      <c r="K212" s="81">
        <f t="shared" si="125"/>
        <v>0</v>
      </c>
      <c r="L212" s="99">
        <f t="shared" si="126"/>
        <v>0</v>
      </c>
      <c r="M212" s="80">
        <f>VLOOKUP($A212,[0]!Table,MATCH(M$4,[0]!Curves,0))</f>
        <v>0</v>
      </c>
      <c r="N212" s="81">
        <f t="shared" si="127"/>
        <v>0</v>
      </c>
      <c r="O212" s="99">
        <f t="shared" si="128"/>
        <v>0</v>
      </c>
      <c r="P212" s="71"/>
      <c r="Q212" s="99">
        <f t="shared" si="129"/>
        <v>5.0120000000000005</v>
      </c>
      <c r="R212" s="99">
        <f t="shared" si="130"/>
        <v>5.0120000000000005</v>
      </c>
      <c r="S212" s="99">
        <f t="shared" si="131"/>
        <v>5.0120000000000005</v>
      </c>
      <c r="T212" s="82"/>
      <c r="U212" s="22">
        <f t="shared" si="132"/>
        <v>30</v>
      </c>
      <c r="V212" s="83">
        <f t="shared" si="133"/>
        <v>44129</v>
      </c>
      <c r="W212" s="22">
        <f t="shared" ca="1" si="134"/>
        <v>7080</v>
      </c>
      <c r="X212" s="80">
        <f>VLOOKUP($A212,[0]!Table,MATCH(X$4,[0]!Curves,0))</f>
        <v>6.5643133079674995E-2</v>
      </c>
      <c r="Y212" s="84">
        <f t="shared" ca="1" si="135"/>
        <v>0.28574745201703683</v>
      </c>
      <c r="Z212" s="22">
        <f t="shared" si="136"/>
        <v>0</v>
      </c>
      <c r="AA212" s="22">
        <f t="shared" si="137"/>
        <v>0</v>
      </c>
      <c r="AC212" s="72">
        <f t="shared" ca="1" si="138"/>
        <v>0</v>
      </c>
      <c r="AD212" s="72">
        <f t="shared" ca="1" si="139"/>
        <v>0</v>
      </c>
      <c r="AE212" s="72">
        <f t="shared" ca="1" si="140"/>
        <v>0</v>
      </c>
      <c r="AF212" s="72">
        <f t="shared" ca="1" si="141"/>
        <v>0</v>
      </c>
      <c r="AG212" s="72">
        <f t="shared" ca="1" si="142"/>
        <v>0</v>
      </c>
      <c r="AH212" s="72">
        <f t="shared" ca="1" si="143"/>
        <v>0</v>
      </c>
      <c r="AI212" s="72">
        <f t="shared" ca="1" si="144"/>
        <v>0</v>
      </c>
      <c r="AJ212" s="72">
        <f t="shared" ca="1" si="145"/>
        <v>0</v>
      </c>
      <c r="AK212" s="72">
        <f t="shared" ca="1" si="146"/>
        <v>0</v>
      </c>
      <c r="AL212" s="76"/>
      <c r="AM212" s="72">
        <f t="shared" ca="1" si="147"/>
        <v>0</v>
      </c>
      <c r="AN212" s="72">
        <f t="shared" ca="1" si="148"/>
        <v>0</v>
      </c>
      <c r="AO212" s="72">
        <f t="shared" ca="1" si="149"/>
        <v>0</v>
      </c>
      <c r="AP212" s="85">
        <f t="shared" ca="1" si="150"/>
        <v>0</v>
      </c>
      <c r="AR212" s="72">
        <f t="shared" ca="1" si="151"/>
        <v>0</v>
      </c>
      <c r="AS212" s="72">
        <f t="shared" ca="1" si="152"/>
        <v>0</v>
      </c>
      <c r="AT212" s="72">
        <f t="shared" ca="1" si="153"/>
        <v>0</v>
      </c>
      <c r="AU212" s="85">
        <f t="shared" ca="1" si="154"/>
        <v>0</v>
      </c>
      <c r="AV212" s="85"/>
      <c r="AW212" s="73">
        <f t="shared" ca="1" si="155"/>
        <v>0</v>
      </c>
      <c r="AY212" s="73">
        <f t="shared" ca="1" si="156"/>
        <v>0</v>
      </c>
      <c r="AZ212" s="86"/>
    </row>
    <row r="213" spans="1:52" ht="12" customHeight="1">
      <c r="A213" s="77">
        <f t="shared" si="157"/>
        <v>44105</v>
      </c>
      <c r="B213" s="78">
        <f t="shared" si="158"/>
        <v>50000</v>
      </c>
      <c r="C213" s="87"/>
      <c r="D213" s="79">
        <f t="shared" si="120"/>
        <v>50000</v>
      </c>
      <c r="E213" s="67">
        <f t="shared" si="121"/>
        <v>0</v>
      </c>
      <c r="F213" s="67">
        <f t="shared" ca="1" si="122"/>
        <v>0</v>
      </c>
      <c r="G213" s="80">
        <f>VLOOKUP($A213,[0]!Table,MATCH(G$4,[0]!Curves,0))</f>
        <v>5.04</v>
      </c>
      <c r="H213" s="81">
        <f t="shared" si="123"/>
        <v>5.04</v>
      </c>
      <c r="I213" s="80">
        <f t="shared" si="124"/>
        <v>5.04</v>
      </c>
      <c r="J213" s="80">
        <f>VLOOKUP($A213,[0]!Table,MATCH(J$4,[0]!Curves,0))</f>
        <v>0</v>
      </c>
      <c r="K213" s="81">
        <f t="shared" si="125"/>
        <v>0</v>
      </c>
      <c r="L213" s="99">
        <f t="shared" si="126"/>
        <v>0</v>
      </c>
      <c r="M213" s="80">
        <f>VLOOKUP($A213,[0]!Table,MATCH(M$4,[0]!Curves,0))</f>
        <v>0</v>
      </c>
      <c r="N213" s="81">
        <f t="shared" si="127"/>
        <v>0</v>
      </c>
      <c r="O213" s="99">
        <f t="shared" si="128"/>
        <v>0</v>
      </c>
      <c r="P213" s="71"/>
      <c r="Q213" s="99">
        <f t="shared" si="129"/>
        <v>5.04</v>
      </c>
      <c r="R213" s="99">
        <f t="shared" si="130"/>
        <v>5.04</v>
      </c>
      <c r="S213" s="99">
        <f t="shared" si="131"/>
        <v>5.04</v>
      </c>
      <c r="T213" s="82"/>
      <c r="U213" s="22">
        <f t="shared" si="132"/>
        <v>31</v>
      </c>
      <c r="V213" s="83">
        <f t="shared" si="133"/>
        <v>44160</v>
      </c>
      <c r="W213" s="22">
        <f t="shared" ca="1" si="134"/>
        <v>7111</v>
      </c>
      <c r="X213" s="80">
        <f>VLOOKUP($A213,[0]!Table,MATCH(X$4,[0]!Curves,0))</f>
        <v>6.5678141308264798E-2</v>
      </c>
      <c r="Y213" s="84">
        <f t="shared" ca="1" si="135"/>
        <v>0.28399077125952343</v>
      </c>
      <c r="Z213" s="22">
        <f t="shared" si="136"/>
        <v>0</v>
      </c>
      <c r="AA213" s="22">
        <f t="shared" si="137"/>
        <v>0</v>
      </c>
      <c r="AC213" s="72">
        <f t="shared" ca="1" si="138"/>
        <v>0</v>
      </c>
      <c r="AD213" s="72">
        <f t="shared" ca="1" si="139"/>
        <v>0</v>
      </c>
      <c r="AE213" s="72">
        <f t="shared" ca="1" si="140"/>
        <v>0</v>
      </c>
      <c r="AF213" s="72">
        <f t="shared" ca="1" si="141"/>
        <v>0</v>
      </c>
      <c r="AG213" s="72">
        <f t="shared" ca="1" si="142"/>
        <v>0</v>
      </c>
      <c r="AH213" s="72">
        <f t="shared" ca="1" si="143"/>
        <v>0</v>
      </c>
      <c r="AI213" s="72">
        <f t="shared" ca="1" si="144"/>
        <v>0</v>
      </c>
      <c r="AJ213" s="72">
        <f t="shared" ca="1" si="145"/>
        <v>0</v>
      </c>
      <c r="AK213" s="72">
        <f t="shared" ca="1" si="146"/>
        <v>0</v>
      </c>
      <c r="AL213" s="76"/>
      <c r="AM213" s="72">
        <f t="shared" ca="1" si="147"/>
        <v>0</v>
      </c>
      <c r="AN213" s="72">
        <f t="shared" ca="1" si="148"/>
        <v>0</v>
      </c>
      <c r="AO213" s="72">
        <f t="shared" ca="1" si="149"/>
        <v>0</v>
      </c>
      <c r="AP213" s="85">
        <f t="shared" ca="1" si="150"/>
        <v>0</v>
      </c>
      <c r="AR213" s="72">
        <f t="shared" ca="1" si="151"/>
        <v>0</v>
      </c>
      <c r="AS213" s="72">
        <f t="shared" ca="1" si="152"/>
        <v>0</v>
      </c>
      <c r="AT213" s="72">
        <f t="shared" ca="1" si="153"/>
        <v>0</v>
      </c>
      <c r="AU213" s="85">
        <f t="shared" ca="1" si="154"/>
        <v>0</v>
      </c>
      <c r="AV213" s="85"/>
      <c r="AW213" s="73">
        <f t="shared" ca="1" si="155"/>
        <v>0</v>
      </c>
      <c r="AY213" s="73">
        <f t="shared" ca="1" si="156"/>
        <v>0</v>
      </c>
      <c r="AZ213" s="86"/>
    </row>
    <row r="214" spans="1:52" ht="12" customHeight="1">
      <c r="A214" s="77">
        <f t="shared" si="157"/>
        <v>44136</v>
      </c>
      <c r="B214" s="78">
        <f t="shared" si="158"/>
        <v>50000</v>
      </c>
      <c r="C214" s="87"/>
      <c r="D214" s="79">
        <f t="shared" si="120"/>
        <v>50000</v>
      </c>
      <c r="E214" s="67">
        <f t="shared" si="121"/>
        <v>0</v>
      </c>
      <c r="F214" s="67">
        <f t="shared" ca="1" si="122"/>
        <v>0</v>
      </c>
      <c r="G214" s="80">
        <f>VLOOKUP($A214,[0]!Table,MATCH(G$4,[0]!Curves,0))</f>
        <v>5.1749999999999998</v>
      </c>
      <c r="H214" s="81">
        <f t="shared" si="123"/>
        <v>5.1749999999999998</v>
      </c>
      <c r="I214" s="80">
        <f t="shared" si="124"/>
        <v>5.1749999999999998</v>
      </c>
      <c r="J214" s="80">
        <f>VLOOKUP($A214,[0]!Table,MATCH(J$4,[0]!Curves,0))</f>
        <v>0</v>
      </c>
      <c r="K214" s="81">
        <f t="shared" si="125"/>
        <v>0</v>
      </c>
      <c r="L214" s="99">
        <f t="shared" si="126"/>
        <v>0</v>
      </c>
      <c r="M214" s="80">
        <f>VLOOKUP($A214,[0]!Table,MATCH(M$4,[0]!Curves,0))</f>
        <v>0</v>
      </c>
      <c r="N214" s="81">
        <f t="shared" si="127"/>
        <v>0</v>
      </c>
      <c r="O214" s="99">
        <f t="shared" si="128"/>
        <v>0</v>
      </c>
      <c r="P214" s="71"/>
      <c r="Q214" s="99">
        <f t="shared" si="129"/>
        <v>5.1749999999999998</v>
      </c>
      <c r="R214" s="99">
        <f t="shared" si="130"/>
        <v>5.1749999999999998</v>
      </c>
      <c r="S214" s="99">
        <f t="shared" si="131"/>
        <v>5.1749999999999998</v>
      </c>
      <c r="T214" s="82"/>
      <c r="U214" s="22">
        <f t="shared" si="132"/>
        <v>30</v>
      </c>
      <c r="V214" s="83">
        <f t="shared" si="133"/>
        <v>44190</v>
      </c>
      <c r="W214" s="22">
        <f t="shared" ca="1" si="134"/>
        <v>7141</v>
      </c>
      <c r="X214" s="80">
        <f>VLOOKUP($A214,[0]!Table,MATCH(X$4,[0]!Curves,0))</f>
        <v>6.5714316478233198E-2</v>
      </c>
      <c r="Y214" s="84">
        <f t="shared" ca="1" si="135"/>
        <v>0.28229944605112467</v>
      </c>
      <c r="Z214" s="22">
        <f t="shared" si="136"/>
        <v>0</v>
      </c>
      <c r="AA214" s="22">
        <f t="shared" si="137"/>
        <v>0</v>
      </c>
      <c r="AC214" s="72">
        <f t="shared" ca="1" si="138"/>
        <v>0</v>
      </c>
      <c r="AD214" s="72">
        <f t="shared" ca="1" si="139"/>
        <v>0</v>
      </c>
      <c r="AE214" s="72">
        <f t="shared" ca="1" si="140"/>
        <v>0</v>
      </c>
      <c r="AF214" s="72">
        <f t="shared" ca="1" si="141"/>
        <v>0</v>
      </c>
      <c r="AG214" s="72">
        <f t="shared" ca="1" si="142"/>
        <v>0</v>
      </c>
      <c r="AH214" s="72">
        <f t="shared" ca="1" si="143"/>
        <v>0</v>
      </c>
      <c r="AI214" s="72">
        <f t="shared" ca="1" si="144"/>
        <v>0</v>
      </c>
      <c r="AJ214" s="72">
        <f t="shared" ca="1" si="145"/>
        <v>0</v>
      </c>
      <c r="AK214" s="72">
        <f t="shared" ca="1" si="146"/>
        <v>0</v>
      </c>
      <c r="AL214" s="76"/>
      <c r="AM214" s="72">
        <f t="shared" ca="1" si="147"/>
        <v>0</v>
      </c>
      <c r="AN214" s="72">
        <f t="shared" ca="1" si="148"/>
        <v>0</v>
      </c>
      <c r="AO214" s="72">
        <f t="shared" ca="1" si="149"/>
        <v>0</v>
      </c>
      <c r="AP214" s="85">
        <f t="shared" ca="1" si="150"/>
        <v>0</v>
      </c>
      <c r="AR214" s="72">
        <f t="shared" ca="1" si="151"/>
        <v>0</v>
      </c>
      <c r="AS214" s="72">
        <f t="shared" ca="1" si="152"/>
        <v>0</v>
      </c>
      <c r="AT214" s="72">
        <f t="shared" ca="1" si="153"/>
        <v>0</v>
      </c>
      <c r="AU214" s="85">
        <f t="shared" ca="1" si="154"/>
        <v>0</v>
      </c>
      <c r="AV214" s="85"/>
      <c r="AW214" s="73">
        <f t="shared" ca="1" si="155"/>
        <v>0</v>
      </c>
      <c r="AY214" s="73">
        <f t="shared" ca="1" si="156"/>
        <v>0</v>
      </c>
      <c r="AZ214" s="86"/>
    </row>
    <row r="215" spans="1:52" ht="12" customHeight="1">
      <c r="A215" s="77">
        <f t="shared" si="157"/>
        <v>44166</v>
      </c>
      <c r="B215" s="78">
        <f t="shared" si="158"/>
        <v>50000</v>
      </c>
      <c r="C215" s="87"/>
      <c r="D215" s="79">
        <f t="shared" si="120"/>
        <v>50000</v>
      </c>
      <c r="E215" s="67">
        <f t="shared" si="121"/>
        <v>0</v>
      </c>
      <c r="F215" s="67">
        <f t="shared" ca="1" si="122"/>
        <v>0</v>
      </c>
      <c r="G215" s="80">
        <f>VLOOKUP($A215,[0]!Table,MATCH(G$4,[0]!Curves,0))</f>
        <v>5.31</v>
      </c>
      <c r="H215" s="81">
        <f t="shared" si="123"/>
        <v>5.31</v>
      </c>
      <c r="I215" s="80">
        <f t="shared" si="124"/>
        <v>5.31</v>
      </c>
      <c r="J215" s="80">
        <f>VLOOKUP($A215,[0]!Table,MATCH(J$4,[0]!Curves,0))</f>
        <v>0</v>
      </c>
      <c r="K215" s="81">
        <f t="shared" si="125"/>
        <v>0</v>
      </c>
      <c r="L215" s="99">
        <f t="shared" si="126"/>
        <v>0</v>
      </c>
      <c r="M215" s="80">
        <f>VLOOKUP($A215,[0]!Table,MATCH(M$4,[0]!Curves,0))</f>
        <v>0</v>
      </c>
      <c r="N215" s="81">
        <f t="shared" si="127"/>
        <v>0</v>
      </c>
      <c r="O215" s="99">
        <f t="shared" si="128"/>
        <v>0</v>
      </c>
      <c r="P215" s="71"/>
      <c r="Q215" s="99">
        <f t="shared" si="129"/>
        <v>5.31</v>
      </c>
      <c r="R215" s="99">
        <f t="shared" si="130"/>
        <v>5.31</v>
      </c>
      <c r="S215" s="99">
        <f t="shared" si="131"/>
        <v>5.31</v>
      </c>
      <c r="T215" s="82"/>
      <c r="U215" s="22">
        <f t="shared" si="132"/>
        <v>31</v>
      </c>
      <c r="V215" s="83">
        <f t="shared" si="133"/>
        <v>44221</v>
      </c>
      <c r="W215" s="22">
        <f t="shared" ca="1" si="134"/>
        <v>7172</v>
      </c>
      <c r="X215" s="80">
        <f>VLOOKUP($A215,[0]!Table,MATCH(X$4,[0]!Curves,0))</f>
        <v>6.5749324707648604E-2</v>
      </c>
      <c r="Y215" s="84">
        <f t="shared" ca="1" si="135"/>
        <v>0.28056068689058883</v>
      </c>
      <c r="Z215" s="22">
        <f t="shared" si="136"/>
        <v>0</v>
      </c>
      <c r="AA215" s="22">
        <f t="shared" si="137"/>
        <v>0</v>
      </c>
      <c r="AC215" s="72">
        <f t="shared" ca="1" si="138"/>
        <v>0</v>
      </c>
      <c r="AD215" s="72">
        <f t="shared" ca="1" si="139"/>
        <v>0</v>
      </c>
      <c r="AE215" s="72">
        <f t="shared" ca="1" si="140"/>
        <v>0</v>
      </c>
      <c r="AF215" s="72">
        <f t="shared" ca="1" si="141"/>
        <v>0</v>
      </c>
      <c r="AG215" s="72">
        <f t="shared" ca="1" si="142"/>
        <v>0</v>
      </c>
      <c r="AH215" s="72">
        <f t="shared" ca="1" si="143"/>
        <v>0</v>
      </c>
      <c r="AI215" s="72">
        <f t="shared" ca="1" si="144"/>
        <v>0</v>
      </c>
      <c r="AJ215" s="72">
        <f t="shared" ca="1" si="145"/>
        <v>0</v>
      </c>
      <c r="AK215" s="72">
        <f t="shared" ca="1" si="146"/>
        <v>0</v>
      </c>
      <c r="AL215" s="76"/>
      <c r="AM215" s="72">
        <f t="shared" ca="1" si="147"/>
        <v>0</v>
      </c>
      <c r="AN215" s="72">
        <f t="shared" ca="1" si="148"/>
        <v>0</v>
      </c>
      <c r="AO215" s="72">
        <f t="shared" ca="1" si="149"/>
        <v>0</v>
      </c>
      <c r="AP215" s="85">
        <f t="shared" ca="1" si="150"/>
        <v>0</v>
      </c>
      <c r="AR215" s="72">
        <f t="shared" ca="1" si="151"/>
        <v>0</v>
      </c>
      <c r="AS215" s="72">
        <f t="shared" ca="1" si="152"/>
        <v>0</v>
      </c>
      <c r="AT215" s="72">
        <f t="shared" ca="1" si="153"/>
        <v>0</v>
      </c>
      <c r="AU215" s="85">
        <f t="shared" ca="1" si="154"/>
        <v>0</v>
      </c>
      <c r="AV215" s="85"/>
      <c r="AW215" s="73">
        <f t="shared" ca="1" si="155"/>
        <v>0</v>
      </c>
      <c r="AY215" s="73">
        <f t="shared" ca="1" si="156"/>
        <v>0</v>
      </c>
      <c r="AZ215" s="86"/>
    </row>
    <row r="216" spans="1:52" ht="12" customHeight="1">
      <c r="A216" s="77">
        <f t="shared" si="157"/>
        <v>44197</v>
      </c>
      <c r="B216" s="78">
        <f t="shared" si="158"/>
        <v>50000</v>
      </c>
      <c r="C216" s="87"/>
      <c r="D216" s="79">
        <f t="shared" si="120"/>
        <v>50000</v>
      </c>
      <c r="E216" s="67">
        <f t="shared" si="121"/>
        <v>0</v>
      </c>
      <c r="F216" s="67">
        <f t="shared" ca="1" si="122"/>
        <v>0</v>
      </c>
      <c r="G216" s="80">
        <f>VLOOKUP($A216,[0]!Table,MATCH(G$4,[0]!Curves,0))</f>
        <v>5.4060000000000006</v>
      </c>
      <c r="H216" s="81">
        <f t="shared" si="123"/>
        <v>5.4060000000000006</v>
      </c>
      <c r="I216" s="80">
        <f t="shared" si="124"/>
        <v>5.4060000000000006</v>
      </c>
      <c r="J216" s="80">
        <f>VLOOKUP($A216,[0]!Table,MATCH(J$4,[0]!Curves,0))</f>
        <v>0</v>
      </c>
      <c r="K216" s="81">
        <f t="shared" si="125"/>
        <v>0</v>
      </c>
      <c r="L216" s="99">
        <f t="shared" si="126"/>
        <v>0</v>
      </c>
      <c r="M216" s="80">
        <f>VLOOKUP($A216,[0]!Table,MATCH(M$4,[0]!Curves,0))</f>
        <v>0</v>
      </c>
      <c r="N216" s="81">
        <f t="shared" si="127"/>
        <v>0</v>
      </c>
      <c r="O216" s="99">
        <f t="shared" si="128"/>
        <v>0</v>
      </c>
      <c r="P216" s="71"/>
      <c r="Q216" s="99">
        <f t="shared" si="129"/>
        <v>5.4060000000000006</v>
      </c>
      <c r="R216" s="99">
        <f t="shared" si="130"/>
        <v>5.4060000000000006</v>
      </c>
      <c r="S216" s="99">
        <f t="shared" si="131"/>
        <v>5.4060000000000006</v>
      </c>
      <c r="T216" s="82"/>
      <c r="U216" s="22">
        <f t="shared" si="132"/>
        <v>31</v>
      </c>
      <c r="V216" s="83">
        <f t="shared" si="133"/>
        <v>44252</v>
      </c>
      <c r="W216" s="22">
        <f t="shared" ca="1" si="134"/>
        <v>7203</v>
      </c>
      <c r="X216" s="80">
        <f>VLOOKUP($A216,[0]!Table,MATCH(X$4,[0]!Curves,0))</f>
        <v>6.5785499878470599E-2</v>
      </c>
      <c r="Y216" s="84">
        <f t="shared" ca="1" si="135"/>
        <v>0.27883098290276048</v>
      </c>
      <c r="Z216" s="22">
        <f t="shared" si="136"/>
        <v>0</v>
      </c>
      <c r="AA216" s="22">
        <f t="shared" si="137"/>
        <v>0</v>
      </c>
      <c r="AC216" s="72">
        <f t="shared" ca="1" si="138"/>
        <v>0</v>
      </c>
      <c r="AD216" s="72">
        <f t="shared" ca="1" si="139"/>
        <v>0</v>
      </c>
      <c r="AE216" s="72">
        <f t="shared" ca="1" si="140"/>
        <v>0</v>
      </c>
      <c r="AF216" s="72">
        <f t="shared" ca="1" si="141"/>
        <v>0</v>
      </c>
      <c r="AG216" s="72">
        <f t="shared" ca="1" si="142"/>
        <v>0</v>
      </c>
      <c r="AH216" s="72">
        <f t="shared" ca="1" si="143"/>
        <v>0</v>
      </c>
      <c r="AI216" s="72">
        <f t="shared" ca="1" si="144"/>
        <v>0</v>
      </c>
      <c r="AJ216" s="72">
        <f t="shared" ca="1" si="145"/>
        <v>0</v>
      </c>
      <c r="AK216" s="72">
        <f t="shared" ca="1" si="146"/>
        <v>0</v>
      </c>
      <c r="AL216" s="76"/>
      <c r="AM216" s="72">
        <f t="shared" ca="1" si="147"/>
        <v>0</v>
      </c>
      <c r="AN216" s="72">
        <f t="shared" ca="1" si="148"/>
        <v>0</v>
      </c>
      <c r="AO216" s="72">
        <f t="shared" ca="1" si="149"/>
        <v>0</v>
      </c>
      <c r="AP216" s="85">
        <f t="shared" ca="1" si="150"/>
        <v>0</v>
      </c>
      <c r="AR216" s="72">
        <f t="shared" ca="1" si="151"/>
        <v>0</v>
      </c>
      <c r="AS216" s="72">
        <f t="shared" ca="1" si="152"/>
        <v>0</v>
      </c>
      <c r="AT216" s="72">
        <f t="shared" ca="1" si="153"/>
        <v>0</v>
      </c>
      <c r="AU216" s="85">
        <f t="shared" ca="1" si="154"/>
        <v>0</v>
      </c>
      <c r="AV216" s="85"/>
      <c r="AW216" s="73">
        <f t="shared" ca="1" si="155"/>
        <v>0</v>
      </c>
      <c r="AY216" s="73">
        <f t="shared" ca="1" si="156"/>
        <v>0</v>
      </c>
      <c r="AZ216" s="86"/>
    </row>
    <row r="217" spans="1:52" ht="12" customHeight="1">
      <c r="A217" s="77">
        <f t="shared" si="157"/>
        <v>44228</v>
      </c>
      <c r="B217" s="78">
        <f t="shared" si="158"/>
        <v>50000</v>
      </c>
      <c r="C217" s="87"/>
      <c r="D217" s="79">
        <f t="shared" si="120"/>
        <v>50000</v>
      </c>
      <c r="E217" s="67">
        <f t="shared" si="121"/>
        <v>0</v>
      </c>
      <c r="F217" s="67">
        <f t="shared" ca="1" si="122"/>
        <v>0</v>
      </c>
      <c r="G217" s="80">
        <f>VLOOKUP($A217,[0]!Table,MATCH(G$4,[0]!Curves,0))</f>
        <v>5.2880000000000003</v>
      </c>
      <c r="H217" s="81">
        <f t="shared" si="123"/>
        <v>5.2880000000000003</v>
      </c>
      <c r="I217" s="80">
        <f t="shared" si="124"/>
        <v>5.2880000000000003</v>
      </c>
      <c r="J217" s="80">
        <f>VLOOKUP($A217,[0]!Table,MATCH(J$4,[0]!Curves,0))</f>
        <v>0</v>
      </c>
      <c r="K217" s="81">
        <f t="shared" si="125"/>
        <v>0</v>
      </c>
      <c r="L217" s="99">
        <f t="shared" si="126"/>
        <v>0</v>
      </c>
      <c r="M217" s="80">
        <f>VLOOKUP($A217,[0]!Table,MATCH(M$4,[0]!Curves,0))</f>
        <v>0</v>
      </c>
      <c r="N217" s="81">
        <f t="shared" si="127"/>
        <v>0</v>
      </c>
      <c r="O217" s="99">
        <f t="shared" si="128"/>
        <v>0</v>
      </c>
      <c r="P217" s="71"/>
      <c r="Q217" s="99">
        <f t="shared" si="129"/>
        <v>5.2880000000000003</v>
      </c>
      <c r="R217" s="99">
        <f t="shared" si="130"/>
        <v>5.2880000000000003</v>
      </c>
      <c r="S217" s="99">
        <f t="shared" si="131"/>
        <v>5.2880000000000003</v>
      </c>
      <c r="T217" s="82"/>
      <c r="U217" s="22">
        <f t="shared" si="132"/>
        <v>28</v>
      </c>
      <c r="V217" s="83">
        <f t="shared" si="133"/>
        <v>44280</v>
      </c>
      <c r="W217" s="22">
        <f t="shared" ca="1" si="134"/>
        <v>7231</v>
      </c>
      <c r="X217" s="80">
        <f>VLOOKUP($A217,[0]!Table,MATCH(X$4,[0]!Curves,0))</f>
        <v>6.5821675049726497E-2</v>
      </c>
      <c r="Y217" s="84">
        <f t="shared" ca="1" si="135"/>
        <v>0.2772764233556661</v>
      </c>
      <c r="Z217" s="22">
        <f t="shared" si="136"/>
        <v>0</v>
      </c>
      <c r="AA217" s="22">
        <f t="shared" si="137"/>
        <v>0</v>
      </c>
      <c r="AC217" s="72">
        <f t="shared" ca="1" si="138"/>
        <v>0</v>
      </c>
      <c r="AD217" s="72">
        <f t="shared" ca="1" si="139"/>
        <v>0</v>
      </c>
      <c r="AE217" s="72">
        <f t="shared" ca="1" si="140"/>
        <v>0</v>
      </c>
      <c r="AF217" s="72">
        <f t="shared" ca="1" si="141"/>
        <v>0</v>
      </c>
      <c r="AG217" s="72">
        <f t="shared" ca="1" si="142"/>
        <v>0</v>
      </c>
      <c r="AH217" s="72">
        <f t="shared" ca="1" si="143"/>
        <v>0</v>
      </c>
      <c r="AI217" s="72">
        <f t="shared" ca="1" si="144"/>
        <v>0</v>
      </c>
      <c r="AJ217" s="72">
        <f t="shared" ca="1" si="145"/>
        <v>0</v>
      </c>
      <c r="AK217" s="72">
        <f t="shared" ca="1" si="146"/>
        <v>0</v>
      </c>
      <c r="AL217" s="76"/>
      <c r="AM217" s="72">
        <f t="shared" ca="1" si="147"/>
        <v>0</v>
      </c>
      <c r="AN217" s="72">
        <f t="shared" ca="1" si="148"/>
        <v>0</v>
      </c>
      <c r="AO217" s="72">
        <f t="shared" ca="1" si="149"/>
        <v>0</v>
      </c>
      <c r="AP217" s="85">
        <f t="shared" ca="1" si="150"/>
        <v>0</v>
      </c>
      <c r="AR217" s="72">
        <f t="shared" ca="1" si="151"/>
        <v>0</v>
      </c>
      <c r="AS217" s="72">
        <f t="shared" ca="1" si="152"/>
        <v>0</v>
      </c>
      <c r="AT217" s="72">
        <f t="shared" ca="1" si="153"/>
        <v>0</v>
      </c>
      <c r="AU217" s="85">
        <f t="shared" ca="1" si="154"/>
        <v>0</v>
      </c>
      <c r="AV217" s="85"/>
      <c r="AW217" s="73">
        <f t="shared" ca="1" si="155"/>
        <v>0</v>
      </c>
      <c r="AY217" s="73">
        <f t="shared" ca="1" si="156"/>
        <v>0</v>
      </c>
      <c r="AZ217" s="86"/>
    </row>
    <row r="218" spans="1:52" ht="12" customHeight="1">
      <c r="A218" s="77">
        <f t="shared" si="157"/>
        <v>44256</v>
      </c>
      <c r="B218" s="78">
        <f t="shared" si="158"/>
        <v>50000</v>
      </c>
      <c r="C218" s="87"/>
      <c r="D218" s="79">
        <f t="shared" si="120"/>
        <v>50000</v>
      </c>
      <c r="E218" s="67">
        <f t="shared" si="121"/>
        <v>0</v>
      </c>
      <c r="F218" s="67">
        <f t="shared" ca="1" si="122"/>
        <v>0</v>
      </c>
      <c r="G218" s="80">
        <f>VLOOKUP($A218,[0]!Table,MATCH(G$4,[0]!Curves,0))</f>
        <v>5.1550000000000002</v>
      </c>
      <c r="H218" s="81">
        <f t="shared" si="123"/>
        <v>5.1550000000000002</v>
      </c>
      <c r="I218" s="80">
        <f t="shared" si="124"/>
        <v>5.1550000000000002</v>
      </c>
      <c r="J218" s="80">
        <f>VLOOKUP($A218,[0]!Table,MATCH(J$4,[0]!Curves,0))</f>
        <v>0</v>
      </c>
      <c r="K218" s="81">
        <f t="shared" si="125"/>
        <v>0</v>
      </c>
      <c r="L218" s="99">
        <f t="shared" si="126"/>
        <v>0</v>
      </c>
      <c r="M218" s="80">
        <f>VLOOKUP($A218,[0]!Table,MATCH(M$4,[0]!Curves,0))</f>
        <v>0</v>
      </c>
      <c r="N218" s="81">
        <f t="shared" si="127"/>
        <v>0</v>
      </c>
      <c r="O218" s="99">
        <f t="shared" si="128"/>
        <v>0</v>
      </c>
      <c r="P218" s="71"/>
      <c r="Q218" s="99">
        <f t="shared" si="129"/>
        <v>5.1550000000000002</v>
      </c>
      <c r="R218" s="99">
        <f t="shared" si="130"/>
        <v>5.1550000000000002</v>
      </c>
      <c r="S218" s="99">
        <f t="shared" si="131"/>
        <v>5.1550000000000002</v>
      </c>
      <c r="T218" s="82"/>
      <c r="U218" s="22">
        <f t="shared" si="132"/>
        <v>31</v>
      </c>
      <c r="V218" s="83">
        <f t="shared" si="133"/>
        <v>44311</v>
      </c>
      <c r="W218" s="22">
        <f t="shared" ca="1" si="134"/>
        <v>7262</v>
      </c>
      <c r="X218" s="80">
        <f>VLOOKUP($A218,[0]!Table,MATCH(X$4,[0]!Curves,0))</f>
        <v>6.5854349398329695E-2</v>
      </c>
      <c r="Y218" s="84">
        <f t="shared" ca="1" si="135"/>
        <v>0.27556385586763776</v>
      </c>
      <c r="Z218" s="22">
        <f t="shared" si="136"/>
        <v>0</v>
      </c>
      <c r="AA218" s="22">
        <f t="shared" si="137"/>
        <v>0</v>
      </c>
      <c r="AC218" s="72">
        <f t="shared" ca="1" si="138"/>
        <v>0</v>
      </c>
      <c r="AD218" s="72">
        <f t="shared" ca="1" si="139"/>
        <v>0</v>
      </c>
      <c r="AE218" s="72">
        <f t="shared" ca="1" si="140"/>
        <v>0</v>
      </c>
      <c r="AF218" s="72">
        <f t="shared" ca="1" si="141"/>
        <v>0</v>
      </c>
      <c r="AG218" s="72">
        <f t="shared" ca="1" si="142"/>
        <v>0</v>
      </c>
      <c r="AH218" s="72">
        <f t="shared" ca="1" si="143"/>
        <v>0</v>
      </c>
      <c r="AI218" s="72">
        <f t="shared" ca="1" si="144"/>
        <v>0</v>
      </c>
      <c r="AJ218" s="72">
        <f t="shared" ca="1" si="145"/>
        <v>0</v>
      </c>
      <c r="AK218" s="72">
        <f t="shared" ca="1" si="146"/>
        <v>0</v>
      </c>
      <c r="AL218" s="76"/>
      <c r="AM218" s="72">
        <f t="shared" ca="1" si="147"/>
        <v>0</v>
      </c>
      <c r="AN218" s="72">
        <f t="shared" ca="1" si="148"/>
        <v>0</v>
      </c>
      <c r="AO218" s="72">
        <f t="shared" ca="1" si="149"/>
        <v>0</v>
      </c>
      <c r="AP218" s="85">
        <f t="shared" ca="1" si="150"/>
        <v>0</v>
      </c>
      <c r="AR218" s="72">
        <f t="shared" ca="1" si="151"/>
        <v>0</v>
      </c>
      <c r="AS218" s="72">
        <f t="shared" ca="1" si="152"/>
        <v>0</v>
      </c>
      <c r="AT218" s="72">
        <f t="shared" ca="1" si="153"/>
        <v>0</v>
      </c>
      <c r="AU218" s="85">
        <f t="shared" ca="1" si="154"/>
        <v>0</v>
      </c>
      <c r="AV218" s="85"/>
      <c r="AW218" s="73">
        <f t="shared" ca="1" si="155"/>
        <v>0</v>
      </c>
      <c r="AY218" s="73">
        <f t="shared" ca="1" si="156"/>
        <v>0</v>
      </c>
      <c r="AZ218" s="86"/>
    </row>
    <row r="219" spans="1:52" ht="12" customHeight="1">
      <c r="A219" s="77">
        <f t="shared" si="157"/>
        <v>44287</v>
      </c>
      <c r="B219" s="78">
        <f t="shared" si="158"/>
        <v>50000</v>
      </c>
      <c r="C219" s="87"/>
      <c r="D219" s="79">
        <f t="shared" si="120"/>
        <v>50000</v>
      </c>
      <c r="E219" s="67">
        <f t="shared" si="121"/>
        <v>0</v>
      </c>
      <c r="F219" s="67">
        <f t="shared" ca="1" si="122"/>
        <v>0</v>
      </c>
      <c r="G219" s="80">
        <f>VLOOKUP($A219,[0]!Table,MATCH(G$4,[0]!Curves,0))</f>
        <v>4.97</v>
      </c>
      <c r="H219" s="81">
        <f t="shared" si="123"/>
        <v>4.97</v>
      </c>
      <c r="I219" s="80">
        <f t="shared" si="124"/>
        <v>4.97</v>
      </c>
      <c r="J219" s="80">
        <f>VLOOKUP($A219,[0]!Table,MATCH(J$4,[0]!Curves,0))</f>
        <v>0</v>
      </c>
      <c r="K219" s="81">
        <f t="shared" si="125"/>
        <v>0</v>
      </c>
      <c r="L219" s="99">
        <f t="shared" si="126"/>
        <v>0</v>
      </c>
      <c r="M219" s="80">
        <f>VLOOKUP($A219,[0]!Table,MATCH(M$4,[0]!Curves,0))</f>
        <v>0</v>
      </c>
      <c r="N219" s="81">
        <f t="shared" si="127"/>
        <v>0</v>
      </c>
      <c r="O219" s="99">
        <f t="shared" si="128"/>
        <v>0</v>
      </c>
      <c r="P219" s="71"/>
      <c r="Q219" s="99">
        <f t="shared" si="129"/>
        <v>4.97</v>
      </c>
      <c r="R219" s="99">
        <f t="shared" si="130"/>
        <v>4.97</v>
      </c>
      <c r="S219" s="99">
        <f t="shared" si="131"/>
        <v>4.97</v>
      </c>
      <c r="T219" s="82"/>
      <c r="U219" s="22">
        <f t="shared" si="132"/>
        <v>30</v>
      </c>
      <c r="V219" s="83">
        <f t="shared" si="133"/>
        <v>44341</v>
      </c>
      <c r="W219" s="22">
        <f t="shared" ca="1" si="134"/>
        <v>7292</v>
      </c>
      <c r="X219" s="80">
        <f>VLOOKUP($A219,[0]!Table,MATCH(X$4,[0]!Curves,0))</f>
        <v>6.5890524570411099E-2</v>
      </c>
      <c r="Y219" s="84">
        <f t="shared" ca="1" si="135"/>
        <v>0.27391505709374941</v>
      </c>
      <c r="Z219" s="22">
        <f t="shared" si="136"/>
        <v>0</v>
      </c>
      <c r="AA219" s="22">
        <f t="shared" si="137"/>
        <v>0</v>
      </c>
      <c r="AC219" s="72">
        <f t="shared" ca="1" si="138"/>
        <v>0</v>
      </c>
      <c r="AD219" s="72">
        <f t="shared" ca="1" si="139"/>
        <v>0</v>
      </c>
      <c r="AE219" s="72">
        <f t="shared" ca="1" si="140"/>
        <v>0</v>
      </c>
      <c r="AF219" s="72">
        <f t="shared" ca="1" si="141"/>
        <v>0</v>
      </c>
      <c r="AG219" s="72">
        <f t="shared" ca="1" si="142"/>
        <v>0</v>
      </c>
      <c r="AH219" s="72">
        <f t="shared" ca="1" si="143"/>
        <v>0</v>
      </c>
      <c r="AI219" s="72">
        <f t="shared" ca="1" si="144"/>
        <v>0</v>
      </c>
      <c r="AJ219" s="72">
        <f t="shared" ca="1" si="145"/>
        <v>0</v>
      </c>
      <c r="AK219" s="72">
        <f t="shared" ca="1" si="146"/>
        <v>0</v>
      </c>
      <c r="AL219" s="76"/>
      <c r="AM219" s="72">
        <f t="shared" ca="1" si="147"/>
        <v>0</v>
      </c>
      <c r="AN219" s="72">
        <f t="shared" ca="1" si="148"/>
        <v>0</v>
      </c>
      <c r="AO219" s="72">
        <f t="shared" ca="1" si="149"/>
        <v>0</v>
      </c>
      <c r="AP219" s="85">
        <f t="shared" ca="1" si="150"/>
        <v>0</v>
      </c>
      <c r="AR219" s="72">
        <f t="shared" ca="1" si="151"/>
        <v>0</v>
      </c>
      <c r="AS219" s="72">
        <f t="shared" ca="1" si="152"/>
        <v>0</v>
      </c>
      <c r="AT219" s="72">
        <f t="shared" ca="1" si="153"/>
        <v>0</v>
      </c>
      <c r="AU219" s="85">
        <f t="shared" ca="1" si="154"/>
        <v>0</v>
      </c>
      <c r="AV219" s="85"/>
      <c r="AW219" s="73">
        <f t="shared" ca="1" si="155"/>
        <v>0</v>
      </c>
      <c r="AY219" s="73">
        <f t="shared" ca="1" si="156"/>
        <v>0</v>
      </c>
      <c r="AZ219" s="86"/>
    </row>
    <row r="220" spans="1:52" ht="12" customHeight="1">
      <c r="A220" s="77">
        <f t="shared" si="157"/>
        <v>44317</v>
      </c>
      <c r="B220" s="78">
        <f t="shared" si="158"/>
        <v>50000</v>
      </c>
      <c r="C220" s="87"/>
      <c r="D220" s="79">
        <f t="shared" si="120"/>
        <v>50000</v>
      </c>
      <c r="E220" s="67">
        <f t="shared" si="121"/>
        <v>0</v>
      </c>
      <c r="F220" s="67">
        <f t="shared" ca="1" si="122"/>
        <v>0</v>
      </c>
      <c r="G220" s="80">
        <f>VLOOKUP($A220,[0]!Table,MATCH(G$4,[0]!Curves,0))</f>
        <v>4.96</v>
      </c>
      <c r="H220" s="81">
        <f t="shared" si="123"/>
        <v>4.96</v>
      </c>
      <c r="I220" s="80">
        <f t="shared" si="124"/>
        <v>4.96</v>
      </c>
      <c r="J220" s="80">
        <f>VLOOKUP($A220,[0]!Table,MATCH(J$4,[0]!Curves,0))</f>
        <v>0</v>
      </c>
      <c r="K220" s="81">
        <f t="shared" si="125"/>
        <v>0</v>
      </c>
      <c r="L220" s="99">
        <f t="shared" si="126"/>
        <v>0</v>
      </c>
      <c r="M220" s="80">
        <f>VLOOKUP($A220,[0]!Table,MATCH(M$4,[0]!Curves,0))</f>
        <v>0</v>
      </c>
      <c r="N220" s="81">
        <f t="shared" si="127"/>
        <v>0</v>
      </c>
      <c r="O220" s="99">
        <f t="shared" si="128"/>
        <v>0</v>
      </c>
      <c r="P220" s="71"/>
      <c r="Q220" s="99">
        <f t="shared" si="129"/>
        <v>4.96</v>
      </c>
      <c r="R220" s="99">
        <f t="shared" si="130"/>
        <v>4.96</v>
      </c>
      <c r="S220" s="99">
        <f t="shared" si="131"/>
        <v>4.96</v>
      </c>
      <c r="T220" s="82"/>
      <c r="U220" s="22">
        <f t="shared" si="132"/>
        <v>31</v>
      </c>
      <c r="V220" s="83">
        <f t="shared" si="133"/>
        <v>44372</v>
      </c>
      <c r="W220" s="22">
        <f t="shared" ca="1" si="134"/>
        <v>7323</v>
      </c>
      <c r="X220" s="80">
        <f>VLOOKUP($A220,[0]!Table,MATCH(X$4,[0]!Curves,0))</f>
        <v>6.5925532801869802E-2</v>
      </c>
      <c r="Y220" s="84">
        <f t="shared" ca="1" si="135"/>
        <v>0.27222007289856387</v>
      </c>
      <c r="Z220" s="22">
        <f t="shared" si="136"/>
        <v>0</v>
      </c>
      <c r="AA220" s="22">
        <f t="shared" si="137"/>
        <v>0</v>
      </c>
      <c r="AC220" s="72">
        <f t="shared" ca="1" si="138"/>
        <v>0</v>
      </c>
      <c r="AD220" s="72">
        <f t="shared" ca="1" si="139"/>
        <v>0</v>
      </c>
      <c r="AE220" s="72">
        <f t="shared" ca="1" si="140"/>
        <v>0</v>
      </c>
      <c r="AF220" s="72">
        <f t="shared" ca="1" si="141"/>
        <v>0</v>
      </c>
      <c r="AG220" s="72">
        <f t="shared" ca="1" si="142"/>
        <v>0</v>
      </c>
      <c r="AH220" s="72">
        <f t="shared" ca="1" si="143"/>
        <v>0</v>
      </c>
      <c r="AI220" s="72">
        <f t="shared" ca="1" si="144"/>
        <v>0</v>
      </c>
      <c r="AJ220" s="72">
        <f t="shared" ca="1" si="145"/>
        <v>0</v>
      </c>
      <c r="AK220" s="72">
        <f t="shared" ca="1" si="146"/>
        <v>0</v>
      </c>
      <c r="AL220" s="76"/>
      <c r="AM220" s="72">
        <f t="shared" ca="1" si="147"/>
        <v>0</v>
      </c>
      <c r="AN220" s="72">
        <f t="shared" ca="1" si="148"/>
        <v>0</v>
      </c>
      <c r="AO220" s="72">
        <f t="shared" ca="1" si="149"/>
        <v>0</v>
      </c>
      <c r="AP220" s="85">
        <f t="shared" ca="1" si="150"/>
        <v>0</v>
      </c>
      <c r="AR220" s="72">
        <f t="shared" ca="1" si="151"/>
        <v>0</v>
      </c>
      <c r="AS220" s="72">
        <f t="shared" ca="1" si="152"/>
        <v>0</v>
      </c>
      <c r="AT220" s="72">
        <f t="shared" ca="1" si="153"/>
        <v>0</v>
      </c>
      <c r="AU220" s="85">
        <f t="shared" ca="1" si="154"/>
        <v>0</v>
      </c>
      <c r="AV220" s="85"/>
      <c r="AW220" s="73">
        <f t="shared" ca="1" si="155"/>
        <v>0</v>
      </c>
      <c r="AY220" s="73">
        <f t="shared" ca="1" si="156"/>
        <v>0</v>
      </c>
      <c r="AZ220" s="86"/>
    </row>
    <row r="221" spans="1:52" ht="12" customHeight="1">
      <c r="A221" s="77">
        <f t="shared" si="157"/>
        <v>44348</v>
      </c>
      <c r="B221" s="78">
        <f t="shared" si="158"/>
        <v>50000</v>
      </c>
      <c r="C221" s="87"/>
      <c r="D221" s="79">
        <f t="shared" si="120"/>
        <v>50000</v>
      </c>
      <c r="E221" s="67">
        <f t="shared" si="121"/>
        <v>0</v>
      </c>
      <c r="F221" s="67">
        <f t="shared" ca="1" si="122"/>
        <v>0</v>
      </c>
      <c r="G221" s="80">
        <f>VLOOKUP($A221,[0]!Table,MATCH(G$4,[0]!Curves,0))</f>
        <v>4.9960000000000004</v>
      </c>
      <c r="H221" s="81">
        <f t="shared" si="123"/>
        <v>4.9960000000000004</v>
      </c>
      <c r="I221" s="80">
        <f t="shared" si="124"/>
        <v>4.9960000000000004</v>
      </c>
      <c r="J221" s="80">
        <f>VLOOKUP($A221,[0]!Table,MATCH(J$4,[0]!Curves,0))</f>
        <v>0</v>
      </c>
      <c r="K221" s="81">
        <f t="shared" si="125"/>
        <v>0</v>
      </c>
      <c r="L221" s="99">
        <f t="shared" si="126"/>
        <v>0</v>
      </c>
      <c r="M221" s="80">
        <f>VLOOKUP($A221,[0]!Table,MATCH(M$4,[0]!Curves,0))</f>
        <v>0</v>
      </c>
      <c r="N221" s="81">
        <f t="shared" si="127"/>
        <v>0</v>
      </c>
      <c r="O221" s="99">
        <f t="shared" si="128"/>
        <v>0</v>
      </c>
      <c r="P221" s="71"/>
      <c r="Q221" s="99">
        <f t="shared" si="129"/>
        <v>4.9960000000000004</v>
      </c>
      <c r="R221" s="99">
        <f t="shared" si="130"/>
        <v>4.9960000000000004</v>
      </c>
      <c r="S221" s="99">
        <f t="shared" si="131"/>
        <v>4.9960000000000004</v>
      </c>
      <c r="T221" s="82"/>
      <c r="U221" s="22">
        <f t="shared" si="132"/>
        <v>30</v>
      </c>
      <c r="V221" s="83">
        <f t="shared" si="133"/>
        <v>44402</v>
      </c>
      <c r="W221" s="22">
        <f t="shared" ca="1" si="134"/>
        <v>7353</v>
      </c>
      <c r="X221" s="80">
        <f>VLOOKUP($A221,[0]!Table,MATCH(X$4,[0]!Curves,0))</f>
        <v>6.5961707974803802E-2</v>
      </c>
      <c r="Y221" s="84">
        <f t="shared" ca="1" si="135"/>
        <v>0.27074571865481428</v>
      </c>
      <c r="Z221" s="22">
        <f t="shared" si="136"/>
        <v>0</v>
      </c>
      <c r="AA221" s="22">
        <f t="shared" si="137"/>
        <v>0</v>
      </c>
      <c r="AC221" s="72">
        <f t="shared" ca="1" si="138"/>
        <v>0</v>
      </c>
      <c r="AD221" s="72">
        <f t="shared" ca="1" si="139"/>
        <v>0</v>
      </c>
      <c r="AE221" s="72">
        <f t="shared" ca="1" si="140"/>
        <v>0</v>
      </c>
      <c r="AF221" s="72">
        <f t="shared" ca="1" si="141"/>
        <v>0</v>
      </c>
      <c r="AG221" s="72">
        <f t="shared" ca="1" si="142"/>
        <v>0</v>
      </c>
      <c r="AH221" s="72">
        <f t="shared" ca="1" si="143"/>
        <v>0</v>
      </c>
      <c r="AI221" s="72">
        <f t="shared" ca="1" si="144"/>
        <v>0</v>
      </c>
      <c r="AJ221" s="72">
        <f t="shared" ca="1" si="145"/>
        <v>0</v>
      </c>
      <c r="AK221" s="72">
        <f t="shared" ca="1" si="146"/>
        <v>0</v>
      </c>
      <c r="AL221" s="76"/>
      <c r="AM221" s="72">
        <f t="shared" ca="1" si="147"/>
        <v>0</v>
      </c>
      <c r="AN221" s="72">
        <f t="shared" ca="1" si="148"/>
        <v>0</v>
      </c>
      <c r="AO221" s="72">
        <f t="shared" ca="1" si="149"/>
        <v>0</v>
      </c>
      <c r="AP221" s="85">
        <f t="shared" ca="1" si="150"/>
        <v>0</v>
      </c>
      <c r="AR221" s="72">
        <f t="shared" ca="1" si="151"/>
        <v>0</v>
      </c>
      <c r="AS221" s="72">
        <f t="shared" ca="1" si="152"/>
        <v>0</v>
      </c>
      <c r="AT221" s="72">
        <f t="shared" ca="1" si="153"/>
        <v>0</v>
      </c>
      <c r="AU221" s="85">
        <f t="shared" ca="1" si="154"/>
        <v>0</v>
      </c>
      <c r="AV221" s="85"/>
      <c r="AW221" s="73">
        <f t="shared" ca="1" si="155"/>
        <v>0</v>
      </c>
      <c r="AY221" s="73">
        <f t="shared" ca="1" si="156"/>
        <v>0</v>
      </c>
      <c r="AZ221" s="86"/>
    </row>
    <row r="222" spans="1:52" ht="12" customHeight="1">
      <c r="A222" s="77">
        <f t="shared" si="157"/>
        <v>44378</v>
      </c>
      <c r="B222" s="78">
        <f t="shared" si="158"/>
        <v>50000</v>
      </c>
      <c r="C222" s="87"/>
      <c r="D222" s="79">
        <f t="shared" si="120"/>
        <v>50000</v>
      </c>
      <c r="E222" s="67">
        <f t="shared" si="121"/>
        <v>0</v>
      </c>
      <c r="F222" s="67">
        <f t="shared" ca="1" si="122"/>
        <v>0</v>
      </c>
      <c r="G222" s="80">
        <f>VLOOKUP($A222,[0]!Table,MATCH(G$4,[0]!Curves,0))</f>
        <v>5.0449999999999999</v>
      </c>
      <c r="H222" s="81">
        <f t="shared" si="123"/>
        <v>5.0449999999999999</v>
      </c>
      <c r="I222" s="80">
        <f t="shared" si="124"/>
        <v>5.0449999999999999</v>
      </c>
      <c r="J222" s="80">
        <f>VLOOKUP($A222,[0]!Table,MATCH(J$4,[0]!Curves,0))</f>
        <v>0</v>
      </c>
      <c r="K222" s="81">
        <f t="shared" si="125"/>
        <v>0</v>
      </c>
      <c r="L222" s="99">
        <f t="shared" si="126"/>
        <v>0</v>
      </c>
      <c r="M222" s="80">
        <f>VLOOKUP($A222,[0]!Table,MATCH(M$4,[0]!Curves,0))</f>
        <v>0</v>
      </c>
      <c r="N222" s="81">
        <f t="shared" si="127"/>
        <v>0</v>
      </c>
      <c r="O222" s="99">
        <f t="shared" si="128"/>
        <v>0</v>
      </c>
      <c r="P222" s="71"/>
      <c r="Q222" s="99">
        <f t="shared" si="129"/>
        <v>5.0449999999999999</v>
      </c>
      <c r="R222" s="99">
        <f t="shared" si="130"/>
        <v>5.0449999999999999</v>
      </c>
      <c r="S222" s="99">
        <f t="shared" si="131"/>
        <v>5.0449999999999999</v>
      </c>
      <c r="T222" s="82"/>
      <c r="U222" s="22">
        <f t="shared" si="132"/>
        <v>31</v>
      </c>
      <c r="V222" s="83">
        <f t="shared" si="133"/>
        <v>44433</v>
      </c>
      <c r="W222" s="22">
        <f t="shared" ca="1" si="134"/>
        <v>7384</v>
      </c>
      <c r="X222" s="80">
        <f>VLOOKUP($A222,[0]!Table,MATCH(X$4,[0]!Curves,0))</f>
        <v>6.5966858832772396E-2</v>
      </c>
      <c r="Y222" s="84">
        <f t="shared" ca="1" si="135"/>
        <v>0.26927102003018671</v>
      </c>
      <c r="Z222" s="22">
        <f t="shared" si="136"/>
        <v>0</v>
      </c>
      <c r="AA222" s="22">
        <f t="shared" si="137"/>
        <v>0</v>
      </c>
      <c r="AC222" s="72">
        <f t="shared" ca="1" si="138"/>
        <v>0</v>
      </c>
      <c r="AD222" s="72">
        <f t="shared" ca="1" si="139"/>
        <v>0</v>
      </c>
      <c r="AE222" s="72">
        <f t="shared" ca="1" si="140"/>
        <v>0</v>
      </c>
      <c r="AF222" s="72">
        <f t="shared" ca="1" si="141"/>
        <v>0</v>
      </c>
      <c r="AG222" s="72">
        <f t="shared" ca="1" si="142"/>
        <v>0</v>
      </c>
      <c r="AH222" s="72">
        <f t="shared" ca="1" si="143"/>
        <v>0</v>
      </c>
      <c r="AI222" s="72">
        <f t="shared" ca="1" si="144"/>
        <v>0</v>
      </c>
      <c r="AJ222" s="72">
        <f t="shared" ca="1" si="145"/>
        <v>0</v>
      </c>
      <c r="AK222" s="72">
        <f t="shared" ca="1" si="146"/>
        <v>0</v>
      </c>
      <c r="AL222" s="76"/>
      <c r="AM222" s="72">
        <f t="shared" ca="1" si="147"/>
        <v>0</v>
      </c>
      <c r="AN222" s="72">
        <f t="shared" ca="1" si="148"/>
        <v>0</v>
      </c>
      <c r="AO222" s="72">
        <f t="shared" ca="1" si="149"/>
        <v>0</v>
      </c>
      <c r="AP222" s="85">
        <f t="shared" ca="1" si="150"/>
        <v>0</v>
      </c>
      <c r="AR222" s="72">
        <f t="shared" ca="1" si="151"/>
        <v>0</v>
      </c>
      <c r="AS222" s="72">
        <f t="shared" ca="1" si="152"/>
        <v>0</v>
      </c>
      <c r="AT222" s="72">
        <f t="shared" ca="1" si="153"/>
        <v>0</v>
      </c>
      <c r="AU222" s="85">
        <f t="shared" ca="1" si="154"/>
        <v>0</v>
      </c>
      <c r="AV222" s="85"/>
      <c r="AW222" s="73">
        <f t="shared" ca="1" si="155"/>
        <v>0</v>
      </c>
      <c r="AY222" s="73">
        <f t="shared" ca="1" si="156"/>
        <v>0</v>
      </c>
      <c r="AZ222" s="86"/>
    </row>
    <row r="223" spans="1:52" ht="12" customHeight="1">
      <c r="A223" s="77">
        <f t="shared" si="157"/>
        <v>44409</v>
      </c>
      <c r="B223" s="78">
        <f t="shared" si="158"/>
        <v>50000</v>
      </c>
      <c r="C223" s="87"/>
      <c r="D223" s="79">
        <f t="shared" si="120"/>
        <v>50000</v>
      </c>
      <c r="E223" s="67">
        <f t="shared" si="121"/>
        <v>0</v>
      </c>
      <c r="F223" s="67">
        <f t="shared" ca="1" si="122"/>
        <v>0</v>
      </c>
      <c r="G223" s="80">
        <f>VLOOKUP($A223,[0]!Table,MATCH(G$4,[0]!Curves,0))</f>
        <v>5.09</v>
      </c>
      <c r="H223" s="81">
        <f t="shared" si="123"/>
        <v>5.09</v>
      </c>
      <c r="I223" s="80">
        <f t="shared" si="124"/>
        <v>5.09</v>
      </c>
      <c r="J223" s="80">
        <f>VLOOKUP($A223,[0]!Table,MATCH(J$4,[0]!Curves,0))</f>
        <v>0</v>
      </c>
      <c r="K223" s="81">
        <f t="shared" si="125"/>
        <v>0</v>
      </c>
      <c r="L223" s="99">
        <f t="shared" si="126"/>
        <v>0</v>
      </c>
      <c r="M223" s="80">
        <f>VLOOKUP($A223,[0]!Table,MATCH(M$4,[0]!Curves,0))</f>
        <v>0</v>
      </c>
      <c r="N223" s="81">
        <f t="shared" si="127"/>
        <v>0</v>
      </c>
      <c r="O223" s="99">
        <f t="shared" si="128"/>
        <v>0</v>
      </c>
      <c r="P223" s="71"/>
      <c r="Q223" s="99">
        <f t="shared" si="129"/>
        <v>5.09</v>
      </c>
      <c r="R223" s="99">
        <f t="shared" si="130"/>
        <v>5.09</v>
      </c>
      <c r="S223" s="99">
        <f t="shared" si="131"/>
        <v>5.09</v>
      </c>
      <c r="T223" s="82"/>
      <c r="U223" s="22">
        <f t="shared" si="132"/>
        <v>31</v>
      </c>
      <c r="V223" s="83">
        <f t="shared" si="133"/>
        <v>44464</v>
      </c>
      <c r="W223" s="22">
        <f t="shared" ca="1" si="134"/>
        <v>7415</v>
      </c>
      <c r="X223" s="80">
        <f>VLOOKUP($A223,[0]!Table,MATCH(X$4,[0]!Curves,0))</f>
        <v>6.5964468231018106E-2</v>
      </c>
      <c r="Y223" s="84">
        <f t="shared" ca="1" si="135"/>
        <v>0.26780445901743316</v>
      </c>
      <c r="Z223" s="22">
        <f t="shared" si="136"/>
        <v>0</v>
      </c>
      <c r="AA223" s="22">
        <f t="shared" si="137"/>
        <v>0</v>
      </c>
      <c r="AC223" s="72">
        <f t="shared" ca="1" si="138"/>
        <v>0</v>
      </c>
      <c r="AD223" s="72">
        <f t="shared" ca="1" si="139"/>
        <v>0</v>
      </c>
      <c r="AE223" s="72">
        <f t="shared" ca="1" si="140"/>
        <v>0</v>
      </c>
      <c r="AF223" s="72">
        <f t="shared" ca="1" si="141"/>
        <v>0</v>
      </c>
      <c r="AG223" s="72">
        <f t="shared" ca="1" si="142"/>
        <v>0</v>
      </c>
      <c r="AH223" s="72">
        <f t="shared" ca="1" si="143"/>
        <v>0</v>
      </c>
      <c r="AI223" s="72">
        <f t="shared" ca="1" si="144"/>
        <v>0</v>
      </c>
      <c r="AJ223" s="72">
        <f t="shared" ca="1" si="145"/>
        <v>0</v>
      </c>
      <c r="AK223" s="72">
        <f t="shared" ca="1" si="146"/>
        <v>0</v>
      </c>
      <c r="AL223" s="76"/>
      <c r="AM223" s="72">
        <f t="shared" ca="1" si="147"/>
        <v>0</v>
      </c>
      <c r="AN223" s="72">
        <f t="shared" ca="1" si="148"/>
        <v>0</v>
      </c>
      <c r="AO223" s="72">
        <f t="shared" ca="1" si="149"/>
        <v>0</v>
      </c>
      <c r="AP223" s="85">
        <f t="shared" ca="1" si="150"/>
        <v>0</v>
      </c>
      <c r="AR223" s="72">
        <f t="shared" ca="1" si="151"/>
        <v>0</v>
      </c>
      <c r="AS223" s="72">
        <f t="shared" ca="1" si="152"/>
        <v>0</v>
      </c>
      <c r="AT223" s="72">
        <f t="shared" ca="1" si="153"/>
        <v>0</v>
      </c>
      <c r="AU223" s="85">
        <f t="shared" ca="1" si="154"/>
        <v>0</v>
      </c>
      <c r="AV223" s="85"/>
      <c r="AW223" s="73">
        <f t="shared" ca="1" si="155"/>
        <v>0</v>
      </c>
      <c r="AY223" s="73">
        <f t="shared" ca="1" si="156"/>
        <v>0</v>
      </c>
      <c r="AZ223" s="86"/>
    </row>
    <row r="224" spans="1:52" ht="12" customHeight="1">
      <c r="A224" s="77">
        <f t="shared" si="157"/>
        <v>44440</v>
      </c>
      <c r="B224" s="78">
        <f t="shared" si="158"/>
        <v>50000</v>
      </c>
      <c r="C224" s="87"/>
      <c r="D224" s="79">
        <f t="shared" si="120"/>
        <v>50000</v>
      </c>
      <c r="E224" s="67">
        <f t="shared" si="121"/>
        <v>0</v>
      </c>
      <c r="F224" s="67">
        <f t="shared" ca="1" si="122"/>
        <v>0</v>
      </c>
      <c r="G224" s="80">
        <f>VLOOKUP($A224,[0]!Table,MATCH(G$4,[0]!Curves,0))</f>
        <v>5.0970000000000004</v>
      </c>
      <c r="H224" s="81">
        <f t="shared" si="123"/>
        <v>5.0970000000000004</v>
      </c>
      <c r="I224" s="80">
        <f t="shared" si="124"/>
        <v>5.0970000000000004</v>
      </c>
      <c r="J224" s="80">
        <f>VLOOKUP($A224,[0]!Table,MATCH(J$4,[0]!Curves,0))</f>
        <v>0</v>
      </c>
      <c r="K224" s="81">
        <f t="shared" si="125"/>
        <v>0</v>
      </c>
      <c r="L224" s="99">
        <f t="shared" si="126"/>
        <v>0</v>
      </c>
      <c r="M224" s="80">
        <f>VLOOKUP($A224,[0]!Table,MATCH(M$4,[0]!Curves,0))</f>
        <v>0</v>
      </c>
      <c r="N224" s="81">
        <f t="shared" si="127"/>
        <v>0</v>
      </c>
      <c r="O224" s="99">
        <f t="shared" si="128"/>
        <v>0</v>
      </c>
      <c r="P224" s="71"/>
      <c r="Q224" s="99">
        <f t="shared" si="129"/>
        <v>5.0970000000000004</v>
      </c>
      <c r="R224" s="99">
        <f t="shared" si="130"/>
        <v>5.0970000000000004</v>
      </c>
      <c r="S224" s="99">
        <f t="shared" si="131"/>
        <v>5.0970000000000004</v>
      </c>
      <c r="T224" s="82"/>
      <c r="U224" s="22">
        <f t="shared" si="132"/>
        <v>30</v>
      </c>
      <c r="V224" s="83">
        <f t="shared" si="133"/>
        <v>44494</v>
      </c>
      <c r="W224" s="22">
        <f t="shared" ca="1" si="134"/>
        <v>7445</v>
      </c>
      <c r="X224" s="80">
        <f>VLOOKUP($A224,[0]!Table,MATCH(X$4,[0]!Curves,0))</f>
        <v>6.5962077629265495E-2</v>
      </c>
      <c r="Y224" s="84">
        <f t="shared" ca="1" si="135"/>
        <v>0.26639291168501666</v>
      </c>
      <c r="Z224" s="22">
        <f t="shared" si="136"/>
        <v>0</v>
      </c>
      <c r="AA224" s="22">
        <f t="shared" si="137"/>
        <v>0</v>
      </c>
      <c r="AC224" s="72">
        <f t="shared" ca="1" si="138"/>
        <v>0</v>
      </c>
      <c r="AD224" s="72">
        <f t="shared" ca="1" si="139"/>
        <v>0</v>
      </c>
      <c r="AE224" s="72">
        <f t="shared" ca="1" si="140"/>
        <v>0</v>
      </c>
      <c r="AF224" s="72">
        <f t="shared" ca="1" si="141"/>
        <v>0</v>
      </c>
      <c r="AG224" s="72">
        <f t="shared" ca="1" si="142"/>
        <v>0</v>
      </c>
      <c r="AH224" s="72">
        <f t="shared" ca="1" si="143"/>
        <v>0</v>
      </c>
      <c r="AI224" s="72">
        <f t="shared" ca="1" si="144"/>
        <v>0</v>
      </c>
      <c r="AJ224" s="72">
        <f t="shared" ca="1" si="145"/>
        <v>0</v>
      </c>
      <c r="AK224" s="72">
        <f t="shared" ca="1" si="146"/>
        <v>0</v>
      </c>
      <c r="AL224" s="76"/>
      <c r="AM224" s="72">
        <f t="shared" ca="1" si="147"/>
        <v>0</v>
      </c>
      <c r="AN224" s="72">
        <f t="shared" ca="1" si="148"/>
        <v>0</v>
      </c>
      <c r="AO224" s="72">
        <f t="shared" ca="1" si="149"/>
        <v>0</v>
      </c>
      <c r="AP224" s="85">
        <f t="shared" ca="1" si="150"/>
        <v>0</v>
      </c>
      <c r="AR224" s="72">
        <f t="shared" ca="1" si="151"/>
        <v>0</v>
      </c>
      <c r="AS224" s="72">
        <f t="shared" ca="1" si="152"/>
        <v>0</v>
      </c>
      <c r="AT224" s="72">
        <f t="shared" ca="1" si="153"/>
        <v>0</v>
      </c>
      <c r="AU224" s="85">
        <f t="shared" ca="1" si="154"/>
        <v>0</v>
      </c>
      <c r="AV224" s="85"/>
      <c r="AW224" s="73">
        <f t="shared" ca="1" si="155"/>
        <v>0</v>
      </c>
      <c r="AY224" s="73">
        <f t="shared" ca="1" si="156"/>
        <v>0</v>
      </c>
      <c r="AZ224" s="86"/>
    </row>
    <row r="225" spans="1:52" ht="12" customHeight="1">
      <c r="A225" s="77">
        <f t="shared" si="157"/>
        <v>44470</v>
      </c>
      <c r="B225" s="78">
        <f t="shared" si="158"/>
        <v>50000</v>
      </c>
      <c r="C225" s="87"/>
      <c r="D225" s="79">
        <f t="shared" si="120"/>
        <v>50000</v>
      </c>
      <c r="E225" s="67">
        <f t="shared" si="121"/>
        <v>0</v>
      </c>
      <c r="F225" s="67">
        <f t="shared" ca="1" si="122"/>
        <v>0</v>
      </c>
      <c r="G225" s="80">
        <f>VLOOKUP($A225,[0]!Table,MATCH(G$4,[0]!Curves,0))</f>
        <v>5.125</v>
      </c>
      <c r="H225" s="81">
        <f t="shared" si="123"/>
        <v>5.125</v>
      </c>
      <c r="I225" s="80">
        <f t="shared" si="124"/>
        <v>5.125</v>
      </c>
      <c r="J225" s="80">
        <f>VLOOKUP($A225,[0]!Table,MATCH(J$4,[0]!Curves,0))</f>
        <v>0</v>
      </c>
      <c r="K225" s="81">
        <f t="shared" si="125"/>
        <v>0</v>
      </c>
      <c r="L225" s="99">
        <f t="shared" si="126"/>
        <v>0</v>
      </c>
      <c r="M225" s="80">
        <f>VLOOKUP($A225,[0]!Table,MATCH(M$4,[0]!Curves,0))</f>
        <v>0</v>
      </c>
      <c r="N225" s="81">
        <f t="shared" si="127"/>
        <v>0</v>
      </c>
      <c r="O225" s="99">
        <f t="shared" si="128"/>
        <v>0</v>
      </c>
      <c r="P225" s="71"/>
      <c r="Q225" s="99">
        <f t="shared" si="129"/>
        <v>5.125</v>
      </c>
      <c r="R225" s="99">
        <f t="shared" si="130"/>
        <v>5.125</v>
      </c>
      <c r="S225" s="99">
        <f t="shared" si="131"/>
        <v>5.125</v>
      </c>
      <c r="T225" s="82"/>
      <c r="U225" s="22">
        <f t="shared" si="132"/>
        <v>31</v>
      </c>
      <c r="V225" s="83">
        <f t="shared" si="133"/>
        <v>44525</v>
      </c>
      <c r="W225" s="22">
        <f t="shared" ca="1" si="134"/>
        <v>7476</v>
      </c>
      <c r="X225" s="80">
        <f>VLOOKUP($A225,[0]!Table,MATCH(X$4,[0]!Curves,0))</f>
        <v>6.5959764143701097E-2</v>
      </c>
      <c r="Y225" s="84">
        <f t="shared" ca="1" si="135"/>
        <v>0.2649422308682563</v>
      </c>
      <c r="Z225" s="22">
        <f t="shared" si="136"/>
        <v>0</v>
      </c>
      <c r="AA225" s="22">
        <f t="shared" si="137"/>
        <v>0</v>
      </c>
      <c r="AC225" s="72">
        <f t="shared" ca="1" si="138"/>
        <v>0</v>
      </c>
      <c r="AD225" s="72">
        <f t="shared" ca="1" si="139"/>
        <v>0</v>
      </c>
      <c r="AE225" s="72">
        <f t="shared" ca="1" si="140"/>
        <v>0</v>
      </c>
      <c r="AF225" s="72">
        <f t="shared" ca="1" si="141"/>
        <v>0</v>
      </c>
      <c r="AG225" s="72">
        <f t="shared" ca="1" si="142"/>
        <v>0</v>
      </c>
      <c r="AH225" s="72">
        <f t="shared" ca="1" si="143"/>
        <v>0</v>
      </c>
      <c r="AI225" s="72">
        <f t="shared" ca="1" si="144"/>
        <v>0</v>
      </c>
      <c r="AJ225" s="72">
        <f t="shared" ca="1" si="145"/>
        <v>0</v>
      </c>
      <c r="AK225" s="72">
        <f t="shared" ca="1" si="146"/>
        <v>0</v>
      </c>
      <c r="AL225" s="76"/>
      <c r="AM225" s="72">
        <f t="shared" ca="1" si="147"/>
        <v>0</v>
      </c>
      <c r="AN225" s="72">
        <f t="shared" ca="1" si="148"/>
        <v>0</v>
      </c>
      <c r="AO225" s="72">
        <f t="shared" ca="1" si="149"/>
        <v>0</v>
      </c>
      <c r="AP225" s="85">
        <f t="shared" ca="1" si="150"/>
        <v>0</v>
      </c>
      <c r="AR225" s="72">
        <f t="shared" ca="1" si="151"/>
        <v>0</v>
      </c>
      <c r="AS225" s="72">
        <f t="shared" ca="1" si="152"/>
        <v>0</v>
      </c>
      <c r="AT225" s="72">
        <f t="shared" ca="1" si="153"/>
        <v>0</v>
      </c>
      <c r="AU225" s="85">
        <f t="shared" ca="1" si="154"/>
        <v>0</v>
      </c>
      <c r="AV225" s="85"/>
      <c r="AW225" s="73">
        <f t="shared" ca="1" si="155"/>
        <v>0</v>
      </c>
      <c r="AY225" s="73">
        <f t="shared" ca="1" si="156"/>
        <v>0</v>
      </c>
      <c r="AZ225" s="86"/>
    </row>
    <row r="226" spans="1:52" ht="12" customHeight="1">
      <c r="A226" s="77">
        <f t="shared" si="157"/>
        <v>44501</v>
      </c>
      <c r="B226" s="78">
        <f t="shared" si="158"/>
        <v>50000</v>
      </c>
      <c r="C226" s="87"/>
      <c r="D226" s="79">
        <f t="shared" si="120"/>
        <v>50000</v>
      </c>
      <c r="E226" s="67">
        <f t="shared" si="121"/>
        <v>0</v>
      </c>
      <c r="F226" s="67">
        <f t="shared" ca="1" si="122"/>
        <v>0</v>
      </c>
      <c r="G226" s="80">
        <f>VLOOKUP($A226,[0]!Table,MATCH(G$4,[0]!Curves,0))</f>
        <v>5.26</v>
      </c>
      <c r="H226" s="81">
        <f t="shared" si="123"/>
        <v>5.26</v>
      </c>
      <c r="I226" s="80">
        <f t="shared" si="124"/>
        <v>5.26</v>
      </c>
      <c r="J226" s="80">
        <f>VLOOKUP($A226,[0]!Table,MATCH(J$4,[0]!Curves,0))</f>
        <v>0</v>
      </c>
      <c r="K226" s="81">
        <f t="shared" si="125"/>
        <v>0</v>
      </c>
      <c r="L226" s="99">
        <f t="shared" si="126"/>
        <v>0</v>
      </c>
      <c r="M226" s="80">
        <f>VLOOKUP($A226,[0]!Table,MATCH(M$4,[0]!Curves,0))</f>
        <v>0</v>
      </c>
      <c r="N226" s="81">
        <f t="shared" si="127"/>
        <v>0</v>
      </c>
      <c r="O226" s="99">
        <f t="shared" si="128"/>
        <v>0</v>
      </c>
      <c r="P226" s="71"/>
      <c r="Q226" s="99">
        <f t="shared" si="129"/>
        <v>5.26</v>
      </c>
      <c r="R226" s="99">
        <f t="shared" si="130"/>
        <v>5.26</v>
      </c>
      <c r="S226" s="99">
        <f t="shared" si="131"/>
        <v>5.26</v>
      </c>
      <c r="T226" s="82"/>
      <c r="U226" s="22">
        <f t="shared" si="132"/>
        <v>30</v>
      </c>
      <c r="V226" s="83">
        <f t="shared" si="133"/>
        <v>44555</v>
      </c>
      <c r="W226" s="22">
        <f t="shared" ca="1" si="134"/>
        <v>7506</v>
      </c>
      <c r="X226" s="80">
        <f>VLOOKUP($A226,[0]!Table,MATCH(X$4,[0]!Curves,0))</f>
        <v>6.5957373541952108E-2</v>
      </c>
      <c r="Y226" s="84">
        <f t="shared" ca="1" si="135"/>
        <v>0.26354596698568344</v>
      </c>
      <c r="Z226" s="22">
        <f t="shared" si="136"/>
        <v>0</v>
      </c>
      <c r="AA226" s="22">
        <f t="shared" si="137"/>
        <v>0</v>
      </c>
      <c r="AC226" s="72">
        <f t="shared" ca="1" si="138"/>
        <v>0</v>
      </c>
      <c r="AD226" s="72">
        <f t="shared" ca="1" si="139"/>
        <v>0</v>
      </c>
      <c r="AE226" s="72">
        <f t="shared" ca="1" si="140"/>
        <v>0</v>
      </c>
      <c r="AF226" s="72">
        <f t="shared" ca="1" si="141"/>
        <v>0</v>
      </c>
      <c r="AG226" s="72">
        <f t="shared" ca="1" si="142"/>
        <v>0</v>
      </c>
      <c r="AH226" s="72">
        <f t="shared" ca="1" si="143"/>
        <v>0</v>
      </c>
      <c r="AI226" s="72">
        <f t="shared" ca="1" si="144"/>
        <v>0</v>
      </c>
      <c r="AJ226" s="72">
        <f t="shared" ca="1" si="145"/>
        <v>0</v>
      </c>
      <c r="AK226" s="72">
        <f t="shared" ca="1" si="146"/>
        <v>0</v>
      </c>
      <c r="AL226" s="76"/>
      <c r="AM226" s="72">
        <f t="shared" ca="1" si="147"/>
        <v>0</v>
      </c>
      <c r="AN226" s="72">
        <f t="shared" ca="1" si="148"/>
        <v>0</v>
      </c>
      <c r="AO226" s="72">
        <f t="shared" ca="1" si="149"/>
        <v>0</v>
      </c>
      <c r="AP226" s="85">
        <f t="shared" ca="1" si="150"/>
        <v>0</v>
      </c>
      <c r="AR226" s="72">
        <f t="shared" ca="1" si="151"/>
        <v>0</v>
      </c>
      <c r="AS226" s="72">
        <f t="shared" ca="1" si="152"/>
        <v>0</v>
      </c>
      <c r="AT226" s="72">
        <f t="shared" ca="1" si="153"/>
        <v>0</v>
      </c>
      <c r="AU226" s="85">
        <f t="shared" ca="1" si="154"/>
        <v>0</v>
      </c>
      <c r="AV226" s="85"/>
      <c r="AW226" s="73">
        <f t="shared" ca="1" si="155"/>
        <v>0</v>
      </c>
      <c r="AY226" s="73">
        <f t="shared" ca="1" si="156"/>
        <v>0</v>
      </c>
      <c r="AZ226" s="86"/>
    </row>
    <row r="227" spans="1:52" ht="12" customHeight="1">
      <c r="A227" s="77">
        <f t="shared" si="157"/>
        <v>44531</v>
      </c>
      <c r="B227" s="78">
        <f t="shared" si="158"/>
        <v>50000</v>
      </c>
      <c r="C227" s="87"/>
      <c r="D227" s="79">
        <f t="shared" si="120"/>
        <v>50000</v>
      </c>
      <c r="E227" s="67">
        <f t="shared" si="121"/>
        <v>0</v>
      </c>
      <c r="F227" s="67">
        <f t="shared" ca="1" si="122"/>
        <v>0</v>
      </c>
      <c r="G227" s="80">
        <f>VLOOKUP($A227,[0]!Table,MATCH(G$4,[0]!Curves,0))</f>
        <v>5.3949999999999996</v>
      </c>
      <c r="H227" s="81">
        <f t="shared" si="123"/>
        <v>5.3949999999999996</v>
      </c>
      <c r="I227" s="80">
        <f t="shared" si="124"/>
        <v>5.3949999999999996</v>
      </c>
      <c r="J227" s="80">
        <f>VLOOKUP($A227,[0]!Table,MATCH(J$4,[0]!Curves,0))</f>
        <v>0</v>
      </c>
      <c r="K227" s="81">
        <f t="shared" si="125"/>
        <v>0</v>
      </c>
      <c r="L227" s="99">
        <f t="shared" si="126"/>
        <v>0</v>
      </c>
      <c r="M227" s="80">
        <f>VLOOKUP($A227,[0]!Table,MATCH(M$4,[0]!Curves,0))</f>
        <v>0</v>
      </c>
      <c r="N227" s="81">
        <f t="shared" si="127"/>
        <v>0</v>
      </c>
      <c r="O227" s="99">
        <f t="shared" si="128"/>
        <v>0</v>
      </c>
      <c r="P227" s="71"/>
      <c r="Q227" s="99">
        <f t="shared" si="129"/>
        <v>5.3949999999999996</v>
      </c>
      <c r="R227" s="99">
        <f t="shared" si="130"/>
        <v>5.3949999999999996</v>
      </c>
      <c r="S227" s="99">
        <f t="shared" si="131"/>
        <v>5.3949999999999996</v>
      </c>
      <c r="T227" s="82"/>
      <c r="U227" s="22">
        <f t="shared" si="132"/>
        <v>31</v>
      </c>
      <c r="V227" s="83">
        <f t="shared" si="133"/>
        <v>44586</v>
      </c>
      <c r="W227" s="22">
        <f t="shared" ca="1" si="134"/>
        <v>7537</v>
      </c>
      <c r="X227" s="80">
        <f>VLOOKUP($A227,[0]!Table,MATCH(X$4,[0]!Curves,0))</f>
        <v>6.5955060056391207E-2</v>
      </c>
      <c r="Y227" s="84">
        <f t="shared" ca="1" si="135"/>
        <v>0.26211099225763035</v>
      </c>
      <c r="Z227" s="22">
        <f t="shared" si="136"/>
        <v>0</v>
      </c>
      <c r="AA227" s="22">
        <f t="shared" si="137"/>
        <v>0</v>
      </c>
      <c r="AC227" s="72">
        <f t="shared" ca="1" si="138"/>
        <v>0</v>
      </c>
      <c r="AD227" s="72">
        <f t="shared" ca="1" si="139"/>
        <v>0</v>
      </c>
      <c r="AE227" s="72">
        <f t="shared" ca="1" si="140"/>
        <v>0</v>
      </c>
      <c r="AF227" s="72">
        <f t="shared" ca="1" si="141"/>
        <v>0</v>
      </c>
      <c r="AG227" s="72">
        <f t="shared" ca="1" si="142"/>
        <v>0</v>
      </c>
      <c r="AH227" s="72">
        <f t="shared" ca="1" si="143"/>
        <v>0</v>
      </c>
      <c r="AI227" s="72">
        <f t="shared" ca="1" si="144"/>
        <v>0</v>
      </c>
      <c r="AJ227" s="72">
        <f t="shared" ca="1" si="145"/>
        <v>0</v>
      </c>
      <c r="AK227" s="72">
        <f t="shared" ca="1" si="146"/>
        <v>0</v>
      </c>
      <c r="AL227" s="76"/>
      <c r="AM227" s="72">
        <f t="shared" ca="1" si="147"/>
        <v>0</v>
      </c>
      <c r="AN227" s="72">
        <f t="shared" ca="1" si="148"/>
        <v>0</v>
      </c>
      <c r="AO227" s="72">
        <f t="shared" ca="1" si="149"/>
        <v>0</v>
      </c>
      <c r="AP227" s="85">
        <f t="shared" ca="1" si="150"/>
        <v>0</v>
      </c>
      <c r="AR227" s="72">
        <f t="shared" ca="1" si="151"/>
        <v>0</v>
      </c>
      <c r="AS227" s="72">
        <f t="shared" ca="1" si="152"/>
        <v>0</v>
      </c>
      <c r="AT227" s="72">
        <f t="shared" ca="1" si="153"/>
        <v>0</v>
      </c>
      <c r="AU227" s="85">
        <f t="shared" ca="1" si="154"/>
        <v>0</v>
      </c>
      <c r="AV227" s="85"/>
      <c r="AW227" s="73">
        <f t="shared" ca="1" si="155"/>
        <v>0</v>
      </c>
      <c r="AY227" s="73">
        <f t="shared" ca="1" si="156"/>
        <v>0</v>
      </c>
      <c r="AZ227" s="86"/>
    </row>
    <row r="228" spans="1:52" ht="12" customHeight="1">
      <c r="A228" s="77">
        <f t="shared" si="157"/>
        <v>44562</v>
      </c>
      <c r="B228" s="78">
        <f t="shared" si="158"/>
        <v>50000</v>
      </c>
      <c r="C228" s="87"/>
      <c r="D228" s="79">
        <f t="shared" si="120"/>
        <v>50000</v>
      </c>
      <c r="E228" s="67">
        <f t="shared" si="121"/>
        <v>0</v>
      </c>
      <c r="F228" s="67">
        <f t="shared" ca="1" si="122"/>
        <v>0</v>
      </c>
      <c r="G228" s="80">
        <f>VLOOKUP($A228,[0]!Table,MATCH(G$4,[0]!Curves,0))</f>
        <v>5.4910000000000005</v>
      </c>
      <c r="H228" s="81">
        <f t="shared" si="123"/>
        <v>5.4910000000000005</v>
      </c>
      <c r="I228" s="80">
        <f t="shared" si="124"/>
        <v>5.4910000000000005</v>
      </c>
      <c r="J228" s="80">
        <f>VLOOKUP($A228,[0]!Table,MATCH(J$4,[0]!Curves,0))</f>
        <v>0</v>
      </c>
      <c r="K228" s="81">
        <f t="shared" si="125"/>
        <v>0</v>
      </c>
      <c r="L228" s="99">
        <f t="shared" si="126"/>
        <v>0</v>
      </c>
      <c r="M228" s="80">
        <f>VLOOKUP($A228,[0]!Table,MATCH(M$4,[0]!Curves,0))</f>
        <v>0</v>
      </c>
      <c r="N228" s="81">
        <f t="shared" si="127"/>
        <v>0</v>
      </c>
      <c r="O228" s="99">
        <f t="shared" si="128"/>
        <v>0</v>
      </c>
      <c r="P228" s="71"/>
      <c r="Q228" s="99">
        <f t="shared" si="129"/>
        <v>5.4910000000000005</v>
      </c>
      <c r="R228" s="99">
        <f t="shared" si="130"/>
        <v>5.4910000000000005</v>
      </c>
      <c r="S228" s="99">
        <f t="shared" si="131"/>
        <v>5.4910000000000005</v>
      </c>
      <c r="T228" s="82"/>
      <c r="U228" s="22">
        <f t="shared" si="132"/>
        <v>31</v>
      </c>
      <c r="V228" s="83">
        <f t="shared" si="133"/>
        <v>44617</v>
      </c>
      <c r="W228" s="22">
        <f t="shared" ca="1" si="134"/>
        <v>7568</v>
      </c>
      <c r="X228" s="80">
        <f>VLOOKUP($A228,[0]!Table,MATCH(X$4,[0]!Curves,0))</f>
        <v>6.5952669454646201E-2</v>
      </c>
      <c r="Y228" s="84">
        <f t="shared" ca="1" si="135"/>
        <v>0.26068393320902283</v>
      </c>
      <c r="Z228" s="22">
        <f t="shared" si="136"/>
        <v>0</v>
      </c>
      <c r="AA228" s="22">
        <f t="shared" si="137"/>
        <v>0</v>
      </c>
      <c r="AC228" s="72">
        <f t="shared" ca="1" si="138"/>
        <v>0</v>
      </c>
      <c r="AD228" s="72">
        <f t="shared" ca="1" si="139"/>
        <v>0</v>
      </c>
      <c r="AE228" s="72">
        <f t="shared" ca="1" si="140"/>
        <v>0</v>
      </c>
      <c r="AF228" s="72">
        <f t="shared" ca="1" si="141"/>
        <v>0</v>
      </c>
      <c r="AG228" s="72">
        <f t="shared" ca="1" si="142"/>
        <v>0</v>
      </c>
      <c r="AH228" s="72">
        <f t="shared" ca="1" si="143"/>
        <v>0</v>
      </c>
      <c r="AI228" s="72">
        <f t="shared" ca="1" si="144"/>
        <v>0</v>
      </c>
      <c r="AJ228" s="72">
        <f t="shared" ca="1" si="145"/>
        <v>0</v>
      </c>
      <c r="AK228" s="72">
        <f t="shared" ca="1" si="146"/>
        <v>0</v>
      </c>
      <c r="AL228" s="76"/>
      <c r="AM228" s="72">
        <f t="shared" ca="1" si="147"/>
        <v>0</v>
      </c>
      <c r="AN228" s="72">
        <f t="shared" ca="1" si="148"/>
        <v>0</v>
      </c>
      <c r="AO228" s="72">
        <f t="shared" ca="1" si="149"/>
        <v>0</v>
      </c>
      <c r="AP228" s="85">
        <f t="shared" ca="1" si="150"/>
        <v>0</v>
      </c>
      <c r="AR228" s="72">
        <f t="shared" ca="1" si="151"/>
        <v>0</v>
      </c>
      <c r="AS228" s="72">
        <f t="shared" ca="1" si="152"/>
        <v>0</v>
      </c>
      <c r="AT228" s="72">
        <f t="shared" ca="1" si="153"/>
        <v>0</v>
      </c>
      <c r="AU228" s="85">
        <f t="shared" ca="1" si="154"/>
        <v>0</v>
      </c>
      <c r="AV228" s="85"/>
      <c r="AW228" s="73">
        <f t="shared" ca="1" si="155"/>
        <v>0</v>
      </c>
      <c r="AY228" s="73">
        <f t="shared" ca="1" si="156"/>
        <v>0</v>
      </c>
      <c r="AZ228" s="86"/>
    </row>
    <row r="229" spans="1:52" ht="12" customHeight="1">
      <c r="A229" s="77">
        <f t="shared" si="157"/>
        <v>44593</v>
      </c>
      <c r="B229" s="78">
        <f t="shared" si="158"/>
        <v>50000</v>
      </c>
      <c r="C229" s="87"/>
      <c r="D229" s="79">
        <f t="shared" si="120"/>
        <v>50000</v>
      </c>
      <c r="E229" s="67">
        <f t="shared" si="121"/>
        <v>0</v>
      </c>
      <c r="F229" s="67">
        <f t="shared" ca="1" si="122"/>
        <v>0</v>
      </c>
      <c r="G229" s="80">
        <f>VLOOKUP($A229,[0]!Table,MATCH(G$4,[0]!Curves,0))</f>
        <v>5.3730000000000002</v>
      </c>
      <c r="H229" s="81">
        <f t="shared" si="123"/>
        <v>5.3730000000000002</v>
      </c>
      <c r="I229" s="80">
        <f t="shared" si="124"/>
        <v>5.3730000000000002</v>
      </c>
      <c r="J229" s="80">
        <f>VLOOKUP($A229,[0]!Table,MATCH(J$4,[0]!Curves,0))</f>
        <v>0</v>
      </c>
      <c r="K229" s="81">
        <f t="shared" si="125"/>
        <v>0</v>
      </c>
      <c r="L229" s="99">
        <f t="shared" si="126"/>
        <v>0</v>
      </c>
      <c r="M229" s="80">
        <f>VLOOKUP($A229,[0]!Table,MATCH(M$4,[0]!Curves,0))</f>
        <v>0</v>
      </c>
      <c r="N229" s="81">
        <f t="shared" si="127"/>
        <v>0</v>
      </c>
      <c r="O229" s="99">
        <f t="shared" si="128"/>
        <v>0</v>
      </c>
      <c r="P229" s="71"/>
      <c r="Q229" s="99">
        <f t="shared" si="129"/>
        <v>5.3730000000000002</v>
      </c>
      <c r="R229" s="99">
        <f t="shared" si="130"/>
        <v>5.3730000000000002</v>
      </c>
      <c r="S229" s="99">
        <f t="shared" si="131"/>
        <v>5.3730000000000002</v>
      </c>
      <c r="T229" s="82"/>
      <c r="U229" s="22">
        <f t="shared" si="132"/>
        <v>28</v>
      </c>
      <c r="V229" s="83">
        <f t="shared" si="133"/>
        <v>44645</v>
      </c>
      <c r="W229" s="22">
        <f t="shared" ca="1" si="134"/>
        <v>7596</v>
      </c>
      <c r="X229" s="80">
        <f>VLOOKUP($A229,[0]!Table,MATCH(X$4,[0]!Curves,0))</f>
        <v>6.5950278852902902E-2</v>
      </c>
      <c r="Y229" s="84">
        <f t="shared" ca="1" si="135"/>
        <v>0.25940174356153495</v>
      </c>
      <c r="Z229" s="22">
        <f t="shared" si="136"/>
        <v>0</v>
      </c>
      <c r="AA229" s="22">
        <f t="shared" si="137"/>
        <v>0</v>
      </c>
      <c r="AC229" s="72">
        <f t="shared" ca="1" si="138"/>
        <v>0</v>
      </c>
      <c r="AD229" s="72">
        <f t="shared" ca="1" si="139"/>
        <v>0</v>
      </c>
      <c r="AE229" s="72">
        <f t="shared" ca="1" si="140"/>
        <v>0</v>
      </c>
      <c r="AF229" s="72">
        <f t="shared" ca="1" si="141"/>
        <v>0</v>
      </c>
      <c r="AG229" s="72">
        <f t="shared" ca="1" si="142"/>
        <v>0</v>
      </c>
      <c r="AH229" s="72">
        <f t="shared" ca="1" si="143"/>
        <v>0</v>
      </c>
      <c r="AI229" s="72">
        <f t="shared" ca="1" si="144"/>
        <v>0</v>
      </c>
      <c r="AJ229" s="72">
        <f t="shared" ca="1" si="145"/>
        <v>0</v>
      </c>
      <c r="AK229" s="72">
        <f t="shared" ca="1" si="146"/>
        <v>0</v>
      </c>
      <c r="AL229" s="76"/>
      <c r="AM229" s="72">
        <f t="shared" ca="1" si="147"/>
        <v>0</v>
      </c>
      <c r="AN229" s="72">
        <f t="shared" ca="1" si="148"/>
        <v>0</v>
      </c>
      <c r="AO229" s="72">
        <f t="shared" ca="1" si="149"/>
        <v>0</v>
      </c>
      <c r="AP229" s="85">
        <f t="shared" ca="1" si="150"/>
        <v>0</v>
      </c>
      <c r="AR229" s="72">
        <f t="shared" ca="1" si="151"/>
        <v>0</v>
      </c>
      <c r="AS229" s="72">
        <f t="shared" ca="1" si="152"/>
        <v>0</v>
      </c>
      <c r="AT229" s="72">
        <f t="shared" ca="1" si="153"/>
        <v>0</v>
      </c>
      <c r="AU229" s="85">
        <f t="shared" ca="1" si="154"/>
        <v>0</v>
      </c>
      <c r="AV229" s="85"/>
      <c r="AW229" s="73">
        <f t="shared" ca="1" si="155"/>
        <v>0</v>
      </c>
      <c r="AY229" s="73">
        <f t="shared" ca="1" si="156"/>
        <v>0</v>
      </c>
      <c r="AZ229" s="86"/>
    </row>
    <row r="230" spans="1:52" ht="12" customHeight="1">
      <c r="A230" s="77">
        <f t="shared" si="157"/>
        <v>44621</v>
      </c>
      <c r="B230" s="78">
        <f t="shared" si="158"/>
        <v>50000</v>
      </c>
      <c r="C230" s="87"/>
      <c r="D230" s="79">
        <f t="shared" si="120"/>
        <v>50000</v>
      </c>
      <c r="E230" s="67">
        <f t="shared" si="121"/>
        <v>0</v>
      </c>
      <c r="F230" s="67">
        <f t="shared" ca="1" si="122"/>
        <v>0</v>
      </c>
      <c r="G230" s="80">
        <f>VLOOKUP($A230,[0]!Table,MATCH(G$4,[0]!Curves,0))</f>
        <v>5.24</v>
      </c>
      <c r="H230" s="81">
        <f t="shared" si="123"/>
        <v>5.24</v>
      </c>
      <c r="I230" s="80">
        <f t="shared" si="124"/>
        <v>5.24</v>
      </c>
      <c r="J230" s="80">
        <f>VLOOKUP($A230,[0]!Table,MATCH(J$4,[0]!Curves,0))</f>
        <v>0</v>
      </c>
      <c r="K230" s="81">
        <f t="shared" si="125"/>
        <v>0</v>
      </c>
      <c r="L230" s="99">
        <f t="shared" si="126"/>
        <v>0</v>
      </c>
      <c r="M230" s="80">
        <f>VLOOKUP($A230,[0]!Table,MATCH(M$4,[0]!Curves,0))</f>
        <v>0</v>
      </c>
      <c r="N230" s="81">
        <f t="shared" si="127"/>
        <v>0</v>
      </c>
      <c r="O230" s="99">
        <f t="shared" si="128"/>
        <v>0</v>
      </c>
      <c r="P230" s="71"/>
      <c r="Q230" s="99">
        <f t="shared" si="129"/>
        <v>5.24</v>
      </c>
      <c r="R230" s="99">
        <f t="shared" si="130"/>
        <v>5.24</v>
      </c>
      <c r="S230" s="99">
        <f t="shared" si="131"/>
        <v>5.24</v>
      </c>
      <c r="T230" s="82"/>
      <c r="U230" s="22">
        <f t="shared" si="132"/>
        <v>31</v>
      </c>
      <c r="V230" s="83">
        <f t="shared" si="133"/>
        <v>44676</v>
      </c>
      <c r="W230" s="22">
        <f t="shared" ca="1" si="134"/>
        <v>7627</v>
      </c>
      <c r="X230" s="80">
        <f>VLOOKUP($A230,[0]!Table,MATCH(X$4,[0]!Curves,0))</f>
        <v>6.5948119599717803E-2</v>
      </c>
      <c r="Y230" s="84">
        <f t="shared" ca="1" si="135"/>
        <v>0.25798962789158814</v>
      </c>
      <c r="Z230" s="22">
        <f t="shared" si="136"/>
        <v>0</v>
      </c>
      <c r="AA230" s="22">
        <f t="shared" si="137"/>
        <v>0</v>
      </c>
      <c r="AC230" s="72">
        <f t="shared" ca="1" si="138"/>
        <v>0</v>
      </c>
      <c r="AD230" s="72">
        <f t="shared" ca="1" si="139"/>
        <v>0</v>
      </c>
      <c r="AE230" s="72">
        <f t="shared" ca="1" si="140"/>
        <v>0</v>
      </c>
      <c r="AF230" s="72">
        <f t="shared" ca="1" si="141"/>
        <v>0</v>
      </c>
      <c r="AG230" s="72">
        <f t="shared" ca="1" si="142"/>
        <v>0</v>
      </c>
      <c r="AH230" s="72">
        <f t="shared" ca="1" si="143"/>
        <v>0</v>
      </c>
      <c r="AI230" s="72">
        <f t="shared" ca="1" si="144"/>
        <v>0</v>
      </c>
      <c r="AJ230" s="72">
        <f t="shared" ca="1" si="145"/>
        <v>0</v>
      </c>
      <c r="AK230" s="72">
        <f t="shared" ca="1" si="146"/>
        <v>0</v>
      </c>
      <c r="AL230" s="76"/>
      <c r="AM230" s="72">
        <f t="shared" ca="1" si="147"/>
        <v>0</v>
      </c>
      <c r="AN230" s="72">
        <f t="shared" ca="1" si="148"/>
        <v>0</v>
      </c>
      <c r="AO230" s="72">
        <f t="shared" ca="1" si="149"/>
        <v>0</v>
      </c>
      <c r="AP230" s="85">
        <f t="shared" ca="1" si="150"/>
        <v>0</v>
      </c>
      <c r="AR230" s="72">
        <f t="shared" ca="1" si="151"/>
        <v>0</v>
      </c>
      <c r="AS230" s="72">
        <f t="shared" ca="1" si="152"/>
        <v>0</v>
      </c>
      <c r="AT230" s="72">
        <f t="shared" ca="1" si="153"/>
        <v>0</v>
      </c>
      <c r="AU230" s="85">
        <f t="shared" ca="1" si="154"/>
        <v>0</v>
      </c>
      <c r="AV230" s="85"/>
      <c r="AW230" s="73">
        <f t="shared" ca="1" si="155"/>
        <v>0</v>
      </c>
      <c r="AY230" s="73">
        <f t="shared" ca="1" si="156"/>
        <v>0</v>
      </c>
      <c r="AZ230" s="86"/>
    </row>
    <row r="231" spans="1:52" ht="12" customHeight="1">
      <c r="A231" s="77">
        <f t="shared" si="157"/>
        <v>44652</v>
      </c>
      <c r="B231" s="78">
        <f t="shared" si="158"/>
        <v>50000</v>
      </c>
      <c r="C231" s="87"/>
      <c r="D231" s="79">
        <f t="shared" si="120"/>
        <v>50000</v>
      </c>
      <c r="E231" s="67">
        <f t="shared" si="121"/>
        <v>0</v>
      </c>
      <c r="F231" s="67">
        <f t="shared" ca="1" si="122"/>
        <v>0</v>
      </c>
      <c r="G231" s="80">
        <f>VLOOKUP($A231,[0]!Table,MATCH(G$4,[0]!Curves,0))</f>
        <v>5.0549999999999997</v>
      </c>
      <c r="H231" s="81">
        <f t="shared" si="123"/>
        <v>5.0549999999999997</v>
      </c>
      <c r="I231" s="80">
        <f t="shared" si="124"/>
        <v>5.0549999999999997</v>
      </c>
      <c r="J231" s="80">
        <f>VLOOKUP($A231,[0]!Table,MATCH(J$4,[0]!Curves,0))</f>
        <v>0</v>
      </c>
      <c r="K231" s="81">
        <f t="shared" si="125"/>
        <v>0</v>
      </c>
      <c r="L231" s="99">
        <f t="shared" si="126"/>
        <v>0</v>
      </c>
      <c r="M231" s="80">
        <f>VLOOKUP($A231,[0]!Table,MATCH(M$4,[0]!Curves,0))</f>
        <v>0</v>
      </c>
      <c r="N231" s="81">
        <f t="shared" si="127"/>
        <v>0</v>
      </c>
      <c r="O231" s="99">
        <f t="shared" si="128"/>
        <v>0</v>
      </c>
      <c r="P231" s="71"/>
      <c r="Q231" s="99">
        <f t="shared" si="129"/>
        <v>5.0549999999999997</v>
      </c>
      <c r="R231" s="99">
        <f t="shared" si="130"/>
        <v>5.0549999999999997</v>
      </c>
      <c r="S231" s="99">
        <f t="shared" si="131"/>
        <v>5.0549999999999997</v>
      </c>
      <c r="T231" s="82"/>
      <c r="U231" s="22">
        <f t="shared" si="132"/>
        <v>30</v>
      </c>
      <c r="V231" s="83">
        <f t="shared" si="133"/>
        <v>44706</v>
      </c>
      <c r="W231" s="22">
        <f t="shared" ca="1" si="134"/>
        <v>7657</v>
      </c>
      <c r="X231" s="80">
        <f>VLOOKUP($A231,[0]!Table,MATCH(X$4,[0]!Curves,0))</f>
        <v>6.5945728997978098E-2</v>
      </c>
      <c r="Y231" s="84">
        <f t="shared" ca="1" si="135"/>
        <v>0.25663048000205124</v>
      </c>
      <c r="Z231" s="22">
        <f t="shared" si="136"/>
        <v>0</v>
      </c>
      <c r="AA231" s="22">
        <f t="shared" si="137"/>
        <v>0</v>
      </c>
      <c r="AC231" s="72">
        <f t="shared" ca="1" si="138"/>
        <v>0</v>
      </c>
      <c r="AD231" s="72">
        <f t="shared" ca="1" si="139"/>
        <v>0</v>
      </c>
      <c r="AE231" s="72">
        <f t="shared" ca="1" si="140"/>
        <v>0</v>
      </c>
      <c r="AF231" s="72">
        <f t="shared" ca="1" si="141"/>
        <v>0</v>
      </c>
      <c r="AG231" s="72">
        <f t="shared" ca="1" si="142"/>
        <v>0</v>
      </c>
      <c r="AH231" s="72">
        <f t="shared" ca="1" si="143"/>
        <v>0</v>
      </c>
      <c r="AI231" s="72">
        <f t="shared" ca="1" si="144"/>
        <v>0</v>
      </c>
      <c r="AJ231" s="72">
        <f t="shared" ca="1" si="145"/>
        <v>0</v>
      </c>
      <c r="AK231" s="72">
        <f t="shared" ca="1" si="146"/>
        <v>0</v>
      </c>
      <c r="AL231" s="76"/>
      <c r="AM231" s="72">
        <f t="shared" ca="1" si="147"/>
        <v>0</v>
      </c>
      <c r="AN231" s="72">
        <f t="shared" ca="1" si="148"/>
        <v>0</v>
      </c>
      <c r="AO231" s="72">
        <f t="shared" ca="1" si="149"/>
        <v>0</v>
      </c>
      <c r="AP231" s="85">
        <f t="shared" ca="1" si="150"/>
        <v>0</v>
      </c>
      <c r="AR231" s="72">
        <f t="shared" ca="1" si="151"/>
        <v>0</v>
      </c>
      <c r="AS231" s="72">
        <f t="shared" ca="1" si="152"/>
        <v>0</v>
      </c>
      <c r="AT231" s="72">
        <f t="shared" ca="1" si="153"/>
        <v>0</v>
      </c>
      <c r="AU231" s="85">
        <f t="shared" ca="1" si="154"/>
        <v>0</v>
      </c>
      <c r="AV231" s="85"/>
      <c r="AW231" s="73">
        <f t="shared" ca="1" si="155"/>
        <v>0</v>
      </c>
      <c r="AY231" s="73">
        <f t="shared" ca="1" si="156"/>
        <v>0</v>
      </c>
      <c r="AZ231" s="86"/>
    </row>
    <row r="232" spans="1:52" ht="12" customHeight="1">
      <c r="A232" s="77">
        <f t="shared" si="157"/>
        <v>44682</v>
      </c>
      <c r="B232" s="78">
        <f t="shared" si="158"/>
        <v>50000</v>
      </c>
      <c r="C232" s="87"/>
      <c r="D232" s="79">
        <f t="shared" si="120"/>
        <v>50000</v>
      </c>
      <c r="E232" s="67">
        <f t="shared" si="121"/>
        <v>0</v>
      </c>
      <c r="F232" s="67">
        <f t="shared" ca="1" si="122"/>
        <v>0</v>
      </c>
      <c r="G232" s="80">
        <f>VLOOKUP($A232,[0]!Table,MATCH(G$4,[0]!Curves,0))</f>
        <v>5.0449999999999999</v>
      </c>
      <c r="H232" s="81">
        <f t="shared" si="123"/>
        <v>5.0449999999999999</v>
      </c>
      <c r="I232" s="80">
        <f t="shared" si="124"/>
        <v>5.0449999999999999</v>
      </c>
      <c r="J232" s="80">
        <f>VLOOKUP($A232,[0]!Table,MATCH(J$4,[0]!Curves,0))</f>
        <v>0</v>
      </c>
      <c r="K232" s="81">
        <f t="shared" si="125"/>
        <v>0</v>
      </c>
      <c r="L232" s="99">
        <f t="shared" si="126"/>
        <v>0</v>
      </c>
      <c r="M232" s="80">
        <f>VLOOKUP($A232,[0]!Table,MATCH(M$4,[0]!Curves,0))</f>
        <v>0</v>
      </c>
      <c r="N232" s="81">
        <f t="shared" si="127"/>
        <v>0</v>
      </c>
      <c r="O232" s="99">
        <f t="shared" si="128"/>
        <v>0</v>
      </c>
      <c r="P232" s="71"/>
      <c r="Q232" s="99">
        <f t="shared" si="129"/>
        <v>5.0449999999999999</v>
      </c>
      <c r="R232" s="99">
        <f t="shared" si="130"/>
        <v>5.0449999999999999</v>
      </c>
      <c r="S232" s="99">
        <f t="shared" si="131"/>
        <v>5.0449999999999999</v>
      </c>
      <c r="T232" s="82"/>
      <c r="U232" s="22">
        <f t="shared" si="132"/>
        <v>31</v>
      </c>
      <c r="V232" s="83">
        <f t="shared" si="133"/>
        <v>44737</v>
      </c>
      <c r="W232" s="22">
        <f t="shared" ca="1" si="134"/>
        <v>7688</v>
      </c>
      <c r="X232" s="80">
        <f>VLOOKUP($A232,[0]!Table,MATCH(X$4,[0]!Curves,0))</f>
        <v>6.5943415512426107E-2</v>
      </c>
      <c r="Y232" s="84">
        <f t="shared" ca="1" si="135"/>
        <v>0.2552336476982292</v>
      </c>
      <c r="Z232" s="22">
        <f t="shared" si="136"/>
        <v>0</v>
      </c>
      <c r="AA232" s="22">
        <f t="shared" si="137"/>
        <v>0</v>
      </c>
      <c r="AC232" s="72">
        <f t="shared" ca="1" si="138"/>
        <v>0</v>
      </c>
      <c r="AD232" s="72">
        <f t="shared" ca="1" si="139"/>
        <v>0</v>
      </c>
      <c r="AE232" s="72">
        <f t="shared" ca="1" si="140"/>
        <v>0</v>
      </c>
      <c r="AF232" s="72">
        <f t="shared" ca="1" si="141"/>
        <v>0</v>
      </c>
      <c r="AG232" s="72">
        <f t="shared" ca="1" si="142"/>
        <v>0</v>
      </c>
      <c r="AH232" s="72">
        <f t="shared" ca="1" si="143"/>
        <v>0</v>
      </c>
      <c r="AI232" s="72">
        <f t="shared" ca="1" si="144"/>
        <v>0</v>
      </c>
      <c r="AJ232" s="72">
        <f t="shared" ca="1" si="145"/>
        <v>0</v>
      </c>
      <c r="AK232" s="72">
        <f t="shared" ca="1" si="146"/>
        <v>0</v>
      </c>
      <c r="AL232" s="76"/>
      <c r="AM232" s="72">
        <f t="shared" ca="1" si="147"/>
        <v>0</v>
      </c>
      <c r="AN232" s="72">
        <f t="shared" ca="1" si="148"/>
        <v>0</v>
      </c>
      <c r="AO232" s="72">
        <f t="shared" ca="1" si="149"/>
        <v>0</v>
      </c>
      <c r="AP232" s="85">
        <f t="shared" ca="1" si="150"/>
        <v>0</v>
      </c>
      <c r="AR232" s="72">
        <f t="shared" ca="1" si="151"/>
        <v>0</v>
      </c>
      <c r="AS232" s="72">
        <f t="shared" ca="1" si="152"/>
        <v>0</v>
      </c>
      <c r="AT232" s="72">
        <f t="shared" ca="1" si="153"/>
        <v>0</v>
      </c>
      <c r="AU232" s="85">
        <f t="shared" ca="1" si="154"/>
        <v>0</v>
      </c>
      <c r="AV232" s="85"/>
      <c r="AW232" s="73">
        <f t="shared" ca="1" si="155"/>
        <v>0</v>
      </c>
      <c r="AY232" s="73">
        <f t="shared" ca="1" si="156"/>
        <v>0</v>
      </c>
      <c r="AZ232" s="86"/>
    </row>
    <row r="233" spans="1:52" ht="12" customHeight="1">
      <c r="A233" s="77">
        <f t="shared" si="157"/>
        <v>44713</v>
      </c>
      <c r="B233" s="78">
        <f t="shared" si="158"/>
        <v>50000</v>
      </c>
      <c r="C233" s="87"/>
      <c r="D233" s="79">
        <f t="shared" si="120"/>
        <v>50000</v>
      </c>
      <c r="E233" s="67">
        <f t="shared" si="121"/>
        <v>0</v>
      </c>
      <c r="F233" s="67">
        <f t="shared" ca="1" si="122"/>
        <v>0</v>
      </c>
      <c r="G233" s="80">
        <f>VLOOKUP($A233,[0]!Table,MATCH(G$4,[0]!Curves,0))</f>
        <v>5.0810000000000004</v>
      </c>
      <c r="H233" s="81">
        <f t="shared" si="123"/>
        <v>5.0810000000000004</v>
      </c>
      <c r="I233" s="80">
        <f t="shared" si="124"/>
        <v>5.0810000000000004</v>
      </c>
      <c r="J233" s="80">
        <f>VLOOKUP($A233,[0]!Table,MATCH(J$4,[0]!Curves,0))</f>
        <v>0</v>
      </c>
      <c r="K233" s="81">
        <f t="shared" si="125"/>
        <v>0</v>
      </c>
      <c r="L233" s="99">
        <f t="shared" si="126"/>
        <v>0</v>
      </c>
      <c r="M233" s="80">
        <f>VLOOKUP($A233,[0]!Table,MATCH(M$4,[0]!Curves,0))</f>
        <v>0</v>
      </c>
      <c r="N233" s="81">
        <f t="shared" si="127"/>
        <v>0</v>
      </c>
      <c r="O233" s="99">
        <f t="shared" si="128"/>
        <v>0</v>
      </c>
      <c r="P233" s="71"/>
      <c r="Q233" s="99">
        <f t="shared" si="129"/>
        <v>5.0810000000000004</v>
      </c>
      <c r="R233" s="99">
        <f t="shared" si="130"/>
        <v>5.0810000000000004</v>
      </c>
      <c r="S233" s="99">
        <f t="shared" si="131"/>
        <v>5.0810000000000004</v>
      </c>
      <c r="T233" s="82"/>
      <c r="U233" s="22">
        <f t="shared" si="132"/>
        <v>30</v>
      </c>
      <c r="V233" s="83">
        <f t="shared" si="133"/>
        <v>44767</v>
      </c>
      <c r="W233" s="22">
        <f t="shared" ca="1" si="134"/>
        <v>7718</v>
      </c>
      <c r="X233" s="80">
        <f>VLOOKUP($A233,[0]!Table,MATCH(X$4,[0]!Curves,0))</f>
        <v>6.5941024910689996E-2</v>
      </c>
      <c r="Y233" s="84">
        <f t="shared" ca="1" si="135"/>
        <v>0.25388920889422201</v>
      </c>
      <c r="Z233" s="22">
        <f t="shared" si="136"/>
        <v>0</v>
      </c>
      <c r="AA233" s="22">
        <f t="shared" si="137"/>
        <v>0</v>
      </c>
      <c r="AC233" s="72">
        <f t="shared" ca="1" si="138"/>
        <v>0</v>
      </c>
      <c r="AD233" s="72">
        <f t="shared" ca="1" si="139"/>
        <v>0</v>
      </c>
      <c r="AE233" s="72">
        <f t="shared" ca="1" si="140"/>
        <v>0</v>
      </c>
      <c r="AF233" s="72">
        <f t="shared" ca="1" si="141"/>
        <v>0</v>
      </c>
      <c r="AG233" s="72">
        <f t="shared" ca="1" si="142"/>
        <v>0</v>
      </c>
      <c r="AH233" s="72">
        <f t="shared" ca="1" si="143"/>
        <v>0</v>
      </c>
      <c r="AI233" s="72">
        <f t="shared" ca="1" si="144"/>
        <v>0</v>
      </c>
      <c r="AJ233" s="72">
        <f t="shared" ca="1" si="145"/>
        <v>0</v>
      </c>
      <c r="AK233" s="72">
        <f t="shared" ca="1" si="146"/>
        <v>0</v>
      </c>
      <c r="AL233" s="76"/>
      <c r="AM233" s="72">
        <f t="shared" ca="1" si="147"/>
        <v>0</v>
      </c>
      <c r="AN233" s="72">
        <f t="shared" ca="1" si="148"/>
        <v>0</v>
      </c>
      <c r="AO233" s="72">
        <f t="shared" ca="1" si="149"/>
        <v>0</v>
      </c>
      <c r="AP233" s="85">
        <f t="shared" ca="1" si="150"/>
        <v>0</v>
      </c>
      <c r="AR233" s="72">
        <f t="shared" ca="1" si="151"/>
        <v>0</v>
      </c>
      <c r="AS233" s="72">
        <f t="shared" ca="1" si="152"/>
        <v>0</v>
      </c>
      <c r="AT233" s="72">
        <f t="shared" ca="1" si="153"/>
        <v>0</v>
      </c>
      <c r="AU233" s="85">
        <f t="shared" ca="1" si="154"/>
        <v>0</v>
      </c>
      <c r="AV233" s="85"/>
      <c r="AW233" s="73">
        <f t="shared" ca="1" si="155"/>
        <v>0</v>
      </c>
      <c r="AY233" s="73">
        <f t="shared" ca="1" si="156"/>
        <v>0</v>
      </c>
      <c r="AZ233" s="86"/>
    </row>
    <row r="234" spans="1:52" ht="12" customHeight="1">
      <c r="A234" s="77">
        <f t="shared" si="157"/>
        <v>44743</v>
      </c>
      <c r="B234" s="78">
        <f t="shared" si="158"/>
        <v>50000</v>
      </c>
      <c r="C234" s="87"/>
      <c r="D234" s="79">
        <f t="shared" si="120"/>
        <v>50000</v>
      </c>
      <c r="E234" s="67">
        <f t="shared" si="121"/>
        <v>0</v>
      </c>
      <c r="F234" s="67">
        <f t="shared" ca="1" si="122"/>
        <v>0</v>
      </c>
      <c r="G234" s="80">
        <f>VLOOKUP($A234,[0]!Table,MATCH(G$4,[0]!Curves,0))</f>
        <v>5.13</v>
      </c>
      <c r="H234" s="81">
        <f t="shared" si="123"/>
        <v>5.13</v>
      </c>
      <c r="I234" s="80">
        <f t="shared" si="124"/>
        <v>5.13</v>
      </c>
      <c r="J234" s="80">
        <f>VLOOKUP($A234,[0]!Table,MATCH(J$4,[0]!Curves,0))</f>
        <v>0</v>
      </c>
      <c r="K234" s="81">
        <f t="shared" si="125"/>
        <v>0</v>
      </c>
      <c r="L234" s="99">
        <f t="shared" si="126"/>
        <v>0</v>
      </c>
      <c r="M234" s="80">
        <f>VLOOKUP($A234,[0]!Table,MATCH(M$4,[0]!Curves,0))</f>
        <v>0</v>
      </c>
      <c r="N234" s="81">
        <f t="shared" si="127"/>
        <v>0</v>
      </c>
      <c r="O234" s="99">
        <f t="shared" si="128"/>
        <v>0</v>
      </c>
      <c r="P234" s="71"/>
      <c r="Q234" s="99">
        <f t="shared" si="129"/>
        <v>5.13</v>
      </c>
      <c r="R234" s="99">
        <f t="shared" si="130"/>
        <v>5.13</v>
      </c>
      <c r="S234" s="99">
        <f t="shared" si="131"/>
        <v>5.13</v>
      </c>
      <c r="T234" s="82"/>
      <c r="U234" s="22">
        <f t="shared" si="132"/>
        <v>31</v>
      </c>
      <c r="V234" s="83">
        <f t="shared" si="133"/>
        <v>44798</v>
      </c>
      <c r="W234" s="22">
        <f t="shared" ca="1" si="134"/>
        <v>7749</v>
      </c>
      <c r="X234" s="80">
        <f>VLOOKUP($A234,[0]!Table,MATCH(X$4,[0]!Curves,0))</f>
        <v>6.5938711425141502E-2</v>
      </c>
      <c r="Y234" s="84">
        <f t="shared" ca="1" si="135"/>
        <v>0.25250749247060722</v>
      </c>
      <c r="Z234" s="22">
        <f t="shared" si="136"/>
        <v>0</v>
      </c>
      <c r="AA234" s="22">
        <f t="shared" si="137"/>
        <v>0</v>
      </c>
      <c r="AC234" s="72">
        <f t="shared" ca="1" si="138"/>
        <v>0</v>
      </c>
      <c r="AD234" s="72">
        <f t="shared" ca="1" si="139"/>
        <v>0</v>
      </c>
      <c r="AE234" s="72">
        <f t="shared" ca="1" si="140"/>
        <v>0</v>
      </c>
      <c r="AF234" s="72">
        <f t="shared" ca="1" si="141"/>
        <v>0</v>
      </c>
      <c r="AG234" s="72">
        <f t="shared" ca="1" si="142"/>
        <v>0</v>
      </c>
      <c r="AH234" s="72">
        <f t="shared" ca="1" si="143"/>
        <v>0</v>
      </c>
      <c r="AI234" s="72">
        <f t="shared" ca="1" si="144"/>
        <v>0</v>
      </c>
      <c r="AJ234" s="72">
        <f t="shared" ca="1" si="145"/>
        <v>0</v>
      </c>
      <c r="AK234" s="72">
        <f t="shared" ca="1" si="146"/>
        <v>0</v>
      </c>
      <c r="AL234" s="76"/>
      <c r="AM234" s="72">
        <f t="shared" ca="1" si="147"/>
        <v>0</v>
      </c>
      <c r="AN234" s="72">
        <f t="shared" ca="1" si="148"/>
        <v>0</v>
      </c>
      <c r="AO234" s="72">
        <f t="shared" ca="1" si="149"/>
        <v>0</v>
      </c>
      <c r="AP234" s="85">
        <f t="shared" ca="1" si="150"/>
        <v>0</v>
      </c>
      <c r="AR234" s="72">
        <f t="shared" ca="1" si="151"/>
        <v>0</v>
      </c>
      <c r="AS234" s="72">
        <f t="shared" ca="1" si="152"/>
        <v>0</v>
      </c>
      <c r="AT234" s="72">
        <f t="shared" ca="1" si="153"/>
        <v>0</v>
      </c>
      <c r="AU234" s="85">
        <f t="shared" ca="1" si="154"/>
        <v>0</v>
      </c>
      <c r="AV234" s="85"/>
      <c r="AW234" s="73">
        <f t="shared" ca="1" si="155"/>
        <v>0</v>
      </c>
      <c r="AY234" s="73">
        <f t="shared" ca="1" si="156"/>
        <v>0</v>
      </c>
      <c r="AZ234" s="86"/>
    </row>
    <row r="235" spans="1:52" ht="12" customHeight="1">
      <c r="A235" s="77">
        <f t="shared" si="157"/>
        <v>44774</v>
      </c>
      <c r="B235" s="78">
        <f t="shared" si="158"/>
        <v>50000</v>
      </c>
      <c r="C235" s="87"/>
      <c r="D235" s="79">
        <f t="shared" si="120"/>
        <v>50000</v>
      </c>
      <c r="E235" s="67">
        <f t="shared" si="121"/>
        <v>0</v>
      </c>
      <c r="F235" s="67">
        <f t="shared" ca="1" si="122"/>
        <v>0</v>
      </c>
      <c r="G235" s="80">
        <f>VLOOKUP($A235,[0]!Table,MATCH(G$4,[0]!Curves,0))</f>
        <v>5.1749999999999998</v>
      </c>
      <c r="H235" s="81">
        <f t="shared" si="123"/>
        <v>5.1749999999999998</v>
      </c>
      <c r="I235" s="80">
        <f t="shared" si="124"/>
        <v>5.1749999999999998</v>
      </c>
      <c r="J235" s="80">
        <f>VLOOKUP($A235,[0]!Table,MATCH(J$4,[0]!Curves,0))</f>
        <v>0</v>
      </c>
      <c r="K235" s="81">
        <f t="shared" si="125"/>
        <v>0</v>
      </c>
      <c r="L235" s="99">
        <f t="shared" si="126"/>
        <v>0</v>
      </c>
      <c r="M235" s="80">
        <f>VLOOKUP($A235,[0]!Table,MATCH(M$4,[0]!Curves,0))</f>
        <v>0</v>
      </c>
      <c r="N235" s="81">
        <f t="shared" si="127"/>
        <v>0</v>
      </c>
      <c r="O235" s="99">
        <f t="shared" si="128"/>
        <v>0</v>
      </c>
      <c r="P235" s="71"/>
      <c r="Q235" s="99">
        <f t="shared" si="129"/>
        <v>5.1749999999999998</v>
      </c>
      <c r="R235" s="99">
        <f t="shared" si="130"/>
        <v>5.1749999999999998</v>
      </c>
      <c r="S235" s="99">
        <f t="shared" si="131"/>
        <v>5.1749999999999998</v>
      </c>
      <c r="T235" s="82"/>
      <c r="U235" s="22">
        <f t="shared" si="132"/>
        <v>31</v>
      </c>
      <c r="V235" s="83">
        <f t="shared" si="133"/>
        <v>44829</v>
      </c>
      <c r="W235" s="22">
        <f t="shared" ca="1" si="134"/>
        <v>7780</v>
      </c>
      <c r="X235" s="80">
        <f>VLOOKUP($A235,[0]!Table,MATCH(X$4,[0]!Curves,0))</f>
        <v>6.5936320823409403E-2</v>
      </c>
      <c r="Y235" s="84">
        <f t="shared" ca="1" si="135"/>
        <v>0.25113339429807624</v>
      </c>
      <c r="Z235" s="22">
        <f t="shared" si="136"/>
        <v>0</v>
      </c>
      <c r="AA235" s="22">
        <f t="shared" si="137"/>
        <v>0</v>
      </c>
      <c r="AC235" s="72">
        <f t="shared" ca="1" si="138"/>
        <v>0</v>
      </c>
      <c r="AD235" s="72">
        <f t="shared" ca="1" si="139"/>
        <v>0</v>
      </c>
      <c r="AE235" s="72">
        <f t="shared" ca="1" si="140"/>
        <v>0</v>
      </c>
      <c r="AF235" s="72">
        <f t="shared" ca="1" si="141"/>
        <v>0</v>
      </c>
      <c r="AG235" s="72">
        <f t="shared" ca="1" si="142"/>
        <v>0</v>
      </c>
      <c r="AH235" s="72">
        <f t="shared" ca="1" si="143"/>
        <v>0</v>
      </c>
      <c r="AI235" s="72">
        <f t="shared" ca="1" si="144"/>
        <v>0</v>
      </c>
      <c r="AJ235" s="72">
        <f t="shared" ca="1" si="145"/>
        <v>0</v>
      </c>
      <c r="AK235" s="72">
        <f t="shared" ca="1" si="146"/>
        <v>0</v>
      </c>
      <c r="AL235" s="76"/>
      <c r="AM235" s="72">
        <f t="shared" ca="1" si="147"/>
        <v>0</v>
      </c>
      <c r="AN235" s="72">
        <f t="shared" ca="1" si="148"/>
        <v>0</v>
      </c>
      <c r="AO235" s="72">
        <f t="shared" ca="1" si="149"/>
        <v>0</v>
      </c>
      <c r="AP235" s="85">
        <f t="shared" ca="1" si="150"/>
        <v>0</v>
      </c>
      <c r="AR235" s="72">
        <f t="shared" ca="1" si="151"/>
        <v>0</v>
      </c>
      <c r="AS235" s="72">
        <f t="shared" ca="1" si="152"/>
        <v>0</v>
      </c>
      <c r="AT235" s="72">
        <f t="shared" ca="1" si="153"/>
        <v>0</v>
      </c>
      <c r="AU235" s="85">
        <f t="shared" ca="1" si="154"/>
        <v>0</v>
      </c>
      <c r="AV235" s="85"/>
      <c r="AW235" s="73">
        <f t="shared" ca="1" si="155"/>
        <v>0</v>
      </c>
      <c r="AY235" s="73">
        <f t="shared" ca="1" si="156"/>
        <v>0</v>
      </c>
      <c r="AZ235" s="86"/>
    </row>
    <row r="236" spans="1:52" ht="12" customHeight="1">
      <c r="A236" s="77">
        <f t="shared" si="157"/>
        <v>44805</v>
      </c>
      <c r="B236" s="78">
        <f t="shared" si="158"/>
        <v>50000</v>
      </c>
      <c r="C236" s="87"/>
      <c r="D236" s="79">
        <f t="shared" si="120"/>
        <v>50000</v>
      </c>
      <c r="E236" s="67">
        <f t="shared" si="121"/>
        <v>0</v>
      </c>
      <c r="F236" s="67">
        <f t="shared" ca="1" si="122"/>
        <v>0</v>
      </c>
      <c r="G236" s="80">
        <f>VLOOKUP($A236,[0]!Table,MATCH(G$4,[0]!Curves,0))</f>
        <v>5.1820000000000004</v>
      </c>
      <c r="H236" s="81">
        <f t="shared" si="123"/>
        <v>5.1820000000000004</v>
      </c>
      <c r="I236" s="80">
        <f t="shared" si="124"/>
        <v>5.1820000000000004</v>
      </c>
      <c r="J236" s="80">
        <f>VLOOKUP($A236,[0]!Table,MATCH(J$4,[0]!Curves,0))</f>
        <v>0</v>
      </c>
      <c r="K236" s="81">
        <f t="shared" si="125"/>
        <v>0</v>
      </c>
      <c r="L236" s="99">
        <f t="shared" si="126"/>
        <v>0</v>
      </c>
      <c r="M236" s="80">
        <f>VLOOKUP($A236,[0]!Table,MATCH(M$4,[0]!Curves,0))</f>
        <v>0</v>
      </c>
      <c r="N236" s="81">
        <f t="shared" si="127"/>
        <v>0</v>
      </c>
      <c r="O236" s="99">
        <f t="shared" si="128"/>
        <v>0</v>
      </c>
      <c r="P236" s="71"/>
      <c r="Q236" s="99">
        <f t="shared" si="129"/>
        <v>5.1820000000000004</v>
      </c>
      <c r="R236" s="99">
        <f t="shared" si="130"/>
        <v>5.1820000000000004</v>
      </c>
      <c r="S236" s="99">
        <f t="shared" si="131"/>
        <v>5.1820000000000004</v>
      </c>
      <c r="T236" s="82"/>
      <c r="U236" s="22">
        <f t="shared" si="132"/>
        <v>30</v>
      </c>
      <c r="V236" s="83">
        <f t="shared" si="133"/>
        <v>44859</v>
      </c>
      <c r="W236" s="22">
        <f t="shared" ca="1" si="134"/>
        <v>7810</v>
      </c>
      <c r="X236" s="80">
        <f>VLOOKUP($A236,[0]!Table,MATCH(X$4,[0]!Curves,0))</f>
        <v>6.5933930221679496E-2</v>
      </c>
      <c r="Y236" s="84">
        <f t="shared" ca="1" si="135"/>
        <v>0.24981083539862514</v>
      </c>
      <c r="Z236" s="22">
        <f t="shared" si="136"/>
        <v>0</v>
      </c>
      <c r="AA236" s="22">
        <f t="shared" si="137"/>
        <v>0</v>
      </c>
      <c r="AC236" s="72">
        <f t="shared" ca="1" si="138"/>
        <v>0</v>
      </c>
      <c r="AD236" s="72">
        <f t="shared" ca="1" si="139"/>
        <v>0</v>
      </c>
      <c r="AE236" s="72">
        <f t="shared" ca="1" si="140"/>
        <v>0</v>
      </c>
      <c r="AF236" s="72">
        <f t="shared" ca="1" si="141"/>
        <v>0</v>
      </c>
      <c r="AG236" s="72">
        <f t="shared" ca="1" si="142"/>
        <v>0</v>
      </c>
      <c r="AH236" s="72">
        <f t="shared" ca="1" si="143"/>
        <v>0</v>
      </c>
      <c r="AI236" s="72">
        <f t="shared" ca="1" si="144"/>
        <v>0</v>
      </c>
      <c r="AJ236" s="72">
        <f t="shared" ca="1" si="145"/>
        <v>0</v>
      </c>
      <c r="AK236" s="72">
        <f t="shared" ca="1" si="146"/>
        <v>0</v>
      </c>
      <c r="AL236" s="76"/>
      <c r="AM236" s="72">
        <f t="shared" ca="1" si="147"/>
        <v>0</v>
      </c>
      <c r="AN236" s="72">
        <f t="shared" ca="1" si="148"/>
        <v>0</v>
      </c>
      <c r="AO236" s="72">
        <f t="shared" ca="1" si="149"/>
        <v>0</v>
      </c>
      <c r="AP236" s="85">
        <f t="shared" ca="1" si="150"/>
        <v>0</v>
      </c>
      <c r="AR236" s="72">
        <f t="shared" ca="1" si="151"/>
        <v>0</v>
      </c>
      <c r="AS236" s="72">
        <f t="shared" ca="1" si="152"/>
        <v>0</v>
      </c>
      <c r="AT236" s="72">
        <f t="shared" ca="1" si="153"/>
        <v>0</v>
      </c>
      <c r="AU236" s="85">
        <f t="shared" ca="1" si="154"/>
        <v>0</v>
      </c>
      <c r="AV236" s="85"/>
      <c r="AW236" s="73">
        <f t="shared" ca="1" si="155"/>
        <v>0</v>
      </c>
      <c r="AY236" s="73">
        <f t="shared" ca="1" si="156"/>
        <v>0</v>
      </c>
      <c r="AZ236" s="86"/>
    </row>
    <row r="237" spans="1:52" ht="12" customHeight="1">
      <c r="A237" s="77">
        <f t="shared" si="157"/>
        <v>44835</v>
      </c>
      <c r="B237" s="78">
        <f t="shared" si="158"/>
        <v>50000</v>
      </c>
      <c r="C237" s="87"/>
      <c r="D237" s="79">
        <f t="shared" si="120"/>
        <v>50000</v>
      </c>
      <c r="E237" s="67">
        <f t="shared" si="121"/>
        <v>0</v>
      </c>
      <c r="F237" s="67">
        <f t="shared" ca="1" si="122"/>
        <v>0</v>
      </c>
      <c r="G237" s="80">
        <f>VLOOKUP($A237,[0]!Table,MATCH(G$4,[0]!Curves,0))</f>
        <v>5.21</v>
      </c>
      <c r="H237" s="81">
        <f t="shared" si="123"/>
        <v>5.21</v>
      </c>
      <c r="I237" s="80">
        <f t="shared" si="124"/>
        <v>5.21</v>
      </c>
      <c r="J237" s="80">
        <f>VLOOKUP($A237,[0]!Table,MATCH(J$4,[0]!Curves,0))</f>
        <v>0</v>
      </c>
      <c r="K237" s="81">
        <f t="shared" si="125"/>
        <v>0</v>
      </c>
      <c r="L237" s="99">
        <f t="shared" si="126"/>
        <v>0</v>
      </c>
      <c r="M237" s="80">
        <f>VLOOKUP($A237,[0]!Table,MATCH(M$4,[0]!Curves,0))</f>
        <v>0</v>
      </c>
      <c r="N237" s="81">
        <f t="shared" si="127"/>
        <v>0</v>
      </c>
      <c r="O237" s="99">
        <f t="shared" si="128"/>
        <v>0</v>
      </c>
      <c r="P237" s="71"/>
      <c r="Q237" s="99">
        <f t="shared" si="129"/>
        <v>5.21</v>
      </c>
      <c r="R237" s="99">
        <f t="shared" si="130"/>
        <v>5.21</v>
      </c>
      <c r="S237" s="99">
        <f t="shared" si="131"/>
        <v>5.21</v>
      </c>
      <c r="T237" s="82"/>
      <c r="U237" s="22">
        <f t="shared" si="132"/>
        <v>31</v>
      </c>
      <c r="V237" s="83">
        <f t="shared" si="133"/>
        <v>44890</v>
      </c>
      <c r="W237" s="22">
        <f t="shared" ca="1" si="134"/>
        <v>7841</v>
      </c>
      <c r="X237" s="80">
        <f>VLOOKUP($A237,[0]!Table,MATCH(X$4,[0]!Curves,0))</f>
        <v>6.5931616736136303E-2</v>
      </c>
      <c r="Y237" s="84">
        <f t="shared" ca="1" si="135"/>
        <v>0.24845160401139177</v>
      </c>
      <c r="Z237" s="22">
        <f t="shared" si="136"/>
        <v>0</v>
      </c>
      <c r="AA237" s="22">
        <f t="shared" si="137"/>
        <v>0</v>
      </c>
      <c r="AC237" s="72">
        <f t="shared" ca="1" si="138"/>
        <v>0</v>
      </c>
      <c r="AD237" s="72">
        <f t="shared" ca="1" si="139"/>
        <v>0</v>
      </c>
      <c r="AE237" s="72">
        <f t="shared" ca="1" si="140"/>
        <v>0</v>
      </c>
      <c r="AF237" s="72">
        <f t="shared" ca="1" si="141"/>
        <v>0</v>
      </c>
      <c r="AG237" s="72">
        <f t="shared" ca="1" si="142"/>
        <v>0</v>
      </c>
      <c r="AH237" s="72">
        <f t="shared" ca="1" si="143"/>
        <v>0</v>
      </c>
      <c r="AI237" s="72">
        <f t="shared" ca="1" si="144"/>
        <v>0</v>
      </c>
      <c r="AJ237" s="72">
        <f t="shared" ca="1" si="145"/>
        <v>0</v>
      </c>
      <c r="AK237" s="72">
        <f t="shared" ca="1" si="146"/>
        <v>0</v>
      </c>
      <c r="AL237" s="76"/>
      <c r="AM237" s="72">
        <f t="shared" ca="1" si="147"/>
        <v>0</v>
      </c>
      <c r="AN237" s="72">
        <f t="shared" ca="1" si="148"/>
        <v>0</v>
      </c>
      <c r="AO237" s="72">
        <f t="shared" ca="1" si="149"/>
        <v>0</v>
      </c>
      <c r="AP237" s="85">
        <f t="shared" ca="1" si="150"/>
        <v>0</v>
      </c>
      <c r="AR237" s="72">
        <f t="shared" ca="1" si="151"/>
        <v>0</v>
      </c>
      <c r="AS237" s="72">
        <f t="shared" ca="1" si="152"/>
        <v>0</v>
      </c>
      <c r="AT237" s="72">
        <f t="shared" ca="1" si="153"/>
        <v>0</v>
      </c>
      <c r="AU237" s="85">
        <f t="shared" ca="1" si="154"/>
        <v>0</v>
      </c>
      <c r="AV237" s="85"/>
      <c r="AW237" s="73">
        <f t="shared" ca="1" si="155"/>
        <v>0</v>
      </c>
      <c r="AY237" s="73">
        <f t="shared" ca="1" si="156"/>
        <v>0</v>
      </c>
      <c r="AZ237" s="86"/>
    </row>
    <row r="238" spans="1:52" ht="12" customHeight="1">
      <c r="A238" s="77">
        <f t="shared" si="157"/>
        <v>44866</v>
      </c>
      <c r="B238" s="78">
        <f t="shared" si="158"/>
        <v>50000</v>
      </c>
      <c r="C238" s="87"/>
      <c r="D238" s="79">
        <f t="shared" si="120"/>
        <v>50000</v>
      </c>
      <c r="E238" s="67">
        <f t="shared" si="121"/>
        <v>0</v>
      </c>
      <c r="F238" s="67">
        <f t="shared" ca="1" si="122"/>
        <v>0</v>
      </c>
      <c r="G238" s="80">
        <f>VLOOKUP($A238,[0]!Table,MATCH(G$4,[0]!Curves,0))</f>
        <v>5.3449999999999998</v>
      </c>
      <c r="H238" s="81">
        <f t="shared" si="123"/>
        <v>5.3449999999999998</v>
      </c>
      <c r="I238" s="80">
        <f t="shared" si="124"/>
        <v>5.3449999999999998</v>
      </c>
      <c r="J238" s="80">
        <f>VLOOKUP($A238,[0]!Table,MATCH(J$4,[0]!Curves,0))</f>
        <v>0</v>
      </c>
      <c r="K238" s="81">
        <f t="shared" si="125"/>
        <v>0</v>
      </c>
      <c r="L238" s="99">
        <f t="shared" si="126"/>
        <v>0</v>
      </c>
      <c r="M238" s="80">
        <f>VLOOKUP($A238,[0]!Table,MATCH(M$4,[0]!Curves,0))</f>
        <v>0</v>
      </c>
      <c r="N238" s="81">
        <f t="shared" si="127"/>
        <v>0</v>
      </c>
      <c r="O238" s="99">
        <f t="shared" si="128"/>
        <v>0</v>
      </c>
      <c r="P238" s="71"/>
      <c r="Q238" s="99">
        <f t="shared" si="129"/>
        <v>5.3449999999999998</v>
      </c>
      <c r="R238" s="99">
        <f t="shared" si="130"/>
        <v>5.3449999999999998</v>
      </c>
      <c r="S238" s="99">
        <f t="shared" si="131"/>
        <v>5.3449999999999998</v>
      </c>
      <c r="T238" s="82"/>
      <c r="U238" s="22">
        <f t="shared" si="132"/>
        <v>30</v>
      </c>
      <c r="V238" s="83">
        <f t="shared" si="133"/>
        <v>44920</v>
      </c>
      <c r="W238" s="22">
        <f t="shared" ca="1" si="134"/>
        <v>7871</v>
      </c>
      <c r="X238" s="80">
        <f>VLOOKUP($A238,[0]!Table,MATCH(X$4,[0]!Curves,0))</f>
        <v>6.5929226134409602E-2</v>
      </c>
      <c r="Y238" s="84">
        <f t="shared" ca="1" si="135"/>
        <v>0.24714335329647444</v>
      </c>
      <c r="Z238" s="22">
        <f t="shared" si="136"/>
        <v>0</v>
      </c>
      <c r="AA238" s="22">
        <f t="shared" si="137"/>
        <v>0</v>
      </c>
      <c r="AC238" s="72">
        <f t="shared" ca="1" si="138"/>
        <v>0</v>
      </c>
      <c r="AD238" s="72">
        <f t="shared" ca="1" si="139"/>
        <v>0</v>
      </c>
      <c r="AE238" s="72">
        <f t="shared" ca="1" si="140"/>
        <v>0</v>
      </c>
      <c r="AF238" s="72">
        <f t="shared" ca="1" si="141"/>
        <v>0</v>
      </c>
      <c r="AG238" s="72">
        <f t="shared" ca="1" si="142"/>
        <v>0</v>
      </c>
      <c r="AH238" s="72">
        <f t="shared" ca="1" si="143"/>
        <v>0</v>
      </c>
      <c r="AI238" s="72">
        <f t="shared" ca="1" si="144"/>
        <v>0</v>
      </c>
      <c r="AJ238" s="72">
        <f t="shared" ca="1" si="145"/>
        <v>0</v>
      </c>
      <c r="AK238" s="72">
        <f t="shared" ca="1" si="146"/>
        <v>0</v>
      </c>
      <c r="AL238" s="76"/>
      <c r="AM238" s="72">
        <f t="shared" ca="1" si="147"/>
        <v>0</v>
      </c>
      <c r="AN238" s="72">
        <f t="shared" ca="1" si="148"/>
        <v>0</v>
      </c>
      <c r="AO238" s="72">
        <f t="shared" ca="1" si="149"/>
        <v>0</v>
      </c>
      <c r="AP238" s="85">
        <f t="shared" ca="1" si="150"/>
        <v>0</v>
      </c>
      <c r="AR238" s="72">
        <f t="shared" ca="1" si="151"/>
        <v>0</v>
      </c>
      <c r="AS238" s="72">
        <f t="shared" ca="1" si="152"/>
        <v>0</v>
      </c>
      <c r="AT238" s="72">
        <f t="shared" ca="1" si="153"/>
        <v>0</v>
      </c>
      <c r="AU238" s="85">
        <f t="shared" ca="1" si="154"/>
        <v>0</v>
      </c>
      <c r="AV238" s="85"/>
      <c r="AW238" s="73">
        <f t="shared" ca="1" si="155"/>
        <v>0</v>
      </c>
      <c r="AY238" s="73">
        <f t="shared" ca="1" si="156"/>
        <v>0</v>
      </c>
      <c r="AZ238" s="86"/>
    </row>
    <row r="239" spans="1:52" ht="12" customHeight="1">
      <c r="A239" s="77">
        <f t="shared" si="157"/>
        <v>44896</v>
      </c>
      <c r="B239" s="78">
        <f t="shared" si="158"/>
        <v>50000</v>
      </c>
      <c r="C239" s="87"/>
      <c r="D239" s="79">
        <f t="shared" si="120"/>
        <v>50000</v>
      </c>
      <c r="E239" s="67">
        <f t="shared" si="121"/>
        <v>0</v>
      </c>
      <c r="F239" s="67">
        <f t="shared" ca="1" si="122"/>
        <v>0</v>
      </c>
      <c r="G239" s="80">
        <f>VLOOKUP($A239,[0]!Table,MATCH(G$4,[0]!Curves,0))</f>
        <v>5.48</v>
      </c>
      <c r="H239" s="81">
        <f t="shared" si="123"/>
        <v>5.48</v>
      </c>
      <c r="I239" s="80">
        <f t="shared" si="124"/>
        <v>5.48</v>
      </c>
      <c r="J239" s="80">
        <f>VLOOKUP($A239,[0]!Table,MATCH(J$4,[0]!Curves,0))</f>
        <v>0</v>
      </c>
      <c r="K239" s="81">
        <f t="shared" si="125"/>
        <v>0</v>
      </c>
      <c r="L239" s="99">
        <f t="shared" si="126"/>
        <v>0</v>
      </c>
      <c r="M239" s="80">
        <f>VLOOKUP($A239,[0]!Table,MATCH(M$4,[0]!Curves,0))</f>
        <v>0</v>
      </c>
      <c r="N239" s="81">
        <f t="shared" si="127"/>
        <v>0</v>
      </c>
      <c r="O239" s="99">
        <f t="shared" si="128"/>
        <v>0</v>
      </c>
      <c r="P239" s="71"/>
      <c r="Q239" s="99">
        <f t="shared" si="129"/>
        <v>5.48</v>
      </c>
      <c r="R239" s="99">
        <f t="shared" si="130"/>
        <v>5.48</v>
      </c>
      <c r="S239" s="99">
        <f t="shared" si="131"/>
        <v>5.48</v>
      </c>
      <c r="T239" s="82"/>
      <c r="U239" s="22">
        <f t="shared" si="132"/>
        <v>31</v>
      </c>
      <c r="V239" s="83">
        <f t="shared" si="133"/>
        <v>44951</v>
      </c>
      <c r="W239" s="22">
        <f t="shared" ca="1" si="134"/>
        <v>7902</v>
      </c>
      <c r="X239" s="80">
        <f>VLOOKUP($A239,[0]!Table,MATCH(X$4,[0]!Curves,0))</f>
        <v>6.5926912648870406E-2</v>
      </c>
      <c r="Y239" s="84">
        <f t="shared" ca="1" si="135"/>
        <v>0.24579882582845491</v>
      </c>
      <c r="Z239" s="22">
        <f t="shared" si="136"/>
        <v>0</v>
      </c>
      <c r="AA239" s="22">
        <f t="shared" si="137"/>
        <v>0</v>
      </c>
      <c r="AC239" s="72">
        <f t="shared" ca="1" si="138"/>
        <v>0</v>
      </c>
      <c r="AD239" s="72">
        <f t="shared" ca="1" si="139"/>
        <v>0</v>
      </c>
      <c r="AE239" s="72">
        <f t="shared" ca="1" si="140"/>
        <v>0</v>
      </c>
      <c r="AF239" s="72">
        <f t="shared" ca="1" si="141"/>
        <v>0</v>
      </c>
      <c r="AG239" s="72">
        <f t="shared" ca="1" si="142"/>
        <v>0</v>
      </c>
      <c r="AH239" s="72">
        <f t="shared" ca="1" si="143"/>
        <v>0</v>
      </c>
      <c r="AI239" s="72">
        <f t="shared" ca="1" si="144"/>
        <v>0</v>
      </c>
      <c r="AJ239" s="72">
        <f t="shared" ca="1" si="145"/>
        <v>0</v>
      </c>
      <c r="AK239" s="72">
        <f t="shared" ca="1" si="146"/>
        <v>0</v>
      </c>
      <c r="AL239" s="76"/>
      <c r="AM239" s="72">
        <f t="shared" ca="1" si="147"/>
        <v>0</v>
      </c>
      <c r="AN239" s="72">
        <f t="shared" ca="1" si="148"/>
        <v>0</v>
      </c>
      <c r="AO239" s="72">
        <f t="shared" ca="1" si="149"/>
        <v>0</v>
      </c>
      <c r="AP239" s="85">
        <f t="shared" ca="1" si="150"/>
        <v>0</v>
      </c>
      <c r="AR239" s="72">
        <f t="shared" ca="1" si="151"/>
        <v>0</v>
      </c>
      <c r="AS239" s="72">
        <f t="shared" ca="1" si="152"/>
        <v>0</v>
      </c>
      <c r="AT239" s="72">
        <f t="shared" ca="1" si="153"/>
        <v>0</v>
      </c>
      <c r="AU239" s="85">
        <f t="shared" ca="1" si="154"/>
        <v>0</v>
      </c>
      <c r="AV239" s="85"/>
      <c r="AW239" s="73">
        <f t="shared" ca="1" si="155"/>
        <v>0</v>
      </c>
      <c r="AY239" s="73">
        <f t="shared" ca="1" si="156"/>
        <v>0</v>
      </c>
      <c r="AZ239" s="86"/>
    </row>
    <row r="240" spans="1:52" ht="12" customHeight="1">
      <c r="A240" s="77">
        <f t="shared" si="157"/>
        <v>44927</v>
      </c>
      <c r="B240" s="78">
        <f t="shared" si="158"/>
        <v>50000</v>
      </c>
      <c r="C240" s="87"/>
      <c r="D240" s="79">
        <f t="shared" si="120"/>
        <v>50000</v>
      </c>
      <c r="E240" s="67">
        <f t="shared" si="121"/>
        <v>0</v>
      </c>
      <c r="F240" s="67">
        <f t="shared" ca="1" si="122"/>
        <v>0</v>
      </c>
      <c r="G240" s="80">
        <f>VLOOKUP($A240,[0]!Table,MATCH(G$4,[0]!Curves,0))</f>
        <v>5.5760000000000005</v>
      </c>
      <c r="H240" s="81">
        <f t="shared" si="123"/>
        <v>5.5760000000000005</v>
      </c>
      <c r="I240" s="80">
        <f t="shared" si="124"/>
        <v>5.5760000000000005</v>
      </c>
      <c r="J240" s="80">
        <f>VLOOKUP($A240,[0]!Table,MATCH(J$4,[0]!Curves,0))</f>
        <v>0</v>
      </c>
      <c r="K240" s="81">
        <f t="shared" si="125"/>
        <v>0</v>
      </c>
      <c r="L240" s="99">
        <f t="shared" si="126"/>
        <v>0</v>
      </c>
      <c r="M240" s="80">
        <f>VLOOKUP($A240,[0]!Table,MATCH(M$4,[0]!Curves,0))</f>
        <v>0</v>
      </c>
      <c r="N240" s="81">
        <f t="shared" si="127"/>
        <v>0</v>
      </c>
      <c r="O240" s="99">
        <f t="shared" si="128"/>
        <v>0</v>
      </c>
      <c r="P240" s="71"/>
      <c r="Q240" s="99">
        <f t="shared" si="129"/>
        <v>5.5760000000000005</v>
      </c>
      <c r="R240" s="99">
        <f t="shared" si="130"/>
        <v>5.5760000000000005</v>
      </c>
      <c r="S240" s="99">
        <f t="shared" si="131"/>
        <v>5.5760000000000005</v>
      </c>
      <c r="T240" s="82"/>
      <c r="U240" s="22">
        <f t="shared" si="132"/>
        <v>31</v>
      </c>
      <c r="V240" s="83">
        <f t="shared" si="133"/>
        <v>44982</v>
      </c>
      <c r="W240" s="22">
        <f t="shared" ca="1" si="134"/>
        <v>7933</v>
      </c>
      <c r="X240" s="80">
        <f>VLOOKUP($A240,[0]!Table,MATCH(X$4,[0]!Curves,0))</f>
        <v>6.5924522047147605E-2</v>
      </c>
      <c r="Y240" s="84">
        <f t="shared" ca="1" si="135"/>
        <v>0.24446170900812653</v>
      </c>
      <c r="Z240" s="22">
        <f t="shared" si="136"/>
        <v>0</v>
      </c>
      <c r="AA240" s="22">
        <f t="shared" si="137"/>
        <v>0</v>
      </c>
      <c r="AC240" s="72">
        <f t="shared" ca="1" si="138"/>
        <v>0</v>
      </c>
      <c r="AD240" s="72">
        <f t="shared" ca="1" si="139"/>
        <v>0</v>
      </c>
      <c r="AE240" s="72">
        <f t="shared" ca="1" si="140"/>
        <v>0</v>
      </c>
      <c r="AF240" s="72">
        <f t="shared" ca="1" si="141"/>
        <v>0</v>
      </c>
      <c r="AG240" s="72">
        <f t="shared" ca="1" si="142"/>
        <v>0</v>
      </c>
      <c r="AH240" s="72">
        <f t="shared" ca="1" si="143"/>
        <v>0</v>
      </c>
      <c r="AI240" s="72">
        <f t="shared" ca="1" si="144"/>
        <v>0</v>
      </c>
      <c r="AJ240" s="72">
        <f t="shared" ca="1" si="145"/>
        <v>0</v>
      </c>
      <c r="AK240" s="72">
        <f t="shared" ca="1" si="146"/>
        <v>0</v>
      </c>
      <c r="AL240" s="76"/>
      <c r="AM240" s="72">
        <f t="shared" ca="1" si="147"/>
        <v>0</v>
      </c>
      <c r="AN240" s="72">
        <f t="shared" ca="1" si="148"/>
        <v>0</v>
      </c>
      <c r="AO240" s="72">
        <f t="shared" ca="1" si="149"/>
        <v>0</v>
      </c>
      <c r="AP240" s="85">
        <f t="shared" ca="1" si="150"/>
        <v>0</v>
      </c>
      <c r="AR240" s="72">
        <f t="shared" ca="1" si="151"/>
        <v>0</v>
      </c>
      <c r="AS240" s="72">
        <f t="shared" ca="1" si="152"/>
        <v>0</v>
      </c>
      <c r="AT240" s="72">
        <f t="shared" ca="1" si="153"/>
        <v>0</v>
      </c>
      <c r="AU240" s="85">
        <f t="shared" ca="1" si="154"/>
        <v>0</v>
      </c>
      <c r="AV240" s="85"/>
      <c r="AW240" s="73">
        <f t="shared" ca="1" si="155"/>
        <v>0</v>
      </c>
      <c r="AY240" s="73">
        <f t="shared" ca="1" si="156"/>
        <v>0</v>
      </c>
      <c r="AZ240" s="86"/>
    </row>
    <row r="241" spans="1:52" ht="12" customHeight="1">
      <c r="A241" s="77">
        <f t="shared" si="157"/>
        <v>44958</v>
      </c>
      <c r="B241" s="78">
        <f t="shared" si="158"/>
        <v>50000</v>
      </c>
      <c r="C241" s="87"/>
      <c r="D241" s="79">
        <f t="shared" si="120"/>
        <v>50000</v>
      </c>
      <c r="E241" s="67">
        <f t="shared" si="121"/>
        <v>0</v>
      </c>
      <c r="F241" s="67">
        <f t="shared" ca="1" si="122"/>
        <v>0</v>
      </c>
      <c r="G241" s="80">
        <f>VLOOKUP($A241,[0]!Table,MATCH(G$4,[0]!Curves,0))</f>
        <v>5.4580000000000002</v>
      </c>
      <c r="H241" s="81">
        <f t="shared" si="123"/>
        <v>5.4580000000000002</v>
      </c>
      <c r="I241" s="80">
        <f t="shared" si="124"/>
        <v>5.4580000000000002</v>
      </c>
      <c r="J241" s="80">
        <f>VLOOKUP($A241,[0]!Table,MATCH(J$4,[0]!Curves,0))</f>
        <v>0</v>
      </c>
      <c r="K241" s="81">
        <f t="shared" si="125"/>
        <v>0</v>
      </c>
      <c r="L241" s="99">
        <f t="shared" si="126"/>
        <v>0</v>
      </c>
      <c r="M241" s="80">
        <f>VLOOKUP($A241,[0]!Table,MATCH(M$4,[0]!Curves,0))</f>
        <v>0</v>
      </c>
      <c r="N241" s="81">
        <f t="shared" si="127"/>
        <v>0</v>
      </c>
      <c r="O241" s="99">
        <f t="shared" si="128"/>
        <v>0</v>
      </c>
      <c r="P241" s="71"/>
      <c r="Q241" s="99">
        <f t="shared" si="129"/>
        <v>5.4580000000000002</v>
      </c>
      <c r="R241" s="99">
        <f t="shared" si="130"/>
        <v>5.4580000000000002</v>
      </c>
      <c r="S241" s="99">
        <f t="shared" si="131"/>
        <v>5.4580000000000002</v>
      </c>
      <c r="T241" s="82"/>
      <c r="U241" s="22">
        <f t="shared" si="132"/>
        <v>28</v>
      </c>
      <c r="V241" s="83">
        <f t="shared" si="133"/>
        <v>45010</v>
      </c>
      <c r="W241" s="22">
        <f t="shared" ca="1" si="134"/>
        <v>7961</v>
      </c>
      <c r="X241" s="80">
        <f>VLOOKUP($A241,[0]!Table,MATCH(X$4,[0]!Curves,0))</f>
        <v>6.5922131445426607E-2</v>
      </c>
      <c r="Y241" s="84">
        <f t="shared" ca="1" si="135"/>
        <v>0.24326032579116702</v>
      </c>
      <c r="Z241" s="22">
        <f t="shared" si="136"/>
        <v>0</v>
      </c>
      <c r="AA241" s="22">
        <f t="shared" si="137"/>
        <v>0</v>
      </c>
      <c r="AC241" s="72">
        <f t="shared" ca="1" si="138"/>
        <v>0</v>
      </c>
      <c r="AD241" s="72">
        <f t="shared" ca="1" si="139"/>
        <v>0</v>
      </c>
      <c r="AE241" s="72">
        <f t="shared" ca="1" si="140"/>
        <v>0</v>
      </c>
      <c r="AF241" s="72">
        <f t="shared" ca="1" si="141"/>
        <v>0</v>
      </c>
      <c r="AG241" s="72">
        <f t="shared" ca="1" si="142"/>
        <v>0</v>
      </c>
      <c r="AH241" s="72">
        <f t="shared" ca="1" si="143"/>
        <v>0</v>
      </c>
      <c r="AI241" s="72">
        <f t="shared" ca="1" si="144"/>
        <v>0</v>
      </c>
      <c r="AJ241" s="72">
        <f t="shared" ca="1" si="145"/>
        <v>0</v>
      </c>
      <c r="AK241" s="72">
        <f t="shared" ca="1" si="146"/>
        <v>0</v>
      </c>
      <c r="AL241" s="76"/>
      <c r="AM241" s="72">
        <f t="shared" ca="1" si="147"/>
        <v>0</v>
      </c>
      <c r="AN241" s="72">
        <f t="shared" ca="1" si="148"/>
        <v>0</v>
      </c>
      <c r="AO241" s="72">
        <f t="shared" ca="1" si="149"/>
        <v>0</v>
      </c>
      <c r="AP241" s="85">
        <f t="shared" ca="1" si="150"/>
        <v>0</v>
      </c>
      <c r="AR241" s="72">
        <f t="shared" ca="1" si="151"/>
        <v>0</v>
      </c>
      <c r="AS241" s="72">
        <f t="shared" ca="1" si="152"/>
        <v>0</v>
      </c>
      <c r="AT241" s="72">
        <f t="shared" ca="1" si="153"/>
        <v>0</v>
      </c>
      <c r="AU241" s="85">
        <f t="shared" ca="1" si="154"/>
        <v>0</v>
      </c>
      <c r="AV241" s="85"/>
      <c r="AW241" s="73">
        <f t="shared" ca="1" si="155"/>
        <v>0</v>
      </c>
      <c r="AY241" s="73">
        <f t="shared" ca="1" si="156"/>
        <v>0</v>
      </c>
      <c r="AZ241" s="86"/>
    </row>
    <row r="242" spans="1:52" ht="12" customHeight="1">
      <c r="A242" s="77">
        <f t="shared" si="157"/>
        <v>44986</v>
      </c>
      <c r="B242" s="78">
        <f t="shared" si="158"/>
        <v>50000</v>
      </c>
      <c r="C242" s="87"/>
      <c r="D242" s="79">
        <f t="shared" si="120"/>
        <v>50000</v>
      </c>
      <c r="E242" s="67">
        <f t="shared" si="121"/>
        <v>0</v>
      </c>
      <c r="F242" s="67">
        <f t="shared" ca="1" si="122"/>
        <v>0</v>
      </c>
      <c r="G242" s="80">
        <f>VLOOKUP($A242,[0]!Table,MATCH(G$4,[0]!Curves,0))</f>
        <v>5.3250000000000002</v>
      </c>
      <c r="H242" s="81">
        <f t="shared" si="123"/>
        <v>5.3250000000000002</v>
      </c>
      <c r="I242" s="80">
        <f t="shared" si="124"/>
        <v>5.3250000000000002</v>
      </c>
      <c r="J242" s="80">
        <f>VLOOKUP($A242,[0]!Table,MATCH(J$4,[0]!Curves,0))</f>
        <v>0</v>
      </c>
      <c r="K242" s="81">
        <f t="shared" si="125"/>
        <v>0</v>
      </c>
      <c r="L242" s="99">
        <f t="shared" si="126"/>
        <v>0</v>
      </c>
      <c r="M242" s="80">
        <f>VLOOKUP($A242,[0]!Table,MATCH(M$4,[0]!Curves,0))</f>
        <v>0</v>
      </c>
      <c r="N242" s="81">
        <f t="shared" si="127"/>
        <v>0</v>
      </c>
      <c r="O242" s="99">
        <f t="shared" si="128"/>
        <v>0</v>
      </c>
      <c r="P242" s="71"/>
      <c r="Q242" s="99">
        <f t="shared" si="129"/>
        <v>5.3250000000000002</v>
      </c>
      <c r="R242" s="99">
        <f t="shared" si="130"/>
        <v>5.3250000000000002</v>
      </c>
      <c r="S242" s="99">
        <f t="shared" si="131"/>
        <v>5.3250000000000002</v>
      </c>
      <c r="T242" s="82"/>
      <c r="U242" s="22">
        <f t="shared" si="132"/>
        <v>31</v>
      </c>
      <c r="V242" s="83">
        <f t="shared" si="133"/>
        <v>45041</v>
      </c>
      <c r="W242" s="22">
        <f t="shared" ca="1" si="134"/>
        <v>7992</v>
      </c>
      <c r="X242" s="80">
        <f>VLOOKUP($A242,[0]!Table,MATCH(X$4,[0]!Curves,0))</f>
        <v>6.5919972192261395E-2</v>
      </c>
      <c r="Y242" s="84">
        <f t="shared" ca="1" si="135"/>
        <v>0.24193719903183869</v>
      </c>
      <c r="Z242" s="22">
        <f t="shared" si="136"/>
        <v>0</v>
      </c>
      <c r="AA242" s="22">
        <f t="shared" si="137"/>
        <v>0</v>
      </c>
      <c r="AC242" s="72">
        <f t="shared" ca="1" si="138"/>
        <v>0</v>
      </c>
      <c r="AD242" s="72">
        <f t="shared" ca="1" si="139"/>
        <v>0</v>
      </c>
      <c r="AE242" s="72">
        <f t="shared" ca="1" si="140"/>
        <v>0</v>
      </c>
      <c r="AF242" s="72">
        <f t="shared" ca="1" si="141"/>
        <v>0</v>
      </c>
      <c r="AG242" s="72">
        <f t="shared" ca="1" si="142"/>
        <v>0</v>
      </c>
      <c r="AH242" s="72">
        <f t="shared" ca="1" si="143"/>
        <v>0</v>
      </c>
      <c r="AI242" s="72">
        <f t="shared" ca="1" si="144"/>
        <v>0</v>
      </c>
      <c r="AJ242" s="72">
        <f t="shared" ca="1" si="145"/>
        <v>0</v>
      </c>
      <c r="AK242" s="72">
        <f t="shared" ca="1" si="146"/>
        <v>0</v>
      </c>
      <c r="AL242" s="76"/>
      <c r="AM242" s="72">
        <f t="shared" ca="1" si="147"/>
        <v>0</v>
      </c>
      <c r="AN242" s="72">
        <f t="shared" ca="1" si="148"/>
        <v>0</v>
      </c>
      <c r="AO242" s="72">
        <f t="shared" ca="1" si="149"/>
        <v>0</v>
      </c>
      <c r="AP242" s="85">
        <f t="shared" ca="1" si="150"/>
        <v>0</v>
      </c>
      <c r="AR242" s="72">
        <f t="shared" ca="1" si="151"/>
        <v>0</v>
      </c>
      <c r="AS242" s="72">
        <f t="shared" ca="1" si="152"/>
        <v>0</v>
      </c>
      <c r="AT242" s="72">
        <f t="shared" ca="1" si="153"/>
        <v>0</v>
      </c>
      <c r="AU242" s="85">
        <f t="shared" ca="1" si="154"/>
        <v>0</v>
      </c>
      <c r="AV242" s="85"/>
      <c r="AW242" s="73">
        <f t="shared" ca="1" si="155"/>
        <v>0</v>
      </c>
      <c r="AY242" s="73">
        <f t="shared" ca="1" si="156"/>
        <v>0</v>
      </c>
      <c r="AZ242" s="86"/>
    </row>
    <row r="243" spans="1:52" ht="12" customHeight="1">
      <c r="A243" s="77">
        <f t="shared" si="157"/>
        <v>45017</v>
      </c>
      <c r="B243" s="78">
        <f t="shared" si="158"/>
        <v>50000</v>
      </c>
      <c r="C243" s="87"/>
      <c r="D243" s="79">
        <f t="shared" si="120"/>
        <v>50000</v>
      </c>
      <c r="E243" s="67">
        <f t="shared" si="121"/>
        <v>0</v>
      </c>
      <c r="F243" s="67">
        <f t="shared" ca="1" si="122"/>
        <v>0</v>
      </c>
      <c r="G243" s="80">
        <f>VLOOKUP($A243,[0]!Table,MATCH(G$4,[0]!Curves,0))</f>
        <v>5.14</v>
      </c>
      <c r="H243" s="81">
        <f t="shared" si="123"/>
        <v>5.14</v>
      </c>
      <c r="I243" s="80">
        <f t="shared" si="124"/>
        <v>5.14</v>
      </c>
      <c r="J243" s="80">
        <f>VLOOKUP($A243,[0]!Table,MATCH(J$4,[0]!Curves,0))</f>
        <v>0</v>
      </c>
      <c r="K243" s="81">
        <f t="shared" si="125"/>
        <v>0</v>
      </c>
      <c r="L243" s="99">
        <f t="shared" si="126"/>
        <v>0</v>
      </c>
      <c r="M243" s="80">
        <f>VLOOKUP($A243,[0]!Table,MATCH(M$4,[0]!Curves,0))</f>
        <v>0</v>
      </c>
      <c r="N243" s="81">
        <f t="shared" si="127"/>
        <v>0</v>
      </c>
      <c r="O243" s="99">
        <f t="shared" si="128"/>
        <v>0</v>
      </c>
      <c r="P243" s="71"/>
      <c r="Q243" s="99">
        <f t="shared" si="129"/>
        <v>5.14</v>
      </c>
      <c r="R243" s="99">
        <f t="shared" si="130"/>
        <v>5.14</v>
      </c>
      <c r="S243" s="99">
        <f t="shared" si="131"/>
        <v>5.14</v>
      </c>
      <c r="T243" s="82"/>
      <c r="U243" s="22">
        <f t="shared" si="132"/>
        <v>30</v>
      </c>
      <c r="V243" s="83">
        <f t="shared" si="133"/>
        <v>45071</v>
      </c>
      <c r="W243" s="22">
        <f t="shared" ca="1" si="134"/>
        <v>8022</v>
      </c>
      <c r="X243" s="80">
        <f>VLOOKUP($A243,[0]!Table,MATCH(X$4,[0]!Curves,0))</f>
        <v>6.5917581590544005E-2</v>
      </c>
      <c r="Y243" s="84">
        <f t="shared" ca="1" si="135"/>
        <v>0.24066369640346158</v>
      </c>
      <c r="Z243" s="22">
        <f t="shared" si="136"/>
        <v>0</v>
      </c>
      <c r="AA243" s="22">
        <f t="shared" si="137"/>
        <v>0</v>
      </c>
      <c r="AC243" s="72">
        <f t="shared" ca="1" si="138"/>
        <v>0</v>
      </c>
      <c r="AD243" s="72">
        <f t="shared" ca="1" si="139"/>
        <v>0</v>
      </c>
      <c r="AE243" s="72">
        <f t="shared" ca="1" si="140"/>
        <v>0</v>
      </c>
      <c r="AF243" s="72">
        <f t="shared" ca="1" si="141"/>
        <v>0</v>
      </c>
      <c r="AG243" s="72">
        <f t="shared" ca="1" si="142"/>
        <v>0</v>
      </c>
      <c r="AH243" s="72">
        <f t="shared" ca="1" si="143"/>
        <v>0</v>
      </c>
      <c r="AI243" s="72">
        <f t="shared" ca="1" si="144"/>
        <v>0</v>
      </c>
      <c r="AJ243" s="72">
        <f t="shared" ca="1" si="145"/>
        <v>0</v>
      </c>
      <c r="AK243" s="72">
        <f t="shared" ca="1" si="146"/>
        <v>0</v>
      </c>
      <c r="AL243" s="76"/>
      <c r="AM243" s="72">
        <f t="shared" ca="1" si="147"/>
        <v>0</v>
      </c>
      <c r="AN243" s="72">
        <f t="shared" ca="1" si="148"/>
        <v>0</v>
      </c>
      <c r="AO243" s="72">
        <f t="shared" ca="1" si="149"/>
        <v>0</v>
      </c>
      <c r="AP243" s="85">
        <f t="shared" ca="1" si="150"/>
        <v>0</v>
      </c>
      <c r="AR243" s="72">
        <f t="shared" ca="1" si="151"/>
        <v>0</v>
      </c>
      <c r="AS243" s="72">
        <f t="shared" ca="1" si="152"/>
        <v>0</v>
      </c>
      <c r="AT243" s="72">
        <f t="shared" ca="1" si="153"/>
        <v>0</v>
      </c>
      <c r="AU243" s="85">
        <f t="shared" ca="1" si="154"/>
        <v>0</v>
      </c>
      <c r="AV243" s="85"/>
      <c r="AW243" s="73">
        <f t="shared" ca="1" si="155"/>
        <v>0</v>
      </c>
      <c r="AY243" s="73">
        <f t="shared" ca="1" si="156"/>
        <v>0</v>
      </c>
      <c r="AZ243" s="86"/>
    </row>
    <row r="244" spans="1:52" ht="12" customHeight="1">
      <c r="A244" s="77">
        <f t="shared" si="157"/>
        <v>45047</v>
      </c>
      <c r="B244" s="78">
        <f t="shared" si="158"/>
        <v>50000</v>
      </c>
      <c r="C244" s="87"/>
      <c r="D244" s="79">
        <f t="shared" si="120"/>
        <v>50000</v>
      </c>
      <c r="E244" s="67">
        <f t="shared" si="121"/>
        <v>0</v>
      </c>
      <c r="F244" s="67">
        <f t="shared" ca="1" si="122"/>
        <v>0</v>
      </c>
      <c r="G244" s="80">
        <f>VLOOKUP($A244,[0]!Table,MATCH(G$4,[0]!Curves,0))</f>
        <v>5.13</v>
      </c>
      <c r="H244" s="81">
        <f t="shared" si="123"/>
        <v>5.13</v>
      </c>
      <c r="I244" s="80">
        <f t="shared" si="124"/>
        <v>5.13</v>
      </c>
      <c r="J244" s="80">
        <f>VLOOKUP($A244,[0]!Table,MATCH(J$4,[0]!Curves,0))</f>
        <v>0</v>
      </c>
      <c r="K244" s="81">
        <f t="shared" si="125"/>
        <v>0</v>
      </c>
      <c r="L244" s="99">
        <f t="shared" si="126"/>
        <v>0</v>
      </c>
      <c r="M244" s="80">
        <f>VLOOKUP($A244,[0]!Table,MATCH(M$4,[0]!Curves,0))</f>
        <v>0</v>
      </c>
      <c r="N244" s="81">
        <f t="shared" si="127"/>
        <v>0</v>
      </c>
      <c r="O244" s="99">
        <f t="shared" si="128"/>
        <v>0</v>
      </c>
      <c r="P244" s="71"/>
      <c r="Q244" s="99">
        <f t="shared" si="129"/>
        <v>5.13</v>
      </c>
      <c r="R244" s="99">
        <f t="shared" si="130"/>
        <v>5.13</v>
      </c>
      <c r="S244" s="99">
        <f t="shared" si="131"/>
        <v>5.13</v>
      </c>
      <c r="T244" s="82"/>
      <c r="U244" s="22">
        <f t="shared" si="132"/>
        <v>31</v>
      </c>
      <c r="V244" s="83">
        <f t="shared" si="133"/>
        <v>45102</v>
      </c>
      <c r="W244" s="22">
        <f t="shared" ca="1" si="134"/>
        <v>8053</v>
      </c>
      <c r="X244" s="80">
        <f>VLOOKUP($A244,[0]!Table,MATCH(X$4,[0]!Curves,0))</f>
        <v>6.5915268105013705E-2</v>
      </c>
      <c r="Y244" s="84">
        <f t="shared" ca="1" si="135"/>
        <v>0.23935487812776324</v>
      </c>
      <c r="Z244" s="22">
        <f t="shared" si="136"/>
        <v>0</v>
      </c>
      <c r="AA244" s="22">
        <f t="shared" si="137"/>
        <v>0</v>
      </c>
      <c r="AC244" s="72">
        <f t="shared" ca="1" si="138"/>
        <v>0</v>
      </c>
      <c r="AD244" s="72">
        <f t="shared" ca="1" si="139"/>
        <v>0</v>
      </c>
      <c r="AE244" s="72">
        <f t="shared" ca="1" si="140"/>
        <v>0</v>
      </c>
      <c r="AF244" s="72">
        <f t="shared" ca="1" si="141"/>
        <v>0</v>
      </c>
      <c r="AG244" s="72">
        <f t="shared" ca="1" si="142"/>
        <v>0</v>
      </c>
      <c r="AH244" s="72">
        <f t="shared" ca="1" si="143"/>
        <v>0</v>
      </c>
      <c r="AI244" s="72">
        <f t="shared" ca="1" si="144"/>
        <v>0</v>
      </c>
      <c r="AJ244" s="72">
        <f t="shared" ca="1" si="145"/>
        <v>0</v>
      </c>
      <c r="AK244" s="72">
        <f t="shared" ca="1" si="146"/>
        <v>0</v>
      </c>
      <c r="AL244" s="76"/>
      <c r="AM244" s="72">
        <f t="shared" ca="1" si="147"/>
        <v>0</v>
      </c>
      <c r="AN244" s="72">
        <f t="shared" ca="1" si="148"/>
        <v>0</v>
      </c>
      <c r="AO244" s="72">
        <f t="shared" ca="1" si="149"/>
        <v>0</v>
      </c>
      <c r="AP244" s="85">
        <f t="shared" ca="1" si="150"/>
        <v>0</v>
      </c>
      <c r="AR244" s="72">
        <f t="shared" ca="1" si="151"/>
        <v>0</v>
      </c>
      <c r="AS244" s="72">
        <f t="shared" ca="1" si="152"/>
        <v>0</v>
      </c>
      <c r="AT244" s="72">
        <f t="shared" ca="1" si="153"/>
        <v>0</v>
      </c>
      <c r="AU244" s="85">
        <f t="shared" ca="1" si="154"/>
        <v>0</v>
      </c>
      <c r="AV244" s="85"/>
      <c r="AW244" s="73">
        <f t="shared" ca="1" si="155"/>
        <v>0</v>
      </c>
      <c r="AY244" s="73">
        <f t="shared" ca="1" si="156"/>
        <v>0</v>
      </c>
      <c r="AZ244" s="86"/>
    </row>
    <row r="245" spans="1:52" ht="12" customHeight="1">
      <c r="A245" s="77">
        <f t="shared" si="157"/>
        <v>45078</v>
      </c>
      <c r="B245" s="78">
        <f t="shared" si="158"/>
        <v>50000</v>
      </c>
      <c r="C245" s="87"/>
      <c r="D245" s="79">
        <f t="shared" si="120"/>
        <v>50000</v>
      </c>
      <c r="E245" s="67">
        <f t="shared" si="121"/>
        <v>0</v>
      </c>
      <c r="F245" s="67">
        <f t="shared" ca="1" si="122"/>
        <v>0</v>
      </c>
      <c r="G245" s="80">
        <f>VLOOKUP($A245,[0]!Table,MATCH(G$4,[0]!Curves,0))</f>
        <v>5.1660000000000004</v>
      </c>
      <c r="H245" s="81">
        <f t="shared" si="123"/>
        <v>5.1660000000000004</v>
      </c>
      <c r="I245" s="80">
        <f t="shared" si="124"/>
        <v>5.1660000000000004</v>
      </c>
      <c r="J245" s="80">
        <f>VLOOKUP($A245,[0]!Table,MATCH(J$4,[0]!Curves,0))</f>
        <v>0</v>
      </c>
      <c r="K245" s="81">
        <f t="shared" si="125"/>
        <v>0</v>
      </c>
      <c r="L245" s="99">
        <f t="shared" si="126"/>
        <v>0</v>
      </c>
      <c r="M245" s="80">
        <f>VLOOKUP($A245,[0]!Table,MATCH(M$4,[0]!Curves,0))</f>
        <v>0</v>
      </c>
      <c r="N245" s="81">
        <f t="shared" si="127"/>
        <v>0</v>
      </c>
      <c r="O245" s="99">
        <f t="shared" si="128"/>
        <v>0</v>
      </c>
      <c r="P245" s="71"/>
      <c r="Q245" s="99">
        <f t="shared" si="129"/>
        <v>5.1660000000000004</v>
      </c>
      <c r="R245" s="99">
        <f t="shared" si="130"/>
        <v>5.1660000000000004</v>
      </c>
      <c r="S245" s="99">
        <f t="shared" si="131"/>
        <v>5.1660000000000004</v>
      </c>
      <c r="T245" s="82"/>
      <c r="U245" s="22">
        <f t="shared" si="132"/>
        <v>30</v>
      </c>
      <c r="V245" s="83">
        <f t="shared" si="133"/>
        <v>45132</v>
      </c>
      <c r="W245" s="22">
        <f t="shared" ca="1" si="134"/>
        <v>8083</v>
      </c>
      <c r="X245" s="80">
        <f>VLOOKUP($A245,[0]!Table,MATCH(X$4,[0]!Curves,0))</f>
        <v>6.5912877503300202E-2</v>
      </c>
      <c r="Y245" s="84">
        <f t="shared" ca="1" si="135"/>
        <v>0.23809514639520404</v>
      </c>
      <c r="Z245" s="22">
        <f t="shared" si="136"/>
        <v>0</v>
      </c>
      <c r="AA245" s="22">
        <f t="shared" si="137"/>
        <v>0</v>
      </c>
      <c r="AC245" s="72">
        <f t="shared" ca="1" si="138"/>
        <v>0</v>
      </c>
      <c r="AD245" s="72">
        <f t="shared" ca="1" si="139"/>
        <v>0</v>
      </c>
      <c r="AE245" s="72">
        <f t="shared" ca="1" si="140"/>
        <v>0</v>
      </c>
      <c r="AF245" s="72">
        <f t="shared" ca="1" si="141"/>
        <v>0</v>
      </c>
      <c r="AG245" s="72">
        <f t="shared" ca="1" si="142"/>
        <v>0</v>
      </c>
      <c r="AH245" s="72">
        <f t="shared" ca="1" si="143"/>
        <v>0</v>
      </c>
      <c r="AI245" s="72">
        <f t="shared" ca="1" si="144"/>
        <v>0</v>
      </c>
      <c r="AJ245" s="72">
        <f t="shared" ca="1" si="145"/>
        <v>0</v>
      </c>
      <c r="AK245" s="72">
        <f t="shared" ca="1" si="146"/>
        <v>0</v>
      </c>
      <c r="AL245" s="76"/>
      <c r="AM245" s="72">
        <f t="shared" ca="1" si="147"/>
        <v>0</v>
      </c>
      <c r="AN245" s="72">
        <f t="shared" ca="1" si="148"/>
        <v>0</v>
      </c>
      <c r="AO245" s="72">
        <f t="shared" ca="1" si="149"/>
        <v>0</v>
      </c>
      <c r="AP245" s="85">
        <f t="shared" ca="1" si="150"/>
        <v>0</v>
      </c>
      <c r="AR245" s="72">
        <f t="shared" ca="1" si="151"/>
        <v>0</v>
      </c>
      <c r="AS245" s="72">
        <f t="shared" ca="1" si="152"/>
        <v>0</v>
      </c>
      <c r="AT245" s="72">
        <f t="shared" ca="1" si="153"/>
        <v>0</v>
      </c>
      <c r="AU245" s="85">
        <f t="shared" ca="1" si="154"/>
        <v>0</v>
      </c>
      <c r="AV245" s="85"/>
      <c r="AW245" s="73">
        <f t="shared" ca="1" si="155"/>
        <v>0</v>
      </c>
      <c r="AY245" s="73">
        <f t="shared" ca="1" si="156"/>
        <v>0</v>
      </c>
      <c r="AZ245" s="86"/>
    </row>
    <row r="246" spans="1:52" ht="12" customHeight="1">
      <c r="A246" s="77">
        <f t="shared" si="157"/>
        <v>45108</v>
      </c>
      <c r="B246" s="78">
        <f t="shared" si="158"/>
        <v>50000</v>
      </c>
      <c r="C246" s="87"/>
      <c r="D246" s="79">
        <f t="shared" si="120"/>
        <v>50000</v>
      </c>
      <c r="E246" s="67">
        <f t="shared" si="121"/>
        <v>0</v>
      </c>
      <c r="F246" s="67">
        <f t="shared" ca="1" si="122"/>
        <v>0</v>
      </c>
      <c r="G246" s="80">
        <f>VLOOKUP($A246,[0]!Table,MATCH(G$4,[0]!Curves,0))</f>
        <v>5.2149999999999999</v>
      </c>
      <c r="H246" s="81">
        <f t="shared" si="123"/>
        <v>5.2149999999999999</v>
      </c>
      <c r="I246" s="80">
        <f t="shared" si="124"/>
        <v>5.2149999999999999</v>
      </c>
      <c r="J246" s="80">
        <f>VLOOKUP($A246,[0]!Table,MATCH(J$4,[0]!Curves,0))</f>
        <v>0</v>
      </c>
      <c r="K246" s="81">
        <f t="shared" si="125"/>
        <v>0</v>
      </c>
      <c r="L246" s="99">
        <f t="shared" si="126"/>
        <v>0</v>
      </c>
      <c r="M246" s="80">
        <f>VLOOKUP($A246,[0]!Table,MATCH(M$4,[0]!Curves,0))</f>
        <v>0</v>
      </c>
      <c r="N246" s="81">
        <f t="shared" si="127"/>
        <v>0</v>
      </c>
      <c r="O246" s="99">
        <f t="shared" si="128"/>
        <v>0</v>
      </c>
      <c r="P246" s="71"/>
      <c r="Q246" s="99">
        <f t="shared" si="129"/>
        <v>5.2149999999999999</v>
      </c>
      <c r="R246" s="99">
        <f t="shared" si="130"/>
        <v>5.2149999999999999</v>
      </c>
      <c r="S246" s="99">
        <f t="shared" si="131"/>
        <v>5.2149999999999999</v>
      </c>
      <c r="T246" s="82"/>
      <c r="U246" s="22">
        <f t="shared" si="132"/>
        <v>31</v>
      </c>
      <c r="V246" s="83">
        <f t="shared" si="133"/>
        <v>45163</v>
      </c>
      <c r="W246" s="22">
        <f t="shared" ca="1" si="134"/>
        <v>8114</v>
      </c>
      <c r="X246" s="80">
        <f>VLOOKUP($A246,[0]!Table,MATCH(X$4,[0]!Curves,0))</f>
        <v>6.5910564017773107E-2</v>
      </c>
      <c r="Y246" s="84">
        <f t="shared" ca="1" si="135"/>
        <v>0.23680047992614889</v>
      </c>
      <c r="Z246" s="22">
        <f t="shared" si="136"/>
        <v>0</v>
      </c>
      <c r="AA246" s="22">
        <f t="shared" si="137"/>
        <v>0</v>
      </c>
      <c r="AC246" s="72">
        <f t="shared" ca="1" si="138"/>
        <v>0</v>
      </c>
      <c r="AD246" s="72">
        <f t="shared" ca="1" si="139"/>
        <v>0</v>
      </c>
      <c r="AE246" s="72">
        <f t="shared" ca="1" si="140"/>
        <v>0</v>
      </c>
      <c r="AF246" s="72">
        <f t="shared" ca="1" si="141"/>
        <v>0</v>
      </c>
      <c r="AG246" s="72">
        <f t="shared" ca="1" si="142"/>
        <v>0</v>
      </c>
      <c r="AH246" s="72">
        <f t="shared" ca="1" si="143"/>
        <v>0</v>
      </c>
      <c r="AI246" s="72">
        <f t="shared" ca="1" si="144"/>
        <v>0</v>
      </c>
      <c r="AJ246" s="72">
        <f t="shared" ca="1" si="145"/>
        <v>0</v>
      </c>
      <c r="AK246" s="72">
        <f t="shared" ca="1" si="146"/>
        <v>0</v>
      </c>
      <c r="AL246" s="76"/>
      <c r="AM246" s="72">
        <f t="shared" ca="1" si="147"/>
        <v>0</v>
      </c>
      <c r="AN246" s="72">
        <f t="shared" ca="1" si="148"/>
        <v>0</v>
      </c>
      <c r="AO246" s="72">
        <f t="shared" ca="1" si="149"/>
        <v>0</v>
      </c>
      <c r="AP246" s="85">
        <f t="shared" ca="1" si="150"/>
        <v>0</v>
      </c>
      <c r="AR246" s="72">
        <f t="shared" ca="1" si="151"/>
        <v>0</v>
      </c>
      <c r="AS246" s="72">
        <f t="shared" ca="1" si="152"/>
        <v>0</v>
      </c>
      <c r="AT246" s="72">
        <f t="shared" ca="1" si="153"/>
        <v>0</v>
      </c>
      <c r="AU246" s="85">
        <f t="shared" ca="1" si="154"/>
        <v>0</v>
      </c>
      <c r="AV246" s="85"/>
      <c r="AW246" s="73">
        <f t="shared" ca="1" si="155"/>
        <v>0</v>
      </c>
      <c r="AY246" s="73">
        <f t="shared" ca="1" si="156"/>
        <v>0</v>
      </c>
      <c r="AZ246" s="86"/>
    </row>
    <row r="247" spans="1:52" ht="12" customHeight="1">
      <c r="A247" s="77">
        <f t="shared" si="157"/>
        <v>45139</v>
      </c>
      <c r="B247" s="78">
        <f t="shared" si="158"/>
        <v>50000</v>
      </c>
      <c r="C247" s="87"/>
      <c r="D247" s="79">
        <f t="shared" si="120"/>
        <v>50000</v>
      </c>
      <c r="E247" s="67">
        <f t="shared" si="121"/>
        <v>0</v>
      </c>
      <c r="F247" s="67">
        <f t="shared" ca="1" si="122"/>
        <v>0</v>
      </c>
      <c r="G247" s="80">
        <f>VLOOKUP($A247,[0]!Table,MATCH(G$4,[0]!Curves,0))</f>
        <v>5.26</v>
      </c>
      <c r="H247" s="81">
        <f t="shared" si="123"/>
        <v>5.26</v>
      </c>
      <c r="I247" s="80">
        <f t="shared" si="124"/>
        <v>5.26</v>
      </c>
      <c r="J247" s="80">
        <f>VLOOKUP($A247,[0]!Table,MATCH(J$4,[0]!Curves,0))</f>
        <v>0</v>
      </c>
      <c r="K247" s="81">
        <f t="shared" si="125"/>
        <v>0</v>
      </c>
      <c r="L247" s="99">
        <f t="shared" si="126"/>
        <v>0</v>
      </c>
      <c r="M247" s="80">
        <f>VLOOKUP($A247,[0]!Table,MATCH(M$4,[0]!Curves,0))</f>
        <v>0</v>
      </c>
      <c r="N247" s="81">
        <f t="shared" si="127"/>
        <v>0</v>
      </c>
      <c r="O247" s="99">
        <f t="shared" si="128"/>
        <v>0</v>
      </c>
      <c r="P247" s="71"/>
      <c r="Q247" s="99">
        <f t="shared" si="129"/>
        <v>5.26</v>
      </c>
      <c r="R247" s="99">
        <f t="shared" si="130"/>
        <v>5.26</v>
      </c>
      <c r="S247" s="99">
        <f t="shared" si="131"/>
        <v>5.26</v>
      </c>
      <c r="T247" s="82"/>
      <c r="U247" s="22">
        <f t="shared" si="132"/>
        <v>31</v>
      </c>
      <c r="V247" s="83">
        <f t="shared" si="133"/>
        <v>45194</v>
      </c>
      <c r="W247" s="22">
        <f t="shared" ca="1" si="134"/>
        <v>8145</v>
      </c>
      <c r="X247" s="80">
        <f>VLOOKUP($A247,[0]!Table,MATCH(X$4,[0]!Curves,0))</f>
        <v>6.5908173416063101E-2</v>
      </c>
      <c r="Y247" s="84">
        <f t="shared" ca="1" si="135"/>
        <v>0.23551294587256033</v>
      </c>
      <c r="Z247" s="22">
        <f t="shared" si="136"/>
        <v>0</v>
      </c>
      <c r="AA247" s="22">
        <f t="shared" si="137"/>
        <v>0</v>
      </c>
      <c r="AC247" s="72">
        <f t="shared" ca="1" si="138"/>
        <v>0</v>
      </c>
      <c r="AD247" s="72">
        <f t="shared" ca="1" si="139"/>
        <v>0</v>
      </c>
      <c r="AE247" s="72">
        <f t="shared" ca="1" si="140"/>
        <v>0</v>
      </c>
      <c r="AF247" s="72">
        <f t="shared" ca="1" si="141"/>
        <v>0</v>
      </c>
      <c r="AG247" s="72">
        <f t="shared" ca="1" si="142"/>
        <v>0</v>
      </c>
      <c r="AH247" s="72">
        <f t="shared" ca="1" si="143"/>
        <v>0</v>
      </c>
      <c r="AI247" s="72">
        <f t="shared" ca="1" si="144"/>
        <v>0</v>
      </c>
      <c r="AJ247" s="72">
        <f t="shared" ca="1" si="145"/>
        <v>0</v>
      </c>
      <c r="AK247" s="72">
        <f t="shared" ca="1" si="146"/>
        <v>0</v>
      </c>
      <c r="AL247" s="76"/>
      <c r="AM247" s="72">
        <f t="shared" ca="1" si="147"/>
        <v>0</v>
      </c>
      <c r="AN247" s="72">
        <f t="shared" ca="1" si="148"/>
        <v>0</v>
      </c>
      <c r="AO247" s="72">
        <f t="shared" ca="1" si="149"/>
        <v>0</v>
      </c>
      <c r="AP247" s="85">
        <f t="shared" ca="1" si="150"/>
        <v>0</v>
      </c>
      <c r="AR247" s="72">
        <f t="shared" ca="1" si="151"/>
        <v>0</v>
      </c>
      <c r="AS247" s="72">
        <f t="shared" ca="1" si="152"/>
        <v>0</v>
      </c>
      <c r="AT247" s="72">
        <f t="shared" ca="1" si="153"/>
        <v>0</v>
      </c>
      <c r="AU247" s="85">
        <f t="shared" ca="1" si="154"/>
        <v>0</v>
      </c>
      <c r="AV247" s="85"/>
      <c r="AW247" s="73">
        <f t="shared" ca="1" si="155"/>
        <v>0</v>
      </c>
      <c r="AY247" s="73">
        <f t="shared" ca="1" si="156"/>
        <v>0</v>
      </c>
      <c r="AZ247" s="86"/>
    </row>
    <row r="248" spans="1:52" ht="12" customHeight="1">
      <c r="A248" s="77">
        <f t="shared" si="157"/>
        <v>45170</v>
      </c>
      <c r="B248" s="78">
        <f t="shared" si="158"/>
        <v>50000</v>
      </c>
      <c r="C248" s="87"/>
      <c r="D248" s="79">
        <f t="shared" si="120"/>
        <v>50000</v>
      </c>
      <c r="E248" s="67">
        <f t="shared" si="121"/>
        <v>0</v>
      </c>
      <c r="F248" s="67">
        <f t="shared" ca="1" si="122"/>
        <v>0</v>
      </c>
      <c r="G248" s="80">
        <f>VLOOKUP($A248,[0]!Table,MATCH(G$4,[0]!Curves,0))</f>
        <v>5.2670000000000003</v>
      </c>
      <c r="H248" s="81">
        <f t="shared" si="123"/>
        <v>5.2670000000000003</v>
      </c>
      <c r="I248" s="80">
        <f t="shared" si="124"/>
        <v>5.2670000000000003</v>
      </c>
      <c r="J248" s="80">
        <f>VLOOKUP($A248,[0]!Table,MATCH(J$4,[0]!Curves,0))</f>
        <v>0</v>
      </c>
      <c r="K248" s="81">
        <f t="shared" si="125"/>
        <v>0</v>
      </c>
      <c r="L248" s="99">
        <f t="shared" si="126"/>
        <v>0</v>
      </c>
      <c r="M248" s="80">
        <f>VLOOKUP($A248,[0]!Table,MATCH(M$4,[0]!Curves,0))</f>
        <v>0</v>
      </c>
      <c r="N248" s="81">
        <f t="shared" si="127"/>
        <v>0</v>
      </c>
      <c r="O248" s="99">
        <f t="shared" si="128"/>
        <v>0</v>
      </c>
      <c r="P248" s="71"/>
      <c r="Q248" s="99">
        <f t="shared" si="129"/>
        <v>5.2670000000000003</v>
      </c>
      <c r="R248" s="99">
        <f t="shared" si="130"/>
        <v>5.2670000000000003</v>
      </c>
      <c r="S248" s="99">
        <f t="shared" si="131"/>
        <v>5.2670000000000003</v>
      </c>
      <c r="T248" s="82"/>
      <c r="U248" s="22">
        <f t="shared" si="132"/>
        <v>30</v>
      </c>
      <c r="V248" s="83">
        <f t="shared" si="133"/>
        <v>45224</v>
      </c>
      <c r="W248" s="22">
        <f t="shared" ca="1" si="134"/>
        <v>8175</v>
      </c>
      <c r="X248" s="80">
        <f>VLOOKUP($A248,[0]!Table,MATCH(X$4,[0]!Curves,0))</f>
        <v>6.5905782814355399E-2</v>
      </c>
      <c r="Y248" s="84">
        <f t="shared" ca="1" si="135"/>
        <v>0.23427369870599801</v>
      </c>
      <c r="Z248" s="22">
        <f t="shared" si="136"/>
        <v>0</v>
      </c>
      <c r="AA248" s="22">
        <f t="shared" si="137"/>
        <v>0</v>
      </c>
      <c r="AC248" s="72">
        <f t="shared" ca="1" si="138"/>
        <v>0</v>
      </c>
      <c r="AD248" s="72">
        <f t="shared" ca="1" si="139"/>
        <v>0</v>
      </c>
      <c r="AE248" s="72">
        <f t="shared" ca="1" si="140"/>
        <v>0</v>
      </c>
      <c r="AF248" s="72">
        <f t="shared" ca="1" si="141"/>
        <v>0</v>
      </c>
      <c r="AG248" s="72">
        <f t="shared" ca="1" si="142"/>
        <v>0</v>
      </c>
      <c r="AH248" s="72">
        <f t="shared" ca="1" si="143"/>
        <v>0</v>
      </c>
      <c r="AI248" s="72">
        <f t="shared" ca="1" si="144"/>
        <v>0</v>
      </c>
      <c r="AJ248" s="72">
        <f t="shared" ca="1" si="145"/>
        <v>0</v>
      </c>
      <c r="AK248" s="72">
        <f t="shared" ca="1" si="146"/>
        <v>0</v>
      </c>
      <c r="AL248" s="76"/>
      <c r="AM248" s="72">
        <f t="shared" ca="1" si="147"/>
        <v>0</v>
      </c>
      <c r="AN248" s="72">
        <f t="shared" ca="1" si="148"/>
        <v>0</v>
      </c>
      <c r="AO248" s="72">
        <f t="shared" ca="1" si="149"/>
        <v>0</v>
      </c>
      <c r="AP248" s="85">
        <f t="shared" ca="1" si="150"/>
        <v>0</v>
      </c>
      <c r="AR248" s="72">
        <f t="shared" ca="1" si="151"/>
        <v>0</v>
      </c>
      <c r="AS248" s="72">
        <f t="shared" ca="1" si="152"/>
        <v>0</v>
      </c>
      <c r="AT248" s="72">
        <f t="shared" ca="1" si="153"/>
        <v>0</v>
      </c>
      <c r="AU248" s="85">
        <f t="shared" ca="1" si="154"/>
        <v>0</v>
      </c>
      <c r="AV248" s="85"/>
      <c r="AW248" s="73">
        <f t="shared" ca="1" si="155"/>
        <v>0</v>
      </c>
      <c r="AY248" s="73">
        <f t="shared" ca="1" si="156"/>
        <v>0</v>
      </c>
      <c r="AZ248" s="86"/>
    </row>
    <row r="249" spans="1:52" ht="12" customHeight="1">
      <c r="A249" s="77">
        <f t="shared" si="157"/>
        <v>45200</v>
      </c>
      <c r="B249" s="78">
        <f t="shared" si="158"/>
        <v>50000</v>
      </c>
      <c r="C249" s="87"/>
      <c r="D249" s="79">
        <f t="shared" si="120"/>
        <v>50000</v>
      </c>
      <c r="E249" s="67">
        <f t="shared" si="121"/>
        <v>0</v>
      </c>
      <c r="F249" s="67">
        <f t="shared" ca="1" si="122"/>
        <v>0</v>
      </c>
      <c r="G249" s="80">
        <f>VLOOKUP($A249,[0]!Table,MATCH(G$4,[0]!Curves,0))</f>
        <v>5.2949999999999999</v>
      </c>
      <c r="H249" s="81">
        <f t="shared" si="123"/>
        <v>5.2949999999999999</v>
      </c>
      <c r="I249" s="80">
        <f t="shared" si="124"/>
        <v>5.2949999999999999</v>
      </c>
      <c r="J249" s="80">
        <f>VLOOKUP($A249,[0]!Table,MATCH(J$4,[0]!Curves,0))</f>
        <v>0</v>
      </c>
      <c r="K249" s="81">
        <f t="shared" si="125"/>
        <v>0</v>
      </c>
      <c r="L249" s="99">
        <f t="shared" si="126"/>
        <v>0</v>
      </c>
      <c r="M249" s="80">
        <f>VLOOKUP($A249,[0]!Table,MATCH(M$4,[0]!Curves,0))</f>
        <v>0</v>
      </c>
      <c r="N249" s="81">
        <f t="shared" si="127"/>
        <v>0</v>
      </c>
      <c r="O249" s="99">
        <f t="shared" si="128"/>
        <v>0</v>
      </c>
      <c r="P249" s="71"/>
      <c r="Q249" s="99">
        <f t="shared" si="129"/>
        <v>5.2949999999999999</v>
      </c>
      <c r="R249" s="99">
        <f t="shared" si="130"/>
        <v>5.2949999999999999</v>
      </c>
      <c r="S249" s="99">
        <f t="shared" si="131"/>
        <v>5.2949999999999999</v>
      </c>
      <c r="T249" s="82"/>
      <c r="U249" s="22">
        <f t="shared" si="132"/>
        <v>31</v>
      </c>
      <c r="V249" s="83">
        <f t="shared" si="133"/>
        <v>45255</v>
      </c>
      <c r="W249" s="22">
        <f t="shared" ca="1" si="134"/>
        <v>8206</v>
      </c>
      <c r="X249" s="80">
        <f>VLOOKUP($A249,[0]!Table,MATCH(X$4,[0]!Curves,0))</f>
        <v>6.5903469328834105E-2</v>
      </c>
      <c r="Y249" s="84">
        <f t="shared" ca="1" si="135"/>
        <v>0.23300008343725218</v>
      </c>
      <c r="Z249" s="22">
        <f t="shared" si="136"/>
        <v>0</v>
      </c>
      <c r="AA249" s="22">
        <f t="shared" si="137"/>
        <v>0</v>
      </c>
      <c r="AC249" s="72">
        <f t="shared" ca="1" si="138"/>
        <v>0</v>
      </c>
      <c r="AD249" s="72">
        <f t="shared" ca="1" si="139"/>
        <v>0</v>
      </c>
      <c r="AE249" s="72">
        <f t="shared" ca="1" si="140"/>
        <v>0</v>
      </c>
      <c r="AF249" s="72">
        <f t="shared" ca="1" si="141"/>
        <v>0</v>
      </c>
      <c r="AG249" s="72">
        <f t="shared" ca="1" si="142"/>
        <v>0</v>
      </c>
      <c r="AH249" s="72">
        <f t="shared" ca="1" si="143"/>
        <v>0</v>
      </c>
      <c r="AI249" s="72">
        <f t="shared" ca="1" si="144"/>
        <v>0</v>
      </c>
      <c r="AJ249" s="72">
        <f t="shared" ca="1" si="145"/>
        <v>0</v>
      </c>
      <c r="AK249" s="72">
        <f t="shared" ca="1" si="146"/>
        <v>0</v>
      </c>
      <c r="AL249" s="76"/>
      <c r="AM249" s="72">
        <f t="shared" ca="1" si="147"/>
        <v>0</v>
      </c>
      <c r="AN249" s="72">
        <f t="shared" ca="1" si="148"/>
        <v>0</v>
      </c>
      <c r="AO249" s="72">
        <f t="shared" ca="1" si="149"/>
        <v>0</v>
      </c>
      <c r="AP249" s="85">
        <f t="shared" ca="1" si="150"/>
        <v>0</v>
      </c>
      <c r="AR249" s="72">
        <f t="shared" ca="1" si="151"/>
        <v>0</v>
      </c>
      <c r="AS249" s="72">
        <f t="shared" ca="1" si="152"/>
        <v>0</v>
      </c>
      <c r="AT249" s="72">
        <f t="shared" ca="1" si="153"/>
        <v>0</v>
      </c>
      <c r="AU249" s="85">
        <f t="shared" ca="1" si="154"/>
        <v>0</v>
      </c>
      <c r="AV249" s="85"/>
      <c r="AW249" s="73">
        <f t="shared" ca="1" si="155"/>
        <v>0</v>
      </c>
      <c r="AY249" s="73">
        <f t="shared" ca="1" si="156"/>
        <v>0</v>
      </c>
      <c r="AZ249" s="86"/>
    </row>
    <row r="250" spans="1:52" ht="12" customHeight="1">
      <c r="A250" s="77">
        <f t="shared" si="157"/>
        <v>45231</v>
      </c>
      <c r="B250" s="78">
        <f t="shared" si="158"/>
        <v>50000</v>
      </c>
      <c r="C250" s="87"/>
      <c r="D250" s="79">
        <f t="shared" si="120"/>
        <v>50000</v>
      </c>
      <c r="E250" s="67">
        <f t="shared" si="121"/>
        <v>0</v>
      </c>
      <c r="F250" s="67">
        <f t="shared" ca="1" si="122"/>
        <v>0</v>
      </c>
      <c r="G250" s="80">
        <f>VLOOKUP($A250,[0]!Table,MATCH(G$4,[0]!Curves,0))</f>
        <v>5.43</v>
      </c>
      <c r="H250" s="81">
        <f t="shared" si="123"/>
        <v>5.43</v>
      </c>
      <c r="I250" s="80">
        <f t="shared" si="124"/>
        <v>5.43</v>
      </c>
      <c r="J250" s="80">
        <f>VLOOKUP($A250,[0]!Table,MATCH(J$4,[0]!Curves,0))</f>
        <v>0</v>
      </c>
      <c r="K250" s="81">
        <f t="shared" si="125"/>
        <v>0</v>
      </c>
      <c r="L250" s="99">
        <f t="shared" si="126"/>
        <v>0</v>
      </c>
      <c r="M250" s="80">
        <f>VLOOKUP($A250,[0]!Table,MATCH(M$4,[0]!Curves,0))</f>
        <v>0</v>
      </c>
      <c r="N250" s="81">
        <f t="shared" si="127"/>
        <v>0</v>
      </c>
      <c r="O250" s="99">
        <f t="shared" si="128"/>
        <v>0</v>
      </c>
      <c r="P250" s="71"/>
      <c r="Q250" s="99">
        <f t="shared" si="129"/>
        <v>5.43</v>
      </c>
      <c r="R250" s="99">
        <f t="shared" si="130"/>
        <v>5.43</v>
      </c>
      <c r="S250" s="99">
        <f t="shared" si="131"/>
        <v>5.43</v>
      </c>
      <c r="T250" s="82"/>
      <c r="U250" s="22">
        <f t="shared" si="132"/>
        <v>30</v>
      </c>
      <c r="V250" s="83">
        <f t="shared" si="133"/>
        <v>45285</v>
      </c>
      <c r="W250" s="22">
        <f t="shared" ca="1" si="134"/>
        <v>8236</v>
      </c>
      <c r="X250" s="80">
        <f>VLOOKUP($A250,[0]!Table,MATCH(X$4,[0]!Curves,0))</f>
        <v>6.59010787271299E-2</v>
      </c>
      <c r="Y250" s="84">
        <f t="shared" ca="1" si="135"/>
        <v>0.23177423213408835</v>
      </c>
      <c r="Z250" s="22">
        <f t="shared" si="136"/>
        <v>0</v>
      </c>
      <c r="AA250" s="22">
        <f t="shared" si="137"/>
        <v>0</v>
      </c>
      <c r="AC250" s="72">
        <f t="shared" ca="1" si="138"/>
        <v>0</v>
      </c>
      <c r="AD250" s="72">
        <f t="shared" ca="1" si="139"/>
        <v>0</v>
      </c>
      <c r="AE250" s="72">
        <f t="shared" ca="1" si="140"/>
        <v>0</v>
      </c>
      <c r="AF250" s="72">
        <f t="shared" ca="1" si="141"/>
        <v>0</v>
      </c>
      <c r="AG250" s="72">
        <f t="shared" ca="1" si="142"/>
        <v>0</v>
      </c>
      <c r="AH250" s="72">
        <f t="shared" ca="1" si="143"/>
        <v>0</v>
      </c>
      <c r="AI250" s="72">
        <f t="shared" ca="1" si="144"/>
        <v>0</v>
      </c>
      <c r="AJ250" s="72">
        <f t="shared" ca="1" si="145"/>
        <v>0</v>
      </c>
      <c r="AK250" s="72">
        <f t="shared" ca="1" si="146"/>
        <v>0</v>
      </c>
      <c r="AL250" s="76"/>
      <c r="AM250" s="72">
        <f t="shared" ca="1" si="147"/>
        <v>0</v>
      </c>
      <c r="AN250" s="72">
        <f t="shared" ca="1" si="148"/>
        <v>0</v>
      </c>
      <c r="AO250" s="72">
        <f t="shared" ca="1" si="149"/>
        <v>0</v>
      </c>
      <c r="AP250" s="85">
        <f t="shared" ca="1" si="150"/>
        <v>0</v>
      </c>
      <c r="AR250" s="72">
        <f t="shared" ca="1" si="151"/>
        <v>0</v>
      </c>
      <c r="AS250" s="72">
        <f t="shared" ca="1" si="152"/>
        <v>0</v>
      </c>
      <c r="AT250" s="72">
        <f t="shared" ca="1" si="153"/>
        <v>0</v>
      </c>
      <c r="AU250" s="85">
        <f t="shared" ca="1" si="154"/>
        <v>0</v>
      </c>
      <c r="AV250" s="85"/>
      <c r="AW250" s="73">
        <f t="shared" ca="1" si="155"/>
        <v>0</v>
      </c>
      <c r="AY250" s="73">
        <f t="shared" ca="1" si="156"/>
        <v>0</v>
      </c>
      <c r="AZ250" s="86"/>
    </row>
    <row r="251" spans="1:52" ht="12" customHeight="1">
      <c r="A251" s="77">
        <f t="shared" si="157"/>
        <v>45261</v>
      </c>
      <c r="B251" s="78">
        <f t="shared" si="158"/>
        <v>50000</v>
      </c>
      <c r="C251" s="87"/>
      <c r="D251" s="79">
        <f t="shared" si="120"/>
        <v>50000</v>
      </c>
      <c r="E251" s="67">
        <f t="shared" si="121"/>
        <v>0</v>
      </c>
      <c r="F251" s="67">
        <f t="shared" ca="1" si="122"/>
        <v>0</v>
      </c>
      <c r="G251" s="80">
        <f>VLOOKUP($A251,[0]!Table,MATCH(G$4,[0]!Curves,0))</f>
        <v>5.5650000000000004</v>
      </c>
      <c r="H251" s="81">
        <f t="shared" si="123"/>
        <v>5.5650000000000004</v>
      </c>
      <c r="I251" s="80">
        <f t="shared" si="124"/>
        <v>5.5650000000000004</v>
      </c>
      <c r="J251" s="80">
        <f>VLOOKUP($A251,[0]!Table,MATCH(J$4,[0]!Curves,0))</f>
        <v>0</v>
      </c>
      <c r="K251" s="81">
        <f t="shared" si="125"/>
        <v>0</v>
      </c>
      <c r="L251" s="99">
        <f t="shared" si="126"/>
        <v>0</v>
      </c>
      <c r="M251" s="80">
        <f>VLOOKUP($A251,[0]!Table,MATCH(M$4,[0]!Curves,0))</f>
        <v>0</v>
      </c>
      <c r="N251" s="81">
        <f t="shared" si="127"/>
        <v>0</v>
      </c>
      <c r="O251" s="99">
        <f t="shared" si="128"/>
        <v>0</v>
      </c>
      <c r="P251" s="71"/>
      <c r="Q251" s="99">
        <f t="shared" si="129"/>
        <v>5.5650000000000004</v>
      </c>
      <c r="R251" s="99">
        <f t="shared" si="130"/>
        <v>5.5650000000000004</v>
      </c>
      <c r="S251" s="99">
        <f t="shared" si="131"/>
        <v>5.5650000000000004</v>
      </c>
      <c r="T251" s="82"/>
      <c r="U251" s="22">
        <f t="shared" si="132"/>
        <v>31</v>
      </c>
      <c r="V251" s="83">
        <f t="shared" si="133"/>
        <v>45316</v>
      </c>
      <c r="W251" s="22">
        <f t="shared" ca="1" si="134"/>
        <v>8267</v>
      </c>
      <c r="X251" s="80">
        <f>VLOOKUP($A251,[0]!Table,MATCH(X$4,[0]!Curves,0))</f>
        <v>6.5898765241611604E-2</v>
      </c>
      <c r="Y251" s="84">
        <f t="shared" ca="1" si="135"/>
        <v>0.23051438329153467</v>
      </c>
      <c r="Z251" s="22">
        <f t="shared" si="136"/>
        <v>0</v>
      </c>
      <c r="AA251" s="22">
        <f t="shared" si="137"/>
        <v>0</v>
      </c>
      <c r="AC251" s="72">
        <f t="shared" ca="1" si="138"/>
        <v>0</v>
      </c>
      <c r="AD251" s="72">
        <f t="shared" ca="1" si="139"/>
        <v>0</v>
      </c>
      <c r="AE251" s="72">
        <f t="shared" ca="1" si="140"/>
        <v>0</v>
      </c>
      <c r="AF251" s="72">
        <f t="shared" ca="1" si="141"/>
        <v>0</v>
      </c>
      <c r="AG251" s="72">
        <f t="shared" ca="1" si="142"/>
        <v>0</v>
      </c>
      <c r="AH251" s="72">
        <f t="shared" ca="1" si="143"/>
        <v>0</v>
      </c>
      <c r="AI251" s="72">
        <f t="shared" ca="1" si="144"/>
        <v>0</v>
      </c>
      <c r="AJ251" s="72">
        <f t="shared" ca="1" si="145"/>
        <v>0</v>
      </c>
      <c r="AK251" s="72">
        <f t="shared" ca="1" si="146"/>
        <v>0</v>
      </c>
      <c r="AL251" s="76"/>
      <c r="AM251" s="72">
        <f t="shared" ca="1" si="147"/>
        <v>0</v>
      </c>
      <c r="AN251" s="72">
        <f t="shared" ca="1" si="148"/>
        <v>0</v>
      </c>
      <c r="AO251" s="72">
        <f t="shared" ca="1" si="149"/>
        <v>0</v>
      </c>
      <c r="AP251" s="85">
        <f t="shared" ca="1" si="150"/>
        <v>0</v>
      </c>
      <c r="AR251" s="72">
        <f t="shared" ca="1" si="151"/>
        <v>0</v>
      </c>
      <c r="AS251" s="72">
        <f t="shared" ca="1" si="152"/>
        <v>0</v>
      </c>
      <c r="AT251" s="72">
        <f t="shared" ca="1" si="153"/>
        <v>0</v>
      </c>
      <c r="AU251" s="85">
        <f t="shared" ca="1" si="154"/>
        <v>0</v>
      </c>
      <c r="AV251" s="85"/>
      <c r="AW251" s="73">
        <f t="shared" ca="1" si="155"/>
        <v>0</v>
      </c>
      <c r="AY251" s="73">
        <f t="shared" ca="1" si="156"/>
        <v>0</v>
      </c>
      <c r="AZ251" s="86"/>
    </row>
    <row r="252" spans="1:52" ht="12" customHeight="1">
      <c r="A252" s="77">
        <f t="shared" si="157"/>
        <v>45292</v>
      </c>
      <c r="B252" s="78">
        <f t="shared" si="158"/>
        <v>50000</v>
      </c>
      <c r="C252" s="87"/>
      <c r="D252" s="79">
        <f t="shared" si="120"/>
        <v>50000</v>
      </c>
      <c r="E252" s="67">
        <f t="shared" si="121"/>
        <v>0</v>
      </c>
      <c r="F252" s="67">
        <f t="shared" ca="1" si="122"/>
        <v>0</v>
      </c>
      <c r="G252" s="80">
        <f>VLOOKUP($A252,[0]!Table,MATCH(G$4,[0]!Curves,0))</f>
        <v>5.6610000000000005</v>
      </c>
      <c r="H252" s="81">
        <f t="shared" si="123"/>
        <v>5.6610000000000005</v>
      </c>
      <c r="I252" s="80">
        <f t="shared" si="124"/>
        <v>5.6610000000000005</v>
      </c>
      <c r="J252" s="80">
        <f>VLOOKUP($A252,[0]!Table,MATCH(J$4,[0]!Curves,0))</f>
        <v>0</v>
      </c>
      <c r="K252" s="81">
        <f t="shared" si="125"/>
        <v>0</v>
      </c>
      <c r="L252" s="99">
        <f t="shared" si="126"/>
        <v>0</v>
      </c>
      <c r="M252" s="80">
        <f>VLOOKUP($A252,[0]!Table,MATCH(M$4,[0]!Curves,0))</f>
        <v>0</v>
      </c>
      <c r="N252" s="81">
        <f t="shared" si="127"/>
        <v>0</v>
      </c>
      <c r="O252" s="99">
        <f t="shared" si="128"/>
        <v>0</v>
      </c>
      <c r="P252" s="71"/>
      <c r="Q252" s="99">
        <f t="shared" si="129"/>
        <v>5.6610000000000005</v>
      </c>
      <c r="R252" s="99">
        <f t="shared" si="130"/>
        <v>5.6610000000000005</v>
      </c>
      <c r="S252" s="99">
        <f t="shared" si="131"/>
        <v>5.6610000000000005</v>
      </c>
      <c r="T252" s="82"/>
      <c r="U252" s="22">
        <f t="shared" si="132"/>
        <v>31</v>
      </c>
      <c r="V252" s="83">
        <f t="shared" si="133"/>
        <v>45347</v>
      </c>
      <c r="W252" s="22">
        <f t="shared" ca="1" si="134"/>
        <v>8298</v>
      </c>
      <c r="X252" s="80">
        <f>VLOOKUP($A252,[0]!Table,MATCH(X$4,[0]!Curves,0))</f>
        <v>6.5896374639911506E-2</v>
      </c>
      <c r="Y252" s="84">
        <f t="shared" ca="1" si="135"/>
        <v>0.22926147265475805</v>
      </c>
      <c r="Z252" s="22">
        <f t="shared" si="136"/>
        <v>0</v>
      </c>
      <c r="AA252" s="22">
        <f t="shared" si="137"/>
        <v>0</v>
      </c>
      <c r="AC252" s="72">
        <f t="shared" ca="1" si="138"/>
        <v>0</v>
      </c>
      <c r="AD252" s="72">
        <f t="shared" ca="1" si="139"/>
        <v>0</v>
      </c>
      <c r="AE252" s="72">
        <f t="shared" ca="1" si="140"/>
        <v>0</v>
      </c>
      <c r="AF252" s="72">
        <f t="shared" ca="1" si="141"/>
        <v>0</v>
      </c>
      <c r="AG252" s="72">
        <f t="shared" ca="1" si="142"/>
        <v>0</v>
      </c>
      <c r="AH252" s="72">
        <f t="shared" ca="1" si="143"/>
        <v>0</v>
      </c>
      <c r="AI252" s="72">
        <f t="shared" ca="1" si="144"/>
        <v>0</v>
      </c>
      <c r="AJ252" s="72">
        <f t="shared" ca="1" si="145"/>
        <v>0</v>
      </c>
      <c r="AK252" s="72">
        <f t="shared" ca="1" si="146"/>
        <v>0</v>
      </c>
      <c r="AL252" s="76"/>
      <c r="AM252" s="72">
        <f t="shared" ca="1" si="147"/>
        <v>0</v>
      </c>
      <c r="AN252" s="72">
        <f t="shared" ca="1" si="148"/>
        <v>0</v>
      </c>
      <c r="AO252" s="72">
        <f t="shared" ca="1" si="149"/>
        <v>0</v>
      </c>
      <c r="AP252" s="85">
        <f t="shared" ca="1" si="150"/>
        <v>0</v>
      </c>
      <c r="AR252" s="72">
        <f t="shared" ca="1" si="151"/>
        <v>0</v>
      </c>
      <c r="AS252" s="72">
        <f t="shared" ca="1" si="152"/>
        <v>0</v>
      </c>
      <c r="AT252" s="72">
        <f t="shared" ca="1" si="153"/>
        <v>0</v>
      </c>
      <c r="AU252" s="85">
        <f t="shared" ca="1" si="154"/>
        <v>0</v>
      </c>
      <c r="AV252" s="85"/>
      <c r="AW252" s="73">
        <f t="shared" ca="1" si="155"/>
        <v>0</v>
      </c>
      <c r="AY252" s="73">
        <f t="shared" ca="1" si="156"/>
        <v>0</v>
      </c>
      <c r="AZ252" s="86"/>
    </row>
    <row r="253" spans="1:52" ht="12" customHeight="1">
      <c r="A253" s="77">
        <f t="shared" si="157"/>
        <v>45323</v>
      </c>
      <c r="B253" s="78">
        <f t="shared" si="158"/>
        <v>50000</v>
      </c>
      <c r="C253" s="87"/>
      <c r="D253" s="79">
        <f t="shared" si="120"/>
        <v>50000</v>
      </c>
      <c r="E253" s="67">
        <f t="shared" si="121"/>
        <v>0</v>
      </c>
      <c r="F253" s="67">
        <f t="shared" ca="1" si="122"/>
        <v>0</v>
      </c>
      <c r="G253" s="80">
        <f>VLOOKUP($A253,[0]!Table,MATCH(G$4,[0]!Curves,0))</f>
        <v>5.5430000000000001</v>
      </c>
      <c r="H253" s="81">
        <f t="shared" si="123"/>
        <v>5.5430000000000001</v>
      </c>
      <c r="I253" s="80">
        <f t="shared" si="124"/>
        <v>5.5430000000000001</v>
      </c>
      <c r="J253" s="80">
        <f>VLOOKUP($A253,[0]!Table,MATCH(J$4,[0]!Curves,0))</f>
        <v>0</v>
      </c>
      <c r="K253" s="81">
        <f t="shared" si="125"/>
        <v>0</v>
      </c>
      <c r="L253" s="99">
        <f t="shared" si="126"/>
        <v>0</v>
      </c>
      <c r="M253" s="80">
        <f>VLOOKUP($A253,[0]!Table,MATCH(M$4,[0]!Curves,0))</f>
        <v>0</v>
      </c>
      <c r="N253" s="81">
        <f t="shared" si="127"/>
        <v>0</v>
      </c>
      <c r="O253" s="99">
        <f t="shared" si="128"/>
        <v>0</v>
      </c>
      <c r="P253" s="71"/>
      <c r="Q253" s="99">
        <f t="shared" si="129"/>
        <v>5.5430000000000001</v>
      </c>
      <c r="R253" s="99">
        <f t="shared" si="130"/>
        <v>5.5430000000000001</v>
      </c>
      <c r="S253" s="99">
        <f t="shared" si="131"/>
        <v>5.5430000000000001</v>
      </c>
      <c r="T253" s="82"/>
      <c r="U253" s="22">
        <f t="shared" si="132"/>
        <v>29</v>
      </c>
      <c r="V253" s="83">
        <f t="shared" si="133"/>
        <v>45376</v>
      </c>
      <c r="W253" s="22">
        <f t="shared" ca="1" si="134"/>
        <v>8327</v>
      </c>
      <c r="X253" s="80">
        <f>VLOOKUP($A253,[0]!Table,MATCH(X$4,[0]!Curves,0))</f>
        <v>6.58939840382127E-2</v>
      </c>
      <c r="Y253" s="84">
        <f t="shared" ca="1" si="135"/>
        <v>0.22809564188963005</v>
      </c>
      <c r="Z253" s="22">
        <f t="shared" si="136"/>
        <v>0</v>
      </c>
      <c r="AA253" s="22">
        <f t="shared" si="137"/>
        <v>0</v>
      </c>
      <c r="AC253" s="72">
        <f t="shared" ca="1" si="138"/>
        <v>0</v>
      </c>
      <c r="AD253" s="72">
        <f t="shared" ca="1" si="139"/>
        <v>0</v>
      </c>
      <c r="AE253" s="72">
        <f t="shared" ca="1" si="140"/>
        <v>0</v>
      </c>
      <c r="AF253" s="72">
        <f t="shared" ca="1" si="141"/>
        <v>0</v>
      </c>
      <c r="AG253" s="72">
        <f t="shared" ca="1" si="142"/>
        <v>0</v>
      </c>
      <c r="AH253" s="72">
        <f t="shared" ca="1" si="143"/>
        <v>0</v>
      </c>
      <c r="AI253" s="72">
        <f t="shared" ca="1" si="144"/>
        <v>0</v>
      </c>
      <c r="AJ253" s="72">
        <f t="shared" ca="1" si="145"/>
        <v>0</v>
      </c>
      <c r="AK253" s="72">
        <f t="shared" ca="1" si="146"/>
        <v>0</v>
      </c>
      <c r="AL253" s="76"/>
      <c r="AM253" s="72">
        <f t="shared" ca="1" si="147"/>
        <v>0</v>
      </c>
      <c r="AN253" s="72">
        <f t="shared" ca="1" si="148"/>
        <v>0</v>
      </c>
      <c r="AO253" s="72">
        <f t="shared" ca="1" si="149"/>
        <v>0</v>
      </c>
      <c r="AP253" s="85">
        <f t="shared" ca="1" si="150"/>
        <v>0</v>
      </c>
      <c r="AR253" s="72">
        <f t="shared" ca="1" si="151"/>
        <v>0</v>
      </c>
      <c r="AS253" s="72">
        <f t="shared" ca="1" si="152"/>
        <v>0</v>
      </c>
      <c r="AT253" s="72">
        <f t="shared" ca="1" si="153"/>
        <v>0</v>
      </c>
      <c r="AU253" s="85">
        <f t="shared" ca="1" si="154"/>
        <v>0</v>
      </c>
      <c r="AV253" s="85"/>
      <c r="AW253" s="73">
        <f t="shared" ca="1" si="155"/>
        <v>0</v>
      </c>
      <c r="AY253" s="73">
        <f t="shared" ca="1" si="156"/>
        <v>0</v>
      </c>
      <c r="AZ253" s="86"/>
    </row>
    <row r="254" spans="1:52" ht="12" customHeight="1">
      <c r="A254" s="77">
        <f t="shared" si="157"/>
        <v>45352</v>
      </c>
      <c r="B254" s="78">
        <f t="shared" si="158"/>
        <v>50000</v>
      </c>
      <c r="C254" s="87"/>
      <c r="D254" s="79">
        <f t="shared" si="120"/>
        <v>50000</v>
      </c>
      <c r="E254" s="67">
        <f t="shared" si="121"/>
        <v>0</v>
      </c>
      <c r="F254" s="67">
        <f t="shared" ca="1" si="122"/>
        <v>0</v>
      </c>
      <c r="G254" s="80">
        <f>VLOOKUP($A254,[0]!Table,MATCH(G$4,[0]!Curves,0))</f>
        <v>5.41</v>
      </c>
      <c r="H254" s="81">
        <f t="shared" si="123"/>
        <v>5.41</v>
      </c>
      <c r="I254" s="80">
        <f t="shared" si="124"/>
        <v>5.41</v>
      </c>
      <c r="J254" s="80">
        <f>VLOOKUP($A254,[0]!Table,MATCH(J$4,[0]!Curves,0))</f>
        <v>0</v>
      </c>
      <c r="K254" s="81">
        <f t="shared" si="125"/>
        <v>0</v>
      </c>
      <c r="L254" s="99">
        <f t="shared" si="126"/>
        <v>0</v>
      </c>
      <c r="M254" s="80">
        <f>VLOOKUP($A254,[0]!Table,MATCH(M$4,[0]!Curves,0))</f>
        <v>0</v>
      </c>
      <c r="N254" s="81">
        <f t="shared" si="127"/>
        <v>0</v>
      </c>
      <c r="O254" s="99">
        <f t="shared" si="128"/>
        <v>0</v>
      </c>
      <c r="P254" s="71"/>
      <c r="Q254" s="99">
        <f t="shared" si="129"/>
        <v>5.41</v>
      </c>
      <c r="R254" s="99">
        <f t="shared" si="130"/>
        <v>5.41</v>
      </c>
      <c r="S254" s="99">
        <f t="shared" si="131"/>
        <v>5.41</v>
      </c>
      <c r="T254" s="82"/>
      <c r="U254" s="22">
        <f t="shared" si="132"/>
        <v>31</v>
      </c>
      <c r="V254" s="83">
        <f t="shared" si="133"/>
        <v>45407</v>
      </c>
      <c r="W254" s="22">
        <f t="shared" ca="1" si="134"/>
        <v>8358</v>
      </c>
      <c r="X254" s="80">
        <f>VLOOKUP($A254,[0]!Table,MATCH(X$4,[0]!Curves,0))</f>
        <v>6.5891747668883796E-2</v>
      </c>
      <c r="Y254" s="84">
        <f t="shared" ca="1" si="135"/>
        <v>0.2268560503134347</v>
      </c>
      <c r="Z254" s="22">
        <f t="shared" si="136"/>
        <v>0</v>
      </c>
      <c r="AA254" s="22">
        <f t="shared" si="137"/>
        <v>0</v>
      </c>
      <c r="AC254" s="72">
        <f t="shared" ca="1" si="138"/>
        <v>0</v>
      </c>
      <c r="AD254" s="72">
        <f t="shared" ca="1" si="139"/>
        <v>0</v>
      </c>
      <c r="AE254" s="72">
        <f t="shared" ca="1" si="140"/>
        <v>0</v>
      </c>
      <c r="AF254" s="72">
        <f t="shared" ca="1" si="141"/>
        <v>0</v>
      </c>
      <c r="AG254" s="72">
        <f t="shared" ca="1" si="142"/>
        <v>0</v>
      </c>
      <c r="AH254" s="72">
        <f t="shared" ca="1" si="143"/>
        <v>0</v>
      </c>
      <c r="AI254" s="72">
        <f t="shared" ca="1" si="144"/>
        <v>0</v>
      </c>
      <c r="AJ254" s="72">
        <f t="shared" ca="1" si="145"/>
        <v>0</v>
      </c>
      <c r="AK254" s="72">
        <f t="shared" ca="1" si="146"/>
        <v>0</v>
      </c>
      <c r="AL254" s="76"/>
      <c r="AM254" s="72">
        <f t="shared" ca="1" si="147"/>
        <v>0</v>
      </c>
      <c r="AN254" s="72">
        <f t="shared" ca="1" si="148"/>
        <v>0</v>
      </c>
      <c r="AO254" s="72">
        <f t="shared" ca="1" si="149"/>
        <v>0</v>
      </c>
      <c r="AP254" s="85">
        <f t="shared" ca="1" si="150"/>
        <v>0</v>
      </c>
      <c r="AR254" s="72">
        <f t="shared" ca="1" si="151"/>
        <v>0</v>
      </c>
      <c r="AS254" s="72">
        <f t="shared" ca="1" si="152"/>
        <v>0</v>
      </c>
      <c r="AT254" s="72">
        <f t="shared" ca="1" si="153"/>
        <v>0</v>
      </c>
      <c r="AU254" s="85">
        <f t="shared" ca="1" si="154"/>
        <v>0</v>
      </c>
      <c r="AV254" s="85"/>
      <c r="AW254" s="73">
        <f t="shared" ca="1" si="155"/>
        <v>0</v>
      </c>
      <c r="AY254" s="73">
        <f t="shared" ca="1" si="156"/>
        <v>0</v>
      </c>
      <c r="AZ254" s="86"/>
    </row>
    <row r="255" spans="1:52" ht="12" customHeight="1">
      <c r="A255" s="77">
        <f t="shared" si="157"/>
        <v>45383</v>
      </c>
      <c r="B255" s="78">
        <f t="shared" si="158"/>
        <v>50000</v>
      </c>
      <c r="C255" s="87"/>
      <c r="D255" s="79">
        <f t="shared" si="120"/>
        <v>50000</v>
      </c>
      <c r="E255" s="67">
        <f t="shared" si="121"/>
        <v>0</v>
      </c>
      <c r="F255" s="67">
        <f t="shared" ca="1" si="122"/>
        <v>0</v>
      </c>
      <c r="G255" s="80">
        <f>VLOOKUP($A255,[0]!Table,MATCH(G$4,[0]!Curves,0))</f>
        <v>5.2249999999999996</v>
      </c>
      <c r="H255" s="81">
        <f t="shared" si="123"/>
        <v>5.2249999999999996</v>
      </c>
      <c r="I255" s="80">
        <f t="shared" si="124"/>
        <v>5.2249999999999996</v>
      </c>
      <c r="J255" s="80">
        <f>VLOOKUP($A255,[0]!Table,MATCH(J$4,[0]!Curves,0))</f>
        <v>0</v>
      </c>
      <c r="K255" s="81">
        <f t="shared" si="125"/>
        <v>0</v>
      </c>
      <c r="L255" s="99">
        <f t="shared" si="126"/>
        <v>0</v>
      </c>
      <c r="M255" s="80">
        <f>VLOOKUP($A255,[0]!Table,MATCH(M$4,[0]!Curves,0))</f>
        <v>0</v>
      </c>
      <c r="N255" s="81">
        <f t="shared" si="127"/>
        <v>0</v>
      </c>
      <c r="O255" s="99">
        <f t="shared" si="128"/>
        <v>0</v>
      </c>
      <c r="P255" s="71"/>
      <c r="Q255" s="99">
        <f t="shared" si="129"/>
        <v>5.2249999999999996</v>
      </c>
      <c r="R255" s="99">
        <f t="shared" si="130"/>
        <v>5.2249999999999996</v>
      </c>
      <c r="S255" s="99">
        <f t="shared" si="131"/>
        <v>5.2249999999999996</v>
      </c>
      <c r="T255" s="82"/>
      <c r="U255" s="22">
        <f t="shared" si="132"/>
        <v>30</v>
      </c>
      <c r="V255" s="83">
        <f t="shared" si="133"/>
        <v>45437</v>
      </c>
      <c r="W255" s="22">
        <f t="shared" ca="1" si="134"/>
        <v>8388</v>
      </c>
      <c r="X255" s="80">
        <f>VLOOKUP($A255,[0]!Table,MATCH(X$4,[0]!Curves,0))</f>
        <v>6.5889357067189E-2</v>
      </c>
      <c r="Y255" s="84">
        <f t="shared" ca="1" si="135"/>
        <v>0.22566294449277838</v>
      </c>
      <c r="Z255" s="22">
        <f t="shared" si="136"/>
        <v>0</v>
      </c>
      <c r="AA255" s="22">
        <f t="shared" si="137"/>
        <v>0</v>
      </c>
      <c r="AC255" s="72">
        <f t="shared" ca="1" si="138"/>
        <v>0</v>
      </c>
      <c r="AD255" s="72">
        <f t="shared" ca="1" si="139"/>
        <v>0</v>
      </c>
      <c r="AE255" s="72">
        <f t="shared" ca="1" si="140"/>
        <v>0</v>
      </c>
      <c r="AF255" s="72">
        <f t="shared" ca="1" si="141"/>
        <v>0</v>
      </c>
      <c r="AG255" s="72">
        <f t="shared" ca="1" si="142"/>
        <v>0</v>
      </c>
      <c r="AH255" s="72">
        <f t="shared" ca="1" si="143"/>
        <v>0</v>
      </c>
      <c r="AI255" s="72">
        <f t="shared" ca="1" si="144"/>
        <v>0</v>
      </c>
      <c r="AJ255" s="72">
        <f t="shared" ca="1" si="145"/>
        <v>0</v>
      </c>
      <c r="AK255" s="72">
        <f t="shared" ca="1" si="146"/>
        <v>0</v>
      </c>
      <c r="AL255" s="76"/>
      <c r="AM255" s="72">
        <f t="shared" ca="1" si="147"/>
        <v>0</v>
      </c>
      <c r="AN255" s="72">
        <f t="shared" ca="1" si="148"/>
        <v>0</v>
      </c>
      <c r="AO255" s="72">
        <f t="shared" ca="1" si="149"/>
        <v>0</v>
      </c>
      <c r="AP255" s="85">
        <f t="shared" ca="1" si="150"/>
        <v>0</v>
      </c>
      <c r="AR255" s="72">
        <f t="shared" ca="1" si="151"/>
        <v>0</v>
      </c>
      <c r="AS255" s="72">
        <f t="shared" ca="1" si="152"/>
        <v>0</v>
      </c>
      <c r="AT255" s="72">
        <f t="shared" ca="1" si="153"/>
        <v>0</v>
      </c>
      <c r="AU255" s="85">
        <f t="shared" ca="1" si="154"/>
        <v>0</v>
      </c>
      <c r="AV255" s="85"/>
      <c r="AW255" s="73">
        <f t="shared" ca="1" si="155"/>
        <v>0</v>
      </c>
      <c r="AY255" s="73">
        <f t="shared" ca="1" si="156"/>
        <v>0</v>
      </c>
      <c r="AZ255" s="86"/>
    </row>
    <row r="256" spans="1:52" ht="12" customHeight="1">
      <c r="A256" s="77">
        <f t="shared" si="157"/>
        <v>45413</v>
      </c>
      <c r="B256" s="78">
        <f t="shared" si="158"/>
        <v>50000</v>
      </c>
      <c r="C256" s="87"/>
      <c r="D256" s="79">
        <f t="shared" si="120"/>
        <v>50000</v>
      </c>
      <c r="E256" s="67">
        <f t="shared" si="121"/>
        <v>0</v>
      </c>
      <c r="F256" s="67">
        <f t="shared" ca="1" si="122"/>
        <v>0</v>
      </c>
      <c r="G256" s="80">
        <f>VLOOKUP($A256,[0]!Table,MATCH(G$4,[0]!Curves,0))</f>
        <v>5.2149999999999999</v>
      </c>
      <c r="H256" s="81">
        <f t="shared" si="123"/>
        <v>5.2149999999999999</v>
      </c>
      <c r="I256" s="80">
        <f t="shared" si="124"/>
        <v>5.2149999999999999</v>
      </c>
      <c r="J256" s="80">
        <f>VLOOKUP($A256,[0]!Table,MATCH(J$4,[0]!Curves,0))</f>
        <v>0</v>
      </c>
      <c r="K256" s="81">
        <f t="shared" si="125"/>
        <v>0</v>
      </c>
      <c r="L256" s="99">
        <f t="shared" si="126"/>
        <v>0</v>
      </c>
      <c r="M256" s="80">
        <f>VLOOKUP($A256,[0]!Table,MATCH(M$4,[0]!Curves,0))</f>
        <v>0</v>
      </c>
      <c r="N256" s="81">
        <f t="shared" si="127"/>
        <v>0</v>
      </c>
      <c r="O256" s="99">
        <f t="shared" si="128"/>
        <v>0</v>
      </c>
      <c r="P256" s="71"/>
      <c r="Q256" s="99">
        <f t="shared" si="129"/>
        <v>5.2149999999999999</v>
      </c>
      <c r="R256" s="99">
        <f t="shared" si="130"/>
        <v>5.2149999999999999</v>
      </c>
      <c r="S256" s="99">
        <f t="shared" si="131"/>
        <v>5.2149999999999999</v>
      </c>
      <c r="T256" s="82"/>
      <c r="U256" s="22">
        <f t="shared" si="132"/>
        <v>31</v>
      </c>
      <c r="V256" s="83">
        <f t="shared" si="133"/>
        <v>45468</v>
      </c>
      <c r="W256" s="22">
        <f t="shared" ca="1" si="134"/>
        <v>8419</v>
      </c>
      <c r="X256" s="80">
        <f>VLOOKUP($A256,[0]!Table,MATCH(X$4,[0]!Curves,0))</f>
        <v>6.5887043581680099E-2</v>
      </c>
      <c r="Y256" s="84">
        <f t="shared" ca="1" si="135"/>
        <v>0.22443674699738458</v>
      </c>
      <c r="Z256" s="22">
        <f t="shared" si="136"/>
        <v>0</v>
      </c>
      <c r="AA256" s="22">
        <f t="shared" si="137"/>
        <v>0</v>
      </c>
      <c r="AC256" s="72">
        <f t="shared" ca="1" si="138"/>
        <v>0</v>
      </c>
      <c r="AD256" s="72">
        <f t="shared" ca="1" si="139"/>
        <v>0</v>
      </c>
      <c r="AE256" s="72">
        <f t="shared" ca="1" si="140"/>
        <v>0</v>
      </c>
      <c r="AF256" s="72">
        <f t="shared" ca="1" si="141"/>
        <v>0</v>
      </c>
      <c r="AG256" s="72">
        <f t="shared" ca="1" si="142"/>
        <v>0</v>
      </c>
      <c r="AH256" s="72">
        <f t="shared" ca="1" si="143"/>
        <v>0</v>
      </c>
      <c r="AI256" s="72">
        <f t="shared" ca="1" si="144"/>
        <v>0</v>
      </c>
      <c r="AJ256" s="72">
        <f t="shared" ca="1" si="145"/>
        <v>0</v>
      </c>
      <c r="AK256" s="72">
        <f t="shared" ca="1" si="146"/>
        <v>0</v>
      </c>
      <c r="AL256" s="76"/>
      <c r="AM256" s="72">
        <f t="shared" ca="1" si="147"/>
        <v>0</v>
      </c>
      <c r="AN256" s="72">
        <f t="shared" ca="1" si="148"/>
        <v>0</v>
      </c>
      <c r="AO256" s="72">
        <f t="shared" ca="1" si="149"/>
        <v>0</v>
      </c>
      <c r="AP256" s="85">
        <f t="shared" ca="1" si="150"/>
        <v>0</v>
      </c>
      <c r="AR256" s="72">
        <f t="shared" ca="1" si="151"/>
        <v>0</v>
      </c>
      <c r="AS256" s="72">
        <f t="shared" ca="1" si="152"/>
        <v>0</v>
      </c>
      <c r="AT256" s="72">
        <f t="shared" ca="1" si="153"/>
        <v>0</v>
      </c>
      <c r="AU256" s="85">
        <f t="shared" ca="1" si="154"/>
        <v>0</v>
      </c>
      <c r="AV256" s="85"/>
      <c r="AW256" s="73">
        <f t="shared" ca="1" si="155"/>
        <v>0</v>
      </c>
      <c r="AY256" s="73">
        <f t="shared" ca="1" si="156"/>
        <v>0</v>
      </c>
      <c r="AZ256" s="86"/>
    </row>
    <row r="257" spans="1:52" ht="12" customHeight="1">
      <c r="A257" s="77">
        <f t="shared" si="157"/>
        <v>45444</v>
      </c>
      <c r="B257" s="78">
        <f t="shared" si="158"/>
        <v>50000</v>
      </c>
      <c r="C257" s="87"/>
      <c r="D257" s="79">
        <f t="shared" si="120"/>
        <v>50000</v>
      </c>
      <c r="E257" s="67">
        <f t="shared" si="121"/>
        <v>0</v>
      </c>
      <c r="F257" s="67">
        <f t="shared" ca="1" si="122"/>
        <v>0</v>
      </c>
      <c r="G257" s="80">
        <f>VLOOKUP($A257,[0]!Table,MATCH(G$4,[0]!Curves,0))</f>
        <v>5.2510000000000003</v>
      </c>
      <c r="H257" s="81">
        <f t="shared" si="123"/>
        <v>5.2510000000000003</v>
      </c>
      <c r="I257" s="80">
        <f t="shared" si="124"/>
        <v>5.2510000000000003</v>
      </c>
      <c r="J257" s="80">
        <f>VLOOKUP($A257,[0]!Table,MATCH(J$4,[0]!Curves,0))</f>
        <v>0</v>
      </c>
      <c r="K257" s="81">
        <f t="shared" si="125"/>
        <v>0</v>
      </c>
      <c r="L257" s="99">
        <f t="shared" si="126"/>
        <v>0</v>
      </c>
      <c r="M257" s="80">
        <f>VLOOKUP($A257,[0]!Table,MATCH(M$4,[0]!Curves,0))</f>
        <v>0</v>
      </c>
      <c r="N257" s="81">
        <f t="shared" si="127"/>
        <v>0</v>
      </c>
      <c r="O257" s="99">
        <f t="shared" si="128"/>
        <v>0</v>
      </c>
      <c r="P257" s="71"/>
      <c r="Q257" s="99">
        <f t="shared" si="129"/>
        <v>5.2510000000000003</v>
      </c>
      <c r="R257" s="99">
        <f t="shared" si="130"/>
        <v>5.2510000000000003</v>
      </c>
      <c r="S257" s="99">
        <f t="shared" si="131"/>
        <v>5.2510000000000003</v>
      </c>
      <c r="T257" s="82"/>
      <c r="U257" s="22">
        <f t="shared" si="132"/>
        <v>30</v>
      </c>
      <c r="V257" s="83">
        <f t="shared" si="133"/>
        <v>45498</v>
      </c>
      <c r="W257" s="22">
        <f t="shared" ca="1" si="134"/>
        <v>8449</v>
      </c>
      <c r="X257" s="80">
        <f>VLOOKUP($A257,[0]!Table,MATCH(X$4,[0]!Curves,0))</f>
        <v>6.58846529799888E-2</v>
      </c>
      <c r="Y257" s="84">
        <f t="shared" ca="1" si="135"/>
        <v>0.22325653208228644</v>
      </c>
      <c r="Z257" s="22">
        <f t="shared" si="136"/>
        <v>0</v>
      </c>
      <c r="AA257" s="22">
        <f t="shared" si="137"/>
        <v>0</v>
      </c>
      <c r="AC257" s="72">
        <f t="shared" ca="1" si="138"/>
        <v>0</v>
      </c>
      <c r="AD257" s="72">
        <f t="shared" ca="1" si="139"/>
        <v>0</v>
      </c>
      <c r="AE257" s="72">
        <f t="shared" ca="1" si="140"/>
        <v>0</v>
      </c>
      <c r="AF257" s="72">
        <f t="shared" ca="1" si="141"/>
        <v>0</v>
      </c>
      <c r="AG257" s="72">
        <f t="shared" ca="1" si="142"/>
        <v>0</v>
      </c>
      <c r="AH257" s="72">
        <f t="shared" ca="1" si="143"/>
        <v>0</v>
      </c>
      <c r="AI257" s="72">
        <f t="shared" ca="1" si="144"/>
        <v>0</v>
      </c>
      <c r="AJ257" s="72">
        <f t="shared" ca="1" si="145"/>
        <v>0</v>
      </c>
      <c r="AK257" s="72">
        <f t="shared" ca="1" si="146"/>
        <v>0</v>
      </c>
      <c r="AL257" s="76"/>
      <c r="AM257" s="72">
        <f t="shared" ca="1" si="147"/>
        <v>0</v>
      </c>
      <c r="AN257" s="72">
        <f t="shared" ca="1" si="148"/>
        <v>0</v>
      </c>
      <c r="AO257" s="72">
        <f t="shared" ca="1" si="149"/>
        <v>0</v>
      </c>
      <c r="AP257" s="85">
        <f t="shared" ca="1" si="150"/>
        <v>0</v>
      </c>
      <c r="AR257" s="72">
        <f t="shared" ca="1" si="151"/>
        <v>0</v>
      </c>
      <c r="AS257" s="72">
        <f t="shared" ca="1" si="152"/>
        <v>0</v>
      </c>
      <c r="AT257" s="72">
        <f t="shared" ca="1" si="153"/>
        <v>0</v>
      </c>
      <c r="AU257" s="85">
        <f t="shared" ca="1" si="154"/>
        <v>0</v>
      </c>
      <c r="AV257" s="85"/>
      <c r="AW257" s="73">
        <f t="shared" ca="1" si="155"/>
        <v>0</v>
      </c>
      <c r="AY257" s="73">
        <f t="shared" ca="1" si="156"/>
        <v>0</v>
      </c>
      <c r="AZ257" s="86"/>
    </row>
    <row r="258" spans="1:52" ht="12" customHeight="1">
      <c r="A258" s="77">
        <f t="shared" si="157"/>
        <v>45474</v>
      </c>
      <c r="B258" s="78">
        <f t="shared" si="158"/>
        <v>50000</v>
      </c>
      <c r="C258" s="87"/>
      <c r="D258" s="79">
        <f t="shared" si="120"/>
        <v>50000</v>
      </c>
      <c r="E258" s="67">
        <f t="shared" si="121"/>
        <v>0</v>
      </c>
      <c r="F258" s="67">
        <f t="shared" ca="1" si="122"/>
        <v>0</v>
      </c>
      <c r="G258" s="80">
        <f>VLOOKUP($A258,[0]!Table,MATCH(G$4,[0]!Curves,0))</f>
        <v>5.3</v>
      </c>
      <c r="H258" s="81">
        <f t="shared" si="123"/>
        <v>5.3</v>
      </c>
      <c r="I258" s="80">
        <f t="shared" si="124"/>
        <v>5.3</v>
      </c>
      <c r="J258" s="80">
        <f>VLOOKUP($A258,[0]!Table,MATCH(J$4,[0]!Curves,0))</f>
        <v>0</v>
      </c>
      <c r="K258" s="81">
        <f t="shared" si="125"/>
        <v>0</v>
      </c>
      <c r="L258" s="99">
        <f t="shared" si="126"/>
        <v>0</v>
      </c>
      <c r="M258" s="80">
        <f>VLOOKUP($A258,[0]!Table,MATCH(M$4,[0]!Curves,0))</f>
        <v>0</v>
      </c>
      <c r="N258" s="81">
        <f t="shared" si="127"/>
        <v>0</v>
      </c>
      <c r="O258" s="99">
        <f t="shared" si="128"/>
        <v>0</v>
      </c>
      <c r="P258" s="71"/>
      <c r="Q258" s="99">
        <f t="shared" si="129"/>
        <v>5.3</v>
      </c>
      <c r="R258" s="99">
        <f t="shared" si="130"/>
        <v>5.3</v>
      </c>
      <c r="S258" s="99">
        <f t="shared" si="131"/>
        <v>5.3</v>
      </c>
      <c r="T258" s="82"/>
      <c r="U258" s="22">
        <f t="shared" si="132"/>
        <v>31</v>
      </c>
      <c r="V258" s="83">
        <f t="shared" si="133"/>
        <v>45529</v>
      </c>
      <c r="W258" s="22">
        <f t="shared" ca="1" si="134"/>
        <v>8480</v>
      </c>
      <c r="X258" s="80">
        <f>VLOOKUP($A258,[0]!Table,MATCH(X$4,[0]!Curves,0))</f>
        <v>6.5882339494483799E-2</v>
      </c>
      <c r="Y258" s="84">
        <f t="shared" ca="1" si="135"/>
        <v>0.22204358212113556</v>
      </c>
      <c r="Z258" s="22">
        <f t="shared" si="136"/>
        <v>0</v>
      </c>
      <c r="AA258" s="22">
        <f t="shared" si="137"/>
        <v>0</v>
      </c>
      <c r="AC258" s="72">
        <f t="shared" ca="1" si="138"/>
        <v>0</v>
      </c>
      <c r="AD258" s="72">
        <f t="shared" ca="1" si="139"/>
        <v>0</v>
      </c>
      <c r="AE258" s="72">
        <f t="shared" ca="1" si="140"/>
        <v>0</v>
      </c>
      <c r="AF258" s="72">
        <f t="shared" ca="1" si="141"/>
        <v>0</v>
      </c>
      <c r="AG258" s="72">
        <f t="shared" ca="1" si="142"/>
        <v>0</v>
      </c>
      <c r="AH258" s="72">
        <f t="shared" ca="1" si="143"/>
        <v>0</v>
      </c>
      <c r="AI258" s="72">
        <f t="shared" ca="1" si="144"/>
        <v>0</v>
      </c>
      <c r="AJ258" s="72">
        <f t="shared" ca="1" si="145"/>
        <v>0</v>
      </c>
      <c r="AK258" s="72">
        <f t="shared" ca="1" si="146"/>
        <v>0</v>
      </c>
      <c r="AL258" s="76"/>
      <c r="AM258" s="72">
        <f t="shared" ca="1" si="147"/>
        <v>0</v>
      </c>
      <c r="AN258" s="72">
        <f t="shared" ca="1" si="148"/>
        <v>0</v>
      </c>
      <c r="AO258" s="72">
        <f t="shared" ca="1" si="149"/>
        <v>0</v>
      </c>
      <c r="AP258" s="85">
        <f t="shared" ca="1" si="150"/>
        <v>0</v>
      </c>
      <c r="AR258" s="72">
        <f t="shared" ca="1" si="151"/>
        <v>0</v>
      </c>
      <c r="AS258" s="72">
        <f t="shared" ca="1" si="152"/>
        <v>0</v>
      </c>
      <c r="AT258" s="72">
        <f t="shared" ca="1" si="153"/>
        <v>0</v>
      </c>
      <c r="AU258" s="85">
        <f t="shared" ca="1" si="154"/>
        <v>0</v>
      </c>
      <c r="AV258" s="85"/>
      <c r="AW258" s="73">
        <f t="shared" ca="1" si="155"/>
        <v>0</v>
      </c>
      <c r="AY258" s="73">
        <f t="shared" ca="1" si="156"/>
        <v>0</v>
      </c>
      <c r="AZ258" s="86"/>
    </row>
    <row r="259" spans="1:52" ht="12" customHeight="1">
      <c r="A259" s="77">
        <f t="shared" si="157"/>
        <v>45505</v>
      </c>
      <c r="B259" s="78">
        <f t="shared" si="158"/>
        <v>50000</v>
      </c>
      <c r="C259" s="87"/>
      <c r="D259" s="79">
        <f t="shared" si="120"/>
        <v>50000</v>
      </c>
      <c r="E259" s="67">
        <f t="shared" si="121"/>
        <v>0</v>
      </c>
      <c r="F259" s="67">
        <f t="shared" ca="1" si="122"/>
        <v>0</v>
      </c>
      <c r="G259" s="80">
        <f>VLOOKUP($A259,[0]!Table,MATCH(G$4,[0]!Curves,0))</f>
        <v>5.3449999999999998</v>
      </c>
      <c r="H259" s="81">
        <f t="shared" si="123"/>
        <v>5.3449999999999998</v>
      </c>
      <c r="I259" s="80">
        <f t="shared" si="124"/>
        <v>5.3449999999999998</v>
      </c>
      <c r="J259" s="80">
        <f>VLOOKUP($A259,[0]!Table,MATCH(J$4,[0]!Curves,0))</f>
        <v>0</v>
      </c>
      <c r="K259" s="81">
        <f t="shared" si="125"/>
        <v>0</v>
      </c>
      <c r="L259" s="99">
        <f t="shared" si="126"/>
        <v>0</v>
      </c>
      <c r="M259" s="80">
        <f>VLOOKUP($A259,[0]!Table,MATCH(M$4,[0]!Curves,0))</f>
        <v>0</v>
      </c>
      <c r="N259" s="81">
        <f t="shared" si="127"/>
        <v>0</v>
      </c>
      <c r="O259" s="99">
        <f t="shared" si="128"/>
        <v>0</v>
      </c>
      <c r="P259" s="71"/>
      <c r="Q259" s="99">
        <f t="shared" si="129"/>
        <v>5.3449999999999998</v>
      </c>
      <c r="R259" s="99">
        <f t="shared" si="130"/>
        <v>5.3449999999999998</v>
      </c>
      <c r="S259" s="99">
        <f t="shared" si="131"/>
        <v>5.3449999999999998</v>
      </c>
      <c r="T259" s="82"/>
      <c r="U259" s="22">
        <f t="shared" si="132"/>
        <v>31</v>
      </c>
      <c r="V259" s="83">
        <f t="shared" si="133"/>
        <v>45560</v>
      </c>
      <c r="W259" s="22">
        <f t="shared" ca="1" si="134"/>
        <v>8511</v>
      </c>
      <c r="X259" s="80">
        <f>VLOOKUP($A259,[0]!Table,MATCH(X$4,[0]!Curves,0))</f>
        <v>6.5879948892796095E-2</v>
      </c>
      <c r="Y259" s="84">
        <f t="shared" ca="1" si="135"/>
        <v>0.2208373088730399</v>
      </c>
      <c r="Z259" s="22">
        <f t="shared" si="136"/>
        <v>0</v>
      </c>
      <c r="AA259" s="22">
        <f t="shared" si="137"/>
        <v>0</v>
      </c>
      <c r="AC259" s="72">
        <f t="shared" ca="1" si="138"/>
        <v>0</v>
      </c>
      <c r="AD259" s="72">
        <f t="shared" ca="1" si="139"/>
        <v>0</v>
      </c>
      <c r="AE259" s="72">
        <f t="shared" ca="1" si="140"/>
        <v>0</v>
      </c>
      <c r="AF259" s="72">
        <f t="shared" ca="1" si="141"/>
        <v>0</v>
      </c>
      <c r="AG259" s="72">
        <f t="shared" ca="1" si="142"/>
        <v>0</v>
      </c>
      <c r="AH259" s="72">
        <f t="shared" ca="1" si="143"/>
        <v>0</v>
      </c>
      <c r="AI259" s="72">
        <f t="shared" ca="1" si="144"/>
        <v>0</v>
      </c>
      <c r="AJ259" s="72">
        <f t="shared" ca="1" si="145"/>
        <v>0</v>
      </c>
      <c r="AK259" s="72">
        <f t="shared" ca="1" si="146"/>
        <v>0</v>
      </c>
      <c r="AL259" s="76"/>
      <c r="AM259" s="72">
        <f t="shared" ca="1" si="147"/>
        <v>0</v>
      </c>
      <c r="AN259" s="72">
        <f t="shared" ca="1" si="148"/>
        <v>0</v>
      </c>
      <c r="AO259" s="72">
        <f t="shared" ca="1" si="149"/>
        <v>0</v>
      </c>
      <c r="AP259" s="85">
        <f t="shared" ca="1" si="150"/>
        <v>0</v>
      </c>
      <c r="AR259" s="72">
        <f t="shared" ca="1" si="151"/>
        <v>0</v>
      </c>
      <c r="AS259" s="72">
        <f t="shared" ca="1" si="152"/>
        <v>0</v>
      </c>
      <c r="AT259" s="72">
        <f t="shared" ca="1" si="153"/>
        <v>0</v>
      </c>
      <c r="AU259" s="85">
        <f t="shared" ca="1" si="154"/>
        <v>0</v>
      </c>
      <c r="AV259" s="85"/>
      <c r="AW259" s="73">
        <f t="shared" ca="1" si="155"/>
        <v>0</v>
      </c>
      <c r="AY259" s="73">
        <f t="shared" ca="1" si="156"/>
        <v>0</v>
      </c>
      <c r="AZ259" s="86"/>
    </row>
    <row r="260" spans="1:52" ht="12" customHeight="1">
      <c r="A260" s="77">
        <f t="shared" si="157"/>
        <v>45536</v>
      </c>
      <c r="B260" s="78">
        <f t="shared" si="158"/>
        <v>50000</v>
      </c>
      <c r="C260" s="87"/>
      <c r="D260" s="79">
        <f t="shared" si="120"/>
        <v>50000</v>
      </c>
      <c r="E260" s="67">
        <f t="shared" si="121"/>
        <v>0</v>
      </c>
      <c r="F260" s="67">
        <f t="shared" ca="1" si="122"/>
        <v>0</v>
      </c>
      <c r="G260" s="80">
        <f>VLOOKUP($A260,[0]!Table,MATCH(G$4,[0]!Curves,0))</f>
        <v>5.3520000000000003</v>
      </c>
      <c r="H260" s="81">
        <f t="shared" si="123"/>
        <v>5.3520000000000003</v>
      </c>
      <c r="I260" s="80">
        <f t="shared" si="124"/>
        <v>5.3520000000000003</v>
      </c>
      <c r="J260" s="80">
        <f>VLOOKUP($A260,[0]!Table,MATCH(J$4,[0]!Curves,0))</f>
        <v>0</v>
      </c>
      <c r="K260" s="81">
        <f t="shared" si="125"/>
        <v>0</v>
      </c>
      <c r="L260" s="99">
        <f t="shared" si="126"/>
        <v>0</v>
      </c>
      <c r="M260" s="80">
        <f>VLOOKUP($A260,[0]!Table,MATCH(M$4,[0]!Curves,0))</f>
        <v>0</v>
      </c>
      <c r="N260" s="81">
        <f t="shared" si="127"/>
        <v>0</v>
      </c>
      <c r="O260" s="99">
        <f t="shared" si="128"/>
        <v>0</v>
      </c>
      <c r="P260" s="71"/>
      <c r="Q260" s="99">
        <f t="shared" si="129"/>
        <v>5.3520000000000003</v>
      </c>
      <c r="R260" s="99">
        <f t="shared" si="130"/>
        <v>5.3520000000000003</v>
      </c>
      <c r="S260" s="99">
        <f t="shared" si="131"/>
        <v>5.3520000000000003</v>
      </c>
      <c r="T260" s="82"/>
      <c r="U260" s="22">
        <f t="shared" si="132"/>
        <v>30</v>
      </c>
      <c r="V260" s="83">
        <f t="shared" si="133"/>
        <v>45590</v>
      </c>
      <c r="W260" s="22">
        <f t="shared" ca="1" si="134"/>
        <v>8541</v>
      </c>
      <c r="X260" s="80">
        <f>VLOOKUP($A260,[0]!Table,MATCH(X$4,[0]!Curves,0))</f>
        <v>6.5877558291110597E-2</v>
      </c>
      <c r="Y260" s="84">
        <f t="shared" ca="1" si="135"/>
        <v>0.21967626972913243</v>
      </c>
      <c r="Z260" s="22">
        <f t="shared" si="136"/>
        <v>0</v>
      </c>
      <c r="AA260" s="22">
        <f t="shared" si="137"/>
        <v>0</v>
      </c>
      <c r="AC260" s="72">
        <f t="shared" ca="1" si="138"/>
        <v>0</v>
      </c>
      <c r="AD260" s="72">
        <f t="shared" ca="1" si="139"/>
        <v>0</v>
      </c>
      <c r="AE260" s="72">
        <f t="shared" ca="1" si="140"/>
        <v>0</v>
      </c>
      <c r="AF260" s="72">
        <f t="shared" ca="1" si="141"/>
        <v>0</v>
      </c>
      <c r="AG260" s="72">
        <f t="shared" ca="1" si="142"/>
        <v>0</v>
      </c>
      <c r="AH260" s="72">
        <f t="shared" ca="1" si="143"/>
        <v>0</v>
      </c>
      <c r="AI260" s="72">
        <f t="shared" ca="1" si="144"/>
        <v>0</v>
      </c>
      <c r="AJ260" s="72">
        <f t="shared" ca="1" si="145"/>
        <v>0</v>
      </c>
      <c r="AK260" s="72">
        <f t="shared" ca="1" si="146"/>
        <v>0</v>
      </c>
      <c r="AL260" s="76"/>
      <c r="AM260" s="72">
        <f t="shared" ca="1" si="147"/>
        <v>0</v>
      </c>
      <c r="AN260" s="72">
        <f t="shared" ca="1" si="148"/>
        <v>0</v>
      </c>
      <c r="AO260" s="72">
        <f t="shared" ca="1" si="149"/>
        <v>0</v>
      </c>
      <c r="AP260" s="85">
        <f t="shared" ca="1" si="150"/>
        <v>0</v>
      </c>
      <c r="AR260" s="72">
        <f t="shared" ca="1" si="151"/>
        <v>0</v>
      </c>
      <c r="AS260" s="72">
        <f t="shared" ca="1" si="152"/>
        <v>0</v>
      </c>
      <c r="AT260" s="72">
        <f t="shared" ca="1" si="153"/>
        <v>0</v>
      </c>
      <c r="AU260" s="85">
        <f t="shared" ca="1" si="154"/>
        <v>0</v>
      </c>
      <c r="AV260" s="85"/>
      <c r="AW260" s="73">
        <f t="shared" ca="1" si="155"/>
        <v>0</v>
      </c>
      <c r="AY260" s="73">
        <f t="shared" ca="1" si="156"/>
        <v>0</v>
      </c>
      <c r="AZ260" s="86"/>
    </row>
    <row r="261" spans="1:52" ht="12" customHeight="1">
      <c r="A261" s="77">
        <f t="shared" si="157"/>
        <v>45566</v>
      </c>
      <c r="B261" s="78">
        <f t="shared" si="158"/>
        <v>50000</v>
      </c>
      <c r="C261" s="87"/>
      <c r="D261" s="79">
        <f t="shared" si="120"/>
        <v>50000</v>
      </c>
      <c r="E261" s="67">
        <f t="shared" si="121"/>
        <v>0</v>
      </c>
      <c r="F261" s="67">
        <f t="shared" ca="1" si="122"/>
        <v>0</v>
      </c>
      <c r="G261" s="80">
        <f>VLOOKUP($A261,[0]!Table,MATCH(G$4,[0]!Curves,0))</f>
        <v>5.38</v>
      </c>
      <c r="H261" s="81">
        <f t="shared" si="123"/>
        <v>5.38</v>
      </c>
      <c r="I261" s="80">
        <f t="shared" si="124"/>
        <v>5.38</v>
      </c>
      <c r="J261" s="80">
        <f>VLOOKUP($A261,[0]!Table,MATCH(J$4,[0]!Curves,0))</f>
        <v>0</v>
      </c>
      <c r="K261" s="81">
        <f t="shared" si="125"/>
        <v>0</v>
      </c>
      <c r="L261" s="99">
        <f t="shared" si="126"/>
        <v>0</v>
      </c>
      <c r="M261" s="80">
        <f>VLOOKUP($A261,[0]!Table,MATCH(M$4,[0]!Curves,0))</f>
        <v>0</v>
      </c>
      <c r="N261" s="81">
        <f t="shared" si="127"/>
        <v>0</v>
      </c>
      <c r="O261" s="99">
        <f t="shared" si="128"/>
        <v>0</v>
      </c>
      <c r="P261" s="71"/>
      <c r="Q261" s="99">
        <f t="shared" si="129"/>
        <v>5.38</v>
      </c>
      <c r="R261" s="99">
        <f t="shared" si="130"/>
        <v>5.38</v>
      </c>
      <c r="S261" s="99">
        <f t="shared" si="131"/>
        <v>5.38</v>
      </c>
      <c r="T261" s="82"/>
      <c r="U261" s="22">
        <f t="shared" si="132"/>
        <v>31</v>
      </c>
      <c r="V261" s="83">
        <f t="shared" si="133"/>
        <v>45621</v>
      </c>
      <c r="W261" s="22">
        <f t="shared" ca="1" si="134"/>
        <v>8572</v>
      </c>
      <c r="X261" s="80">
        <f>VLOOKUP($A261,[0]!Table,MATCH(X$4,[0]!Curves,0))</f>
        <v>6.5875244805610605E-2</v>
      </c>
      <c r="Y261" s="84">
        <f t="shared" ca="1" si="135"/>
        <v>0.21848302605781544</v>
      </c>
      <c r="Z261" s="22">
        <f t="shared" si="136"/>
        <v>0</v>
      </c>
      <c r="AA261" s="22">
        <f t="shared" si="137"/>
        <v>0</v>
      </c>
      <c r="AC261" s="72">
        <f t="shared" ca="1" si="138"/>
        <v>0</v>
      </c>
      <c r="AD261" s="72">
        <f t="shared" ca="1" si="139"/>
        <v>0</v>
      </c>
      <c r="AE261" s="72">
        <f t="shared" ca="1" si="140"/>
        <v>0</v>
      </c>
      <c r="AF261" s="72">
        <f t="shared" ca="1" si="141"/>
        <v>0</v>
      </c>
      <c r="AG261" s="72">
        <f t="shared" ca="1" si="142"/>
        <v>0</v>
      </c>
      <c r="AH261" s="72">
        <f t="shared" ca="1" si="143"/>
        <v>0</v>
      </c>
      <c r="AI261" s="72">
        <f t="shared" ca="1" si="144"/>
        <v>0</v>
      </c>
      <c r="AJ261" s="72">
        <f t="shared" ca="1" si="145"/>
        <v>0</v>
      </c>
      <c r="AK261" s="72">
        <f t="shared" ca="1" si="146"/>
        <v>0</v>
      </c>
      <c r="AL261" s="76"/>
      <c r="AM261" s="72">
        <f t="shared" ca="1" si="147"/>
        <v>0</v>
      </c>
      <c r="AN261" s="72">
        <f t="shared" ca="1" si="148"/>
        <v>0</v>
      </c>
      <c r="AO261" s="72">
        <f t="shared" ca="1" si="149"/>
        <v>0</v>
      </c>
      <c r="AP261" s="85">
        <f t="shared" ca="1" si="150"/>
        <v>0</v>
      </c>
      <c r="AR261" s="72">
        <f t="shared" ca="1" si="151"/>
        <v>0</v>
      </c>
      <c r="AS261" s="72">
        <f t="shared" ca="1" si="152"/>
        <v>0</v>
      </c>
      <c r="AT261" s="72">
        <f t="shared" ca="1" si="153"/>
        <v>0</v>
      </c>
      <c r="AU261" s="85">
        <f t="shared" ca="1" si="154"/>
        <v>0</v>
      </c>
      <c r="AV261" s="85"/>
      <c r="AW261" s="73">
        <f t="shared" ca="1" si="155"/>
        <v>0</v>
      </c>
      <c r="AY261" s="73">
        <f t="shared" ca="1" si="156"/>
        <v>0</v>
      </c>
      <c r="AZ261" s="86"/>
    </row>
    <row r="262" spans="1:52" ht="12" customHeight="1">
      <c r="A262" s="77">
        <f t="shared" si="157"/>
        <v>45597</v>
      </c>
      <c r="B262" s="78">
        <f t="shared" si="158"/>
        <v>50000</v>
      </c>
      <c r="C262" s="87"/>
      <c r="D262" s="79">
        <f t="shared" si="120"/>
        <v>50000</v>
      </c>
      <c r="E262" s="67">
        <f t="shared" si="121"/>
        <v>0</v>
      </c>
      <c r="F262" s="67">
        <f t="shared" ca="1" si="122"/>
        <v>0</v>
      </c>
      <c r="G262" s="80">
        <f>VLOOKUP($A262,[0]!Table,MATCH(G$4,[0]!Curves,0))</f>
        <v>5.5149999999999997</v>
      </c>
      <c r="H262" s="81">
        <f t="shared" si="123"/>
        <v>5.5149999999999997</v>
      </c>
      <c r="I262" s="80">
        <f t="shared" si="124"/>
        <v>5.5149999999999997</v>
      </c>
      <c r="J262" s="80">
        <f>VLOOKUP($A262,[0]!Table,MATCH(J$4,[0]!Curves,0))</f>
        <v>0</v>
      </c>
      <c r="K262" s="81">
        <f t="shared" si="125"/>
        <v>0</v>
      </c>
      <c r="L262" s="99">
        <f t="shared" si="126"/>
        <v>0</v>
      </c>
      <c r="M262" s="80">
        <f>VLOOKUP($A262,[0]!Table,MATCH(M$4,[0]!Curves,0))</f>
        <v>0</v>
      </c>
      <c r="N262" s="81">
        <f t="shared" si="127"/>
        <v>0</v>
      </c>
      <c r="O262" s="99">
        <f t="shared" si="128"/>
        <v>0</v>
      </c>
      <c r="P262" s="71"/>
      <c r="Q262" s="99">
        <f t="shared" si="129"/>
        <v>5.5149999999999997</v>
      </c>
      <c r="R262" s="99">
        <f t="shared" si="130"/>
        <v>5.5149999999999997</v>
      </c>
      <c r="S262" s="99">
        <f t="shared" si="131"/>
        <v>5.5149999999999997</v>
      </c>
      <c r="T262" s="82"/>
      <c r="U262" s="22">
        <f t="shared" si="132"/>
        <v>30</v>
      </c>
      <c r="V262" s="83">
        <f t="shared" si="133"/>
        <v>45651</v>
      </c>
      <c r="W262" s="22">
        <f t="shared" ca="1" si="134"/>
        <v>8602</v>
      </c>
      <c r="X262" s="80">
        <f>VLOOKUP($A262,[0]!Table,MATCH(X$4,[0]!Curves,0))</f>
        <v>6.5872854203929104E-2</v>
      </c>
      <c r="Y262" s="84">
        <f t="shared" ca="1" si="135"/>
        <v>0.21733452703206821</v>
      </c>
      <c r="Z262" s="22">
        <f t="shared" si="136"/>
        <v>0</v>
      </c>
      <c r="AA262" s="22">
        <f t="shared" si="137"/>
        <v>0</v>
      </c>
      <c r="AC262" s="72">
        <f t="shared" ca="1" si="138"/>
        <v>0</v>
      </c>
      <c r="AD262" s="72">
        <f t="shared" ca="1" si="139"/>
        <v>0</v>
      </c>
      <c r="AE262" s="72">
        <f t="shared" ca="1" si="140"/>
        <v>0</v>
      </c>
      <c r="AF262" s="72">
        <f t="shared" ca="1" si="141"/>
        <v>0</v>
      </c>
      <c r="AG262" s="72">
        <f t="shared" ca="1" si="142"/>
        <v>0</v>
      </c>
      <c r="AH262" s="72">
        <f t="shared" ca="1" si="143"/>
        <v>0</v>
      </c>
      <c r="AI262" s="72">
        <f t="shared" ca="1" si="144"/>
        <v>0</v>
      </c>
      <c r="AJ262" s="72">
        <f t="shared" ca="1" si="145"/>
        <v>0</v>
      </c>
      <c r="AK262" s="72">
        <f t="shared" ca="1" si="146"/>
        <v>0</v>
      </c>
      <c r="AL262" s="76"/>
      <c r="AM262" s="72">
        <f t="shared" ca="1" si="147"/>
        <v>0</v>
      </c>
      <c r="AN262" s="72">
        <f t="shared" ca="1" si="148"/>
        <v>0</v>
      </c>
      <c r="AO262" s="72">
        <f t="shared" ca="1" si="149"/>
        <v>0</v>
      </c>
      <c r="AP262" s="85">
        <f t="shared" ca="1" si="150"/>
        <v>0</v>
      </c>
      <c r="AR262" s="72">
        <f t="shared" ca="1" si="151"/>
        <v>0</v>
      </c>
      <c r="AS262" s="72">
        <f t="shared" ca="1" si="152"/>
        <v>0</v>
      </c>
      <c r="AT262" s="72">
        <f t="shared" ca="1" si="153"/>
        <v>0</v>
      </c>
      <c r="AU262" s="85">
        <f t="shared" ca="1" si="154"/>
        <v>0</v>
      </c>
      <c r="AV262" s="85"/>
      <c r="AW262" s="73">
        <f t="shared" ca="1" si="155"/>
        <v>0</v>
      </c>
      <c r="AY262" s="73">
        <f t="shared" ca="1" si="156"/>
        <v>0</v>
      </c>
      <c r="AZ262" s="86"/>
    </row>
    <row r="263" spans="1:52" ht="12" customHeight="1">
      <c r="A263" s="77">
        <f t="shared" si="157"/>
        <v>45627</v>
      </c>
      <c r="B263" s="78">
        <f t="shared" si="158"/>
        <v>50000</v>
      </c>
      <c r="C263" s="87"/>
      <c r="D263" s="79">
        <f t="shared" si="120"/>
        <v>50000</v>
      </c>
      <c r="E263" s="67">
        <f t="shared" si="121"/>
        <v>0</v>
      </c>
      <c r="F263" s="67">
        <f t="shared" ca="1" si="122"/>
        <v>0</v>
      </c>
      <c r="G263" s="80">
        <f>VLOOKUP($A263,[0]!Table,MATCH(G$4,[0]!Curves,0))</f>
        <v>5.65</v>
      </c>
      <c r="H263" s="81">
        <f t="shared" si="123"/>
        <v>5.65</v>
      </c>
      <c r="I263" s="80">
        <f t="shared" si="124"/>
        <v>5.65</v>
      </c>
      <c r="J263" s="80">
        <f>VLOOKUP($A263,[0]!Table,MATCH(J$4,[0]!Curves,0))</f>
        <v>0</v>
      </c>
      <c r="K263" s="81">
        <f t="shared" si="125"/>
        <v>0</v>
      </c>
      <c r="L263" s="99">
        <f t="shared" si="126"/>
        <v>0</v>
      </c>
      <c r="M263" s="80">
        <f>VLOOKUP($A263,[0]!Table,MATCH(M$4,[0]!Curves,0))</f>
        <v>0</v>
      </c>
      <c r="N263" s="81">
        <f t="shared" si="127"/>
        <v>0</v>
      </c>
      <c r="O263" s="99">
        <f t="shared" si="128"/>
        <v>0</v>
      </c>
      <c r="P263" s="71"/>
      <c r="Q263" s="99">
        <f t="shared" si="129"/>
        <v>5.65</v>
      </c>
      <c r="R263" s="99">
        <f t="shared" si="130"/>
        <v>5.65</v>
      </c>
      <c r="S263" s="99">
        <f t="shared" si="131"/>
        <v>5.65</v>
      </c>
      <c r="T263" s="82"/>
      <c r="U263" s="22">
        <f t="shared" si="132"/>
        <v>31</v>
      </c>
      <c r="V263" s="83">
        <f t="shared" si="133"/>
        <v>45682</v>
      </c>
      <c r="W263" s="22">
        <f t="shared" ca="1" si="134"/>
        <v>8633</v>
      </c>
      <c r="X263" s="80">
        <f>VLOOKUP($A263,[0]!Table,MATCH(X$4,[0]!Curves,0))</f>
        <v>6.5870540718432596E-2</v>
      </c>
      <c r="Y263" s="84">
        <f t="shared" ca="1" si="135"/>
        <v>0.21615417042695853</v>
      </c>
      <c r="Z263" s="22">
        <f t="shared" si="136"/>
        <v>0</v>
      </c>
      <c r="AA263" s="22">
        <f t="shared" si="137"/>
        <v>0</v>
      </c>
      <c r="AC263" s="72">
        <f t="shared" ca="1" si="138"/>
        <v>0</v>
      </c>
      <c r="AD263" s="72">
        <f t="shared" ca="1" si="139"/>
        <v>0</v>
      </c>
      <c r="AE263" s="72">
        <f t="shared" ca="1" si="140"/>
        <v>0</v>
      </c>
      <c r="AF263" s="72">
        <f t="shared" ca="1" si="141"/>
        <v>0</v>
      </c>
      <c r="AG263" s="72">
        <f t="shared" ca="1" si="142"/>
        <v>0</v>
      </c>
      <c r="AH263" s="72">
        <f t="shared" ca="1" si="143"/>
        <v>0</v>
      </c>
      <c r="AI263" s="72">
        <f t="shared" ca="1" si="144"/>
        <v>0</v>
      </c>
      <c r="AJ263" s="72">
        <f t="shared" ca="1" si="145"/>
        <v>0</v>
      </c>
      <c r="AK263" s="72">
        <f t="shared" ca="1" si="146"/>
        <v>0</v>
      </c>
      <c r="AL263" s="76"/>
      <c r="AM263" s="72">
        <f t="shared" ca="1" si="147"/>
        <v>0</v>
      </c>
      <c r="AN263" s="72">
        <f t="shared" ca="1" si="148"/>
        <v>0</v>
      </c>
      <c r="AO263" s="72">
        <f t="shared" ca="1" si="149"/>
        <v>0</v>
      </c>
      <c r="AP263" s="85">
        <f t="shared" ca="1" si="150"/>
        <v>0</v>
      </c>
      <c r="AR263" s="72">
        <f t="shared" ca="1" si="151"/>
        <v>0</v>
      </c>
      <c r="AS263" s="72">
        <f t="shared" ca="1" si="152"/>
        <v>0</v>
      </c>
      <c r="AT263" s="72">
        <f t="shared" ca="1" si="153"/>
        <v>0</v>
      </c>
      <c r="AU263" s="85">
        <f t="shared" ca="1" si="154"/>
        <v>0</v>
      </c>
      <c r="AV263" s="85"/>
      <c r="AW263" s="73">
        <f t="shared" ca="1" si="155"/>
        <v>0</v>
      </c>
      <c r="AY263" s="73">
        <f t="shared" ca="1" si="156"/>
        <v>0</v>
      </c>
      <c r="AZ263" s="86"/>
    </row>
    <row r="264" spans="1:52" ht="12" customHeight="1">
      <c r="A264" s="77">
        <f t="shared" si="157"/>
        <v>45658</v>
      </c>
      <c r="B264" s="78">
        <f t="shared" si="158"/>
        <v>50000</v>
      </c>
      <c r="C264" s="87"/>
      <c r="D264" s="79">
        <f t="shared" si="120"/>
        <v>50000</v>
      </c>
      <c r="E264" s="67">
        <f t="shared" si="121"/>
        <v>0</v>
      </c>
      <c r="F264" s="67">
        <f t="shared" ca="1" si="122"/>
        <v>0</v>
      </c>
      <c r="G264" s="80">
        <f>VLOOKUP($A264,[0]!Table,MATCH(G$4,[0]!Curves,0))</f>
        <v>0</v>
      </c>
      <c r="H264" s="81">
        <f t="shared" si="123"/>
        <v>0</v>
      </c>
      <c r="I264" s="80">
        <f t="shared" si="124"/>
        <v>0</v>
      </c>
      <c r="J264" s="80">
        <f>VLOOKUP($A264,[0]!Table,MATCH(J$4,[0]!Curves,0))</f>
        <v>0</v>
      </c>
      <c r="K264" s="81">
        <f t="shared" si="125"/>
        <v>0</v>
      </c>
      <c r="L264" s="99">
        <f t="shared" si="126"/>
        <v>0</v>
      </c>
      <c r="M264" s="80">
        <f>VLOOKUP($A264,[0]!Table,MATCH(M$4,[0]!Curves,0))</f>
        <v>0</v>
      </c>
      <c r="N264" s="81">
        <f t="shared" si="127"/>
        <v>0</v>
      </c>
      <c r="O264" s="99">
        <f t="shared" si="128"/>
        <v>0</v>
      </c>
      <c r="P264" s="71"/>
      <c r="Q264" s="99">
        <f t="shared" si="129"/>
        <v>0</v>
      </c>
      <c r="R264" s="99">
        <f t="shared" si="130"/>
        <v>0</v>
      </c>
      <c r="S264" s="99">
        <f t="shared" si="131"/>
        <v>0</v>
      </c>
      <c r="T264" s="82"/>
      <c r="U264" s="22">
        <f t="shared" si="132"/>
        <v>31</v>
      </c>
      <c r="V264" s="83">
        <f t="shared" si="133"/>
        <v>45713</v>
      </c>
      <c r="W264" s="22">
        <f t="shared" ca="1" si="134"/>
        <v>8664</v>
      </c>
      <c r="X264" s="80">
        <f>VLOOKUP($A264,[0]!Table,MATCH(X$4,[0]!Curves,0))</f>
        <v>6.5868150116754606E-2</v>
      </c>
      <c r="Y264" s="84">
        <f t="shared" ca="1" si="135"/>
        <v>0.21498030887843839</v>
      </c>
      <c r="Z264" s="22">
        <f t="shared" si="136"/>
        <v>0</v>
      </c>
      <c r="AA264" s="22">
        <f t="shared" si="137"/>
        <v>0</v>
      </c>
      <c r="AC264" s="72">
        <f t="shared" ca="1" si="138"/>
        <v>0</v>
      </c>
      <c r="AD264" s="72">
        <f t="shared" ca="1" si="139"/>
        <v>0</v>
      </c>
      <c r="AE264" s="72">
        <f t="shared" ca="1" si="140"/>
        <v>0</v>
      </c>
      <c r="AF264" s="72">
        <f t="shared" ca="1" si="141"/>
        <v>0</v>
      </c>
      <c r="AG264" s="72">
        <f t="shared" ca="1" si="142"/>
        <v>0</v>
      </c>
      <c r="AH264" s="72">
        <f t="shared" ca="1" si="143"/>
        <v>0</v>
      </c>
      <c r="AI264" s="72">
        <f t="shared" ca="1" si="144"/>
        <v>0</v>
      </c>
      <c r="AJ264" s="72">
        <f t="shared" ca="1" si="145"/>
        <v>0</v>
      </c>
      <c r="AK264" s="72">
        <f t="shared" ca="1" si="146"/>
        <v>0</v>
      </c>
      <c r="AL264" s="76"/>
      <c r="AM264" s="72">
        <f t="shared" ca="1" si="147"/>
        <v>0</v>
      </c>
      <c r="AN264" s="72">
        <f t="shared" ca="1" si="148"/>
        <v>0</v>
      </c>
      <c r="AO264" s="72">
        <f t="shared" ca="1" si="149"/>
        <v>0</v>
      </c>
      <c r="AP264" s="85">
        <f t="shared" ca="1" si="150"/>
        <v>0</v>
      </c>
      <c r="AR264" s="72">
        <f t="shared" ca="1" si="151"/>
        <v>0</v>
      </c>
      <c r="AS264" s="72">
        <f t="shared" ca="1" si="152"/>
        <v>0</v>
      </c>
      <c r="AT264" s="72">
        <f t="shared" ca="1" si="153"/>
        <v>0</v>
      </c>
      <c r="AU264" s="85">
        <f t="shared" ca="1" si="154"/>
        <v>0</v>
      </c>
      <c r="AV264" s="85"/>
      <c r="AW264" s="73">
        <f t="shared" ca="1" si="155"/>
        <v>0</v>
      </c>
      <c r="AY264" s="73">
        <f t="shared" ca="1" si="156"/>
        <v>0</v>
      </c>
      <c r="AZ264" s="86"/>
    </row>
    <row r="265" spans="1:52" ht="12" customHeight="1">
      <c r="A265" s="77">
        <f t="shared" si="157"/>
        <v>45689</v>
      </c>
      <c r="B265" s="78">
        <f t="shared" si="158"/>
        <v>50000</v>
      </c>
      <c r="C265" s="87"/>
      <c r="D265" s="79">
        <f t="shared" si="120"/>
        <v>50000</v>
      </c>
      <c r="E265" s="67">
        <f t="shared" si="121"/>
        <v>0</v>
      </c>
      <c r="F265" s="67">
        <f t="shared" ca="1" si="122"/>
        <v>0</v>
      </c>
      <c r="G265" s="80">
        <f>VLOOKUP($A265,[0]!Table,MATCH(G$4,[0]!Curves,0))</f>
        <v>0</v>
      </c>
      <c r="H265" s="81">
        <f t="shared" si="123"/>
        <v>0</v>
      </c>
      <c r="I265" s="80">
        <f t="shared" si="124"/>
        <v>0</v>
      </c>
      <c r="J265" s="80">
        <f>VLOOKUP($A265,[0]!Table,MATCH(J$4,[0]!Curves,0))</f>
        <v>0</v>
      </c>
      <c r="K265" s="81">
        <f t="shared" si="125"/>
        <v>0</v>
      </c>
      <c r="L265" s="99">
        <f t="shared" si="126"/>
        <v>0</v>
      </c>
      <c r="M265" s="80">
        <f>VLOOKUP($A265,[0]!Table,MATCH(M$4,[0]!Curves,0))</f>
        <v>0</v>
      </c>
      <c r="N265" s="81">
        <f t="shared" si="127"/>
        <v>0</v>
      </c>
      <c r="O265" s="99">
        <f t="shared" si="128"/>
        <v>0</v>
      </c>
      <c r="P265" s="71"/>
      <c r="Q265" s="99">
        <f t="shared" si="129"/>
        <v>0</v>
      </c>
      <c r="R265" s="99">
        <f t="shared" si="130"/>
        <v>0</v>
      </c>
      <c r="S265" s="99">
        <f t="shared" si="131"/>
        <v>0</v>
      </c>
      <c r="T265" s="82"/>
      <c r="U265" s="22">
        <f t="shared" si="132"/>
        <v>28</v>
      </c>
      <c r="V265" s="83">
        <f t="shared" si="133"/>
        <v>45741</v>
      </c>
      <c r="W265" s="22">
        <f t="shared" ca="1" si="134"/>
        <v>8692</v>
      </c>
      <c r="X265" s="80">
        <f>VLOOKUP($A265,[0]!Table,MATCH(X$4,[0]!Curves,0))</f>
        <v>6.5865759515078406E-2</v>
      </c>
      <c r="Y265" s="84">
        <f t="shared" ca="1" si="135"/>
        <v>0.2139255993656059</v>
      </c>
      <c r="Z265" s="22">
        <f t="shared" si="136"/>
        <v>0</v>
      </c>
      <c r="AA265" s="22">
        <f t="shared" si="137"/>
        <v>0</v>
      </c>
      <c r="AC265" s="72">
        <f t="shared" ca="1" si="138"/>
        <v>0</v>
      </c>
      <c r="AD265" s="72">
        <f t="shared" ca="1" si="139"/>
        <v>0</v>
      </c>
      <c r="AE265" s="72">
        <f t="shared" ca="1" si="140"/>
        <v>0</v>
      </c>
      <c r="AF265" s="72">
        <f t="shared" ca="1" si="141"/>
        <v>0</v>
      </c>
      <c r="AG265" s="72">
        <f t="shared" ca="1" si="142"/>
        <v>0</v>
      </c>
      <c r="AH265" s="72">
        <f t="shared" ca="1" si="143"/>
        <v>0</v>
      </c>
      <c r="AI265" s="72">
        <f t="shared" ca="1" si="144"/>
        <v>0</v>
      </c>
      <c r="AJ265" s="72">
        <f t="shared" ca="1" si="145"/>
        <v>0</v>
      </c>
      <c r="AK265" s="72">
        <f t="shared" ca="1" si="146"/>
        <v>0</v>
      </c>
      <c r="AL265" s="76"/>
      <c r="AM265" s="72">
        <f t="shared" ca="1" si="147"/>
        <v>0</v>
      </c>
      <c r="AN265" s="72">
        <f t="shared" ca="1" si="148"/>
        <v>0</v>
      </c>
      <c r="AO265" s="72">
        <f t="shared" ca="1" si="149"/>
        <v>0</v>
      </c>
      <c r="AP265" s="85">
        <f t="shared" ca="1" si="150"/>
        <v>0</v>
      </c>
      <c r="AR265" s="72">
        <f t="shared" ca="1" si="151"/>
        <v>0</v>
      </c>
      <c r="AS265" s="72">
        <f t="shared" ca="1" si="152"/>
        <v>0</v>
      </c>
      <c r="AT265" s="72">
        <f t="shared" ca="1" si="153"/>
        <v>0</v>
      </c>
      <c r="AU265" s="85">
        <f t="shared" ca="1" si="154"/>
        <v>0</v>
      </c>
      <c r="AV265" s="85"/>
      <c r="AW265" s="73">
        <f t="shared" ca="1" si="155"/>
        <v>0</v>
      </c>
      <c r="AY265" s="73">
        <f t="shared" ca="1" si="156"/>
        <v>0</v>
      </c>
      <c r="AZ265" s="86"/>
    </row>
    <row r="266" spans="1:52" ht="12" customHeight="1">
      <c r="A266" s="77">
        <f t="shared" si="157"/>
        <v>45717</v>
      </c>
      <c r="B266" s="78">
        <f t="shared" si="158"/>
        <v>50000</v>
      </c>
      <c r="C266" s="87"/>
      <c r="D266" s="79">
        <f t="shared" ref="D266:D329" si="159">B266+C266</f>
        <v>50000</v>
      </c>
      <c r="E266" s="67">
        <f t="shared" ref="E266:E329" si="160">IF(Z266=0,0,IF(AND(Z266=1,$H$3=1),D266*U266,IF($H$3=2,D266,"N/A")))</f>
        <v>0</v>
      </c>
      <c r="F266" s="67">
        <f t="shared" ref="F266:F329" ca="1" si="161">E266*Y266</f>
        <v>0</v>
      </c>
      <c r="G266" s="80">
        <f>VLOOKUP($A266,[0]!Table,MATCH(G$4,[0]!Curves,0))</f>
        <v>0</v>
      </c>
      <c r="H266" s="81">
        <f t="shared" ref="H266:H329" si="162">G266+$H$7</f>
        <v>0</v>
      </c>
      <c r="I266" s="80">
        <f t="shared" ref="I266:I329" si="163">H266</f>
        <v>0</v>
      </c>
      <c r="J266" s="80">
        <f>VLOOKUP($A266,[0]!Table,MATCH(J$4,[0]!Curves,0))</f>
        <v>0</v>
      </c>
      <c r="K266" s="81">
        <f t="shared" ref="K266:K329" si="164">J266+$K$7</f>
        <v>0</v>
      </c>
      <c r="L266" s="99">
        <f t="shared" ref="L266:L329" si="165">K266</f>
        <v>0</v>
      </c>
      <c r="M266" s="80">
        <f>VLOOKUP($A266,[0]!Table,MATCH(M$4,[0]!Curves,0))</f>
        <v>0</v>
      </c>
      <c r="N266" s="81">
        <f t="shared" ref="N266:N329" si="166">M266+$N$7</f>
        <v>0</v>
      </c>
      <c r="O266" s="99">
        <f t="shared" ref="O266:O329" si="167">N266</f>
        <v>0</v>
      </c>
      <c r="P266" s="71"/>
      <c r="Q266" s="99">
        <f t="shared" ref="Q266:Q329" si="168">IF($F$3=1,M266+J266+G266,J266+G266)</f>
        <v>0</v>
      </c>
      <c r="R266" s="99">
        <f t="shared" ref="R266:R329" si="169">IF($F$3=1,N266+K266+H266,K266+H266)</f>
        <v>0</v>
      </c>
      <c r="S266" s="99">
        <f t="shared" ref="S266:S329" si="170">IF($F$3=1,O266+L266+I266,L266+I266)</f>
        <v>0</v>
      </c>
      <c r="T266" s="82"/>
      <c r="U266" s="22">
        <f t="shared" ref="U266:U329" si="171">A267-A266</f>
        <v>31</v>
      </c>
      <c r="V266" s="83">
        <f t="shared" ref="V266:V329" si="172">CHOOSE(F$3,A267+24,A266)</f>
        <v>45772</v>
      </c>
      <c r="W266" s="22">
        <f t="shared" ref="W266:W329" ca="1" si="173">V266-C$3</f>
        <v>8723</v>
      </c>
      <c r="X266" s="80">
        <f>VLOOKUP($A266,[0]!Table,MATCH(X$4,[0]!Curves,0))</f>
        <v>6.5863600261953703E-2</v>
      </c>
      <c r="Y266" s="84">
        <f t="shared" ref="Y266:Y329" ca="1" si="174">1/(1+CHOOSE(F$3,(X267+($K$3/10000))/2,(X266+($K$3/10000))/2))^(2*W266/365.25)</f>
        <v>0.21276399955599876</v>
      </c>
      <c r="Z266" s="22">
        <f t="shared" ref="Z266:Z329" si="175">IF(AND(mthbeg&lt;=A266,mthend&gt;=A266),1,0)</f>
        <v>0</v>
      </c>
      <c r="AA266" s="22">
        <f t="shared" ref="AA266:AA329" si="176">U266*Z266</f>
        <v>0</v>
      </c>
      <c r="AC266" s="72">
        <f t="shared" ref="AC266:AC329" ca="1" si="177">F266*G266</f>
        <v>0</v>
      </c>
      <c r="AD266" s="72">
        <f t="shared" ref="AD266:AD329" ca="1" si="178">$F266*H266</f>
        <v>0</v>
      </c>
      <c r="AE266" s="72">
        <f t="shared" ref="AE266:AE329" ca="1" si="179">$F266*I266</f>
        <v>0</v>
      </c>
      <c r="AF266" s="72">
        <f t="shared" ref="AF266:AF329" ca="1" si="180">$F266*J266</f>
        <v>0</v>
      </c>
      <c r="AG266" s="72">
        <f t="shared" ref="AG266:AG329" ca="1" si="181">$F266*K266</f>
        <v>0</v>
      </c>
      <c r="AH266" s="72">
        <f t="shared" ref="AH266:AH329" ca="1" si="182">$F266*L266</f>
        <v>0</v>
      </c>
      <c r="AI266" s="72">
        <f t="shared" ref="AI266:AI329" ca="1" si="183">$F266*M266</f>
        <v>0</v>
      </c>
      <c r="AJ266" s="72">
        <f t="shared" ref="AJ266:AJ329" ca="1" si="184">$F266*N266</f>
        <v>0</v>
      </c>
      <c r="AK266" s="72">
        <f t="shared" ref="AK266:AK329" ca="1" si="185">F266*O266</f>
        <v>0</v>
      </c>
      <c r="AL266" s="76"/>
      <c r="AM266" s="72">
        <f t="shared" ref="AM266:AM329" ca="1" si="186">CHOOSE($G$3,AD266-AE266,AE266-AD266)</f>
        <v>0</v>
      </c>
      <c r="AN266" s="72">
        <f t="shared" ref="AN266:AN329" ca="1" si="187">CHOOSE($G$3,AG266-AH266,AH266-AG266)</f>
        <v>0</v>
      </c>
      <c r="AO266" s="72">
        <f t="shared" ref="AO266:AO329" ca="1" si="188">CHOOSE($G$3,AJ266-AK266,AK266-AJ266)</f>
        <v>0</v>
      </c>
      <c r="AP266" s="85">
        <f t="shared" ref="AP266:AP329" ca="1" si="189">SUM(AM266:AO266)</f>
        <v>0</v>
      </c>
      <c r="AR266" s="72">
        <f t="shared" ref="AR266:AR329" ca="1" si="190">CHOOSE($G$3,AC266-AD266,AD266-AC266)</f>
        <v>0</v>
      </c>
      <c r="AS266" s="72">
        <f t="shared" ref="AS266:AS329" ca="1" si="191">CHOOSE($G$3,AF266-AG266,AG266-AF266)</f>
        <v>0</v>
      </c>
      <c r="AT266" s="72">
        <f t="shared" ref="AT266:AT329" ca="1" si="192">CHOOSE($G$3,AI266-AJ266,AJ266-AI266)</f>
        <v>0</v>
      </c>
      <c r="AU266" s="85">
        <f t="shared" ref="AU266:AU329" ca="1" si="193">AR266+AS266+AT266</f>
        <v>0</v>
      </c>
      <c r="AV266" s="85"/>
      <c r="AW266" s="73">
        <f t="shared" ref="AW266:AW329" ca="1" si="194">AU266+AP266</f>
        <v>0</v>
      </c>
      <c r="AY266" s="73">
        <f t="shared" ref="AY266:AY329" ca="1" si="195">AK266+AH266+AE266</f>
        <v>0</v>
      </c>
      <c r="AZ266" s="86"/>
    </row>
    <row r="267" spans="1:52" ht="12" customHeight="1">
      <c r="A267" s="77">
        <f t="shared" ref="A267:A330" si="196">EDATE(A266,1)</f>
        <v>45748</v>
      </c>
      <c r="B267" s="78">
        <f t="shared" ref="B267:B330" si="197">B266</f>
        <v>50000</v>
      </c>
      <c r="C267" s="87"/>
      <c r="D267" s="79">
        <f t="shared" si="159"/>
        <v>50000</v>
      </c>
      <c r="E267" s="67">
        <f t="shared" si="160"/>
        <v>0</v>
      </c>
      <c r="F267" s="67">
        <f t="shared" ca="1" si="161"/>
        <v>0</v>
      </c>
      <c r="G267" s="80">
        <f>VLOOKUP($A267,[0]!Table,MATCH(G$4,[0]!Curves,0))</f>
        <v>0</v>
      </c>
      <c r="H267" s="81">
        <f t="shared" si="162"/>
        <v>0</v>
      </c>
      <c r="I267" s="80">
        <f t="shared" si="163"/>
        <v>0</v>
      </c>
      <c r="J267" s="80">
        <f>VLOOKUP($A267,[0]!Table,MATCH(J$4,[0]!Curves,0))</f>
        <v>0</v>
      </c>
      <c r="K267" s="81">
        <f t="shared" si="164"/>
        <v>0</v>
      </c>
      <c r="L267" s="99">
        <f t="shared" si="165"/>
        <v>0</v>
      </c>
      <c r="M267" s="80">
        <f>VLOOKUP($A267,[0]!Table,MATCH(M$4,[0]!Curves,0))</f>
        <v>0</v>
      </c>
      <c r="N267" s="81">
        <f t="shared" si="166"/>
        <v>0</v>
      </c>
      <c r="O267" s="99">
        <f t="shared" si="167"/>
        <v>0</v>
      </c>
      <c r="P267" s="71"/>
      <c r="Q267" s="99">
        <f t="shared" si="168"/>
        <v>0</v>
      </c>
      <c r="R267" s="99">
        <f t="shared" si="169"/>
        <v>0</v>
      </c>
      <c r="S267" s="99">
        <f t="shared" si="170"/>
        <v>0</v>
      </c>
      <c r="T267" s="82"/>
      <c r="U267" s="22">
        <f t="shared" si="171"/>
        <v>30</v>
      </c>
      <c r="V267" s="83">
        <f t="shared" si="172"/>
        <v>45802</v>
      </c>
      <c r="W267" s="22">
        <f t="shared" ca="1" si="173"/>
        <v>8753</v>
      </c>
      <c r="X267" s="80">
        <f>VLOOKUP($A267,[0]!Table,MATCH(X$4,[0]!Curves,0))</f>
        <v>6.5861209660281098E-2</v>
      </c>
      <c r="Y267" s="84">
        <f t="shared" ca="1" si="174"/>
        <v>0.21164595572315997</v>
      </c>
      <c r="Z267" s="22">
        <f t="shared" si="175"/>
        <v>0</v>
      </c>
      <c r="AA267" s="22">
        <f t="shared" si="176"/>
        <v>0</v>
      </c>
      <c r="AC267" s="72">
        <f t="shared" ca="1" si="177"/>
        <v>0</v>
      </c>
      <c r="AD267" s="72">
        <f t="shared" ca="1" si="178"/>
        <v>0</v>
      </c>
      <c r="AE267" s="72">
        <f t="shared" ca="1" si="179"/>
        <v>0</v>
      </c>
      <c r="AF267" s="72">
        <f t="shared" ca="1" si="180"/>
        <v>0</v>
      </c>
      <c r="AG267" s="72">
        <f t="shared" ca="1" si="181"/>
        <v>0</v>
      </c>
      <c r="AH267" s="72">
        <f t="shared" ca="1" si="182"/>
        <v>0</v>
      </c>
      <c r="AI267" s="72">
        <f t="shared" ca="1" si="183"/>
        <v>0</v>
      </c>
      <c r="AJ267" s="72">
        <f t="shared" ca="1" si="184"/>
        <v>0</v>
      </c>
      <c r="AK267" s="72">
        <f t="shared" ca="1" si="185"/>
        <v>0</v>
      </c>
      <c r="AL267" s="76"/>
      <c r="AM267" s="72">
        <f t="shared" ca="1" si="186"/>
        <v>0</v>
      </c>
      <c r="AN267" s="72">
        <f t="shared" ca="1" si="187"/>
        <v>0</v>
      </c>
      <c r="AO267" s="72">
        <f t="shared" ca="1" si="188"/>
        <v>0</v>
      </c>
      <c r="AP267" s="85">
        <f t="shared" ca="1" si="189"/>
        <v>0</v>
      </c>
      <c r="AR267" s="72">
        <f t="shared" ca="1" si="190"/>
        <v>0</v>
      </c>
      <c r="AS267" s="72">
        <f t="shared" ca="1" si="191"/>
        <v>0</v>
      </c>
      <c r="AT267" s="72">
        <f t="shared" ca="1" si="192"/>
        <v>0</v>
      </c>
      <c r="AU267" s="85">
        <f t="shared" ca="1" si="193"/>
        <v>0</v>
      </c>
      <c r="AV267" s="85"/>
      <c r="AW267" s="73">
        <f t="shared" ca="1" si="194"/>
        <v>0</v>
      </c>
      <c r="AY267" s="73">
        <f t="shared" ca="1" si="195"/>
        <v>0</v>
      </c>
      <c r="AZ267" s="86"/>
    </row>
    <row r="268" spans="1:52" ht="12" customHeight="1">
      <c r="A268" s="77">
        <f t="shared" si="196"/>
        <v>45778</v>
      </c>
      <c r="B268" s="78">
        <f t="shared" si="197"/>
        <v>50000</v>
      </c>
      <c r="C268" s="87"/>
      <c r="D268" s="79">
        <f t="shared" si="159"/>
        <v>50000</v>
      </c>
      <c r="E268" s="67">
        <f t="shared" si="160"/>
        <v>0</v>
      </c>
      <c r="F268" s="67">
        <f t="shared" ca="1" si="161"/>
        <v>0</v>
      </c>
      <c r="G268" s="80">
        <f>VLOOKUP($A268,[0]!Table,MATCH(G$4,[0]!Curves,0))</f>
        <v>0</v>
      </c>
      <c r="H268" s="81">
        <f t="shared" si="162"/>
        <v>0</v>
      </c>
      <c r="I268" s="80">
        <f t="shared" si="163"/>
        <v>0</v>
      </c>
      <c r="J268" s="80">
        <f>VLOOKUP($A268,[0]!Table,MATCH(J$4,[0]!Curves,0))</f>
        <v>0</v>
      </c>
      <c r="K268" s="81">
        <f t="shared" si="164"/>
        <v>0</v>
      </c>
      <c r="L268" s="99">
        <f t="shared" si="165"/>
        <v>0</v>
      </c>
      <c r="M268" s="80">
        <f>VLOOKUP($A268,[0]!Table,MATCH(M$4,[0]!Curves,0))</f>
        <v>0</v>
      </c>
      <c r="N268" s="81">
        <f t="shared" si="166"/>
        <v>0</v>
      </c>
      <c r="O268" s="99">
        <f t="shared" si="167"/>
        <v>0</v>
      </c>
      <c r="P268" s="71"/>
      <c r="Q268" s="99">
        <f t="shared" si="168"/>
        <v>0</v>
      </c>
      <c r="R268" s="99">
        <f t="shared" si="169"/>
        <v>0</v>
      </c>
      <c r="S268" s="99">
        <f t="shared" si="170"/>
        <v>0</v>
      </c>
      <c r="T268" s="82"/>
      <c r="U268" s="22">
        <f t="shared" si="171"/>
        <v>31</v>
      </c>
      <c r="V268" s="83">
        <f t="shared" si="172"/>
        <v>45833</v>
      </c>
      <c r="W268" s="22">
        <f t="shared" ca="1" si="173"/>
        <v>8784</v>
      </c>
      <c r="X268" s="80">
        <f>VLOOKUP($A268,[0]!Table,MATCH(X$4,[0]!Curves,0))</f>
        <v>6.5858896174793499E-2</v>
      </c>
      <c r="Y268" s="84">
        <f t="shared" ca="1" si="174"/>
        <v>0.21049689695641358</v>
      </c>
      <c r="Z268" s="22">
        <f t="shared" si="175"/>
        <v>0</v>
      </c>
      <c r="AA268" s="22">
        <f t="shared" si="176"/>
        <v>0</v>
      </c>
      <c r="AC268" s="72">
        <f t="shared" ca="1" si="177"/>
        <v>0</v>
      </c>
      <c r="AD268" s="72">
        <f t="shared" ca="1" si="178"/>
        <v>0</v>
      </c>
      <c r="AE268" s="72">
        <f t="shared" ca="1" si="179"/>
        <v>0</v>
      </c>
      <c r="AF268" s="72">
        <f t="shared" ca="1" si="180"/>
        <v>0</v>
      </c>
      <c r="AG268" s="72">
        <f t="shared" ca="1" si="181"/>
        <v>0</v>
      </c>
      <c r="AH268" s="72">
        <f t="shared" ca="1" si="182"/>
        <v>0</v>
      </c>
      <c r="AI268" s="72">
        <f t="shared" ca="1" si="183"/>
        <v>0</v>
      </c>
      <c r="AJ268" s="72">
        <f t="shared" ca="1" si="184"/>
        <v>0</v>
      </c>
      <c r="AK268" s="72">
        <f t="shared" ca="1" si="185"/>
        <v>0</v>
      </c>
      <c r="AL268" s="76"/>
      <c r="AM268" s="72">
        <f t="shared" ca="1" si="186"/>
        <v>0</v>
      </c>
      <c r="AN268" s="72">
        <f t="shared" ca="1" si="187"/>
        <v>0</v>
      </c>
      <c r="AO268" s="72">
        <f t="shared" ca="1" si="188"/>
        <v>0</v>
      </c>
      <c r="AP268" s="85">
        <f t="shared" ca="1" si="189"/>
        <v>0</v>
      </c>
      <c r="AR268" s="72">
        <f t="shared" ca="1" si="190"/>
        <v>0</v>
      </c>
      <c r="AS268" s="72">
        <f t="shared" ca="1" si="191"/>
        <v>0</v>
      </c>
      <c r="AT268" s="72">
        <f t="shared" ca="1" si="192"/>
        <v>0</v>
      </c>
      <c r="AU268" s="85">
        <f t="shared" ca="1" si="193"/>
        <v>0</v>
      </c>
      <c r="AV268" s="85"/>
      <c r="AW268" s="73">
        <f t="shared" ca="1" si="194"/>
        <v>0</v>
      </c>
      <c r="AY268" s="73">
        <f t="shared" ca="1" si="195"/>
        <v>0</v>
      </c>
      <c r="AZ268" s="86"/>
    </row>
    <row r="269" spans="1:52" ht="12" customHeight="1">
      <c r="A269" s="77">
        <f t="shared" si="196"/>
        <v>45809</v>
      </c>
      <c r="B269" s="78">
        <f t="shared" si="197"/>
        <v>50000</v>
      </c>
      <c r="C269" s="87"/>
      <c r="D269" s="79">
        <f t="shared" si="159"/>
        <v>50000</v>
      </c>
      <c r="E269" s="67">
        <f t="shared" si="160"/>
        <v>0</v>
      </c>
      <c r="F269" s="67">
        <f t="shared" ca="1" si="161"/>
        <v>0</v>
      </c>
      <c r="G269" s="80">
        <f>VLOOKUP($A269,[0]!Table,MATCH(G$4,[0]!Curves,0))</f>
        <v>0</v>
      </c>
      <c r="H269" s="81">
        <f t="shared" si="162"/>
        <v>0</v>
      </c>
      <c r="I269" s="80">
        <f t="shared" si="163"/>
        <v>0</v>
      </c>
      <c r="J269" s="80">
        <f>VLOOKUP($A269,[0]!Table,MATCH(J$4,[0]!Curves,0))</f>
        <v>0</v>
      </c>
      <c r="K269" s="81">
        <f t="shared" si="164"/>
        <v>0</v>
      </c>
      <c r="L269" s="99">
        <f t="shared" si="165"/>
        <v>0</v>
      </c>
      <c r="M269" s="80">
        <f>VLOOKUP($A269,[0]!Table,MATCH(M$4,[0]!Curves,0))</f>
        <v>0</v>
      </c>
      <c r="N269" s="81">
        <f t="shared" si="166"/>
        <v>0</v>
      </c>
      <c r="O269" s="99">
        <f t="shared" si="167"/>
        <v>0</v>
      </c>
      <c r="P269" s="71"/>
      <c r="Q269" s="99">
        <f t="shared" si="168"/>
        <v>0</v>
      </c>
      <c r="R269" s="99">
        <f t="shared" si="169"/>
        <v>0</v>
      </c>
      <c r="S269" s="99">
        <f t="shared" si="170"/>
        <v>0</v>
      </c>
      <c r="T269" s="82"/>
      <c r="U269" s="22">
        <f t="shared" si="171"/>
        <v>30</v>
      </c>
      <c r="V269" s="83">
        <f t="shared" si="172"/>
        <v>45863</v>
      </c>
      <c r="W269" s="22">
        <f t="shared" ca="1" si="173"/>
        <v>8814</v>
      </c>
      <c r="X269" s="80">
        <f>VLOOKUP($A269,[0]!Table,MATCH(X$4,[0]!Curves,0))</f>
        <v>6.5856505573124807E-2</v>
      </c>
      <c r="Y269" s="84">
        <f t="shared" ca="1" si="174"/>
        <v>0.20939092309076857</v>
      </c>
      <c r="Z269" s="22">
        <f t="shared" si="175"/>
        <v>0</v>
      </c>
      <c r="AA269" s="22">
        <f t="shared" si="176"/>
        <v>0</v>
      </c>
      <c r="AC269" s="72">
        <f t="shared" ca="1" si="177"/>
        <v>0</v>
      </c>
      <c r="AD269" s="72">
        <f t="shared" ca="1" si="178"/>
        <v>0</v>
      </c>
      <c r="AE269" s="72">
        <f t="shared" ca="1" si="179"/>
        <v>0</v>
      </c>
      <c r="AF269" s="72">
        <f t="shared" ca="1" si="180"/>
        <v>0</v>
      </c>
      <c r="AG269" s="72">
        <f t="shared" ca="1" si="181"/>
        <v>0</v>
      </c>
      <c r="AH269" s="72">
        <f t="shared" ca="1" si="182"/>
        <v>0</v>
      </c>
      <c r="AI269" s="72">
        <f t="shared" ca="1" si="183"/>
        <v>0</v>
      </c>
      <c r="AJ269" s="72">
        <f t="shared" ca="1" si="184"/>
        <v>0</v>
      </c>
      <c r="AK269" s="72">
        <f t="shared" ca="1" si="185"/>
        <v>0</v>
      </c>
      <c r="AL269" s="76"/>
      <c r="AM269" s="72">
        <f t="shared" ca="1" si="186"/>
        <v>0</v>
      </c>
      <c r="AN269" s="72">
        <f t="shared" ca="1" si="187"/>
        <v>0</v>
      </c>
      <c r="AO269" s="72">
        <f t="shared" ca="1" si="188"/>
        <v>0</v>
      </c>
      <c r="AP269" s="85">
        <f t="shared" ca="1" si="189"/>
        <v>0</v>
      </c>
      <c r="AR269" s="72">
        <f t="shared" ca="1" si="190"/>
        <v>0</v>
      </c>
      <c r="AS269" s="72">
        <f t="shared" ca="1" si="191"/>
        <v>0</v>
      </c>
      <c r="AT269" s="72">
        <f t="shared" ca="1" si="192"/>
        <v>0</v>
      </c>
      <c r="AU269" s="85">
        <f t="shared" ca="1" si="193"/>
        <v>0</v>
      </c>
      <c r="AV269" s="85"/>
      <c r="AW269" s="73">
        <f t="shared" ca="1" si="194"/>
        <v>0</v>
      </c>
      <c r="AY269" s="73">
        <f t="shared" ca="1" si="195"/>
        <v>0</v>
      </c>
      <c r="AZ269" s="86"/>
    </row>
    <row r="270" spans="1:52" ht="12" customHeight="1">
      <c r="A270" s="77">
        <f t="shared" si="196"/>
        <v>45839</v>
      </c>
      <c r="B270" s="78">
        <f t="shared" si="197"/>
        <v>50000</v>
      </c>
      <c r="C270" s="87"/>
      <c r="D270" s="79">
        <f t="shared" si="159"/>
        <v>50000</v>
      </c>
      <c r="E270" s="67">
        <f t="shared" si="160"/>
        <v>0</v>
      </c>
      <c r="F270" s="67">
        <f t="shared" ca="1" si="161"/>
        <v>0</v>
      </c>
      <c r="G270" s="80">
        <f>VLOOKUP($A270,[0]!Table,MATCH(G$4,[0]!Curves,0))</f>
        <v>0</v>
      </c>
      <c r="H270" s="81">
        <f t="shared" si="162"/>
        <v>0</v>
      </c>
      <c r="I270" s="80">
        <f t="shared" si="163"/>
        <v>0</v>
      </c>
      <c r="J270" s="80">
        <f>VLOOKUP($A270,[0]!Table,MATCH(J$4,[0]!Curves,0))</f>
        <v>0</v>
      </c>
      <c r="K270" s="81">
        <f t="shared" si="164"/>
        <v>0</v>
      </c>
      <c r="L270" s="99">
        <f t="shared" si="165"/>
        <v>0</v>
      </c>
      <c r="M270" s="80">
        <f>VLOOKUP($A270,[0]!Table,MATCH(M$4,[0]!Curves,0))</f>
        <v>0</v>
      </c>
      <c r="N270" s="81">
        <f t="shared" si="166"/>
        <v>0</v>
      </c>
      <c r="O270" s="99">
        <f t="shared" si="167"/>
        <v>0</v>
      </c>
      <c r="P270" s="71"/>
      <c r="Q270" s="99">
        <f t="shared" si="168"/>
        <v>0</v>
      </c>
      <c r="R270" s="99">
        <f t="shared" si="169"/>
        <v>0</v>
      </c>
      <c r="S270" s="99">
        <f t="shared" si="170"/>
        <v>0</v>
      </c>
      <c r="T270" s="82"/>
      <c r="U270" s="22">
        <f t="shared" si="171"/>
        <v>31</v>
      </c>
      <c r="V270" s="83">
        <f t="shared" si="172"/>
        <v>45894</v>
      </c>
      <c r="W270" s="22">
        <f t="shared" ca="1" si="173"/>
        <v>8845</v>
      </c>
      <c r="X270" s="80">
        <f>VLOOKUP($A270,[0]!Table,MATCH(X$4,[0]!Curves,0))</f>
        <v>6.5854192087640803E-2</v>
      </c>
      <c r="Y270" s="84">
        <f t="shared" ca="1" si="174"/>
        <v>0.20825426826351018</v>
      </c>
      <c r="Z270" s="22">
        <f t="shared" si="175"/>
        <v>0</v>
      </c>
      <c r="AA270" s="22">
        <f t="shared" si="176"/>
        <v>0</v>
      </c>
      <c r="AC270" s="72">
        <f t="shared" ca="1" si="177"/>
        <v>0</v>
      </c>
      <c r="AD270" s="72">
        <f t="shared" ca="1" si="178"/>
        <v>0</v>
      </c>
      <c r="AE270" s="72">
        <f t="shared" ca="1" si="179"/>
        <v>0</v>
      </c>
      <c r="AF270" s="72">
        <f t="shared" ca="1" si="180"/>
        <v>0</v>
      </c>
      <c r="AG270" s="72">
        <f t="shared" ca="1" si="181"/>
        <v>0</v>
      </c>
      <c r="AH270" s="72">
        <f t="shared" ca="1" si="182"/>
        <v>0</v>
      </c>
      <c r="AI270" s="72">
        <f t="shared" ca="1" si="183"/>
        <v>0</v>
      </c>
      <c r="AJ270" s="72">
        <f t="shared" ca="1" si="184"/>
        <v>0</v>
      </c>
      <c r="AK270" s="72">
        <f t="shared" ca="1" si="185"/>
        <v>0</v>
      </c>
      <c r="AL270" s="76"/>
      <c r="AM270" s="72">
        <f t="shared" ca="1" si="186"/>
        <v>0</v>
      </c>
      <c r="AN270" s="72">
        <f t="shared" ca="1" si="187"/>
        <v>0</v>
      </c>
      <c r="AO270" s="72">
        <f t="shared" ca="1" si="188"/>
        <v>0</v>
      </c>
      <c r="AP270" s="85">
        <f t="shared" ca="1" si="189"/>
        <v>0</v>
      </c>
      <c r="AR270" s="72">
        <f t="shared" ca="1" si="190"/>
        <v>0</v>
      </c>
      <c r="AS270" s="72">
        <f t="shared" ca="1" si="191"/>
        <v>0</v>
      </c>
      <c r="AT270" s="72">
        <f t="shared" ca="1" si="192"/>
        <v>0</v>
      </c>
      <c r="AU270" s="85">
        <f t="shared" ca="1" si="193"/>
        <v>0</v>
      </c>
      <c r="AV270" s="85"/>
      <c r="AW270" s="73">
        <f t="shared" ca="1" si="194"/>
        <v>0</v>
      </c>
      <c r="AY270" s="73">
        <f t="shared" ca="1" si="195"/>
        <v>0</v>
      </c>
      <c r="AZ270" s="86"/>
    </row>
    <row r="271" spans="1:52" ht="12" customHeight="1">
      <c r="A271" s="77">
        <f t="shared" si="196"/>
        <v>45870</v>
      </c>
      <c r="B271" s="78">
        <f t="shared" si="197"/>
        <v>50000</v>
      </c>
      <c r="C271" s="87"/>
      <c r="D271" s="79">
        <f t="shared" si="159"/>
        <v>50000</v>
      </c>
      <c r="E271" s="67">
        <f t="shared" si="160"/>
        <v>0</v>
      </c>
      <c r="F271" s="67">
        <f t="shared" ca="1" si="161"/>
        <v>0</v>
      </c>
      <c r="G271" s="80">
        <f>VLOOKUP($A271,[0]!Table,MATCH(G$4,[0]!Curves,0))</f>
        <v>0</v>
      </c>
      <c r="H271" s="81">
        <f t="shared" si="162"/>
        <v>0</v>
      </c>
      <c r="I271" s="80">
        <f t="shared" si="163"/>
        <v>0</v>
      </c>
      <c r="J271" s="80">
        <f>VLOOKUP($A271,[0]!Table,MATCH(J$4,[0]!Curves,0))</f>
        <v>0</v>
      </c>
      <c r="K271" s="81">
        <f t="shared" si="164"/>
        <v>0</v>
      </c>
      <c r="L271" s="99">
        <f t="shared" si="165"/>
        <v>0</v>
      </c>
      <c r="M271" s="80">
        <f>VLOOKUP($A271,[0]!Table,MATCH(M$4,[0]!Curves,0))</f>
        <v>0</v>
      </c>
      <c r="N271" s="81">
        <f t="shared" si="166"/>
        <v>0</v>
      </c>
      <c r="O271" s="99">
        <f t="shared" si="167"/>
        <v>0</v>
      </c>
      <c r="P271" s="71"/>
      <c r="Q271" s="99">
        <f t="shared" si="168"/>
        <v>0</v>
      </c>
      <c r="R271" s="99">
        <f t="shared" si="169"/>
        <v>0</v>
      </c>
      <c r="S271" s="99">
        <f t="shared" si="170"/>
        <v>0</v>
      </c>
      <c r="T271" s="82"/>
      <c r="U271" s="22">
        <f t="shared" si="171"/>
        <v>31</v>
      </c>
      <c r="V271" s="83">
        <f t="shared" si="172"/>
        <v>45925</v>
      </c>
      <c r="W271" s="22">
        <f t="shared" ca="1" si="173"/>
        <v>8876</v>
      </c>
      <c r="X271" s="80">
        <f>VLOOKUP($A271,[0]!Table,MATCH(X$4,[0]!Curves,0))</f>
        <v>6.5851801485975706E-2</v>
      </c>
      <c r="Y271" s="84">
        <f t="shared" ca="1" si="174"/>
        <v>0.20712386502220209</v>
      </c>
      <c r="Z271" s="22">
        <f t="shared" si="175"/>
        <v>0</v>
      </c>
      <c r="AA271" s="22">
        <f t="shared" si="176"/>
        <v>0</v>
      </c>
      <c r="AC271" s="72">
        <f t="shared" ca="1" si="177"/>
        <v>0</v>
      </c>
      <c r="AD271" s="72">
        <f t="shared" ca="1" si="178"/>
        <v>0</v>
      </c>
      <c r="AE271" s="72">
        <f t="shared" ca="1" si="179"/>
        <v>0</v>
      </c>
      <c r="AF271" s="72">
        <f t="shared" ca="1" si="180"/>
        <v>0</v>
      </c>
      <c r="AG271" s="72">
        <f t="shared" ca="1" si="181"/>
        <v>0</v>
      </c>
      <c r="AH271" s="72">
        <f t="shared" ca="1" si="182"/>
        <v>0</v>
      </c>
      <c r="AI271" s="72">
        <f t="shared" ca="1" si="183"/>
        <v>0</v>
      </c>
      <c r="AJ271" s="72">
        <f t="shared" ca="1" si="184"/>
        <v>0</v>
      </c>
      <c r="AK271" s="72">
        <f t="shared" ca="1" si="185"/>
        <v>0</v>
      </c>
      <c r="AL271" s="76"/>
      <c r="AM271" s="72">
        <f t="shared" ca="1" si="186"/>
        <v>0</v>
      </c>
      <c r="AN271" s="72">
        <f t="shared" ca="1" si="187"/>
        <v>0</v>
      </c>
      <c r="AO271" s="72">
        <f t="shared" ca="1" si="188"/>
        <v>0</v>
      </c>
      <c r="AP271" s="85">
        <f t="shared" ca="1" si="189"/>
        <v>0</v>
      </c>
      <c r="AR271" s="72">
        <f t="shared" ca="1" si="190"/>
        <v>0</v>
      </c>
      <c r="AS271" s="72">
        <f t="shared" ca="1" si="191"/>
        <v>0</v>
      </c>
      <c r="AT271" s="72">
        <f t="shared" ca="1" si="192"/>
        <v>0</v>
      </c>
      <c r="AU271" s="85">
        <f t="shared" ca="1" si="193"/>
        <v>0</v>
      </c>
      <c r="AV271" s="85"/>
      <c r="AW271" s="73">
        <f t="shared" ca="1" si="194"/>
        <v>0</v>
      </c>
      <c r="AY271" s="73">
        <f t="shared" ca="1" si="195"/>
        <v>0</v>
      </c>
      <c r="AZ271" s="86"/>
    </row>
    <row r="272" spans="1:52" ht="12" customHeight="1">
      <c r="A272" s="77">
        <f t="shared" si="196"/>
        <v>45901</v>
      </c>
      <c r="B272" s="78">
        <f t="shared" si="197"/>
        <v>50000</v>
      </c>
      <c r="C272" s="87"/>
      <c r="D272" s="79">
        <f t="shared" si="159"/>
        <v>50000</v>
      </c>
      <c r="E272" s="67">
        <f t="shared" si="160"/>
        <v>0</v>
      </c>
      <c r="F272" s="67">
        <f t="shared" ca="1" si="161"/>
        <v>0</v>
      </c>
      <c r="G272" s="80">
        <f>VLOOKUP($A272,[0]!Table,MATCH(G$4,[0]!Curves,0))</f>
        <v>0</v>
      </c>
      <c r="H272" s="81">
        <f t="shared" si="162"/>
        <v>0</v>
      </c>
      <c r="I272" s="80">
        <f t="shared" si="163"/>
        <v>0</v>
      </c>
      <c r="J272" s="80">
        <f>VLOOKUP($A272,[0]!Table,MATCH(J$4,[0]!Curves,0))</f>
        <v>0</v>
      </c>
      <c r="K272" s="81">
        <f t="shared" si="164"/>
        <v>0</v>
      </c>
      <c r="L272" s="99">
        <f t="shared" si="165"/>
        <v>0</v>
      </c>
      <c r="M272" s="80">
        <f>VLOOKUP($A272,[0]!Table,MATCH(M$4,[0]!Curves,0))</f>
        <v>0</v>
      </c>
      <c r="N272" s="81">
        <f t="shared" si="166"/>
        <v>0</v>
      </c>
      <c r="O272" s="99">
        <f t="shared" si="167"/>
        <v>0</v>
      </c>
      <c r="P272" s="71"/>
      <c r="Q272" s="99">
        <f t="shared" si="168"/>
        <v>0</v>
      </c>
      <c r="R272" s="99">
        <f t="shared" si="169"/>
        <v>0</v>
      </c>
      <c r="S272" s="99">
        <f t="shared" si="170"/>
        <v>0</v>
      </c>
      <c r="T272" s="82"/>
      <c r="U272" s="22">
        <f t="shared" si="171"/>
        <v>30</v>
      </c>
      <c r="V272" s="83">
        <f t="shared" si="172"/>
        <v>45955</v>
      </c>
      <c r="W272" s="22">
        <f t="shared" ca="1" si="173"/>
        <v>8906</v>
      </c>
      <c r="X272" s="80">
        <f>VLOOKUP($A272,[0]!Table,MATCH(X$4,[0]!Curves,0))</f>
        <v>6.5849410884312398E-2</v>
      </c>
      <c r="Y272" s="84">
        <f t="shared" ca="1" si="174"/>
        <v>0.20603584594639957</v>
      </c>
      <c r="Z272" s="22">
        <f t="shared" si="175"/>
        <v>0</v>
      </c>
      <c r="AA272" s="22">
        <f t="shared" si="176"/>
        <v>0</v>
      </c>
      <c r="AC272" s="72">
        <f t="shared" ca="1" si="177"/>
        <v>0</v>
      </c>
      <c r="AD272" s="72">
        <f t="shared" ca="1" si="178"/>
        <v>0</v>
      </c>
      <c r="AE272" s="72">
        <f t="shared" ca="1" si="179"/>
        <v>0</v>
      </c>
      <c r="AF272" s="72">
        <f t="shared" ca="1" si="180"/>
        <v>0</v>
      </c>
      <c r="AG272" s="72">
        <f t="shared" ca="1" si="181"/>
        <v>0</v>
      </c>
      <c r="AH272" s="72">
        <f t="shared" ca="1" si="182"/>
        <v>0</v>
      </c>
      <c r="AI272" s="72">
        <f t="shared" ca="1" si="183"/>
        <v>0</v>
      </c>
      <c r="AJ272" s="72">
        <f t="shared" ca="1" si="184"/>
        <v>0</v>
      </c>
      <c r="AK272" s="72">
        <f t="shared" ca="1" si="185"/>
        <v>0</v>
      </c>
      <c r="AL272" s="76"/>
      <c r="AM272" s="72">
        <f t="shared" ca="1" si="186"/>
        <v>0</v>
      </c>
      <c r="AN272" s="72">
        <f t="shared" ca="1" si="187"/>
        <v>0</v>
      </c>
      <c r="AO272" s="72">
        <f t="shared" ca="1" si="188"/>
        <v>0</v>
      </c>
      <c r="AP272" s="85">
        <f t="shared" ca="1" si="189"/>
        <v>0</v>
      </c>
      <c r="AR272" s="72">
        <f t="shared" ca="1" si="190"/>
        <v>0</v>
      </c>
      <c r="AS272" s="72">
        <f t="shared" ca="1" si="191"/>
        <v>0</v>
      </c>
      <c r="AT272" s="72">
        <f t="shared" ca="1" si="192"/>
        <v>0</v>
      </c>
      <c r="AU272" s="85">
        <f t="shared" ca="1" si="193"/>
        <v>0</v>
      </c>
      <c r="AV272" s="85"/>
      <c r="AW272" s="73">
        <f t="shared" ca="1" si="194"/>
        <v>0</v>
      </c>
      <c r="AY272" s="73">
        <f t="shared" ca="1" si="195"/>
        <v>0</v>
      </c>
      <c r="AZ272" s="86"/>
    </row>
    <row r="273" spans="1:52" ht="12" customHeight="1">
      <c r="A273" s="77">
        <f t="shared" si="196"/>
        <v>45931</v>
      </c>
      <c r="B273" s="78">
        <f t="shared" si="197"/>
        <v>50000</v>
      </c>
      <c r="C273" s="87"/>
      <c r="D273" s="79">
        <f t="shared" si="159"/>
        <v>50000</v>
      </c>
      <c r="E273" s="67">
        <f t="shared" si="160"/>
        <v>0</v>
      </c>
      <c r="F273" s="67">
        <f t="shared" ca="1" si="161"/>
        <v>0</v>
      </c>
      <c r="G273" s="80">
        <f>VLOOKUP($A273,[0]!Table,MATCH(G$4,[0]!Curves,0))</f>
        <v>0</v>
      </c>
      <c r="H273" s="81">
        <f t="shared" si="162"/>
        <v>0</v>
      </c>
      <c r="I273" s="80">
        <f t="shared" si="163"/>
        <v>0</v>
      </c>
      <c r="J273" s="80">
        <f>VLOOKUP($A273,[0]!Table,MATCH(J$4,[0]!Curves,0))</f>
        <v>0</v>
      </c>
      <c r="K273" s="81">
        <f t="shared" si="164"/>
        <v>0</v>
      </c>
      <c r="L273" s="99">
        <f t="shared" si="165"/>
        <v>0</v>
      </c>
      <c r="M273" s="80">
        <f>VLOOKUP($A273,[0]!Table,MATCH(M$4,[0]!Curves,0))</f>
        <v>0</v>
      </c>
      <c r="N273" s="81">
        <f t="shared" si="166"/>
        <v>0</v>
      </c>
      <c r="O273" s="99">
        <f t="shared" si="167"/>
        <v>0</v>
      </c>
      <c r="P273" s="71"/>
      <c r="Q273" s="99">
        <f t="shared" si="168"/>
        <v>0</v>
      </c>
      <c r="R273" s="99">
        <f t="shared" si="169"/>
        <v>0</v>
      </c>
      <c r="S273" s="99">
        <f t="shared" si="170"/>
        <v>0</v>
      </c>
      <c r="T273" s="82"/>
      <c r="U273" s="22">
        <f t="shared" si="171"/>
        <v>31</v>
      </c>
      <c r="V273" s="83">
        <f t="shared" si="172"/>
        <v>45986</v>
      </c>
      <c r="W273" s="22">
        <f t="shared" ca="1" si="173"/>
        <v>8937</v>
      </c>
      <c r="X273" s="80">
        <f>VLOOKUP($A273,[0]!Table,MATCH(X$4,[0]!Curves,0))</f>
        <v>6.5847097398834098E-2</v>
      </c>
      <c r="Y273" s="84">
        <f t="shared" ca="1" si="174"/>
        <v>0.20491764272964483</v>
      </c>
      <c r="Z273" s="22">
        <f t="shared" si="175"/>
        <v>0</v>
      </c>
      <c r="AA273" s="22">
        <f t="shared" si="176"/>
        <v>0</v>
      </c>
      <c r="AC273" s="72">
        <f t="shared" ca="1" si="177"/>
        <v>0</v>
      </c>
      <c r="AD273" s="72">
        <f t="shared" ca="1" si="178"/>
        <v>0</v>
      </c>
      <c r="AE273" s="72">
        <f t="shared" ca="1" si="179"/>
        <v>0</v>
      </c>
      <c r="AF273" s="72">
        <f t="shared" ca="1" si="180"/>
        <v>0</v>
      </c>
      <c r="AG273" s="72">
        <f t="shared" ca="1" si="181"/>
        <v>0</v>
      </c>
      <c r="AH273" s="72">
        <f t="shared" ca="1" si="182"/>
        <v>0</v>
      </c>
      <c r="AI273" s="72">
        <f t="shared" ca="1" si="183"/>
        <v>0</v>
      </c>
      <c r="AJ273" s="72">
        <f t="shared" ca="1" si="184"/>
        <v>0</v>
      </c>
      <c r="AK273" s="72">
        <f t="shared" ca="1" si="185"/>
        <v>0</v>
      </c>
      <c r="AL273" s="76"/>
      <c r="AM273" s="72">
        <f t="shared" ca="1" si="186"/>
        <v>0</v>
      </c>
      <c r="AN273" s="72">
        <f t="shared" ca="1" si="187"/>
        <v>0</v>
      </c>
      <c r="AO273" s="72">
        <f t="shared" ca="1" si="188"/>
        <v>0</v>
      </c>
      <c r="AP273" s="85">
        <f t="shared" ca="1" si="189"/>
        <v>0</v>
      </c>
      <c r="AR273" s="72">
        <f t="shared" ca="1" si="190"/>
        <v>0</v>
      </c>
      <c r="AS273" s="72">
        <f t="shared" ca="1" si="191"/>
        <v>0</v>
      </c>
      <c r="AT273" s="72">
        <f t="shared" ca="1" si="192"/>
        <v>0</v>
      </c>
      <c r="AU273" s="85">
        <f t="shared" ca="1" si="193"/>
        <v>0</v>
      </c>
      <c r="AV273" s="85"/>
      <c r="AW273" s="73">
        <f t="shared" ca="1" si="194"/>
        <v>0</v>
      </c>
      <c r="AY273" s="73">
        <f t="shared" ca="1" si="195"/>
        <v>0</v>
      </c>
      <c r="AZ273" s="86"/>
    </row>
    <row r="274" spans="1:52" ht="12" customHeight="1">
      <c r="A274" s="77">
        <f t="shared" si="196"/>
        <v>45962</v>
      </c>
      <c r="B274" s="78">
        <f t="shared" si="197"/>
        <v>50000</v>
      </c>
      <c r="C274" s="87"/>
      <c r="D274" s="79">
        <f t="shared" si="159"/>
        <v>50000</v>
      </c>
      <c r="E274" s="67">
        <f t="shared" si="160"/>
        <v>0</v>
      </c>
      <c r="F274" s="67">
        <f t="shared" ca="1" si="161"/>
        <v>0</v>
      </c>
      <c r="G274" s="80">
        <f>VLOOKUP($A274,[0]!Table,MATCH(G$4,[0]!Curves,0))</f>
        <v>0</v>
      </c>
      <c r="H274" s="81">
        <f t="shared" si="162"/>
        <v>0</v>
      </c>
      <c r="I274" s="80">
        <f t="shared" si="163"/>
        <v>0</v>
      </c>
      <c r="J274" s="80">
        <f>VLOOKUP($A274,[0]!Table,MATCH(J$4,[0]!Curves,0))</f>
        <v>0</v>
      </c>
      <c r="K274" s="81">
        <f t="shared" si="164"/>
        <v>0</v>
      </c>
      <c r="L274" s="99">
        <f t="shared" si="165"/>
        <v>0</v>
      </c>
      <c r="M274" s="80">
        <f>VLOOKUP($A274,[0]!Table,MATCH(M$4,[0]!Curves,0))</f>
        <v>0</v>
      </c>
      <c r="N274" s="81">
        <f t="shared" si="166"/>
        <v>0</v>
      </c>
      <c r="O274" s="99">
        <f t="shared" si="167"/>
        <v>0</v>
      </c>
      <c r="P274" s="71"/>
      <c r="Q274" s="99">
        <f t="shared" si="168"/>
        <v>0</v>
      </c>
      <c r="R274" s="99">
        <f t="shared" si="169"/>
        <v>0</v>
      </c>
      <c r="S274" s="99">
        <f t="shared" si="170"/>
        <v>0</v>
      </c>
      <c r="T274" s="82"/>
      <c r="U274" s="22">
        <f t="shared" si="171"/>
        <v>30</v>
      </c>
      <c r="V274" s="83">
        <f t="shared" si="172"/>
        <v>46016</v>
      </c>
      <c r="W274" s="22">
        <f t="shared" ca="1" si="173"/>
        <v>8967</v>
      </c>
      <c r="X274" s="80">
        <f>VLOOKUP($A274,[0]!Table,MATCH(X$4,[0]!Curves,0))</f>
        <v>6.5844706797174801E-2</v>
      </c>
      <c r="Y274" s="84">
        <f t="shared" ca="1" si="174"/>
        <v>0.20384136543412229</v>
      </c>
      <c r="Z274" s="22">
        <f t="shared" si="175"/>
        <v>0</v>
      </c>
      <c r="AA274" s="22">
        <f t="shared" si="176"/>
        <v>0</v>
      </c>
      <c r="AC274" s="72">
        <f t="shared" ca="1" si="177"/>
        <v>0</v>
      </c>
      <c r="AD274" s="72">
        <f t="shared" ca="1" si="178"/>
        <v>0</v>
      </c>
      <c r="AE274" s="72">
        <f t="shared" ca="1" si="179"/>
        <v>0</v>
      </c>
      <c r="AF274" s="72">
        <f t="shared" ca="1" si="180"/>
        <v>0</v>
      </c>
      <c r="AG274" s="72">
        <f t="shared" ca="1" si="181"/>
        <v>0</v>
      </c>
      <c r="AH274" s="72">
        <f t="shared" ca="1" si="182"/>
        <v>0</v>
      </c>
      <c r="AI274" s="72">
        <f t="shared" ca="1" si="183"/>
        <v>0</v>
      </c>
      <c r="AJ274" s="72">
        <f t="shared" ca="1" si="184"/>
        <v>0</v>
      </c>
      <c r="AK274" s="72">
        <f t="shared" ca="1" si="185"/>
        <v>0</v>
      </c>
      <c r="AL274" s="76"/>
      <c r="AM274" s="72">
        <f t="shared" ca="1" si="186"/>
        <v>0</v>
      </c>
      <c r="AN274" s="72">
        <f t="shared" ca="1" si="187"/>
        <v>0</v>
      </c>
      <c r="AO274" s="72">
        <f t="shared" ca="1" si="188"/>
        <v>0</v>
      </c>
      <c r="AP274" s="85">
        <f t="shared" ca="1" si="189"/>
        <v>0</v>
      </c>
      <c r="AR274" s="72">
        <f t="shared" ca="1" si="190"/>
        <v>0</v>
      </c>
      <c r="AS274" s="72">
        <f t="shared" ca="1" si="191"/>
        <v>0</v>
      </c>
      <c r="AT274" s="72">
        <f t="shared" ca="1" si="192"/>
        <v>0</v>
      </c>
      <c r="AU274" s="85">
        <f t="shared" ca="1" si="193"/>
        <v>0</v>
      </c>
      <c r="AV274" s="85"/>
      <c r="AW274" s="73">
        <f t="shared" ca="1" si="194"/>
        <v>0</v>
      </c>
      <c r="AY274" s="73">
        <f t="shared" ca="1" si="195"/>
        <v>0</v>
      </c>
      <c r="AZ274" s="86"/>
    </row>
    <row r="275" spans="1:52" ht="12" customHeight="1">
      <c r="A275" s="77">
        <f t="shared" si="196"/>
        <v>45992</v>
      </c>
      <c r="B275" s="78">
        <f t="shared" si="197"/>
        <v>50000</v>
      </c>
      <c r="C275" s="87"/>
      <c r="D275" s="79">
        <f t="shared" si="159"/>
        <v>50000</v>
      </c>
      <c r="E275" s="67">
        <f t="shared" si="160"/>
        <v>0</v>
      </c>
      <c r="F275" s="67">
        <f t="shared" ca="1" si="161"/>
        <v>0</v>
      </c>
      <c r="G275" s="80">
        <f>VLOOKUP($A275,[0]!Table,MATCH(G$4,[0]!Curves,0))</f>
        <v>0</v>
      </c>
      <c r="H275" s="81">
        <f t="shared" si="162"/>
        <v>0</v>
      </c>
      <c r="I275" s="80">
        <f t="shared" si="163"/>
        <v>0</v>
      </c>
      <c r="J275" s="80">
        <f>VLOOKUP($A275,[0]!Table,MATCH(J$4,[0]!Curves,0))</f>
        <v>0</v>
      </c>
      <c r="K275" s="81">
        <f t="shared" si="164"/>
        <v>0</v>
      </c>
      <c r="L275" s="99">
        <f t="shared" si="165"/>
        <v>0</v>
      </c>
      <c r="M275" s="80">
        <f>VLOOKUP($A275,[0]!Table,MATCH(M$4,[0]!Curves,0))</f>
        <v>0</v>
      </c>
      <c r="N275" s="81">
        <f t="shared" si="166"/>
        <v>0</v>
      </c>
      <c r="O275" s="99">
        <f t="shared" si="167"/>
        <v>0</v>
      </c>
      <c r="P275" s="71"/>
      <c r="Q275" s="99">
        <f t="shared" si="168"/>
        <v>0</v>
      </c>
      <c r="R275" s="99">
        <f t="shared" si="169"/>
        <v>0</v>
      </c>
      <c r="S275" s="99">
        <f t="shared" si="170"/>
        <v>0</v>
      </c>
      <c r="T275" s="82"/>
      <c r="U275" s="22">
        <f t="shared" si="171"/>
        <v>31</v>
      </c>
      <c r="V275" s="83">
        <f t="shared" si="172"/>
        <v>46047</v>
      </c>
      <c r="W275" s="22">
        <f t="shared" ca="1" si="173"/>
        <v>8998</v>
      </c>
      <c r="X275" s="80">
        <f>VLOOKUP($A275,[0]!Table,MATCH(X$4,[0]!Curves,0))</f>
        <v>6.5842393311699998E-2</v>
      </c>
      <c r="Y275" s="84">
        <f t="shared" ca="1" si="174"/>
        <v>0.20273522891153201</v>
      </c>
      <c r="Z275" s="22">
        <f t="shared" si="175"/>
        <v>0</v>
      </c>
      <c r="AA275" s="22">
        <f t="shared" si="176"/>
        <v>0</v>
      </c>
      <c r="AC275" s="72">
        <f t="shared" ca="1" si="177"/>
        <v>0</v>
      </c>
      <c r="AD275" s="72">
        <f t="shared" ca="1" si="178"/>
        <v>0</v>
      </c>
      <c r="AE275" s="72">
        <f t="shared" ca="1" si="179"/>
        <v>0</v>
      </c>
      <c r="AF275" s="72">
        <f t="shared" ca="1" si="180"/>
        <v>0</v>
      </c>
      <c r="AG275" s="72">
        <f t="shared" ca="1" si="181"/>
        <v>0</v>
      </c>
      <c r="AH275" s="72">
        <f t="shared" ca="1" si="182"/>
        <v>0</v>
      </c>
      <c r="AI275" s="72">
        <f t="shared" ca="1" si="183"/>
        <v>0</v>
      </c>
      <c r="AJ275" s="72">
        <f t="shared" ca="1" si="184"/>
        <v>0</v>
      </c>
      <c r="AK275" s="72">
        <f t="shared" ca="1" si="185"/>
        <v>0</v>
      </c>
      <c r="AL275" s="76"/>
      <c r="AM275" s="72">
        <f t="shared" ca="1" si="186"/>
        <v>0</v>
      </c>
      <c r="AN275" s="72">
        <f t="shared" ca="1" si="187"/>
        <v>0</v>
      </c>
      <c r="AO275" s="72">
        <f t="shared" ca="1" si="188"/>
        <v>0</v>
      </c>
      <c r="AP275" s="85">
        <f t="shared" ca="1" si="189"/>
        <v>0</v>
      </c>
      <c r="AR275" s="72">
        <f t="shared" ca="1" si="190"/>
        <v>0</v>
      </c>
      <c r="AS275" s="72">
        <f t="shared" ca="1" si="191"/>
        <v>0</v>
      </c>
      <c r="AT275" s="72">
        <f t="shared" ca="1" si="192"/>
        <v>0</v>
      </c>
      <c r="AU275" s="85">
        <f t="shared" ca="1" si="193"/>
        <v>0</v>
      </c>
      <c r="AV275" s="85"/>
      <c r="AW275" s="73">
        <f t="shared" ca="1" si="194"/>
        <v>0</v>
      </c>
      <c r="AY275" s="73">
        <f t="shared" ca="1" si="195"/>
        <v>0</v>
      </c>
      <c r="AZ275" s="86"/>
    </row>
    <row r="276" spans="1:52" ht="12" customHeight="1">
      <c r="A276" s="77">
        <f t="shared" si="196"/>
        <v>46023</v>
      </c>
      <c r="B276" s="78">
        <f t="shared" si="197"/>
        <v>50000</v>
      </c>
      <c r="C276" s="87"/>
      <c r="D276" s="79">
        <f t="shared" si="159"/>
        <v>50000</v>
      </c>
      <c r="E276" s="67">
        <f t="shared" si="160"/>
        <v>0</v>
      </c>
      <c r="F276" s="67">
        <f t="shared" ca="1" si="161"/>
        <v>0</v>
      </c>
      <c r="G276" s="80">
        <f>VLOOKUP($A276,[0]!Table,MATCH(G$4,[0]!Curves,0))</f>
        <v>0</v>
      </c>
      <c r="H276" s="81">
        <f t="shared" si="162"/>
        <v>0</v>
      </c>
      <c r="I276" s="80">
        <f t="shared" si="163"/>
        <v>0</v>
      </c>
      <c r="J276" s="80">
        <f>VLOOKUP($A276,[0]!Table,MATCH(J$4,[0]!Curves,0))</f>
        <v>0</v>
      </c>
      <c r="K276" s="81">
        <f t="shared" si="164"/>
        <v>0</v>
      </c>
      <c r="L276" s="99">
        <f t="shared" si="165"/>
        <v>0</v>
      </c>
      <c r="M276" s="80">
        <f>VLOOKUP($A276,[0]!Table,MATCH(M$4,[0]!Curves,0))</f>
        <v>0</v>
      </c>
      <c r="N276" s="81">
        <f t="shared" si="166"/>
        <v>0</v>
      </c>
      <c r="O276" s="99">
        <f t="shared" si="167"/>
        <v>0</v>
      </c>
      <c r="P276" s="71"/>
      <c r="Q276" s="99">
        <f t="shared" si="168"/>
        <v>0</v>
      </c>
      <c r="R276" s="99">
        <f t="shared" si="169"/>
        <v>0</v>
      </c>
      <c r="S276" s="99">
        <f t="shared" si="170"/>
        <v>0</v>
      </c>
      <c r="T276" s="82"/>
      <c r="U276" s="22">
        <f t="shared" si="171"/>
        <v>31</v>
      </c>
      <c r="V276" s="83">
        <f t="shared" si="172"/>
        <v>46078</v>
      </c>
      <c r="W276" s="22">
        <f t="shared" ca="1" si="173"/>
        <v>9029</v>
      </c>
      <c r="X276" s="80">
        <f>VLOOKUP($A276,[0]!Table,MATCH(X$4,[0]!Curves,0))</f>
        <v>6.5840002710044296E-2</v>
      </c>
      <c r="Y276" s="84">
        <f t="shared" ca="1" si="174"/>
        <v>0.20163517402029615</v>
      </c>
      <c r="Z276" s="22">
        <f t="shared" si="175"/>
        <v>0</v>
      </c>
      <c r="AA276" s="22">
        <f t="shared" si="176"/>
        <v>0</v>
      </c>
      <c r="AC276" s="72">
        <f t="shared" ca="1" si="177"/>
        <v>0</v>
      </c>
      <c r="AD276" s="72">
        <f t="shared" ca="1" si="178"/>
        <v>0</v>
      </c>
      <c r="AE276" s="72">
        <f t="shared" ca="1" si="179"/>
        <v>0</v>
      </c>
      <c r="AF276" s="72">
        <f t="shared" ca="1" si="180"/>
        <v>0</v>
      </c>
      <c r="AG276" s="72">
        <f t="shared" ca="1" si="181"/>
        <v>0</v>
      </c>
      <c r="AH276" s="72">
        <f t="shared" ca="1" si="182"/>
        <v>0</v>
      </c>
      <c r="AI276" s="72">
        <f t="shared" ca="1" si="183"/>
        <v>0</v>
      </c>
      <c r="AJ276" s="72">
        <f t="shared" ca="1" si="184"/>
        <v>0</v>
      </c>
      <c r="AK276" s="72">
        <f t="shared" ca="1" si="185"/>
        <v>0</v>
      </c>
      <c r="AL276" s="76"/>
      <c r="AM276" s="72">
        <f t="shared" ca="1" si="186"/>
        <v>0</v>
      </c>
      <c r="AN276" s="72">
        <f t="shared" ca="1" si="187"/>
        <v>0</v>
      </c>
      <c r="AO276" s="72">
        <f t="shared" ca="1" si="188"/>
        <v>0</v>
      </c>
      <c r="AP276" s="85">
        <f t="shared" ca="1" si="189"/>
        <v>0</v>
      </c>
      <c r="AR276" s="72">
        <f t="shared" ca="1" si="190"/>
        <v>0</v>
      </c>
      <c r="AS276" s="72">
        <f t="shared" ca="1" si="191"/>
        <v>0</v>
      </c>
      <c r="AT276" s="72">
        <f t="shared" ca="1" si="192"/>
        <v>0</v>
      </c>
      <c r="AU276" s="85">
        <f t="shared" ca="1" si="193"/>
        <v>0</v>
      </c>
      <c r="AV276" s="85"/>
      <c r="AW276" s="73">
        <f t="shared" ca="1" si="194"/>
        <v>0</v>
      </c>
      <c r="AY276" s="73">
        <f t="shared" ca="1" si="195"/>
        <v>0</v>
      </c>
      <c r="AZ276" s="86"/>
    </row>
    <row r="277" spans="1:52" ht="12" customHeight="1">
      <c r="A277" s="77">
        <f t="shared" si="196"/>
        <v>46054</v>
      </c>
      <c r="B277" s="78">
        <f t="shared" si="197"/>
        <v>50000</v>
      </c>
      <c r="C277" s="87"/>
      <c r="D277" s="79">
        <f t="shared" si="159"/>
        <v>50000</v>
      </c>
      <c r="E277" s="67">
        <f t="shared" si="160"/>
        <v>0</v>
      </c>
      <c r="F277" s="67">
        <f t="shared" ca="1" si="161"/>
        <v>0</v>
      </c>
      <c r="G277" s="80">
        <f>VLOOKUP($A277,[0]!Table,MATCH(G$4,[0]!Curves,0))</f>
        <v>0</v>
      </c>
      <c r="H277" s="81">
        <f t="shared" si="162"/>
        <v>0</v>
      </c>
      <c r="I277" s="80">
        <f t="shared" si="163"/>
        <v>0</v>
      </c>
      <c r="J277" s="80">
        <f>VLOOKUP($A277,[0]!Table,MATCH(J$4,[0]!Curves,0))</f>
        <v>0</v>
      </c>
      <c r="K277" s="81">
        <f t="shared" si="164"/>
        <v>0</v>
      </c>
      <c r="L277" s="99">
        <f t="shared" si="165"/>
        <v>0</v>
      </c>
      <c r="M277" s="80">
        <f>VLOOKUP($A277,[0]!Table,MATCH(M$4,[0]!Curves,0))</f>
        <v>0</v>
      </c>
      <c r="N277" s="81">
        <f t="shared" si="166"/>
        <v>0</v>
      </c>
      <c r="O277" s="99">
        <f t="shared" si="167"/>
        <v>0</v>
      </c>
      <c r="P277" s="71"/>
      <c r="Q277" s="99">
        <f t="shared" si="168"/>
        <v>0</v>
      </c>
      <c r="R277" s="99">
        <f t="shared" si="169"/>
        <v>0</v>
      </c>
      <c r="S277" s="99">
        <f t="shared" si="170"/>
        <v>0</v>
      </c>
      <c r="T277" s="82"/>
      <c r="U277" s="22">
        <f t="shared" si="171"/>
        <v>28</v>
      </c>
      <c r="V277" s="83">
        <f t="shared" si="172"/>
        <v>46106</v>
      </c>
      <c r="W277" s="22">
        <f t="shared" ca="1" si="173"/>
        <v>9057</v>
      </c>
      <c r="X277" s="80">
        <f>VLOOKUP($A277,[0]!Table,MATCH(X$4,[0]!Curves,0))</f>
        <v>6.58376121083903E-2</v>
      </c>
      <c r="Y277" s="84">
        <f t="shared" ca="1" si="174"/>
        <v>0.2006467751763614</v>
      </c>
      <c r="Z277" s="22">
        <f t="shared" si="175"/>
        <v>0</v>
      </c>
      <c r="AA277" s="22">
        <f t="shared" si="176"/>
        <v>0</v>
      </c>
      <c r="AC277" s="72">
        <f t="shared" ca="1" si="177"/>
        <v>0</v>
      </c>
      <c r="AD277" s="72">
        <f t="shared" ca="1" si="178"/>
        <v>0</v>
      </c>
      <c r="AE277" s="72">
        <f t="shared" ca="1" si="179"/>
        <v>0</v>
      </c>
      <c r="AF277" s="72">
        <f t="shared" ca="1" si="180"/>
        <v>0</v>
      </c>
      <c r="AG277" s="72">
        <f t="shared" ca="1" si="181"/>
        <v>0</v>
      </c>
      <c r="AH277" s="72">
        <f t="shared" ca="1" si="182"/>
        <v>0</v>
      </c>
      <c r="AI277" s="72">
        <f t="shared" ca="1" si="183"/>
        <v>0</v>
      </c>
      <c r="AJ277" s="72">
        <f t="shared" ca="1" si="184"/>
        <v>0</v>
      </c>
      <c r="AK277" s="72">
        <f t="shared" ca="1" si="185"/>
        <v>0</v>
      </c>
      <c r="AL277" s="76"/>
      <c r="AM277" s="72">
        <f t="shared" ca="1" si="186"/>
        <v>0</v>
      </c>
      <c r="AN277" s="72">
        <f t="shared" ca="1" si="187"/>
        <v>0</v>
      </c>
      <c r="AO277" s="72">
        <f t="shared" ca="1" si="188"/>
        <v>0</v>
      </c>
      <c r="AP277" s="85">
        <f t="shared" ca="1" si="189"/>
        <v>0</v>
      </c>
      <c r="AR277" s="72">
        <f t="shared" ca="1" si="190"/>
        <v>0</v>
      </c>
      <c r="AS277" s="72">
        <f t="shared" ca="1" si="191"/>
        <v>0</v>
      </c>
      <c r="AT277" s="72">
        <f t="shared" ca="1" si="192"/>
        <v>0</v>
      </c>
      <c r="AU277" s="85">
        <f t="shared" ca="1" si="193"/>
        <v>0</v>
      </c>
      <c r="AV277" s="85"/>
      <c r="AW277" s="73">
        <f t="shared" ca="1" si="194"/>
        <v>0</v>
      </c>
      <c r="AY277" s="73">
        <f t="shared" ca="1" si="195"/>
        <v>0</v>
      </c>
      <c r="AZ277" s="86"/>
    </row>
    <row r="278" spans="1:52" ht="12" customHeight="1">
      <c r="A278" s="77">
        <f t="shared" si="196"/>
        <v>46082</v>
      </c>
      <c r="B278" s="78">
        <f t="shared" si="197"/>
        <v>50000</v>
      </c>
      <c r="C278" s="87"/>
      <c r="D278" s="79">
        <f t="shared" si="159"/>
        <v>50000</v>
      </c>
      <c r="E278" s="67">
        <f t="shared" si="160"/>
        <v>0</v>
      </c>
      <c r="F278" s="67">
        <f t="shared" ca="1" si="161"/>
        <v>0</v>
      </c>
      <c r="G278" s="80">
        <f>VLOOKUP($A278,[0]!Table,MATCH(G$4,[0]!Curves,0))</f>
        <v>0</v>
      </c>
      <c r="H278" s="81">
        <f t="shared" si="162"/>
        <v>0</v>
      </c>
      <c r="I278" s="80">
        <f t="shared" si="163"/>
        <v>0</v>
      </c>
      <c r="J278" s="80">
        <f>VLOOKUP($A278,[0]!Table,MATCH(J$4,[0]!Curves,0))</f>
        <v>0</v>
      </c>
      <c r="K278" s="81">
        <f t="shared" si="164"/>
        <v>0</v>
      </c>
      <c r="L278" s="99">
        <f t="shared" si="165"/>
        <v>0</v>
      </c>
      <c r="M278" s="80">
        <f>VLOOKUP($A278,[0]!Table,MATCH(M$4,[0]!Curves,0))</f>
        <v>0</v>
      </c>
      <c r="N278" s="81">
        <f t="shared" si="166"/>
        <v>0</v>
      </c>
      <c r="O278" s="99">
        <f t="shared" si="167"/>
        <v>0</v>
      </c>
      <c r="P278" s="71"/>
      <c r="Q278" s="99">
        <f t="shared" si="168"/>
        <v>0</v>
      </c>
      <c r="R278" s="99">
        <f t="shared" si="169"/>
        <v>0</v>
      </c>
      <c r="S278" s="99">
        <f t="shared" si="170"/>
        <v>0</v>
      </c>
      <c r="T278" s="82"/>
      <c r="U278" s="22">
        <f t="shared" si="171"/>
        <v>31</v>
      </c>
      <c r="V278" s="83">
        <f t="shared" si="172"/>
        <v>46137</v>
      </c>
      <c r="W278" s="22">
        <f t="shared" ca="1" si="173"/>
        <v>9088</v>
      </c>
      <c r="X278" s="80">
        <f>VLOOKUP($A278,[0]!Table,MATCH(X$4,[0]!Curves,0))</f>
        <v>6.5835452855285595E-2</v>
      </c>
      <c r="Y278" s="84">
        <f t="shared" ca="1" si="174"/>
        <v>0.19955820161128823</v>
      </c>
      <c r="Z278" s="22">
        <f t="shared" si="175"/>
        <v>0</v>
      </c>
      <c r="AA278" s="22">
        <f t="shared" si="176"/>
        <v>0</v>
      </c>
      <c r="AC278" s="72">
        <f t="shared" ca="1" si="177"/>
        <v>0</v>
      </c>
      <c r="AD278" s="72">
        <f t="shared" ca="1" si="178"/>
        <v>0</v>
      </c>
      <c r="AE278" s="72">
        <f t="shared" ca="1" si="179"/>
        <v>0</v>
      </c>
      <c r="AF278" s="72">
        <f t="shared" ca="1" si="180"/>
        <v>0</v>
      </c>
      <c r="AG278" s="72">
        <f t="shared" ca="1" si="181"/>
        <v>0</v>
      </c>
      <c r="AH278" s="72">
        <f t="shared" ca="1" si="182"/>
        <v>0</v>
      </c>
      <c r="AI278" s="72">
        <f t="shared" ca="1" si="183"/>
        <v>0</v>
      </c>
      <c r="AJ278" s="72">
        <f t="shared" ca="1" si="184"/>
        <v>0</v>
      </c>
      <c r="AK278" s="72">
        <f t="shared" ca="1" si="185"/>
        <v>0</v>
      </c>
      <c r="AL278" s="76"/>
      <c r="AM278" s="72">
        <f t="shared" ca="1" si="186"/>
        <v>0</v>
      </c>
      <c r="AN278" s="72">
        <f t="shared" ca="1" si="187"/>
        <v>0</v>
      </c>
      <c r="AO278" s="72">
        <f t="shared" ca="1" si="188"/>
        <v>0</v>
      </c>
      <c r="AP278" s="85">
        <f t="shared" ca="1" si="189"/>
        <v>0</v>
      </c>
      <c r="AR278" s="72">
        <f t="shared" ca="1" si="190"/>
        <v>0</v>
      </c>
      <c r="AS278" s="72">
        <f t="shared" ca="1" si="191"/>
        <v>0</v>
      </c>
      <c r="AT278" s="72">
        <f t="shared" ca="1" si="192"/>
        <v>0</v>
      </c>
      <c r="AU278" s="85">
        <f t="shared" ca="1" si="193"/>
        <v>0</v>
      </c>
      <c r="AV278" s="85"/>
      <c r="AW278" s="73">
        <f t="shared" ca="1" si="194"/>
        <v>0</v>
      </c>
      <c r="AY278" s="73">
        <f t="shared" ca="1" si="195"/>
        <v>0</v>
      </c>
      <c r="AZ278" s="86"/>
    </row>
    <row r="279" spans="1:52" ht="12" customHeight="1">
      <c r="A279" s="77">
        <f t="shared" si="196"/>
        <v>46113</v>
      </c>
      <c r="B279" s="78">
        <f t="shared" si="197"/>
        <v>50000</v>
      </c>
      <c r="C279" s="87"/>
      <c r="D279" s="79">
        <f t="shared" si="159"/>
        <v>50000</v>
      </c>
      <c r="E279" s="67">
        <f t="shared" si="160"/>
        <v>0</v>
      </c>
      <c r="F279" s="67">
        <f t="shared" ca="1" si="161"/>
        <v>0</v>
      </c>
      <c r="G279" s="80">
        <f>VLOOKUP($A279,[0]!Table,MATCH(G$4,[0]!Curves,0))</f>
        <v>0</v>
      </c>
      <c r="H279" s="81">
        <f t="shared" si="162"/>
        <v>0</v>
      </c>
      <c r="I279" s="80">
        <f t="shared" si="163"/>
        <v>0</v>
      </c>
      <c r="J279" s="80">
        <f>VLOOKUP($A279,[0]!Table,MATCH(J$4,[0]!Curves,0))</f>
        <v>0</v>
      </c>
      <c r="K279" s="81">
        <f t="shared" si="164"/>
        <v>0</v>
      </c>
      <c r="L279" s="99">
        <f t="shared" si="165"/>
        <v>0</v>
      </c>
      <c r="M279" s="80">
        <f>VLOOKUP($A279,[0]!Table,MATCH(M$4,[0]!Curves,0))</f>
        <v>0</v>
      </c>
      <c r="N279" s="81">
        <f t="shared" si="166"/>
        <v>0</v>
      </c>
      <c r="O279" s="99">
        <f t="shared" si="167"/>
        <v>0</v>
      </c>
      <c r="P279" s="71"/>
      <c r="Q279" s="99">
        <f t="shared" si="168"/>
        <v>0</v>
      </c>
      <c r="R279" s="99">
        <f t="shared" si="169"/>
        <v>0</v>
      </c>
      <c r="S279" s="99">
        <f t="shared" si="170"/>
        <v>0</v>
      </c>
      <c r="T279" s="82"/>
      <c r="U279" s="22">
        <f t="shared" si="171"/>
        <v>30</v>
      </c>
      <c r="V279" s="83">
        <f t="shared" si="172"/>
        <v>46167</v>
      </c>
      <c r="W279" s="22">
        <f t="shared" ca="1" si="173"/>
        <v>9118</v>
      </c>
      <c r="X279" s="80">
        <f>VLOOKUP($A279,[0]!Table,MATCH(X$4,[0]!Curves,0))</f>
        <v>6.5833062253635208E-2</v>
      </c>
      <c r="Y279" s="84">
        <f t="shared" ca="1" si="174"/>
        <v>0.19851044108677104</v>
      </c>
      <c r="Z279" s="22">
        <f t="shared" si="175"/>
        <v>0</v>
      </c>
      <c r="AA279" s="22">
        <f t="shared" si="176"/>
        <v>0</v>
      </c>
      <c r="AC279" s="72">
        <f t="shared" ca="1" si="177"/>
        <v>0</v>
      </c>
      <c r="AD279" s="72">
        <f t="shared" ca="1" si="178"/>
        <v>0</v>
      </c>
      <c r="AE279" s="72">
        <f t="shared" ca="1" si="179"/>
        <v>0</v>
      </c>
      <c r="AF279" s="72">
        <f t="shared" ca="1" si="180"/>
        <v>0</v>
      </c>
      <c r="AG279" s="72">
        <f t="shared" ca="1" si="181"/>
        <v>0</v>
      </c>
      <c r="AH279" s="72">
        <f t="shared" ca="1" si="182"/>
        <v>0</v>
      </c>
      <c r="AI279" s="72">
        <f t="shared" ca="1" si="183"/>
        <v>0</v>
      </c>
      <c r="AJ279" s="72">
        <f t="shared" ca="1" si="184"/>
        <v>0</v>
      </c>
      <c r="AK279" s="72">
        <f t="shared" ca="1" si="185"/>
        <v>0</v>
      </c>
      <c r="AL279" s="76"/>
      <c r="AM279" s="72">
        <f t="shared" ca="1" si="186"/>
        <v>0</v>
      </c>
      <c r="AN279" s="72">
        <f t="shared" ca="1" si="187"/>
        <v>0</v>
      </c>
      <c r="AO279" s="72">
        <f t="shared" ca="1" si="188"/>
        <v>0</v>
      </c>
      <c r="AP279" s="85">
        <f t="shared" ca="1" si="189"/>
        <v>0</v>
      </c>
      <c r="AR279" s="72">
        <f t="shared" ca="1" si="190"/>
        <v>0</v>
      </c>
      <c r="AS279" s="72">
        <f t="shared" ca="1" si="191"/>
        <v>0</v>
      </c>
      <c r="AT279" s="72">
        <f t="shared" ca="1" si="192"/>
        <v>0</v>
      </c>
      <c r="AU279" s="85">
        <f t="shared" ca="1" si="193"/>
        <v>0</v>
      </c>
      <c r="AV279" s="85"/>
      <c r="AW279" s="73">
        <f t="shared" ca="1" si="194"/>
        <v>0</v>
      </c>
      <c r="AY279" s="73">
        <f t="shared" ca="1" si="195"/>
        <v>0</v>
      </c>
      <c r="AZ279" s="86"/>
    </row>
    <row r="280" spans="1:52" ht="12" customHeight="1">
      <c r="A280" s="77">
        <f t="shared" si="196"/>
        <v>46143</v>
      </c>
      <c r="B280" s="78">
        <f t="shared" si="197"/>
        <v>50000</v>
      </c>
      <c r="C280" s="87"/>
      <c r="D280" s="79">
        <f t="shared" si="159"/>
        <v>50000</v>
      </c>
      <c r="E280" s="67">
        <f t="shared" si="160"/>
        <v>0</v>
      </c>
      <c r="F280" s="67">
        <f t="shared" ca="1" si="161"/>
        <v>0</v>
      </c>
      <c r="G280" s="80">
        <f>VLOOKUP($A280,[0]!Table,MATCH(G$4,[0]!Curves,0))</f>
        <v>0</v>
      </c>
      <c r="H280" s="81">
        <f t="shared" si="162"/>
        <v>0</v>
      </c>
      <c r="I280" s="80">
        <f t="shared" si="163"/>
        <v>0</v>
      </c>
      <c r="J280" s="80">
        <f>VLOOKUP($A280,[0]!Table,MATCH(J$4,[0]!Curves,0))</f>
        <v>0</v>
      </c>
      <c r="K280" s="81">
        <f t="shared" si="164"/>
        <v>0</v>
      </c>
      <c r="L280" s="99">
        <f t="shared" si="165"/>
        <v>0</v>
      </c>
      <c r="M280" s="80">
        <f>VLOOKUP($A280,[0]!Table,MATCH(M$4,[0]!Curves,0))</f>
        <v>0</v>
      </c>
      <c r="N280" s="81">
        <f t="shared" si="166"/>
        <v>0</v>
      </c>
      <c r="O280" s="99">
        <f t="shared" si="167"/>
        <v>0</v>
      </c>
      <c r="P280" s="71"/>
      <c r="Q280" s="99">
        <f t="shared" si="168"/>
        <v>0</v>
      </c>
      <c r="R280" s="99">
        <f t="shared" si="169"/>
        <v>0</v>
      </c>
      <c r="S280" s="99">
        <f t="shared" si="170"/>
        <v>0</v>
      </c>
      <c r="T280" s="82"/>
      <c r="U280" s="22">
        <f t="shared" si="171"/>
        <v>31</v>
      </c>
      <c r="V280" s="83">
        <f t="shared" si="172"/>
        <v>46198</v>
      </c>
      <c r="W280" s="22">
        <f t="shared" ca="1" si="173"/>
        <v>9149</v>
      </c>
      <c r="X280" s="80">
        <f>VLOOKUP($A280,[0]!Table,MATCH(X$4,[0]!Curves,0))</f>
        <v>6.58307487681693E-2</v>
      </c>
      <c r="Y280" s="84">
        <f t="shared" ca="1" si="174"/>
        <v>0.19743361047757946</v>
      </c>
      <c r="Z280" s="22">
        <f t="shared" si="175"/>
        <v>0</v>
      </c>
      <c r="AA280" s="22">
        <f t="shared" si="176"/>
        <v>0</v>
      </c>
      <c r="AC280" s="72">
        <f t="shared" ca="1" si="177"/>
        <v>0</v>
      </c>
      <c r="AD280" s="72">
        <f t="shared" ca="1" si="178"/>
        <v>0</v>
      </c>
      <c r="AE280" s="72">
        <f t="shared" ca="1" si="179"/>
        <v>0</v>
      </c>
      <c r="AF280" s="72">
        <f t="shared" ca="1" si="180"/>
        <v>0</v>
      </c>
      <c r="AG280" s="72">
        <f t="shared" ca="1" si="181"/>
        <v>0</v>
      </c>
      <c r="AH280" s="72">
        <f t="shared" ca="1" si="182"/>
        <v>0</v>
      </c>
      <c r="AI280" s="72">
        <f t="shared" ca="1" si="183"/>
        <v>0</v>
      </c>
      <c r="AJ280" s="72">
        <f t="shared" ca="1" si="184"/>
        <v>0</v>
      </c>
      <c r="AK280" s="72">
        <f t="shared" ca="1" si="185"/>
        <v>0</v>
      </c>
      <c r="AL280" s="76"/>
      <c r="AM280" s="72">
        <f t="shared" ca="1" si="186"/>
        <v>0</v>
      </c>
      <c r="AN280" s="72">
        <f t="shared" ca="1" si="187"/>
        <v>0</v>
      </c>
      <c r="AO280" s="72">
        <f t="shared" ca="1" si="188"/>
        <v>0</v>
      </c>
      <c r="AP280" s="85">
        <f t="shared" ca="1" si="189"/>
        <v>0</v>
      </c>
      <c r="AR280" s="72">
        <f t="shared" ca="1" si="190"/>
        <v>0</v>
      </c>
      <c r="AS280" s="72">
        <f t="shared" ca="1" si="191"/>
        <v>0</v>
      </c>
      <c r="AT280" s="72">
        <f t="shared" ca="1" si="192"/>
        <v>0</v>
      </c>
      <c r="AU280" s="85">
        <f t="shared" ca="1" si="193"/>
        <v>0</v>
      </c>
      <c r="AV280" s="85"/>
      <c r="AW280" s="73">
        <f t="shared" ca="1" si="194"/>
        <v>0</v>
      </c>
      <c r="AY280" s="73">
        <f t="shared" ca="1" si="195"/>
        <v>0</v>
      </c>
      <c r="AZ280" s="86"/>
    </row>
    <row r="281" spans="1:52" ht="12" customHeight="1">
      <c r="A281" s="77">
        <f t="shared" si="196"/>
        <v>46174</v>
      </c>
      <c r="B281" s="78">
        <f t="shared" si="197"/>
        <v>50000</v>
      </c>
      <c r="C281" s="87"/>
      <c r="D281" s="79">
        <f t="shared" si="159"/>
        <v>50000</v>
      </c>
      <c r="E281" s="67">
        <f t="shared" si="160"/>
        <v>0</v>
      </c>
      <c r="F281" s="67">
        <f t="shared" ca="1" si="161"/>
        <v>0</v>
      </c>
      <c r="G281" s="80">
        <f>VLOOKUP($A281,[0]!Table,MATCH(G$4,[0]!Curves,0))</f>
        <v>0</v>
      </c>
      <c r="H281" s="81">
        <f t="shared" si="162"/>
        <v>0</v>
      </c>
      <c r="I281" s="80">
        <f t="shared" si="163"/>
        <v>0</v>
      </c>
      <c r="J281" s="80">
        <f>VLOOKUP($A281,[0]!Table,MATCH(J$4,[0]!Curves,0))</f>
        <v>0</v>
      </c>
      <c r="K281" s="81">
        <f t="shared" si="164"/>
        <v>0</v>
      </c>
      <c r="L281" s="99">
        <f t="shared" si="165"/>
        <v>0</v>
      </c>
      <c r="M281" s="80">
        <f>VLOOKUP($A281,[0]!Table,MATCH(M$4,[0]!Curves,0))</f>
        <v>0</v>
      </c>
      <c r="N281" s="81">
        <f t="shared" si="166"/>
        <v>0</v>
      </c>
      <c r="O281" s="99">
        <f t="shared" si="167"/>
        <v>0</v>
      </c>
      <c r="P281" s="71"/>
      <c r="Q281" s="99">
        <f t="shared" si="168"/>
        <v>0</v>
      </c>
      <c r="R281" s="99">
        <f t="shared" si="169"/>
        <v>0</v>
      </c>
      <c r="S281" s="99">
        <f t="shared" si="170"/>
        <v>0</v>
      </c>
      <c r="T281" s="82"/>
      <c r="U281" s="22">
        <f t="shared" si="171"/>
        <v>30</v>
      </c>
      <c r="V281" s="83">
        <f t="shared" si="172"/>
        <v>46228</v>
      </c>
      <c r="W281" s="22">
        <f t="shared" ca="1" si="173"/>
        <v>9179</v>
      </c>
      <c r="X281" s="80">
        <f>VLOOKUP($A281,[0]!Table,MATCH(X$4,[0]!Curves,0))</f>
        <v>6.5828358166522896E-2</v>
      </c>
      <c r="Y281" s="84">
        <f t="shared" ca="1" si="174"/>
        <v>0.1963971518616954</v>
      </c>
      <c r="Z281" s="22">
        <f t="shared" si="175"/>
        <v>0</v>
      </c>
      <c r="AA281" s="22">
        <f t="shared" si="176"/>
        <v>0</v>
      </c>
      <c r="AC281" s="72">
        <f t="shared" ca="1" si="177"/>
        <v>0</v>
      </c>
      <c r="AD281" s="72">
        <f t="shared" ca="1" si="178"/>
        <v>0</v>
      </c>
      <c r="AE281" s="72">
        <f t="shared" ca="1" si="179"/>
        <v>0</v>
      </c>
      <c r="AF281" s="72">
        <f t="shared" ca="1" si="180"/>
        <v>0</v>
      </c>
      <c r="AG281" s="72">
        <f t="shared" ca="1" si="181"/>
        <v>0</v>
      </c>
      <c r="AH281" s="72">
        <f t="shared" ca="1" si="182"/>
        <v>0</v>
      </c>
      <c r="AI281" s="72">
        <f t="shared" ca="1" si="183"/>
        <v>0</v>
      </c>
      <c r="AJ281" s="72">
        <f t="shared" ca="1" si="184"/>
        <v>0</v>
      </c>
      <c r="AK281" s="72">
        <f t="shared" ca="1" si="185"/>
        <v>0</v>
      </c>
      <c r="AL281" s="76"/>
      <c r="AM281" s="72">
        <f t="shared" ca="1" si="186"/>
        <v>0</v>
      </c>
      <c r="AN281" s="72">
        <f t="shared" ca="1" si="187"/>
        <v>0</v>
      </c>
      <c r="AO281" s="72">
        <f t="shared" ca="1" si="188"/>
        <v>0</v>
      </c>
      <c r="AP281" s="85">
        <f t="shared" ca="1" si="189"/>
        <v>0</v>
      </c>
      <c r="AR281" s="72">
        <f t="shared" ca="1" si="190"/>
        <v>0</v>
      </c>
      <c r="AS281" s="72">
        <f t="shared" ca="1" si="191"/>
        <v>0</v>
      </c>
      <c r="AT281" s="72">
        <f t="shared" ca="1" si="192"/>
        <v>0</v>
      </c>
      <c r="AU281" s="85">
        <f t="shared" ca="1" si="193"/>
        <v>0</v>
      </c>
      <c r="AV281" s="85"/>
      <c r="AW281" s="73">
        <f t="shared" ca="1" si="194"/>
        <v>0</v>
      </c>
      <c r="AY281" s="73">
        <f t="shared" ca="1" si="195"/>
        <v>0</v>
      </c>
      <c r="AZ281" s="86"/>
    </row>
    <row r="282" spans="1:52" ht="12" customHeight="1">
      <c r="A282" s="77">
        <f t="shared" si="196"/>
        <v>46204</v>
      </c>
      <c r="B282" s="78">
        <f t="shared" si="197"/>
        <v>50000</v>
      </c>
      <c r="C282" s="87"/>
      <c r="D282" s="79">
        <f t="shared" si="159"/>
        <v>50000</v>
      </c>
      <c r="E282" s="67">
        <f t="shared" si="160"/>
        <v>0</v>
      </c>
      <c r="F282" s="67">
        <f t="shared" ca="1" si="161"/>
        <v>0</v>
      </c>
      <c r="G282" s="80">
        <f>VLOOKUP($A282,[0]!Table,MATCH(G$4,[0]!Curves,0))</f>
        <v>0</v>
      </c>
      <c r="H282" s="81">
        <f t="shared" si="162"/>
        <v>0</v>
      </c>
      <c r="I282" s="80">
        <f t="shared" si="163"/>
        <v>0</v>
      </c>
      <c r="J282" s="80">
        <f>VLOOKUP($A282,[0]!Table,MATCH(J$4,[0]!Curves,0))</f>
        <v>0</v>
      </c>
      <c r="K282" s="81">
        <f t="shared" si="164"/>
        <v>0</v>
      </c>
      <c r="L282" s="99">
        <f t="shared" si="165"/>
        <v>0</v>
      </c>
      <c r="M282" s="80">
        <f>VLOOKUP($A282,[0]!Table,MATCH(M$4,[0]!Curves,0))</f>
        <v>0</v>
      </c>
      <c r="N282" s="81">
        <f t="shared" si="166"/>
        <v>0</v>
      </c>
      <c r="O282" s="99">
        <f t="shared" si="167"/>
        <v>0</v>
      </c>
      <c r="P282" s="71"/>
      <c r="Q282" s="99">
        <f t="shared" si="168"/>
        <v>0</v>
      </c>
      <c r="R282" s="99">
        <f t="shared" si="169"/>
        <v>0</v>
      </c>
      <c r="S282" s="99">
        <f t="shared" si="170"/>
        <v>0</v>
      </c>
      <c r="T282" s="82"/>
      <c r="U282" s="22">
        <f t="shared" si="171"/>
        <v>31</v>
      </c>
      <c r="V282" s="83">
        <f t="shared" si="172"/>
        <v>46259</v>
      </c>
      <c r="W282" s="22">
        <f t="shared" ca="1" si="173"/>
        <v>9210</v>
      </c>
      <c r="X282" s="80">
        <f>VLOOKUP($A282,[0]!Table,MATCH(X$4,[0]!Curves,0))</f>
        <v>6.5826044681060597E-2</v>
      </c>
      <c r="Y282" s="84">
        <f t="shared" ca="1" si="174"/>
        <v>0.1953319359329713</v>
      </c>
      <c r="Z282" s="22">
        <f t="shared" si="175"/>
        <v>0</v>
      </c>
      <c r="AA282" s="22">
        <f t="shared" si="176"/>
        <v>0</v>
      </c>
      <c r="AC282" s="72">
        <f t="shared" ca="1" si="177"/>
        <v>0</v>
      </c>
      <c r="AD282" s="72">
        <f t="shared" ca="1" si="178"/>
        <v>0</v>
      </c>
      <c r="AE282" s="72">
        <f t="shared" ca="1" si="179"/>
        <v>0</v>
      </c>
      <c r="AF282" s="72">
        <f t="shared" ca="1" si="180"/>
        <v>0</v>
      </c>
      <c r="AG282" s="72">
        <f t="shared" ca="1" si="181"/>
        <v>0</v>
      </c>
      <c r="AH282" s="72">
        <f t="shared" ca="1" si="182"/>
        <v>0</v>
      </c>
      <c r="AI282" s="72">
        <f t="shared" ca="1" si="183"/>
        <v>0</v>
      </c>
      <c r="AJ282" s="72">
        <f t="shared" ca="1" si="184"/>
        <v>0</v>
      </c>
      <c r="AK282" s="72">
        <f t="shared" ca="1" si="185"/>
        <v>0</v>
      </c>
      <c r="AL282" s="76"/>
      <c r="AM282" s="72">
        <f t="shared" ca="1" si="186"/>
        <v>0</v>
      </c>
      <c r="AN282" s="72">
        <f t="shared" ca="1" si="187"/>
        <v>0</v>
      </c>
      <c r="AO282" s="72">
        <f t="shared" ca="1" si="188"/>
        <v>0</v>
      </c>
      <c r="AP282" s="85">
        <f t="shared" ca="1" si="189"/>
        <v>0</v>
      </c>
      <c r="AR282" s="72">
        <f t="shared" ca="1" si="190"/>
        <v>0</v>
      </c>
      <c r="AS282" s="72">
        <f t="shared" ca="1" si="191"/>
        <v>0</v>
      </c>
      <c r="AT282" s="72">
        <f t="shared" ca="1" si="192"/>
        <v>0</v>
      </c>
      <c r="AU282" s="85">
        <f t="shared" ca="1" si="193"/>
        <v>0</v>
      </c>
      <c r="AV282" s="85"/>
      <c r="AW282" s="73">
        <f t="shared" ca="1" si="194"/>
        <v>0</v>
      </c>
      <c r="AY282" s="73">
        <f t="shared" ca="1" si="195"/>
        <v>0</v>
      </c>
      <c r="AZ282" s="86"/>
    </row>
    <row r="283" spans="1:52" ht="12" customHeight="1">
      <c r="A283" s="77">
        <f t="shared" si="196"/>
        <v>46235</v>
      </c>
      <c r="B283" s="78">
        <f t="shared" si="197"/>
        <v>50000</v>
      </c>
      <c r="C283" s="87"/>
      <c r="D283" s="79">
        <f t="shared" si="159"/>
        <v>50000</v>
      </c>
      <c r="E283" s="67">
        <f t="shared" si="160"/>
        <v>0</v>
      </c>
      <c r="F283" s="67">
        <f t="shared" ca="1" si="161"/>
        <v>0</v>
      </c>
      <c r="G283" s="80">
        <f>VLOOKUP($A283,[0]!Table,MATCH(G$4,[0]!Curves,0))</f>
        <v>0</v>
      </c>
      <c r="H283" s="81">
        <f t="shared" si="162"/>
        <v>0</v>
      </c>
      <c r="I283" s="80">
        <f t="shared" si="163"/>
        <v>0</v>
      </c>
      <c r="J283" s="80">
        <f>VLOOKUP($A283,[0]!Table,MATCH(J$4,[0]!Curves,0))</f>
        <v>0</v>
      </c>
      <c r="K283" s="81">
        <f t="shared" si="164"/>
        <v>0</v>
      </c>
      <c r="L283" s="99">
        <f t="shared" si="165"/>
        <v>0</v>
      </c>
      <c r="M283" s="80">
        <f>VLOOKUP($A283,[0]!Table,MATCH(M$4,[0]!Curves,0))</f>
        <v>0</v>
      </c>
      <c r="N283" s="81">
        <f t="shared" si="166"/>
        <v>0</v>
      </c>
      <c r="O283" s="99">
        <f t="shared" si="167"/>
        <v>0</v>
      </c>
      <c r="P283" s="71"/>
      <c r="Q283" s="99">
        <f t="shared" si="168"/>
        <v>0</v>
      </c>
      <c r="R283" s="99">
        <f t="shared" si="169"/>
        <v>0</v>
      </c>
      <c r="S283" s="99">
        <f t="shared" si="170"/>
        <v>0</v>
      </c>
      <c r="T283" s="82"/>
      <c r="U283" s="22">
        <f t="shared" si="171"/>
        <v>31</v>
      </c>
      <c r="V283" s="83">
        <f t="shared" si="172"/>
        <v>46290</v>
      </c>
      <c r="W283" s="22">
        <f t="shared" ca="1" si="173"/>
        <v>9241</v>
      </c>
      <c r="X283" s="80">
        <f>VLOOKUP($A283,[0]!Table,MATCH(X$4,[0]!Curves,0))</f>
        <v>6.5823654079417704E-2</v>
      </c>
      <c r="Y283" s="84">
        <f t="shared" ca="1" si="174"/>
        <v>0.19427257384279267</v>
      </c>
      <c r="Z283" s="22">
        <f t="shared" si="175"/>
        <v>0</v>
      </c>
      <c r="AA283" s="22">
        <f t="shared" si="176"/>
        <v>0</v>
      </c>
      <c r="AC283" s="72">
        <f t="shared" ca="1" si="177"/>
        <v>0</v>
      </c>
      <c r="AD283" s="72">
        <f t="shared" ca="1" si="178"/>
        <v>0</v>
      </c>
      <c r="AE283" s="72">
        <f t="shared" ca="1" si="179"/>
        <v>0</v>
      </c>
      <c r="AF283" s="72">
        <f t="shared" ca="1" si="180"/>
        <v>0</v>
      </c>
      <c r="AG283" s="72">
        <f t="shared" ca="1" si="181"/>
        <v>0</v>
      </c>
      <c r="AH283" s="72">
        <f t="shared" ca="1" si="182"/>
        <v>0</v>
      </c>
      <c r="AI283" s="72">
        <f t="shared" ca="1" si="183"/>
        <v>0</v>
      </c>
      <c r="AJ283" s="72">
        <f t="shared" ca="1" si="184"/>
        <v>0</v>
      </c>
      <c r="AK283" s="72">
        <f t="shared" ca="1" si="185"/>
        <v>0</v>
      </c>
      <c r="AL283" s="76"/>
      <c r="AM283" s="72">
        <f t="shared" ca="1" si="186"/>
        <v>0</v>
      </c>
      <c r="AN283" s="72">
        <f t="shared" ca="1" si="187"/>
        <v>0</v>
      </c>
      <c r="AO283" s="72">
        <f t="shared" ca="1" si="188"/>
        <v>0</v>
      </c>
      <c r="AP283" s="85">
        <f t="shared" ca="1" si="189"/>
        <v>0</v>
      </c>
      <c r="AR283" s="72">
        <f t="shared" ca="1" si="190"/>
        <v>0</v>
      </c>
      <c r="AS283" s="72">
        <f t="shared" ca="1" si="191"/>
        <v>0</v>
      </c>
      <c r="AT283" s="72">
        <f t="shared" ca="1" si="192"/>
        <v>0</v>
      </c>
      <c r="AU283" s="85">
        <f t="shared" ca="1" si="193"/>
        <v>0</v>
      </c>
      <c r="AV283" s="85"/>
      <c r="AW283" s="73">
        <f t="shared" ca="1" si="194"/>
        <v>0</v>
      </c>
      <c r="AY283" s="73">
        <f t="shared" ca="1" si="195"/>
        <v>0</v>
      </c>
      <c r="AZ283" s="86"/>
    </row>
    <row r="284" spans="1:52" ht="12" customHeight="1">
      <c r="A284" s="77">
        <f t="shared" si="196"/>
        <v>46266</v>
      </c>
      <c r="B284" s="78">
        <f t="shared" si="197"/>
        <v>50000</v>
      </c>
      <c r="C284" s="87"/>
      <c r="D284" s="79">
        <f t="shared" si="159"/>
        <v>50000</v>
      </c>
      <c r="E284" s="67">
        <f t="shared" si="160"/>
        <v>0</v>
      </c>
      <c r="F284" s="67">
        <f t="shared" ca="1" si="161"/>
        <v>0</v>
      </c>
      <c r="G284" s="80">
        <f>VLOOKUP($A284,[0]!Table,MATCH(G$4,[0]!Curves,0))</f>
        <v>0</v>
      </c>
      <c r="H284" s="81">
        <f t="shared" si="162"/>
        <v>0</v>
      </c>
      <c r="I284" s="80">
        <f t="shared" si="163"/>
        <v>0</v>
      </c>
      <c r="J284" s="80">
        <f>VLOOKUP($A284,[0]!Table,MATCH(J$4,[0]!Curves,0))</f>
        <v>0</v>
      </c>
      <c r="K284" s="81">
        <f t="shared" si="164"/>
        <v>0</v>
      </c>
      <c r="L284" s="99">
        <f t="shared" si="165"/>
        <v>0</v>
      </c>
      <c r="M284" s="80">
        <f>VLOOKUP($A284,[0]!Table,MATCH(M$4,[0]!Curves,0))</f>
        <v>0</v>
      </c>
      <c r="N284" s="81">
        <f t="shared" si="166"/>
        <v>0</v>
      </c>
      <c r="O284" s="99">
        <f t="shared" si="167"/>
        <v>0</v>
      </c>
      <c r="P284" s="71"/>
      <c r="Q284" s="99">
        <f t="shared" si="168"/>
        <v>0</v>
      </c>
      <c r="R284" s="99">
        <f t="shared" si="169"/>
        <v>0</v>
      </c>
      <c r="S284" s="99">
        <f t="shared" si="170"/>
        <v>0</v>
      </c>
      <c r="T284" s="82"/>
      <c r="U284" s="22">
        <f t="shared" si="171"/>
        <v>30</v>
      </c>
      <c r="V284" s="83">
        <f t="shared" si="172"/>
        <v>46320</v>
      </c>
      <c r="W284" s="22">
        <f t="shared" ca="1" si="173"/>
        <v>9271</v>
      </c>
      <c r="X284" s="80">
        <f>VLOOKUP($A284,[0]!Table,MATCH(X$4,[0]!Curves,0))</f>
        <v>6.5821263477777101E-2</v>
      </c>
      <c r="Y284" s="84">
        <f t="shared" ca="1" si="174"/>
        <v>0.19325292767098834</v>
      </c>
      <c r="Z284" s="22">
        <f t="shared" si="175"/>
        <v>0</v>
      </c>
      <c r="AA284" s="22">
        <f t="shared" si="176"/>
        <v>0</v>
      </c>
      <c r="AC284" s="72">
        <f t="shared" ca="1" si="177"/>
        <v>0</v>
      </c>
      <c r="AD284" s="72">
        <f t="shared" ca="1" si="178"/>
        <v>0</v>
      </c>
      <c r="AE284" s="72">
        <f t="shared" ca="1" si="179"/>
        <v>0</v>
      </c>
      <c r="AF284" s="72">
        <f t="shared" ca="1" si="180"/>
        <v>0</v>
      </c>
      <c r="AG284" s="72">
        <f t="shared" ca="1" si="181"/>
        <v>0</v>
      </c>
      <c r="AH284" s="72">
        <f t="shared" ca="1" si="182"/>
        <v>0</v>
      </c>
      <c r="AI284" s="72">
        <f t="shared" ca="1" si="183"/>
        <v>0</v>
      </c>
      <c r="AJ284" s="72">
        <f t="shared" ca="1" si="184"/>
        <v>0</v>
      </c>
      <c r="AK284" s="72">
        <f t="shared" ca="1" si="185"/>
        <v>0</v>
      </c>
      <c r="AL284" s="76"/>
      <c r="AM284" s="72">
        <f t="shared" ca="1" si="186"/>
        <v>0</v>
      </c>
      <c r="AN284" s="72">
        <f t="shared" ca="1" si="187"/>
        <v>0</v>
      </c>
      <c r="AO284" s="72">
        <f t="shared" ca="1" si="188"/>
        <v>0</v>
      </c>
      <c r="AP284" s="85">
        <f t="shared" ca="1" si="189"/>
        <v>0</v>
      </c>
      <c r="AR284" s="72">
        <f t="shared" ca="1" si="190"/>
        <v>0</v>
      </c>
      <c r="AS284" s="72">
        <f t="shared" ca="1" si="191"/>
        <v>0</v>
      </c>
      <c r="AT284" s="72">
        <f t="shared" ca="1" si="192"/>
        <v>0</v>
      </c>
      <c r="AU284" s="85">
        <f t="shared" ca="1" si="193"/>
        <v>0</v>
      </c>
      <c r="AV284" s="85"/>
      <c r="AW284" s="73">
        <f t="shared" ca="1" si="194"/>
        <v>0</v>
      </c>
      <c r="AY284" s="73">
        <f t="shared" ca="1" si="195"/>
        <v>0</v>
      </c>
      <c r="AZ284" s="86"/>
    </row>
    <row r="285" spans="1:52" ht="12" customHeight="1">
      <c r="A285" s="77">
        <f t="shared" si="196"/>
        <v>46296</v>
      </c>
      <c r="B285" s="78">
        <f t="shared" si="197"/>
        <v>50000</v>
      </c>
      <c r="C285" s="87"/>
      <c r="D285" s="79">
        <f t="shared" si="159"/>
        <v>50000</v>
      </c>
      <c r="E285" s="67">
        <f t="shared" si="160"/>
        <v>0</v>
      </c>
      <c r="F285" s="67">
        <f t="shared" ca="1" si="161"/>
        <v>0</v>
      </c>
      <c r="G285" s="80">
        <f>VLOOKUP($A285,[0]!Table,MATCH(G$4,[0]!Curves,0))</f>
        <v>0</v>
      </c>
      <c r="H285" s="81">
        <f t="shared" si="162"/>
        <v>0</v>
      </c>
      <c r="I285" s="80">
        <f t="shared" si="163"/>
        <v>0</v>
      </c>
      <c r="J285" s="80">
        <f>VLOOKUP($A285,[0]!Table,MATCH(J$4,[0]!Curves,0))</f>
        <v>0</v>
      </c>
      <c r="K285" s="81">
        <f t="shared" si="164"/>
        <v>0</v>
      </c>
      <c r="L285" s="99">
        <f t="shared" si="165"/>
        <v>0</v>
      </c>
      <c r="M285" s="80">
        <f>VLOOKUP($A285,[0]!Table,MATCH(M$4,[0]!Curves,0))</f>
        <v>0</v>
      </c>
      <c r="N285" s="81">
        <f t="shared" si="166"/>
        <v>0</v>
      </c>
      <c r="O285" s="99">
        <f t="shared" si="167"/>
        <v>0</v>
      </c>
      <c r="P285" s="71"/>
      <c r="Q285" s="99">
        <f t="shared" si="168"/>
        <v>0</v>
      </c>
      <c r="R285" s="99">
        <f t="shared" si="169"/>
        <v>0</v>
      </c>
      <c r="S285" s="99">
        <f t="shared" si="170"/>
        <v>0</v>
      </c>
      <c r="T285" s="82"/>
      <c r="U285" s="22">
        <f t="shared" si="171"/>
        <v>31</v>
      </c>
      <c r="V285" s="83">
        <f t="shared" si="172"/>
        <v>46351</v>
      </c>
      <c r="W285" s="22">
        <f t="shared" ca="1" si="173"/>
        <v>9302</v>
      </c>
      <c r="X285" s="80">
        <f>VLOOKUP($A285,[0]!Table,MATCH(X$4,[0]!Curves,0))</f>
        <v>6.5818949992320103E-2</v>
      </c>
      <c r="Y285" s="84">
        <f t="shared" ca="1" si="174"/>
        <v>0.19220498947414363</v>
      </c>
      <c r="Z285" s="22">
        <f t="shared" si="175"/>
        <v>0</v>
      </c>
      <c r="AA285" s="22">
        <f t="shared" si="176"/>
        <v>0</v>
      </c>
      <c r="AC285" s="72">
        <f t="shared" ca="1" si="177"/>
        <v>0</v>
      </c>
      <c r="AD285" s="72">
        <f t="shared" ca="1" si="178"/>
        <v>0</v>
      </c>
      <c r="AE285" s="72">
        <f t="shared" ca="1" si="179"/>
        <v>0</v>
      </c>
      <c r="AF285" s="72">
        <f t="shared" ca="1" si="180"/>
        <v>0</v>
      </c>
      <c r="AG285" s="72">
        <f t="shared" ca="1" si="181"/>
        <v>0</v>
      </c>
      <c r="AH285" s="72">
        <f t="shared" ca="1" si="182"/>
        <v>0</v>
      </c>
      <c r="AI285" s="72">
        <f t="shared" ca="1" si="183"/>
        <v>0</v>
      </c>
      <c r="AJ285" s="72">
        <f t="shared" ca="1" si="184"/>
        <v>0</v>
      </c>
      <c r="AK285" s="72">
        <f t="shared" ca="1" si="185"/>
        <v>0</v>
      </c>
      <c r="AL285" s="76"/>
      <c r="AM285" s="72">
        <f t="shared" ca="1" si="186"/>
        <v>0</v>
      </c>
      <c r="AN285" s="72">
        <f t="shared" ca="1" si="187"/>
        <v>0</v>
      </c>
      <c r="AO285" s="72">
        <f t="shared" ca="1" si="188"/>
        <v>0</v>
      </c>
      <c r="AP285" s="85">
        <f t="shared" ca="1" si="189"/>
        <v>0</v>
      </c>
      <c r="AR285" s="72">
        <f t="shared" ca="1" si="190"/>
        <v>0</v>
      </c>
      <c r="AS285" s="72">
        <f t="shared" ca="1" si="191"/>
        <v>0</v>
      </c>
      <c r="AT285" s="72">
        <f t="shared" ca="1" si="192"/>
        <v>0</v>
      </c>
      <c r="AU285" s="85">
        <f t="shared" ca="1" si="193"/>
        <v>0</v>
      </c>
      <c r="AV285" s="85"/>
      <c r="AW285" s="73">
        <f t="shared" ca="1" si="194"/>
        <v>0</v>
      </c>
      <c r="AY285" s="73">
        <f t="shared" ca="1" si="195"/>
        <v>0</v>
      </c>
      <c r="AZ285" s="86"/>
    </row>
    <row r="286" spans="1:52" ht="12" customHeight="1">
      <c r="A286" s="77">
        <f t="shared" si="196"/>
        <v>46327</v>
      </c>
      <c r="B286" s="78">
        <f t="shared" si="197"/>
        <v>50000</v>
      </c>
      <c r="C286" s="87"/>
      <c r="D286" s="79">
        <f t="shared" si="159"/>
        <v>50000</v>
      </c>
      <c r="E286" s="67">
        <f t="shared" si="160"/>
        <v>0</v>
      </c>
      <c r="F286" s="67">
        <f t="shared" ca="1" si="161"/>
        <v>0</v>
      </c>
      <c r="G286" s="80">
        <f>VLOOKUP($A286,[0]!Table,MATCH(G$4,[0]!Curves,0))</f>
        <v>0</v>
      </c>
      <c r="H286" s="81">
        <f t="shared" si="162"/>
        <v>0</v>
      </c>
      <c r="I286" s="80">
        <f t="shared" si="163"/>
        <v>0</v>
      </c>
      <c r="J286" s="80">
        <f>VLOOKUP($A286,[0]!Table,MATCH(J$4,[0]!Curves,0))</f>
        <v>0</v>
      </c>
      <c r="K286" s="81">
        <f t="shared" si="164"/>
        <v>0</v>
      </c>
      <c r="L286" s="99">
        <f t="shared" si="165"/>
        <v>0</v>
      </c>
      <c r="M286" s="80">
        <f>VLOOKUP($A286,[0]!Table,MATCH(M$4,[0]!Curves,0))</f>
        <v>0</v>
      </c>
      <c r="N286" s="81">
        <f t="shared" si="166"/>
        <v>0</v>
      </c>
      <c r="O286" s="99">
        <f t="shared" si="167"/>
        <v>0</v>
      </c>
      <c r="P286" s="71"/>
      <c r="Q286" s="99">
        <f t="shared" si="168"/>
        <v>0</v>
      </c>
      <c r="R286" s="99">
        <f t="shared" si="169"/>
        <v>0</v>
      </c>
      <c r="S286" s="99">
        <f t="shared" si="170"/>
        <v>0</v>
      </c>
      <c r="T286" s="82"/>
      <c r="U286" s="22">
        <f t="shared" si="171"/>
        <v>30</v>
      </c>
      <c r="V286" s="83">
        <f t="shared" si="172"/>
        <v>46381</v>
      </c>
      <c r="W286" s="22">
        <f t="shared" ca="1" si="173"/>
        <v>9332</v>
      </c>
      <c r="X286" s="80">
        <f>VLOOKUP($A286,[0]!Table,MATCH(X$4,[0]!Curves,0))</f>
        <v>6.5816559390682997E-2</v>
      </c>
      <c r="Y286" s="84">
        <f t="shared" ca="1" si="174"/>
        <v>0.19119633815234904</v>
      </c>
      <c r="Z286" s="22">
        <f t="shared" si="175"/>
        <v>0</v>
      </c>
      <c r="AA286" s="22">
        <f t="shared" si="176"/>
        <v>0</v>
      </c>
      <c r="AC286" s="72">
        <f t="shared" ca="1" si="177"/>
        <v>0</v>
      </c>
      <c r="AD286" s="72">
        <f t="shared" ca="1" si="178"/>
        <v>0</v>
      </c>
      <c r="AE286" s="72">
        <f t="shared" ca="1" si="179"/>
        <v>0</v>
      </c>
      <c r="AF286" s="72">
        <f t="shared" ca="1" si="180"/>
        <v>0</v>
      </c>
      <c r="AG286" s="72">
        <f t="shared" ca="1" si="181"/>
        <v>0</v>
      </c>
      <c r="AH286" s="72">
        <f t="shared" ca="1" si="182"/>
        <v>0</v>
      </c>
      <c r="AI286" s="72">
        <f t="shared" ca="1" si="183"/>
        <v>0</v>
      </c>
      <c r="AJ286" s="72">
        <f t="shared" ca="1" si="184"/>
        <v>0</v>
      </c>
      <c r="AK286" s="72">
        <f t="shared" ca="1" si="185"/>
        <v>0</v>
      </c>
      <c r="AL286" s="76"/>
      <c r="AM286" s="72">
        <f t="shared" ca="1" si="186"/>
        <v>0</v>
      </c>
      <c r="AN286" s="72">
        <f t="shared" ca="1" si="187"/>
        <v>0</v>
      </c>
      <c r="AO286" s="72">
        <f t="shared" ca="1" si="188"/>
        <v>0</v>
      </c>
      <c r="AP286" s="85">
        <f t="shared" ca="1" si="189"/>
        <v>0</v>
      </c>
      <c r="AR286" s="72">
        <f t="shared" ca="1" si="190"/>
        <v>0</v>
      </c>
      <c r="AS286" s="72">
        <f t="shared" ca="1" si="191"/>
        <v>0</v>
      </c>
      <c r="AT286" s="72">
        <f t="shared" ca="1" si="192"/>
        <v>0</v>
      </c>
      <c r="AU286" s="85">
        <f t="shared" ca="1" si="193"/>
        <v>0</v>
      </c>
      <c r="AV286" s="85"/>
      <c r="AW286" s="73">
        <f t="shared" ca="1" si="194"/>
        <v>0</v>
      </c>
      <c r="AY286" s="73">
        <f t="shared" ca="1" si="195"/>
        <v>0</v>
      </c>
      <c r="AZ286" s="86"/>
    </row>
    <row r="287" spans="1:52" ht="12" customHeight="1">
      <c r="A287" s="77">
        <f t="shared" si="196"/>
        <v>46357</v>
      </c>
      <c r="B287" s="78">
        <f t="shared" si="197"/>
        <v>50000</v>
      </c>
      <c r="C287" s="87"/>
      <c r="D287" s="79">
        <f t="shared" si="159"/>
        <v>50000</v>
      </c>
      <c r="E287" s="67">
        <f t="shared" si="160"/>
        <v>0</v>
      </c>
      <c r="F287" s="67">
        <f t="shared" ca="1" si="161"/>
        <v>0</v>
      </c>
      <c r="G287" s="80">
        <f>VLOOKUP($A287,[0]!Table,MATCH(G$4,[0]!Curves,0))</f>
        <v>0</v>
      </c>
      <c r="H287" s="81">
        <f t="shared" si="162"/>
        <v>0</v>
      </c>
      <c r="I287" s="80">
        <f t="shared" si="163"/>
        <v>0</v>
      </c>
      <c r="J287" s="80">
        <f>VLOOKUP($A287,[0]!Table,MATCH(J$4,[0]!Curves,0))</f>
        <v>0</v>
      </c>
      <c r="K287" s="81">
        <f t="shared" si="164"/>
        <v>0</v>
      </c>
      <c r="L287" s="99">
        <f t="shared" si="165"/>
        <v>0</v>
      </c>
      <c r="M287" s="80">
        <f>VLOOKUP($A287,[0]!Table,MATCH(M$4,[0]!Curves,0))</f>
        <v>0</v>
      </c>
      <c r="N287" s="81">
        <f t="shared" si="166"/>
        <v>0</v>
      </c>
      <c r="O287" s="99">
        <f t="shared" si="167"/>
        <v>0</v>
      </c>
      <c r="P287" s="71"/>
      <c r="Q287" s="99">
        <f t="shared" si="168"/>
        <v>0</v>
      </c>
      <c r="R287" s="99">
        <f t="shared" si="169"/>
        <v>0</v>
      </c>
      <c r="S287" s="99">
        <f t="shared" si="170"/>
        <v>0</v>
      </c>
      <c r="T287" s="82"/>
      <c r="U287" s="22">
        <f t="shared" si="171"/>
        <v>31</v>
      </c>
      <c r="V287" s="83">
        <f t="shared" si="172"/>
        <v>46412</v>
      </c>
      <c r="W287" s="22">
        <f t="shared" ca="1" si="173"/>
        <v>9363</v>
      </c>
      <c r="X287" s="80">
        <f>VLOOKUP($A287,[0]!Table,MATCH(X$4,[0]!Curves,0))</f>
        <v>6.5814245905229607E-2</v>
      </c>
      <c r="Y287" s="84">
        <f t="shared" ca="1" si="174"/>
        <v>0.1901596991007245</v>
      </c>
      <c r="Z287" s="22">
        <f t="shared" si="175"/>
        <v>0</v>
      </c>
      <c r="AA287" s="22">
        <f t="shared" si="176"/>
        <v>0</v>
      </c>
      <c r="AC287" s="72">
        <f t="shared" ca="1" si="177"/>
        <v>0</v>
      </c>
      <c r="AD287" s="72">
        <f t="shared" ca="1" si="178"/>
        <v>0</v>
      </c>
      <c r="AE287" s="72">
        <f t="shared" ca="1" si="179"/>
        <v>0</v>
      </c>
      <c r="AF287" s="72">
        <f t="shared" ca="1" si="180"/>
        <v>0</v>
      </c>
      <c r="AG287" s="72">
        <f t="shared" ca="1" si="181"/>
        <v>0</v>
      </c>
      <c r="AH287" s="72">
        <f t="shared" ca="1" si="182"/>
        <v>0</v>
      </c>
      <c r="AI287" s="72">
        <f t="shared" ca="1" si="183"/>
        <v>0</v>
      </c>
      <c r="AJ287" s="72">
        <f t="shared" ca="1" si="184"/>
        <v>0</v>
      </c>
      <c r="AK287" s="72">
        <f t="shared" ca="1" si="185"/>
        <v>0</v>
      </c>
      <c r="AL287" s="76"/>
      <c r="AM287" s="72">
        <f t="shared" ca="1" si="186"/>
        <v>0</v>
      </c>
      <c r="AN287" s="72">
        <f t="shared" ca="1" si="187"/>
        <v>0</v>
      </c>
      <c r="AO287" s="72">
        <f t="shared" ca="1" si="188"/>
        <v>0</v>
      </c>
      <c r="AP287" s="85">
        <f t="shared" ca="1" si="189"/>
        <v>0</v>
      </c>
      <c r="AR287" s="72">
        <f t="shared" ca="1" si="190"/>
        <v>0</v>
      </c>
      <c r="AS287" s="72">
        <f t="shared" ca="1" si="191"/>
        <v>0</v>
      </c>
      <c r="AT287" s="72">
        <f t="shared" ca="1" si="192"/>
        <v>0</v>
      </c>
      <c r="AU287" s="85">
        <f t="shared" ca="1" si="193"/>
        <v>0</v>
      </c>
      <c r="AV287" s="85"/>
      <c r="AW287" s="73">
        <f t="shared" ca="1" si="194"/>
        <v>0</v>
      </c>
      <c r="AY287" s="73">
        <f t="shared" ca="1" si="195"/>
        <v>0</v>
      </c>
      <c r="AZ287" s="86"/>
    </row>
    <row r="288" spans="1:52" ht="12" customHeight="1">
      <c r="A288" s="77">
        <f t="shared" si="196"/>
        <v>46388</v>
      </c>
      <c r="B288" s="78">
        <f t="shared" si="197"/>
        <v>50000</v>
      </c>
      <c r="C288" s="87"/>
      <c r="D288" s="79">
        <f t="shared" si="159"/>
        <v>50000</v>
      </c>
      <c r="E288" s="67">
        <f t="shared" si="160"/>
        <v>0</v>
      </c>
      <c r="F288" s="67">
        <f t="shared" ca="1" si="161"/>
        <v>0</v>
      </c>
      <c r="G288" s="80">
        <f>VLOOKUP($A288,[0]!Table,MATCH(G$4,[0]!Curves,0))</f>
        <v>0</v>
      </c>
      <c r="H288" s="81">
        <f t="shared" si="162"/>
        <v>0</v>
      </c>
      <c r="I288" s="80">
        <f t="shared" si="163"/>
        <v>0</v>
      </c>
      <c r="J288" s="80">
        <f>VLOOKUP($A288,[0]!Table,MATCH(J$4,[0]!Curves,0))</f>
        <v>0</v>
      </c>
      <c r="K288" s="81">
        <f t="shared" si="164"/>
        <v>0</v>
      </c>
      <c r="L288" s="99">
        <f t="shared" si="165"/>
        <v>0</v>
      </c>
      <c r="M288" s="80">
        <f>VLOOKUP($A288,[0]!Table,MATCH(M$4,[0]!Curves,0))</f>
        <v>0</v>
      </c>
      <c r="N288" s="81">
        <f t="shared" si="166"/>
        <v>0</v>
      </c>
      <c r="O288" s="99">
        <f t="shared" si="167"/>
        <v>0</v>
      </c>
      <c r="P288" s="71"/>
      <c r="Q288" s="99">
        <f t="shared" si="168"/>
        <v>0</v>
      </c>
      <c r="R288" s="99">
        <f t="shared" si="169"/>
        <v>0</v>
      </c>
      <c r="S288" s="99">
        <f t="shared" si="170"/>
        <v>0</v>
      </c>
      <c r="T288" s="82"/>
      <c r="U288" s="22">
        <f t="shared" si="171"/>
        <v>31</v>
      </c>
      <c r="V288" s="83">
        <f t="shared" si="172"/>
        <v>46443</v>
      </c>
      <c r="W288" s="22">
        <f t="shared" ca="1" si="173"/>
        <v>9394</v>
      </c>
      <c r="X288" s="80">
        <f>VLOOKUP($A288,[0]!Table,MATCH(X$4,[0]!Curves,0))</f>
        <v>6.5811855303596498E-2</v>
      </c>
      <c r="Y288" s="84">
        <f t="shared" ca="1" si="174"/>
        <v>0.18912875487278416</v>
      </c>
      <c r="Z288" s="22">
        <f t="shared" si="175"/>
        <v>0</v>
      </c>
      <c r="AA288" s="22">
        <f t="shared" si="176"/>
        <v>0</v>
      </c>
      <c r="AC288" s="72">
        <f t="shared" ca="1" si="177"/>
        <v>0</v>
      </c>
      <c r="AD288" s="72">
        <f t="shared" ca="1" si="178"/>
        <v>0</v>
      </c>
      <c r="AE288" s="72">
        <f t="shared" ca="1" si="179"/>
        <v>0</v>
      </c>
      <c r="AF288" s="72">
        <f t="shared" ca="1" si="180"/>
        <v>0</v>
      </c>
      <c r="AG288" s="72">
        <f t="shared" ca="1" si="181"/>
        <v>0</v>
      </c>
      <c r="AH288" s="72">
        <f t="shared" ca="1" si="182"/>
        <v>0</v>
      </c>
      <c r="AI288" s="72">
        <f t="shared" ca="1" si="183"/>
        <v>0</v>
      </c>
      <c r="AJ288" s="72">
        <f t="shared" ca="1" si="184"/>
        <v>0</v>
      </c>
      <c r="AK288" s="72">
        <f t="shared" ca="1" si="185"/>
        <v>0</v>
      </c>
      <c r="AL288" s="76"/>
      <c r="AM288" s="72">
        <f t="shared" ca="1" si="186"/>
        <v>0</v>
      </c>
      <c r="AN288" s="72">
        <f t="shared" ca="1" si="187"/>
        <v>0</v>
      </c>
      <c r="AO288" s="72">
        <f t="shared" ca="1" si="188"/>
        <v>0</v>
      </c>
      <c r="AP288" s="85">
        <f t="shared" ca="1" si="189"/>
        <v>0</v>
      </c>
      <c r="AR288" s="72">
        <f t="shared" ca="1" si="190"/>
        <v>0</v>
      </c>
      <c r="AS288" s="72">
        <f t="shared" ca="1" si="191"/>
        <v>0</v>
      </c>
      <c r="AT288" s="72">
        <f t="shared" ca="1" si="192"/>
        <v>0</v>
      </c>
      <c r="AU288" s="85">
        <f t="shared" ca="1" si="193"/>
        <v>0</v>
      </c>
      <c r="AV288" s="85"/>
      <c r="AW288" s="73">
        <f t="shared" ca="1" si="194"/>
        <v>0</v>
      </c>
      <c r="AY288" s="73">
        <f t="shared" ca="1" si="195"/>
        <v>0</v>
      </c>
      <c r="AZ288" s="86"/>
    </row>
    <row r="289" spans="1:52" ht="12" customHeight="1">
      <c r="A289" s="77">
        <f t="shared" si="196"/>
        <v>46419</v>
      </c>
      <c r="B289" s="78">
        <f t="shared" si="197"/>
        <v>50000</v>
      </c>
      <c r="C289" s="87"/>
      <c r="D289" s="79">
        <f t="shared" si="159"/>
        <v>50000</v>
      </c>
      <c r="E289" s="67">
        <f t="shared" si="160"/>
        <v>0</v>
      </c>
      <c r="F289" s="67">
        <f t="shared" ca="1" si="161"/>
        <v>0</v>
      </c>
      <c r="G289" s="80">
        <f>VLOOKUP($A289,[0]!Table,MATCH(G$4,[0]!Curves,0))</f>
        <v>0</v>
      </c>
      <c r="H289" s="81">
        <f t="shared" si="162"/>
        <v>0</v>
      </c>
      <c r="I289" s="80">
        <f t="shared" si="163"/>
        <v>0</v>
      </c>
      <c r="J289" s="80">
        <f>VLOOKUP($A289,[0]!Table,MATCH(J$4,[0]!Curves,0))</f>
        <v>0</v>
      </c>
      <c r="K289" s="81">
        <f t="shared" si="164"/>
        <v>0</v>
      </c>
      <c r="L289" s="99">
        <f t="shared" si="165"/>
        <v>0</v>
      </c>
      <c r="M289" s="80">
        <f>VLOOKUP($A289,[0]!Table,MATCH(M$4,[0]!Curves,0))</f>
        <v>0</v>
      </c>
      <c r="N289" s="81">
        <f t="shared" si="166"/>
        <v>0</v>
      </c>
      <c r="O289" s="99">
        <f t="shared" si="167"/>
        <v>0</v>
      </c>
      <c r="P289" s="71"/>
      <c r="Q289" s="99">
        <f t="shared" si="168"/>
        <v>0</v>
      </c>
      <c r="R289" s="99">
        <f t="shared" si="169"/>
        <v>0</v>
      </c>
      <c r="S289" s="99">
        <f t="shared" si="170"/>
        <v>0</v>
      </c>
      <c r="T289" s="82"/>
      <c r="U289" s="22">
        <f t="shared" si="171"/>
        <v>28</v>
      </c>
      <c r="V289" s="83">
        <f t="shared" si="172"/>
        <v>46471</v>
      </c>
      <c r="W289" s="22">
        <f t="shared" ca="1" si="173"/>
        <v>9422</v>
      </c>
      <c r="X289" s="80">
        <f>VLOOKUP($A289,[0]!Table,MATCH(X$4,[0]!Curves,0))</f>
        <v>6.5809464701964707E-2</v>
      </c>
      <c r="Y289" s="84">
        <f t="shared" ca="1" si="174"/>
        <v>0.18820244790687921</v>
      </c>
      <c r="Z289" s="22">
        <f t="shared" si="175"/>
        <v>0</v>
      </c>
      <c r="AA289" s="22">
        <f t="shared" si="176"/>
        <v>0</v>
      </c>
      <c r="AC289" s="72">
        <f t="shared" ca="1" si="177"/>
        <v>0</v>
      </c>
      <c r="AD289" s="72">
        <f t="shared" ca="1" si="178"/>
        <v>0</v>
      </c>
      <c r="AE289" s="72">
        <f t="shared" ca="1" si="179"/>
        <v>0</v>
      </c>
      <c r="AF289" s="72">
        <f t="shared" ca="1" si="180"/>
        <v>0</v>
      </c>
      <c r="AG289" s="72">
        <f t="shared" ca="1" si="181"/>
        <v>0</v>
      </c>
      <c r="AH289" s="72">
        <f t="shared" ca="1" si="182"/>
        <v>0</v>
      </c>
      <c r="AI289" s="72">
        <f t="shared" ca="1" si="183"/>
        <v>0</v>
      </c>
      <c r="AJ289" s="72">
        <f t="shared" ca="1" si="184"/>
        <v>0</v>
      </c>
      <c r="AK289" s="72">
        <f t="shared" ca="1" si="185"/>
        <v>0</v>
      </c>
      <c r="AL289" s="76"/>
      <c r="AM289" s="72">
        <f t="shared" ca="1" si="186"/>
        <v>0</v>
      </c>
      <c r="AN289" s="72">
        <f t="shared" ca="1" si="187"/>
        <v>0</v>
      </c>
      <c r="AO289" s="72">
        <f t="shared" ca="1" si="188"/>
        <v>0</v>
      </c>
      <c r="AP289" s="85">
        <f t="shared" ca="1" si="189"/>
        <v>0</v>
      </c>
      <c r="AR289" s="72">
        <f t="shared" ca="1" si="190"/>
        <v>0</v>
      </c>
      <c r="AS289" s="72">
        <f t="shared" ca="1" si="191"/>
        <v>0</v>
      </c>
      <c r="AT289" s="72">
        <f t="shared" ca="1" si="192"/>
        <v>0</v>
      </c>
      <c r="AU289" s="85">
        <f t="shared" ca="1" si="193"/>
        <v>0</v>
      </c>
      <c r="AV289" s="85"/>
      <c r="AW289" s="73">
        <f t="shared" ca="1" si="194"/>
        <v>0</v>
      </c>
      <c r="AY289" s="73">
        <f t="shared" ca="1" si="195"/>
        <v>0</v>
      </c>
      <c r="AZ289" s="86"/>
    </row>
    <row r="290" spans="1:52" ht="12" customHeight="1">
      <c r="A290" s="77">
        <f t="shared" si="196"/>
        <v>46447</v>
      </c>
      <c r="B290" s="78">
        <f t="shared" si="197"/>
        <v>50000</v>
      </c>
      <c r="C290" s="87"/>
      <c r="D290" s="79">
        <f t="shared" si="159"/>
        <v>50000</v>
      </c>
      <c r="E290" s="67">
        <f t="shared" si="160"/>
        <v>0</v>
      </c>
      <c r="F290" s="67">
        <f t="shared" ca="1" si="161"/>
        <v>0</v>
      </c>
      <c r="G290" s="80">
        <f>VLOOKUP($A290,[0]!Table,MATCH(G$4,[0]!Curves,0))</f>
        <v>0</v>
      </c>
      <c r="H290" s="81">
        <f t="shared" si="162"/>
        <v>0</v>
      </c>
      <c r="I290" s="80">
        <f t="shared" si="163"/>
        <v>0</v>
      </c>
      <c r="J290" s="80">
        <f>VLOOKUP($A290,[0]!Table,MATCH(J$4,[0]!Curves,0))</f>
        <v>0</v>
      </c>
      <c r="K290" s="81">
        <f t="shared" si="164"/>
        <v>0</v>
      </c>
      <c r="L290" s="99">
        <f t="shared" si="165"/>
        <v>0</v>
      </c>
      <c r="M290" s="80">
        <f>VLOOKUP($A290,[0]!Table,MATCH(M$4,[0]!Curves,0))</f>
        <v>0</v>
      </c>
      <c r="N290" s="81">
        <f t="shared" si="166"/>
        <v>0</v>
      </c>
      <c r="O290" s="99">
        <f t="shared" si="167"/>
        <v>0</v>
      </c>
      <c r="P290" s="71"/>
      <c r="Q290" s="99">
        <f t="shared" si="168"/>
        <v>0</v>
      </c>
      <c r="R290" s="99">
        <f t="shared" si="169"/>
        <v>0</v>
      </c>
      <c r="S290" s="99">
        <f t="shared" si="170"/>
        <v>0</v>
      </c>
      <c r="T290" s="82"/>
      <c r="U290" s="22">
        <f t="shared" si="171"/>
        <v>31</v>
      </c>
      <c r="V290" s="83">
        <f t="shared" si="172"/>
        <v>46502</v>
      </c>
      <c r="W290" s="22">
        <f t="shared" ca="1" si="173"/>
        <v>9453</v>
      </c>
      <c r="X290" s="80">
        <f>VLOOKUP($A290,[0]!Table,MATCH(X$4,[0]!Curves,0))</f>
        <v>6.5807305448879902E-2</v>
      </c>
      <c r="Y290" s="84">
        <f t="shared" ca="1" si="174"/>
        <v>0.18718225483296036</v>
      </c>
      <c r="Z290" s="22">
        <f t="shared" si="175"/>
        <v>0</v>
      </c>
      <c r="AA290" s="22">
        <f t="shared" si="176"/>
        <v>0</v>
      </c>
      <c r="AC290" s="72">
        <f t="shared" ca="1" si="177"/>
        <v>0</v>
      </c>
      <c r="AD290" s="72">
        <f t="shared" ca="1" si="178"/>
        <v>0</v>
      </c>
      <c r="AE290" s="72">
        <f t="shared" ca="1" si="179"/>
        <v>0</v>
      </c>
      <c r="AF290" s="72">
        <f t="shared" ca="1" si="180"/>
        <v>0</v>
      </c>
      <c r="AG290" s="72">
        <f t="shared" ca="1" si="181"/>
        <v>0</v>
      </c>
      <c r="AH290" s="72">
        <f t="shared" ca="1" si="182"/>
        <v>0</v>
      </c>
      <c r="AI290" s="72">
        <f t="shared" ca="1" si="183"/>
        <v>0</v>
      </c>
      <c r="AJ290" s="72">
        <f t="shared" ca="1" si="184"/>
        <v>0</v>
      </c>
      <c r="AK290" s="72">
        <f t="shared" ca="1" si="185"/>
        <v>0</v>
      </c>
      <c r="AL290" s="76"/>
      <c r="AM290" s="72">
        <f t="shared" ca="1" si="186"/>
        <v>0</v>
      </c>
      <c r="AN290" s="72">
        <f t="shared" ca="1" si="187"/>
        <v>0</v>
      </c>
      <c r="AO290" s="72">
        <f t="shared" ca="1" si="188"/>
        <v>0</v>
      </c>
      <c r="AP290" s="85">
        <f t="shared" ca="1" si="189"/>
        <v>0</v>
      </c>
      <c r="AR290" s="72">
        <f t="shared" ca="1" si="190"/>
        <v>0</v>
      </c>
      <c r="AS290" s="72">
        <f t="shared" ca="1" si="191"/>
        <v>0</v>
      </c>
      <c r="AT290" s="72">
        <f t="shared" ca="1" si="192"/>
        <v>0</v>
      </c>
      <c r="AU290" s="85">
        <f t="shared" ca="1" si="193"/>
        <v>0</v>
      </c>
      <c r="AV290" s="85"/>
      <c r="AW290" s="73">
        <f t="shared" ca="1" si="194"/>
        <v>0</v>
      </c>
      <c r="AY290" s="73">
        <f t="shared" ca="1" si="195"/>
        <v>0</v>
      </c>
      <c r="AZ290" s="86"/>
    </row>
    <row r="291" spans="1:52" ht="12" customHeight="1">
      <c r="A291" s="77">
        <f t="shared" si="196"/>
        <v>46478</v>
      </c>
      <c r="B291" s="78">
        <f t="shared" si="197"/>
        <v>50000</v>
      </c>
      <c r="C291" s="87"/>
      <c r="D291" s="79">
        <f t="shared" si="159"/>
        <v>50000</v>
      </c>
      <c r="E291" s="67">
        <f t="shared" si="160"/>
        <v>0</v>
      </c>
      <c r="F291" s="67">
        <f t="shared" ca="1" si="161"/>
        <v>0</v>
      </c>
      <c r="G291" s="80">
        <f>VLOOKUP($A291,[0]!Table,MATCH(G$4,[0]!Curves,0))</f>
        <v>0</v>
      </c>
      <c r="H291" s="81">
        <f t="shared" si="162"/>
        <v>0</v>
      </c>
      <c r="I291" s="80">
        <f t="shared" si="163"/>
        <v>0</v>
      </c>
      <c r="J291" s="80">
        <f>VLOOKUP($A291,[0]!Table,MATCH(J$4,[0]!Curves,0))</f>
        <v>0</v>
      </c>
      <c r="K291" s="81">
        <f t="shared" si="164"/>
        <v>0</v>
      </c>
      <c r="L291" s="99">
        <f t="shared" si="165"/>
        <v>0</v>
      </c>
      <c r="M291" s="80">
        <f>VLOOKUP($A291,[0]!Table,MATCH(M$4,[0]!Curves,0))</f>
        <v>0</v>
      </c>
      <c r="N291" s="81">
        <f t="shared" si="166"/>
        <v>0</v>
      </c>
      <c r="O291" s="99">
        <f t="shared" si="167"/>
        <v>0</v>
      </c>
      <c r="P291" s="71"/>
      <c r="Q291" s="99">
        <f t="shared" si="168"/>
        <v>0</v>
      </c>
      <c r="R291" s="99">
        <f t="shared" si="169"/>
        <v>0</v>
      </c>
      <c r="S291" s="99">
        <f t="shared" si="170"/>
        <v>0</v>
      </c>
      <c r="T291" s="82"/>
      <c r="U291" s="22">
        <f t="shared" si="171"/>
        <v>30</v>
      </c>
      <c r="V291" s="83">
        <f t="shared" si="172"/>
        <v>46532</v>
      </c>
      <c r="W291" s="22">
        <f t="shared" ca="1" si="173"/>
        <v>9483</v>
      </c>
      <c r="X291" s="80">
        <f>VLOOKUP($A291,[0]!Table,MATCH(X$4,[0]!Curves,0))</f>
        <v>6.5804914847252205E-2</v>
      </c>
      <c r="Y291" s="84">
        <f t="shared" ca="1" si="174"/>
        <v>0.18620030665411436</v>
      </c>
      <c r="Z291" s="22">
        <f t="shared" si="175"/>
        <v>0</v>
      </c>
      <c r="AA291" s="22">
        <f t="shared" si="176"/>
        <v>0</v>
      </c>
      <c r="AC291" s="72">
        <f t="shared" ca="1" si="177"/>
        <v>0</v>
      </c>
      <c r="AD291" s="72">
        <f t="shared" ca="1" si="178"/>
        <v>0</v>
      </c>
      <c r="AE291" s="72">
        <f t="shared" ca="1" si="179"/>
        <v>0</v>
      </c>
      <c r="AF291" s="72">
        <f t="shared" ca="1" si="180"/>
        <v>0</v>
      </c>
      <c r="AG291" s="72">
        <f t="shared" ca="1" si="181"/>
        <v>0</v>
      </c>
      <c r="AH291" s="72">
        <f t="shared" ca="1" si="182"/>
        <v>0</v>
      </c>
      <c r="AI291" s="72">
        <f t="shared" ca="1" si="183"/>
        <v>0</v>
      </c>
      <c r="AJ291" s="72">
        <f t="shared" ca="1" si="184"/>
        <v>0</v>
      </c>
      <c r="AK291" s="72">
        <f t="shared" ca="1" si="185"/>
        <v>0</v>
      </c>
      <c r="AL291" s="76"/>
      <c r="AM291" s="72">
        <f t="shared" ca="1" si="186"/>
        <v>0</v>
      </c>
      <c r="AN291" s="72">
        <f t="shared" ca="1" si="187"/>
        <v>0</v>
      </c>
      <c r="AO291" s="72">
        <f t="shared" ca="1" si="188"/>
        <v>0</v>
      </c>
      <c r="AP291" s="85">
        <f t="shared" ca="1" si="189"/>
        <v>0</v>
      </c>
      <c r="AR291" s="72">
        <f t="shared" ca="1" si="190"/>
        <v>0</v>
      </c>
      <c r="AS291" s="72">
        <f t="shared" ca="1" si="191"/>
        <v>0</v>
      </c>
      <c r="AT291" s="72">
        <f t="shared" ca="1" si="192"/>
        <v>0</v>
      </c>
      <c r="AU291" s="85">
        <f t="shared" ca="1" si="193"/>
        <v>0</v>
      </c>
      <c r="AV291" s="85"/>
      <c r="AW291" s="73">
        <f t="shared" ca="1" si="194"/>
        <v>0</v>
      </c>
      <c r="AY291" s="73">
        <f t="shared" ca="1" si="195"/>
        <v>0</v>
      </c>
      <c r="AZ291" s="86"/>
    </row>
    <row r="292" spans="1:52" ht="12" customHeight="1">
      <c r="A292" s="77">
        <f t="shared" si="196"/>
        <v>46508</v>
      </c>
      <c r="B292" s="78">
        <f t="shared" si="197"/>
        <v>50000</v>
      </c>
      <c r="C292" s="87"/>
      <c r="D292" s="79">
        <f t="shared" si="159"/>
        <v>50000</v>
      </c>
      <c r="E292" s="67">
        <f t="shared" si="160"/>
        <v>0</v>
      </c>
      <c r="F292" s="67">
        <f t="shared" ca="1" si="161"/>
        <v>0</v>
      </c>
      <c r="G292" s="80">
        <f>VLOOKUP($A292,[0]!Table,MATCH(G$4,[0]!Curves,0))</f>
        <v>0</v>
      </c>
      <c r="H292" s="81">
        <f t="shared" si="162"/>
        <v>0</v>
      </c>
      <c r="I292" s="80">
        <f t="shared" si="163"/>
        <v>0</v>
      </c>
      <c r="J292" s="80">
        <f>VLOOKUP($A292,[0]!Table,MATCH(J$4,[0]!Curves,0))</f>
        <v>0</v>
      </c>
      <c r="K292" s="81">
        <f t="shared" si="164"/>
        <v>0</v>
      </c>
      <c r="L292" s="99">
        <f t="shared" si="165"/>
        <v>0</v>
      </c>
      <c r="M292" s="80">
        <f>VLOOKUP($A292,[0]!Table,MATCH(M$4,[0]!Curves,0))</f>
        <v>0</v>
      </c>
      <c r="N292" s="81">
        <f t="shared" si="166"/>
        <v>0</v>
      </c>
      <c r="O292" s="99">
        <f t="shared" si="167"/>
        <v>0</v>
      </c>
      <c r="P292" s="71"/>
      <c r="Q292" s="99">
        <f t="shared" si="168"/>
        <v>0</v>
      </c>
      <c r="R292" s="99">
        <f t="shared" si="169"/>
        <v>0</v>
      </c>
      <c r="S292" s="99">
        <f t="shared" si="170"/>
        <v>0</v>
      </c>
      <c r="T292" s="82"/>
      <c r="U292" s="22">
        <f t="shared" si="171"/>
        <v>31</v>
      </c>
      <c r="V292" s="83">
        <f t="shared" si="172"/>
        <v>46563</v>
      </c>
      <c r="W292" s="22">
        <f t="shared" ca="1" si="173"/>
        <v>9514</v>
      </c>
      <c r="X292" s="80">
        <f>VLOOKUP($A292,[0]!Table,MATCH(X$4,[0]!Curves,0))</f>
        <v>6.5802601361808002E-2</v>
      </c>
      <c r="Y292" s="84">
        <f t="shared" ca="1" si="174"/>
        <v>0.18519110982109252</v>
      </c>
      <c r="Z292" s="22">
        <f t="shared" si="175"/>
        <v>0</v>
      </c>
      <c r="AA292" s="22">
        <f t="shared" si="176"/>
        <v>0</v>
      </c>
      <c r="AC292" s="72">
        <f t="shared" ca="1" si="177"/>
        <v>0</v>
      </c>
      <c r="AD292" s="72">
        <f t="shared" ca="1" si="178"/>
        <v>0</v>
      </c>
      <c r="AE292" s="72">
        <f t="shared" ca="1" si="179"/>
        <v>0</v>
      </c>
      <c r="AF292" s="72">
        <f t="shared" ca="1" si="180"/>
        <v>0</v>
      </c>
      <c r="AG292" s="72">
        <f t="shared" ca="1" si="181"/>
        <v>0</v>
      </c>
      <c r="AH292" s="72">
        <f t="shared" ca="1" si="182"/>
        <v>0</v>
      </c>
      <c r="AI292" s="72">
        <f t="shared" ca="1" si="183"/>
        <v>0</v>
      </c>
      <c r="AJ292" s="72">
        <f t="shared" ca="1" si="184"/>
        <v>0</v>
      </c>
      <c r="AK292" s="72">
        <f t="shared" ca="1" si="185"/>
        <v>0</v>
      </c>
      <c r="AL292" s="76"/>
      <c r="AM292" s="72">
        <f t="shared" ca="1" si="186"/>
        <v>0</v>
      </c>
      <c r="AN292" s="72">
        <f t="shared" ca="1" si="187"/>
        <v>0</v>
      </c>
      <c r="AO292" s="72">
        <f t="shared" ca="1" si="188"/>
        <v>0</v>
      </c>
      <c r="AP292" s="85">
        <f t="shared" ca="1" si="189"/>
        <v>0</v>
      </c>
      <c r="AR292" s="72">
        <f t="shared" ca="1" si="190"/>
        <v>0</v>
      </c>
      <c r="AS292" s="72">
        <f t="shared" ca="1" si="191"/>
        <v>0</v>
      </c>
      <c r="AT292" s="72">
        <f t="shared" ca="1" si="192"/>
        <v>0</v>
      </c>
      <c r="AU292" s="85">
        <f t="shared" ca="1" si="193"/>
        <v>0</v>
      </c>
      <c r="AV292" s="85"/>
      <c r="AW292" s="73">
        <f t="shared" ca="1" si="194"/>
        <v>0</v>
      </c>
      <c r="AY292" s="73">
        <f t="shared" ca="1" si="195"/>
        <v>0</v>
      </c>
      <c r="AZ292" s="86"/>
    </row>
    <row r="293" spans="1:52" ht="12" customHeight="1">
      <c r="A293" s="77">
        <f t="shared" si="196"/>
        <v>46539</v>
      </c>
      <c r="B293" s="78">
        <f t="shared" si="197"/>
        <v>50000</v>
      </c>
      <c r="C293" s="87"/>
      <c r="D293" s="79">
        <f t="shared" si="159"/>
        <v>50000</v>
      </c>
      <c r="E293" s="67">
        <f t="shared" si="160"/>
        <v>0</v>
      </c>
      <c r="F293" s="67">
        <f t="shared" ca="1" si="161"/>
        <v>0</v>
      </c>
      <c r="G293" s="80">
        <f>VLOOKUP($A293,[0]!Table,MATCH(G$4,[0]!Curves,0))</f>
        <v>0</v>
      </c>
      <c r="H293" s="81">
        <f t="shared" si="162"/>
        <v>0</v>
      </c>
      <c r="I293" s="80">
        <f t="shared" si="163"/>
        <v>0</v>
      </c>
      <c r="J293" s="80">
        <f>VLOOKUP($A293,[0]!Table,MATCH(J$4,[0]!Curves,0))</f>
        <v>0</v>
      </c>
      <c r="K293" s="81">
        <f t="shared" si="164"/>
        <v>0</v>
      </c>
      <c r="L293" s="99">
        <f t="shared" si="165"/>
        <v>0</v>
      </c>
      <c r="M293" s="80">
        <f>VLOOKUP($A293,[0]!Table,MATCH(M$4,[0]!Curves,0))</f>
        <v>0</v>
      </c>
      <c r="N293" s="81">
        <f t="shared" si="166"/>
        <v>0</v>
      </c>
      <c r="O293" s="99">
        <f t="shared" si="167"/>
        <v>0</v>
      </c>
      <c r="P293" s="71"/>
      <c r="Q293" s="99">
        <f t="shared" si="168"/>
        <v>0</v>
      </c>
      <c r="R293" s="99">
        <f t="shared" si="169"/>
        <v>0</v>
      </c>
      <c r="S293" s="99">
        <f t="shared" si="170"/>
        <v>0</v>
      </c>
      <c r="T293" s="82"/>
      <c r="U293" s="22">
        <f t="shared" si="171"/>
        <v>30</v>
      </c>
      <c r="V293" s="83">
        <f t="shared" si="172"/>
        <v>46593</v>
      </c>
      <c r="W293" s="22">
        <f t="shared" ca="1" si="173"/>
        <v>9544</v>
      </c>
      <c r="X293" s="80">
        <f>VLOOKUP($A293,[0]!Table,MATCH(X$4,[0]!Curves,0))</f>
        <v>6.58002107601834E-2</v>
      </c>
      <c r="Y293" s="84">
        <f t="shared" ca="1" si="174"/>
        <v>0.18421974492826534</v>
      </c>
      <c r="Z293" s="22">
        <f t="shared" si="175"/>
        <v>0</v>
      </c>
      <c r="AA293" s="22">
        <f t="shared" si="176"/>
        <v>0</v>
      </c>
      <c r="AC293" s="72">
        <f t="shared" ca="1" si="177"/>
        <v>0</v>
      </c>
      <c r="AD293" s="72">
        <f t="shared" ca="1" si="178"/>
        <v>0</v>
      </c>
      <c r="AE293" s="72">
        <f t="shared" ca="1" si="179"/>
        <v>0</v>
      </c>
      <c r="AF293" s="72">
        <f t="shared" ca="1" si="180"/>
        <v>0</v>
      </c>
      <c r="AG293" s="72">
        <f t="shared" ca="1" si="181"/>
        <v>0</v>
      </c>
      <c r="AH293" s="72">
        <f t="shared" ca="1" si="182"/>
        <v>0</v>
      </c>
      <c r="AI293" s="72">
        <f t="shared" ca="1" si="183"/>
        <v>0</v>
      </c>
      <c r="AJ293" s="72">
        <f t="shared" ca="1" si="184"/>
        <v>0</v>
      </c>
      <c r="AK293" s="72">
        <f t="shared" ca="1" si="185"/>
        <v>0</v>
      </c>
      <c r="AL293" s="76"/>
      <c r="AM293" s="72">
        <f t="shared" ca="1" si="186"/>
        <v>0</v>
      </c>
      <c r="AN293" s="72">
        <f t="shared" ca="1" si="187"/>
        <v>0</v>
      </c>
      <c r="AO293" s="72">
        <f t="shared" ca="1" si="188"/>
        <v>0</v>
      </c>
      <c r="AP293" s="85">
        <f t="shared" ca="1" si="189"/>
        <v>0</v>
      </c>
      <c r="AR293" s="72">
        <f t="shared" ca="1" si="190"/>
        <v>0</v>
      </c>
      <c r="AS293" s="72">
        <f t="shared" ca="1" si="191"/>
        <v>0</v>
      </c>
      <c r="AT293" s="72">
        <f t="shared" ca="1" si="192"/>
        <v>0</v>
      </c>
      <c r="AU293" s="85">
        <f t="shared" ca="1" si="193"/>
        <v>0</v>
      </c>
      <c r="AV293" s="85"/>
      <c r="AW293" s="73">
        <f t="shared" ca="1" si="194"/>
        <v>0</v>
      </c>
      <c r="AY293" s="73">
        <f t="shared" ca="1" si="195"/>
        <v>0</v>
      </c>
      <c r="AZ293" s="86"/>
    </row>
    <row r="294" spans="1:52" ht="12" customHeight="1">
      <c r="A294" s="77">
        <f t="shared" si="196"/>
        <v>46569</v>
      </c>
      <c r="B294" s="78">
        <f t="shared" si="197"/>
        <v>50000</v>
      </c>
      <c r="C294" s="87"/>
      <c r="D294" s="79">
        <f t="shared" si="159"/>
        <v>50000</v>
      </c>
      <c r="E294" s="67">
        <f t="shared" si="160"/>
        <v>0</v>
      </c>
      <c r="F294" s="67">
        <f t="shared" ca="1" si="161"/>
        <v>0</v>
      </c>
      <c r="G294" s="80">
        <f>VLOOKUP($A294,[0]!Table,MATCH(G$4,[0]!Curves,0))</f>
        <v>0</v>
      </c>
      <c r="H294" s="81">
        <f t="shared" si="162"/>
        <v>0</v>
      </c>
      <c r="I294" s="80">
        <f t="shared" si="163"/>
        <v>0</v>
      </c>
      <c r="J294" s="80">
        <f>VLOOKUP($A294,[0]!Table,MATCH(J$4,[0]!Curves,0))</f>
        <v>0</v>
      </c>
      <c r="K294" s="81">
        <f t="shared" si="164"/>
        <v>0</v>
      </c>
      <c r="L294" s="99">
        <f t="shared" si="165"/>
        <v>0</v>
      </c>
      <c r="M294" s="80">
        <f>VLOOKUP($A294,[0]!Table,MATCH(M$4,[0]!Curves,0))</f>
        <v>0</v>
      </c>
      <c r="N294" s="81">
        <f t="shared" si="166"/>
        <v>0</v>
      </c>
      <c r="O294" s="99">
        <f t="shared" si="167"/>
        <v>0</v>
      </c>
      <c r="P294" s="71"/>
      <c r="Q294" s="99">
        <f t="shared" si="168"/>
        <v>0</v>
      </c>
      <c r="R294" s="99">
        <f t="shared" si="169"/>
        <v>0</v>
      </c>
      <c r="S294" s="99">
        <f t="shared" si="170"/>
        <v>0</v>
      </c>
      <c r="T294" s="82"/>
      <c r="U294" s="22">
        <f t="shared" si="171"/>
        <v>31</v>
      </c>
      <c r="V294" s="83">
        <f t="shared" si="172"/>
        <v>46624</v>
      </c>
      <c r="W294" s="22">
        <f t="shared" ca="1" si="173"/>
        <v>9575</v>
      </c>
      <c r="X294" s="80">
        <f>VLOOKUP($A294,[0]!Table,MATCH(X$4,[0]!Curves,0))</f>
        <v>6.5797897274742806E-2</v>
      </c>
      <c r="Y294" s="84">
        <f t="shared" ca="1" si="174"/>
        <v>0.18322142431396204</v>
      </c>
      <c r="Z294" s="22">
        <f t="shared" si="175"/>
        <v>0</v>
      </c>
      <c r="AA294" s="22">
        <f t="shared" si="176"/>
        <v>0</v>
      </c>
      <c r="AC294" s="72">
        <f t="shared" ca="1" si="177"/>
        <v>0</v>
      </c>
      <c r="AD294" s="72">
        <f t="shared" ca="1" si="178"/>
        <v>0</v>
      </c>
      <c r="AE294" s="72">
        <f t="shared" ca="1" si="179"/>
        <v>0</v>
      </c>
      <c r="AF294" s="72">
        <f t="shared" ca="1" si="180"/>
        <v>0</v>
      </c>
      <c r="AG294" s="72">
        <f t="shared" ca="1" si="181"/>
        <v>0</v>
      </c>
      <c r="AH294" s="72">
        <f t="shared" ca="1" si="182"/>
        <v>0</v>
      </c>
      <c r="AI294" s="72">
        <f t="shared" ca="1" si="183"/>
        <v>0</v>
      </c>
      <c r="AJ294" s="72">
        <f t="shared" ca="1" si="184"/>
        <v>0</v>
      </c>
      <c r="AK294" s="72">
        <f t="shared" ca="1" si="185"/>
        <v>0</v>
      </c>
      <c r="AL294" s="76"/>
      <c r="AM294" s="72">
        <f t="shared" ca="1" si="186"/>
        <v>0</v>
      </c>
      <c r="AN294" s="72">
        <f t="shared" ca="1" si="187"/>
        <v>0</v>
      </c>
      <c r="AO294" s="72">
        <f t="shared" ca="1" si="188"/>
        <v>0</v>
      </c>
      <c r="AP294" s="85">
        <f t="shared" ca="1" si="189"/>
        <v>0</v>
      </c>
      <c r="AR294" s="72">
        <f t="shared" ca="1" si="190"/>
        <v>0</v>
      </c>
      <c r="AS294" s="72">
        <f t="shared" ca="1" si="191"/>
        <v>0</v>
      </c>
      <c r="AT294" s="72">
        <f t="shared" ca="1" si="192"/>
        <v>0</v>
      </c>
      <c r="AU294" s="85">
        <f t="shared" ca="1" si="193"/>
        <v>0</v>
      </c>
      <c r="AV294" s="85"/>
      <c r="AW294" s="73">
        <f t="shared" ca="1" si="194"/>
        <v>0</v>
      </c>
      <c r="AY294" s="73">
        <f t="shared" ca="1" si="195"/>
        <v>0</v>
      </c>
      <c r="AZ294" s="86"/>
    </row>
    <row r="295" spans="1:52" ht="12" customHeight="1">
      <c r="A295" s="77">
        <f t="shared" si="196"/>
        <v>46600</v>
      </c>
      <c r="B295" s="78">
        <f t="shared" si="197"/>
        <v>50000</v>
      </c>
      <c r="C295" s="87"/>
      <c r="D295" s="79">
        <f t="shared" si="159"/>
        <v>50000</v>
      </c>
      <c r="E295" s="67">
        <f t="shared" si="160"/>
        <v>0</v>
      </c>
      <c r="F295" s="67">
        <f t="shared" ca="1" si="161"/>
        <v>0</v>
      </c>
      <c r="G295" s="80">
        <f>VLOOKUP($A295,[0]!Table,MATCH(G$4,[0]!Curves,0))</f>
        <v>0</v>
      </c>
      <c r="H295" s="81">
        <f t="shared" si="162"/>
        <v>0</v>
      </c>
      <c r="I295" s="80">
        <f t="shared" si="163"/>
        <v>0</v>
      </c>
      <c r="J295" s="80">
        <f>VLOOKUP($A295,[0]!Table,MATCH(J$4,[0]!Curves,0))</f>
        <v>0</v>
      </c>
      <c r="K295" s="81">
        <f t="shared" si="164"/>
        <v>0</v>
      </c>
      <c r="L295" s="99">
        <f t="shared" si="165"/>
        <v>0</v>
      </c>
      <c r="M295" s="80">
        <f>VLOOKUP($A295,[0]!Table,MATCH(M$4,[0]!Curves,0))</f>
        <v>0</v>
      </c>
      <c r="N295" s="81">
        <f t="shared" si="166"/>
        <v>0</v>
      </c>
      <c r="O295" s="99">
        <f t="shared" si="167"/>
        <v>0</v>
      </c>
      <c r="P295" s="71"/>
      <c r="Q295" s="99">
        <f t="shared" si="168"/>
        <v>0</v>
      </c>
      <c r="R295" s="99">
        <f t="shared" si="169"/>
        <v>0</v>
      </c>
      <c r="S295" s="99">
        <f t="shared" si="170"/>
        <v>0</v>
      </c>
      <c r="T295" s="82"/>
      <c r="U295" s="22">
        <f t="shared" si="171"/>
        <v>31</v>
      </c>
      <c r="V295" s="83">
        <f t="shared" si="172"/>
        <v>46655</v>
      </c>
      <c r="W295" s="22">
        <f t="shared" ca="1" si="173"/>
        <v>9606</v>
      </c>
      <c r="X295" s="80">
        <f>VLOOKUP($A295,[0]!Table,MATCH(X$4,[0]!Curves,0))</f>
        <v>6.5795506673122603E-2</v>
      </c>
      <c r="Y295" s="84">
        <f t="shared" ca="1" si="174"/>
        <v>0.18222858538765255</v>
      </c>
      <c r="Z295" s="22">
        <f t="shared" si="175"/>
        <v>0</v>
      </c>
      <c r="AA295" s="22">
        <f t="shared" si="176"/>
        <v>0</v>
      </c>
      <c r="AC295" s="72">
        <f t="shared" ca="1" si="177"/>
        <v>0</v>
      </c>
      <c r="AD295" s="72">
        <f t="shared" ca="1" si="178"/>
        <v>0</v>
      </c>
      <c r="AE295" s="72">
        <f t="shared" ca="1" si="179"/>
        <v>0</v>
      </c>
      <c r="AF295" s="72">
        <f t="shared" ca="1" si="180"/>
        <v>0</v>
      </c>
      <c r="AG295" s="72">
        <f t="shared" ca="1" si="181"/>
        <v>0</v>
      </c>
      <c r="AH295" s="72">
        <f t="shared" ca="1" si="182"/>
        <v>0</v>
      </c>
      <c r="AI295" s="72">
        <f t="shared" ca="1" si="183"/>
        <v>0</v>
      </c>
      <c r="AJ295" s="72">
        <f t="shared" ca="1" si="184"/>
        <v>0</v>
      </c>
      <c r="AK295" s="72">
        <f t="shared" ca="1" si="185"/>
        <v>0</v>
      </c>
      <c r="AL295" s="76"/>
      <c r="AM295" s="72">
        <f t="shared" ca="1" si="186"/>
        <v>0</v>
      </c>
      <c r="AN295" s="72">
        <f t="shared" ca="1" si="187"/>
        <v>0</v>
      </c>
      <c r="AO295" s="72">
        <f t="shared" ca="1" si="188"/>
        <v>0</v>
      </c>
      <c r="AP295" s="85">
        <f t="shared" ca="1" si="189"/>
        <v>0</v>
      </c>
      <c r="AR295" s="72">
        <f t="shared" ca="1" si="190"/>
        <v>0</v>
      </c>
      <c r="AS295" s="72">
        <f t="shared" ca="1" si="191"/>
        <v>0</v>
      </c>
      <c r="AT295" s="72">
        <f t="shared" ca="1" si="192"/>
        <v>0</v>
      </c>
      <c r="AU295" s="85">
        <f t="shared" ca="1" si="193"/>
        <v>0</v>
      </c>
      <c r="AV295" s="85"/>
      <c r="AW295" s="73">
        <f t="shared" ca="1" si="194"/>
        <v>0</v>
      </c>
      <c r="AY295" s="73">
        <f t="shared" ca="1" si="195"/>
        <v>0</v>
      </c>
      <c r="AZ295" s="86"/>
    </row>
    <row r="296" spans="1:52" ht="12" customHeight="1">
      <c r="A296" s="77">
        <f t="shared" si="196"/>
        <v>46631</v>
      </c>
      <c r="B296" s="78">
        <f t="shared" si="197"/>
        <v>50000</v>
      </c>
      <c r="C296" s="87"/>
      <c r="D296" s="79">
        <f t="shared" si="159"/>
        <v>50000</v>
      </c>
      <c r="E296" s="67">
        <f t="shared" si="160"/>
        <v>0</v>
      </c>
      <c r="F296" s="67">
        <f t="shared" ca="1" si="161"/>
        <v>0</v>
      </c>
      <c r="G296" s="80">
        <f>VLOOKUP($A296,[0]!Table,MATCH(G$4,[0]!Curves,0))</f>
        <v>0</v>
      </c>
      <c r="H296" s="81">
        <f t="shared" si="162"/>
        <v>0</v>
      </c>
      <c r="I296" s="80">
        <f t="shared" si="163"/>
        <v>0</v>
      </c>
      <c r="J296" s="80">
        <f>VLOOKUP($A296,[0]!Table,MATCH(J$4,[0]!Curves,0))</f>
        <v>0</v>
      </c>
      <c r="K296" s="81">
        <f t="shared" si="164"/>
        <v>0</v>
      </c>
      <c r="L296" s="99">
        <f t="shared" si="165"/>
        <v>0</v>
      </c>
      <c r="M296" s="80">
        <f>VLOOKUP($A296,[0]!Table,MATCH(M$4,[0]!Curves,0))</f>
        <v>0</v>
      </c>
      <c r="N296" s="81">
        <f t="shared" si="166"/>
        <v>0</v>
      </c>
      <c r="O296" s="99">
        <f t="shared" si="167"/>
        <v>0</v>
      </c>
      <c r="P296" s="71"/>
      <c r="Q296" s="99">
        <f t="shared" si="168"/>
        <v>0</v>
      </c>
      <c r="R296" s="99">
        <f t="shared" si="169"/>
        <v>0</v>
      </c>
      <c r="S296" s="99">
        <f t="shared" si="170"/>
        <v>0</v>
      </c>
      <c r="T296" s="82"/>
      <c r="U296" s="22">
        <f t="shared" si="171"/>
        <v>30</v>
      </c>
      <c r="V296" s="83">
        <f t="shared" si="172"/>
        <v>46685</v>
      </c>
      <c r="W296" s="22">
        <f t="shared" ca="1" si="173"/>
        <v>9636</v>
      </c>
      <c r="X296" s="80">
        <f>VLOOKUP($A296,[0]!Table,MATCH(X$4,[0]!Curves,0))</f>
        <v>6.5793116071503704E-2</v>
      </c>
      <c r="Y296" s="84">
        <f t="shared" ca="1" si="174"/>
        <v>0.18127296410828167</v>
      </c>
      <c r="Z296" s="22">
        <f t="shared" si="175"/>
        <v>0</v>
      </c>
      <c r="AA296" s="22">
        <f t="shared" si="176"/>
        <v>0</v>
      </c>
      <c r="AC296" s="72">
        <f t="shared" ca="1" si="177"/>
        <v>0</v>
      </c>
      <c r="AD296" s="72">
        <f t="shared" ca="1" si="178"/>
        <v>0</v>
      </c>
      <c r="AE296" s="72">
        <f t="shared" ca="1" si="179"/>
        <v>0</v>
      </c>
      <c r="AF296" s="72">
        <f t="shared" ca="1" si="180"/>
        <v>0</v>
      </c>
      <c r="AG296" s="72">
        <f t="shared" ca="1" si="181"/>
        <v>0</v>
      </c>
      <c r="AH296" s="72">
        <f t="shared" ca="1" si="182"/>
        <v>0</v>
      </c>
      <c r="AI296" s="72">
        <f t="shared" ca="1" si="183"/>
        <v>0</v>
      </c>
      <c r="AJ296" s="72">
        <f t="shared" ca="1" si="184"/>
        <v>0</v>
      </c>
      <c r="AK296" s="72">
        <f t="shared" ca="1" si="185"/>
        <v>0</v>
      </c>
      <c r="AL296" s="76"/>
      <c r="AM296" s="72">
        <f t="shared" ca="1" si="186"/>
        <v>0</v>
      </c>
      <c r="AN296" s="72">
        <f t="shared" ca="1" si="187"/>
        <v>0</v>
      </c>
      <c r="AO296" s="72">
        <f t="shared" ca="1" si="188"/>
        <v>0</v>
      </c>
      <c r="AP296" s="85">
        <f t="shared" ca="1" si="189"/>
        <v>0</v>
      </c>
      <c r="AR296" s="72">
        <f t="shared" ca="1" si="190"/>
        <v>0</v>
      </c>
      <c r="AS296" s="72">
        <f t="shared" ca="1" si="191"/>
        <v>0</v>
      </c>
      <c r="AT296" s="72">
        <f t="shared" ca="1" si="192"/>
        <v>0</v>
      </c>
      <c r="AU296" s="85">
        <f t="shared" ca="1" si="193"/>
        <v>0</v>
      </c>
      <c r="AV296" s="85"/>
      <c r="AW296" s="73">
        <f t="shared" ca="1" si="194"/>
        <v>0</v>
      </c>
      <c r="AY296" s="73">
        <f t="shared" ca="1" si="195"/>
        <v>0</v>
      </c>
      <c r="AZ296" s="86"/>
    </row>
    <row r="297" spans="1:52" ht="12" customHeight="1">
      <c r="A297" s="77">
        <f t="shared" si="196"/>
        <v>46661</v>
      </c>
      <c r="B297" s="78">
        <f t="shared" si="197"/>
        <v>50000</v>
      </c>
      <c r="C297" s="87"/>
      <c r="D297" s="79">
        <f t="shared" si="159"/>
        <v>50000</v>
      </c>
      <c r="E297" s="67">
        <f t="shared" si="160"/>
        <v>0</v>
      </c>
      <c r="F297" s="67">
        <f t="shared" ca="1" si="161"/>
        <v>0</v>
      </c>
      <c r="G297" s="80">
        <f>VLOOKUP($A297,[0]!Table,MATCH(G$4,[0]!Curves,0))</f>
        <v>0</v>
      </c>
      <c r="H297" s="81">
        <f t="shared" si="162"/>
        <v>0</v>
      </c>
      <c r="I297" s="80">
        <f t="shared" si="163"/>
        <v>0</v>
      </c>
      <c r="J297" s="80">
        <f>VLOOKUP($A297,[0]!Table,MATCH(J$4,[0]!Curves,0))</f>
        <v>0</v>
      </c>
      <c r="K297" s="81">
        <f t="shared" si="164"/>
        <v>0</v>
      </c>
      <c r="L297" s="99">
        <f t="shared" si="165"/>
        <v>0</v>
      </c>
      <c r="M297" s="80">
        <f>VLOOKUP($A297,[0]!Table,MATCH(M$4,[0]!Curves,0))</f>
        <v>0</v>
      </c>
      <c r="N297" s="81">
        <f t="shared" si="166"/>
        <v>0</v>
      </c>
      <c r="O297" s="99">
        <f t="shared" si="167"/>
        <v>0</v>
      </c>
      <c r="P297" s="71"/>
      <c r="Q297" s="99">
        <f t="shared" si="168"/>
        <v>0</v>
      </c>
      <c r="R297" s="99">
        <f t="shared" si="169"/>
        <v>0</v>
      </c>
      <c r="S297" s="99">
        <f t="shared" si="170"/>
        <v>0</v>
      </c>
      <c r="T297" s="82"/>
      <c r="U297" s="22">
        <f t="shared" si="171"/>
        <v>31</v>
      </c>
      <c r="V297" s="83">
        <f t="shared" si="172"/>
        <v>46716</v>
      </c>
      <c r="W297" s="22">
        <f t="shared" ca="1" si="173"/>
        <v>9667</v>
      </c>
      <c r="X297" s="80">
        <f>VLOOKUP($A297,[0]!Table,MATCH(X$4,[0]!Curves,0))</f>
        <v>6.5790802586068495E-2</v>
      </c>
      <c r="Y297" s="84">
        <f t="shared" ca="1" si="174"/>
        <v>0.18029082288684964</v>
      </c>
      <c r="Z297" s="22">
        <f t="shared" si="175"/>
        <v>0</v>
      </c>
      <c r="AA297" s="22">
        <f t="shared" si="176"/>
        <v>0</v>
      </c>
      <c r="AC297" s="72">
        <f t="shared" ca="1" si="177"/>
        <v>0</v>
      </c>
      <c r="AD297" s="72">
        <f t="shared" ca="1" si="178"/>
        <v>0</v>
      </c>
      <c r="AE297" s="72">
        <f t="shared" ca="1" si="179"/>
        <v>0</v>
      </c>
      <c r="AF297" s="72">
        <f t="shared" ca="1" si="180"/>
        <v>0</v>
      </c>
      <c r="AG297" s="72">
        <f t="shared" ca="1" si="181"/>
        <v>0</v>
      </c>
      <c r="AH297" s="72">
        <f t="shared" ca="1" si="182"/>
        <v>0</v>
      </c>
      <c r="AI297" s="72">
        <f t="shared" ca="1" si="183"/>
        <v>0</v>
      </c>
      <c r="AJ297" s="72">
        <f t="shared" ca="1" si="184"/>
        <v>0</v>
      </c>
      <c r="AK297" s="72">
        <f t="shared" ca="1" si="185"/>
        <v>0</v>
      </c>
      <c r="AL297" s="76"/>
      <c r="AM297" s="72">
        <f t="shared" ca="1" si="186"/>
        <v>0</v>
      </c>
      <c r="AN297" s="72">
        <f t="shared" ca="1" si="187"/>
        <v>0</v>
      </c>
      <c r="AO297" s="72">
        <f t="shared" ca="1" si="188"/>
        <v>0</v>
      </c>
      <c r="AP297" s="85">
        <f t="shared" ca="1" si="189"/>
        <v>0</v>
      </c>
      <c r="AR297" s="72">
        <f t="shared" ca="1" si="190"/>
        <v>0</v>
      </c>
      <c r="AS297" s="72">
        <f t="shared" ca="1" si="191"/>
        <v>0</v>
      </c>
      <c r="AT297" s="72">
        <f t="shared" ca="1" si="192"/>
        <v>0</v>
      </c>
      <c r="AU297" s="85">
        <f t="shared" ca="1" si="193"/>
        <v>0</v>
      </c>
      <c r="AV297" s="85"/>
      <c r="AW297" s="73">
        <f t="shared" ca="1" si="194"/>
        <v>0</v>
      </c>
      <c r="AY297" s="73">
        <f t="shared" ca="1" si="195"/>
        <v>0</v>
      </c>
      <c r="AZ297" s="86"/>
    </row>
    <row r="298" spans="1:52" ht="12" customHeight="1">
      <c r="A298" s="77">
        <f t="shared" si="196"/>
        <v>46692</v>
      </c>
      <c r="B298" s="78">
        <f t="shared" si="197"/>
        <v>50000</v>
      </c>
      <c r="C298" s="87"/>
      <c r="D298" s="79">
        <f t="shared" si="159"/>
        <v>50000</v>
      </c>
      <c r="E298" s="67">
        <f t="shared" si="160"/>
        <v>0</v>
      </c>
      <c r="F298" s="67">
        <f t="shared" ca="1" si="161"/>
        <v>0</v>
      </c>
      <c r="G298" s="80">
        <f>VLOOKUP($A298,[0]!Table,MATCH(G$4,[0]!Curves,0))</f>
        <v>0</v>
      </c>
      <c r="H298" s="81">
        <f t="shared" si="162"/>
        <v>0</v>
      </c>
      <c r="I298" s="80">
        <f t="shared" si="163"/>
        <v>0</v>
      </c>
      <c r="J298" s="80">
        <f>VLOOKUP($A298,[0]!Table,MATCH(J$4,[0]!Curves,0))</f>
        <v>0</v>
      </c>
      <c r="K298" s="81">
        <f t="shared" si="164"/>
        <v>0</v>
      </c>
      <c r="L298" s="99">
        <f t="shared" si="165"/>
        <v>0</v>
      </c>
      <c r="M298" s="80">
        <f>VLOOKUP($A298,[0]!Table,MATCH(M$4,[0]!Curves,0))</f>
        <v>0</v>
      </c>
      <c r="N298" s="81">
        <f t="shared" si="166"/>
        <v>0</v>
      </c>
      <c r="O298" s="99">
        <f t="shared" si="167"/>
        <v>0</v>
      </c>
      <c r="P298" s="71"/>
      <c r="Q298" s="99">
        <f t="shared" si="168"/>
        <v>0</v>
      </c>
      <c r="R298" s="99">
        <f t="shared" si="169"/>
        <v>0</v>
      </c>
      <c r="S298" s="99">
        <f t="shared" si="170"/>
        <v>0</v>
      </c>
      <c r="T298" s="82"/>
      <c r="U298" s="22">
        <f t="shared" si="171"/>
        <v>30</v>
      </c>
      <c r="V298" s="83">
        <f t="shared" si="172"/>
        <v>46746</v>
      </c>
      <c r="W298" s="22">
        <f t="shared" ca="1" si="173"/>
        <v>9697</v>
      </c>
      <c r="X298" s="80">
        <f>VLOOKUP($A298,[0]!Table,MATCH(X$4,[0]!Curves,0))</f>
        <v>6.5788411984453607E-2</v>
      </c>
      <c r="Y298" s="84">
        <f t="shared" ca="1" si="174"/>
        <v>0.17934549758789076</v>
      </c>
      <c r="Z298" s="22">
        <f t="shared" si="175"/>
        <v>0</v>
      </c>
      <c r="AA298" s="22">
        <f t="shared" si="176"/>
        <v>0</v>
      </c>
      <c r="AC298" s="72">
        <f t="shared" ca="1" si="177"/>
        <v>0</v>
      </c>
      <c r="AD298" s="72">
        <f t="shared" ca="1" si="178"/>
        <v>0</v>
      </c>
      <c r="AE298" s="72">
        <f t="shared" ca="1" si="179"/>
        <v>0</v>
      </c>
      <c r="AF298" s="72">
        <f t="shared" ca="1" si="180"/>
        <v>0</v>
      </c>
      <c r="AG298" s="72">
        <f t="shared" ca="1" si="181"/>
        <v>0</v>
      </c>
      <c r="AH298" s="72">
        <f t="shared" ca="1" si="182"/>
        <v>0</v>
      </c>
      <c r="AI298" s="72">
        <f t="shared" ca="1" si="183"/>
        <v>0</v>
      </c>
      <c r="AJ298" s="72">
        <f t="shared" ca="1" si="184"/>
        <v>0</v>
      </c>
      <c r="AK298" s="72">
        <f t="shared" ca="1" si="185"/>
        <v>0</v>
      </c>
      <c r="AL298" s="76"/>
      <c r="AM298" s="72">
        <f t="shared" ca="1" si="186"/>
        <v>0</v>
      </c>
      <c r="AN298" s="72">
        <f t="shared" ca="1" si="187"/>
        <v>0</v>
      </c>
      <c r="AO298" s="72">
        <f t="shared" ca="1" si="188"/>
        <v>0</v>
      </c>
      <c r="AP298" s="85">
        <f t="shared" ca="1" si="189"/>
        <v>0</v>
      </c>
      <c r="AR298" s="72">
        <f t="shared" ca="1" si="190"/>
        <v>0</v>
      </c>
      <c r="AS298" s="72">
        <f t="shared" ca="1" si="191"/>
        <v>0</v>
      </c>
      <c r="AT298" s="72">
        <f t="shared" ca="1" si="192"/>
        <v>0</v>
      </c>
      <c r="AU298" s="85">
        <f t="shared" ca="1" si="193"/>
        <v>0</v>
      </c>
      <c r="AV298" s="85"/>
      <c r="AW298" s="73">
        <f t="shared" ca="1" si="194"/>
        <v>0</v>
      </c>
      <c r="AY298" s="73">
        <f t="shared" ca="1" si="195"/>
        <v>0</v>
      </c>
      <c r="AZ298" s="86"/>
    </row>
    <row r="299" spans="1:52" ht="12" customHeight="1">
      <c r="A299" s="77">
        <f t="shared" si="196"/>
        <v>46722</v>
      </c>
      <c r="B299" s="78">
        <f t="shared" si="197"/>
        <v>50000</v>
      </c>
      <c r="C299" s="87"/>
      <c r="D299" s="79">
        <f t="shared" si="159"/>
        <v>50000</v>
      </c>
      <c r="E299" s="67">
        <f t="shared" si="160"/>
        <v>0</v>
      </c>
      <c r="F299" s="67">
        <f t="shared" ca="1" si="161"/>
        <v>0</v>
      </c>
      <c r="G299" s="80">
        <f>VLOOKUP($A299,[0]!Table,MATCH(G$4,[0]!Curves,0))</f>
        <v>0</v>
      </c>
      <c r="H299" s="81">
        <f t="shared" si="162"/>
        <v>0</v>
      </c>
      <c r="I299" s="80">
        <f t="shared" si="163"/>
        <v>0</v>
      </c>
      <c r="J299" s="80">
        <f>VLOOKUP($A299,[0]!Table,MATCH(J$4,[0]!Curves,0))</f>
        <v>0</v>
      </c>
      <c r="K299" s="81">
        <f t="shared" si="164"/>
        <v>0</v>
      </c>
      <c r="L299" s="99">
        <f t="shared" si="165"/>
        <v>0</v>
      </c>
      <c r="M299" s="80">
        <f>VLOOKUP($A299,[0]!Table,MATCH(M$4,[0]!Curves,0))</f>
        <v>0</v>
      </c>
      <c r="N299" s="81">
        <f t="shared" si="166"/>
        <v>0</v>
      </c>
      <c r="O299" s="99">
        <f t="shared" si="167"/>
        <v>0</v>
      </c>
      <c r="P299" s="71"/>
      <c r="Q299" s="99">
        <f t="shared" si="168"/>
        <v>0</v>
      </c>
      <c r="R299" s="99">
        <f t="shared" si="169"/>
        <v>0</v>
      </c>
      <c r="S299" s="99">
        <f t="shared" si="170"/>
        <v>0</v>
      </c>
      <c r="T299" s="82"/>
      <c r="U299" s="22">
        <f t="shared" si="171"/>
        <v>31</v>
      </c>
      <c r="V299" s="83">
        <f t="shared" si="172"/>
        <v>46777</v>
      </c>
      <c r="W299" s="22">
        <f t="shared" ca="1" si="173"/>
        <v>9728</v>
      </c>
      <c r="X299" s="80">
        <f>VLOOKUP($A299,[0]!Table,MATCH(X$4,[0]!Curves,0))</f>
        <v>6.5786098499022005E-2</v>
      </c>
      <c r="Y299" s="84">
        <f t="shared" ca="1" si="174"/>
        <v>0.17837393734695689</v>
      </c>
      <c r="Z299" s="22">
        <f t="shared" si="175"/>
        <v>0</v>
      </c>
      <c r="AA299" s="22">
        <f t="shared" si="176"/>
        <v>0</v>
      </c>
      <c r="AC299" s="72">
        <f t="shared" ca="1" si="177"/>
        <v>0</v>
      </c>
      <c r="AD299" s="72">
        <f t="shared" ca="1" si="178"/>
        <v>0</v>
      </c>
      <c r="AE299" s="72">
        <f t="shared" ca="1" si="179"/>
        <v>0</v>
      </c>
      <c r="AF299" s="72">
        <f t="shared" ca="1" si="180"/>
        <v>0</v>
      </c>
      <c r="AG299" s="72">
        <f t="shared" ca="1" si="181"/>
        <v>0</v>
      </c>
      <c r="AH299" s="72">
        <f t="shared" ca="1" si="182"/>
        <v>0</v>
      </c>
      <c r="AI299" s="72">
        <f t="shared" ca="1" si="183"/>
        <v>0</v>
      </c>
      <c r="AJ299" s="72">
        <f t="shared" ca="1" si="184"/>
        <v>0</v>
      </c>
      <c r="AK299" s="72">
        <f t="shared" ca="1" si="185"/>
        <v>0</v>
      </c>
      <c r="AL299" s="76"/>
      <c r="AM299" s="72">
        <f t="shared" ca="1" si="186"/>
        <v>0</v>
      </c>
      <c r="AN299" s="72">
        <f t="shared" ca="1" si="187"/>
        <v>0</v>
      </c>
      <c r="AO299" s="72">
        <f t="shared" ca="1" si="188"/>
        <v>0</v>
      </c>
      <c r="AP299" s="85">
        <f t="shared" ca="1" si="189"/>
        <v>0</v>
      </c>
      <c r="AR299" s="72">
        <f t="shared" ca="1" si="190"/>
        <v>0</v>
      </c>
      <c r="AS299" s="72">
        <f t="shared" ca="1" si="191"/>
        <v>0</v>
      </c>
      <c r="AT299" s="72">
        <f t="shared" ca="1" si="192"/>
        <v>0</v>
      </c>
      <c r="AU299" s="85">
        <f t="shared" ca="1" si="193"/>
        <v>0</v>
      </c>
      <c r="AV299" s="85"/>
      <c r="AW299" s="73">
        <f t="shared" ca="1" si="194"/>
        <v>0</v>
      </c>
      <c r="AY299" s="73">
        <f t="shared" ca="1" si="195"/>
        <v>0</v>
      </c>
      <c r="AZ299" s="86"/>
    </row>
    <row r="300" spans="1:52" ht="12" customHeight="1">
      <c r="A300" s="77">
        <f t="shared" si="196"/>
        <v>46753</v>
      </c>
      <c r="B300" s="78">
        <f t="shared" si="197"/>
        <v>50000</v>
      </c>
      <c r="C300" s="87"/>
      <c r="D300" s="79">
        <f t="shared" si="159"/>
        <v>50000</v>
      </c>
      <c r="E300" s="67">
        <f t="shared" si="160"/>
        <v>0</v>
      </c>
      <c r="F300" s="67">
        <f t="shared" ca="1" si="161"/>
        <v>0</v>
      </c>
      <c r="G300" s="80">
        <f>VLOOKUP($A300,[0]!Table,MATCH(G$4,[0]!Curves,0))</f>
        <v>0</v>
      </c>
      <c r="H300" s="81">
        <f t="shared" si="162"/>
        <v>0</v>
      </c>
      <c r="I300" s="80">
        <f t="shared" si="163"/>
        <v>0</v>
      </c>
      <c r="J300" s="80">
        <f>VLOOKUP($A300,[0]!Table,MATCH(J$4,[0]!Curves,0))</f>
        <v>0</v>
      </c>
      <c r="K300" s="81">
        <f t="shared" si="164"/>
        <v>0</v>
      </c>
      <c r="L300" s="99">
        <f t="shared" si="165"/>
        <v>0</v>
      </c>
      <c r="M300" s="80">
        <f>VLOOKUP($A300,[0]!Table,MATCH(M$4,[0]!Curves,0))</f>
        <v>0</v>
      </c>
      <c r="N300" s="81">
        <f t="shared" si="166"/>
        <v>0</v>
      </c>
      <c r="O300" s="99">
        <f t="shared" si="167"/>
        <v>0</v>
      </c>
      <c r="P300" s="71"/>
      <c r="Q300" s="99">
        <f t="shared" si="168"/>
        <v>0</v>
      </c>
      <c r="R300" s="99">
        <f t="shared" si="169"/>
        <v>0</v>
      </c>
      <c r="S300" s="99">
        <f t="shared" si="170"/>
        <v>0</v>
      </c>
      <c r="T300" s="82"/>
      <c r="U300" s="22">
        <f t="shared" si="171"/>
        <v>31</v>
      </c>
      <c r="V300" s="83">
        <f t="shared" si="172"/>
        <v>46808</v>
      </c>
      <c r="W300" s="22">
        <f t="shared" ca="1" si="173"/>
        <v>9759</v>
      </c>
      <c r="X300" s="80">
        <f>VLOOKUP($A300,[0]!Table,MATCH(X$4,[0]!Curves,0))</f>
        <v>6.5783707897411101E-2</v>
      </c>
      <c r="Y300" s="84">
        <f t="shared" ca="1" si="174"/>
        <v>0.17740771000690878</v>
      </c>
      <c r="Z300" s="22">
        <f t="shared" si="175"/>
        <v>0</v>
      </c>
      <c r="AA300" s="22">
        <f t="shared" si="176"/>
        <v>0</v>
      </c>
      <c r="AC300" s="72">
        <f t="shared" ca="1" si="177"/>
        <v>0</v>
      </c>
      <c r="AD300" s="72">
        <f t="shared" ca="1" si="178"/>
        <v>0</v>
      </c>
      <c r="AE300" s="72">
        <f t="shared" ca="1" si="179"/>
        <v>0</v>
      </c>
      <c r="AF300" s="72">
        <f t="shared" ca="1" si="180"/>
        <v>0</v>
      </c>
      <c r="AG300" s="72">
        <f t="shared" ca="1" si="181"/>
        <v>0</v>
      </c>
      <c r="AH300" s="72">
        <f t="shared" ca="1" si="182"/>
        <v>0</v>
      </c>
      <c r="AI300" s="72">
        <f t="shared" ca="1" si="183"/>
        <v>0</v>
      </c>
      <c r="AJ300" s="72">
        <f t="shared" ca="1" si="184"/>
        <v>0</v>
      </c>
      <c r="AK300" s="72">
        <f t="shared" ca="1" si="185"/>
        <v>0</v>
      </c>
      <c r="AL300" s="76"/>
      <c r="AM300" s="72">
        <f t="shared" ca="1" si="186"/>
        <v>0</v>
      </c>
      <c r="AN300" s="72">
        <f t="shared" ca="1" si="187"/>
        <v>0</v>
      </c>
      <c r="AO300" s="72">
        <f t="shared" ca="1" si="188"/>
        <v>0</v>
      </c>
      <c r="AP300" s="85">
        <f t="shared" ca="1" si="189"/>
        <v>0</v>
      </c>
      <c r="AR300" s="72">
        <f t="shared" ca="1" si="190"/>
        <v>0</v>
      </c>
      <c r="AS300" s="72">
        <f t="shared" ca="1" si="191"/>
        <v>0</v>
      </c>
      <c r="AT300" s="72">
        <f t="shared" ca="1" si="192"/>
        <v>0</v>
      </c>
      <c r="AU300" s="85">
        <f t="shared" ca="1" si="193"/>
        <v>0</v>
      </c>
      <c r="AV300" s="85"/>
      <c r="AW300" s="73">
        <f t="shared" ca="1" si="194"/>
        <v>0</v>
      </c>
      <c r="AY300" s="73">
        <f t="shared" ca="1" si="195"/>
        <v>0</v>
      </c>
      <c r="AZ300" s="86"/>
    </row>
    <row r="301" spans="1:52" ht="12" customHeight="1">
      <c r="A301" s="77">
        <f t="shared" si="196"/>
        <v>46784</v>
      </c>
      <c r="B301" s="78">
        <f t="shared" si="197"/>
        <v>50000</v>
      </c>
      <c r="C301" s="87"/>
      <c r="D301" s="79">
        <f t="shared" si="159"/>
        <v>50000</v>
      </c>
      <c r="E301" s="67">
        <f t="shared" si="160"/>
        <v>0</v>
      </c>
      <c r="F301" s="67">
        <f t="shared" ca="1" si="161"/>
        <v>0</v>
      </c>
      <c r="G301" s="80">
        <f>VLOOKUP($A301,[0]!Table,MATCH(G$4,[0]!Curves,0))</f>
        <v>0</v>
      </c>
      <c r="H301" s="81">
        <f t="shared" si="162"/>
        <v>0</v>
      </c>
      <c r="I301" s="80">
        <f t="shared" si="163"/>
        <v>0</v>
      </c>
      <c r="J301" s="80">
        <f>VLOOKUP($A301,[0]!Table,MATCH(J$4,[0]!Curves,0))</f>
        <v>0</v>
      </c>
      <c r="K301" s="81">
        <f t="shared" si="164"/>
        <v>0</v>
      </c>
      <c r="L301" s="99">
        <f t="shared" si="165"/>
        <v>0</v>
      </c>
      <c r="M301" s="80">
        <f>VLOOKUP($A301,[0]!Table,MATCH(M$4,[0]!Curves,0))</f>
        <v>0</v>
      </c>
      <c r="N301" s="81">
        <f t="shared" si="166"/>
        <v>0</v>
      </c>
      <c r="O301" s="99">
        <f t="shared" si="167"/>
        <v>0</v>
      </c>
      <c r="P301" s="71"/>
      <c r="Q301" s="99">
        <f t="shared" si="168"/>
        <v>0</v>
      </c>
      <c r="R301" s="99">
        <f t="shared" si="169"/>
        <v>0</v>
      </c>
      <c r="S301" s="99">
        <f t="shared" si="170"/>
        <v>0</v>
      </c>
      <c r="T301" s="82"/>
      <c r="U301" s="22">
        <f t="shared" si="171"/>
        <v>29</v>
      </c>
      <c r="V301" s="83">
        <f t="shared" si="172"/>
        <v>46837</v>
      </c>
      <c r="W301" s="22">
        <f t="shared" ca="1" si="173"/>
        <v>9788</v>
      </c>
      <c r="X301" s="80">
        <f>VLOOKUP($A301,[0]!Table,MATCH(X$4,[0]!Curves,0))</f>
        <v>6.57813172958015E-2</v>
      </c>
      <c r="Y301" s="84">
        <f t="shared" ca="1" si="174"/>
        <v>0.17650862156410171</v>
      </c>
      <c r="Z301" s="22">
        <f t="shared" si="175"/>
        <v>0</v>
      </c>
      <c r="AA301" s="22">
        <f t="shared" si="176"/>
        <v>0</v>
      </c>
      <c r="AC301" s="72">
        <f t="shared" ca="1" si="177"/>
        <v>0</v>
      </c>
      <c r="AD301" s="72">
        <f t="shared" ca="1" si="178"/>
        <v>0</v>
      </c>
      <c r="AE301" s="72">
        <f t="shared" ca="1" si="179"/>
        <v>0</v>
      </c>
      <c r="AF301" s="72">
        <f t="shared" ca="1" si="180"/>
        <v>0</v>
      </c>
      <c r="AG301" s="72">
        <f t="shared" ca="1" si="181"/>
        <v>0</v>
      </c>
      <c r="AH301" s="72">
        <f t="shared" ca="1" si="182"/>
        <v>0</v>
      </c>
      <c r="AI301" s="72">
        <f t="shared" ca="1" si="183"/>
        <v>0</v>
      </c>
      <c r="AJ301" s="72">
        <f t="shared" ca="1" si="184"/>
        <v>0</v>
      </c>
      <c r="AK301" s="72">
        <f t="shared" ca="1" si="185"/>
        <v>0</v>
      </c>
      <c r="AL301" s="76"/>
      <c r="AM301" s="72">
        <f t="shared" ca="1" si="186"/>
        <v>0</v>
      </c>
      <c r="AN301" s="72">
        <f t="shared" ca="1" si="187"/>
        <v>0</v>
      </c>
      <c r="AO301" s="72">
        <f t="shared" ca="1" si="188"/>
        <v>0</v>
      </c>
      <c r="AP301" s="85">
        <f t="shared" ca="1" si="189"/>
        <v>0</v>
      </c>
      <c r="AR301" s="72">
        <f t="shared" ca="1" si="190"/>
        <v>0</v>
      </c>
      <c r="AS301" s="72">
        <f t="shared" ca="1" si="191"/>
        <v>0</v>
      </c>
      <c r="AT301" s="72">
        <f t="shared" ca="1" si="192"/>
        <v>0</v>
      </c>
      <c r="AU301" s="85">
        <f t="shared" ca="1" si="193"/>
        <v>0</v>
      </c>
      <c r="AV301" s="85"/>
      <c r="AW301" s="73">
        <f t="shared" ca="1" si="194"/>
        <v>0</v>
      </c>
      <c r="AY301" s="73">
        <f t="shared" ca="1" si="195"/>
        <v>0</v>
      </c>
      <c r="AZ301" s="86"/>
    </row>
    <row r="302" spans="1:52" ht="12" customHeight="1">
      <c r="A302" s="77">
        <f t="shared" si="196"/>
        <v>46813</v>
      </c>
      <c r="B302" s="78">
        <f t="shared" si="197"/>
        <v>50000</v>
      </c>
      <c r="C302" s="87"/>
      <c r="D302" s="79">
        <f t="shared" si="159"/>
        <v>50000</v>
      </c>
      <c r="E302" s="67">
        <f t="shared" si="160"/>
        <v>0</v>
      </c>
      <c r="F302" s="67">
        <f t="shared" ca="1" si="161"/>
        <v>0</v>
      </c>
      <c r="G302" s="80">
        <f>VLOOKUP($A302,[0]!Table,MATCH(G$4,[0]!Curves,0))</f>
        <v>0</v>
      </c>
      <c r="H302" s="81">
        <f t="shared" si="162"/>
        <v>0</v>
      </c>
      <c r="I302" s="80">
        <f t="shared" si="163"/>
        <v>0</v>
      </c>
      <c r="J302" s="80">
        <f>VLOOKUP($A302,[0]!Table,MATCH(J$4,[0]!Curves,0))</f>
        <v>0</v>
      </c>
      <c r="K302" s="81">
        <f t="shared" si="164"/>
        <v>0</v>
      </c>
      <c r="L302" s="99">
        <f t="shared" si="165"/>
        <v>0</v>
      </c>
      <c r="M302" s="80">
        <f>VLOOKUP($A302,[0]!Table,MATCH(M$4,[0]!Curves,0))</f>
        <v>0</v>
      </c>
      <c r="N302" s="81">
        <f t="shared" si="166"/>
        <v>0</v>
      </c>
      <c r="O302" s="99">
        <f t="shared" si="167"/>
        <v>0</v>
      </c>
      <c r="P302" s="71"/>
      <c r="Q302" s="99">
        <f t="shared" si="168"/>
        <v>0</v>
      </c>
      <c r="R302" s="99">
        <f t="shared" si="169"/>
        <v>0</v>
      </c>
      <c r="S302" s="99">
        <f t="shared" si="170"/>
        <v>0</v>
      </c>
      <c r="T302" s="82"/>
      <c r="U302" s="22">
        <f t="shared" si="171"/>
        <v>31</v>
      </c>
      <c r="V302" s="83">
        <f t="shared" si="172"/>
        <v>46868</v>
      </c>
      <c r="W302" s="22">
        <f t="shared" ca="1" si="173"/>
        <v>9819</v>
      </c>
      <c r="X302" s="80">
        <f>VLOOKUP($A302,[0]!Table,MATCH(X$4,[0]!Curves,0))</f>
        <v>6.5779080926556197E-2</v>
      </c>
      <c r="Y302" s="84">
        <f t="shared" ca="1" si="174"/>
        <v>0.17555263190088111</v>
      </c>
      <c r="Z302" s="22">
        <f t="shared" si="175"/>
        <v>0</v>
      </c>
      <c r="AA302" s="22">
        <f t="shared" si="176"/>
        <v>0</v>
      </c>
      <c r="AC302" s="72">
        <f t="shared" ca="1" si="177"/>
        <v>0</v>
      </c>
      <c r="AD302" s="72">
        <f t="shared" ca="1" si="178"/>
        <v>0</v>
      </c>
      <c r="AE302" s="72">
        <f t="shared" ca="1" si="179"/>
        <v>0</v>
      </c>
      <c r="AF302" s="72">
        <f t="shared" ca="1" si="180"/>
        <v>0</v>
      </c>
      <c r="AG302" s="72">
        <f t="shared" ca="1" si="181"/>
        <v>0</v>
      </c>
      <c r="AH302" s="72">
        <f t="shared" ca="1" si="182"/>
        <v>0</v>
      </c>
      <c r="AI302" s="72">
        <f t="shared" ca="1" si="183"/>
        <v>0</v>
      </c>
      <c r="AJ302" s="72">
        <f t="shared" ca="1" si="184"/>
        <v>0</v>
      </c>
      <c r="AK302" s="72">
        <f t="shared" ca="1" si="185"/>
        <v>0</v>
      </c>
      <c r="AL302" s="76"/>
      <c r="AM302" s="72">
        <f t="shared" ca="1" si="186"/>
        <v>0</v>
      </c>
      <c r="AN302" s="72">
        <f t="shared" ca="1" si="187"/>
        <v>0</v>
      </c>
      <c r="AO302" s="72">
        <f t="shared" ca="1" si="188"/>
        <v>0</v>
      </c>
      <c r="AP302" s="85">
        <f t="shared" ca="1" si="189"/>
        <v>0</v>
      </c>
      <c r="AR302" s="72">
        <f t="shared" ca="1" si="190"/>
        <v>0</v>
      </c>
      <c r="AS302" s="72">
        <f t="shared" ca="1" si="191"/>
        <v>0</v>
      </c>
      <c r="AT302" s="72">
        <f t="shared" ca="1" si="192"/>
        <v>0</v>
      </c>
      <c r="AU302" s="85">
        <f t="shared" ca="1" si="193"/>
        <v>0</v>
      </c>
      <c r="AV302" s="85"/>
      <c r="AW302" s="73">
        <f t="shared" ca="1" si="194"/>
        <v>0</v>
      </c>
      <c r="AY302" s="73">
        <f t="shared" ca="1" si="195"/>
        <v>0</v>
      </c>
      <c r="AZ302" s="86"/>
    </row>
    <row r="303" spans="1:52" ht="12" customHeight="1">
      <c r="A303" s="77">
        <f t="shared" si="196"/>
        <v>46844</v>
      </c>
      <c r="B303" s="78">
        <f t="shared" si="197"/>
        <v>50000</v>
      </c>
      <c r="C303" s="87"/>
      <c r="D303" s="79">
        <f t="shared" si="159"/>
        <v>50000</v>
      </c>
      <c r="E303" s="67">
        <f t="shared" si="160"/>
        <v>0</v>
      </c>
      <c r="F303" s="67">
        <f t="shared" ca="1" si="161"/>
        <v>0</v>
      </c>
      <c r="G303" s="80">
        <f>VLOOKUP($A303,[0]!Table,MATCH(G$4,[0]!Curves,0))</f>
        <v>0</v>
      </c>
      <c r="H303" s="81">
        <f t="shared" si="162"/>
        <v>0</v>
      </c>
      <c r="I303" s="80">
        <f t="shared" si="163"/>
        <v>0</v>
      </c>
      <c r="J303" s="80">
        <f>VLOOKUP($A303,[0]!Table,MATCH(J$4,[0]!Curves,0))</f>
        <v>0</v>
      </c>
      <c r="K303" s="81">
        <f t="shared" si="164"/>
        <v>0</v>
      </c>
      <c r="L303" s="99">
        <f t="shared" si="165"/>
        <v>0</v>
      </c>
      <c r="M303" s="80">
        <f>VLOOKUP($A303,[0]!Table,MATCH(M$4,[0]!Curves,0))</f>
        <v>0</v>
      </c>
      <c r="N303" s="81">
        <f t="shared" si="166"/>
        <v>0</v>
      </c>
      <c r="O303" s="99">
        <f t="shared" si="167"/>
        <v>0</v>
      </c>
      <c r="P303" s="71"/>
      <c r="Q303" s="99">
        <f t="shared" si="168"/>
        <v>0</v>
      </c>
      <c r="R303" s="99">
        <f t="shared" si="169"/>
        <v>0</v>
      </c>
      <c r="S303" s="99">
        <f t="shared" si="170"/>
        <v>0</v>
      </c>
      <c r="T303" s="82"/>
      <c r="U303" s="22">
        <f t="shared" si="171"/>
        <v>30</v>
      </c>
      <c r="V303" s="83">
        <f t="shared" si="172"/>
        <v>46898</v>
      </c>
      <c r="W303" s="22">
        <f t="shared" ca="1" si="173"/>
        <v>9849</v>
      </c>
      <c r="X303" s="80">
        <f>VLOOKUP($A303,[0]!Table,MATCH(X$4,[0]!Curves,0))</f>
        <v>6.5776690324950607E-2</v>
      </c>
      <c r="Y303" s="84">
        <f t="shared" ca="1" si="174"/>
        <v>0.17463247613888663</v>
      </c>
      <c r="Z303" s="22">
        <f t="shared" si="175"/>
        <v>0</v>
      </c>
      <c r="AA303" s="22">
        <f t="shared" si="176"/>
        <v>0</v>
      </c>
      <c r="AC303" s="72">
        <f t="shared" ca="1" si="177"/>
        <v>0</v>
      </c>
      <c r="AD303" s="72">
        <f t="shared" ca="1" si="178"/>
        <v>0</v>
      </c>
      <c r="AE303" s="72">
        <f t="shared" ca="1" si="179"/>
        <v>0</v>
      </c>
      <c r="AF303" s="72">
        <f t="shared" ca="1" si="180"/>
        <v>0</v>
      </c>
      <c r="AG303" s="72">
        <f t="shared" ca="1" si="181"/>
        <v>0</v>
      </c>
      <c r="AH303" s="72">
        <f t="shared" ca="1" si="182"/>
        <v>0</v>
      </c>
      <c r="AI303" s="72">
        <f t="shared" ca="1" si="183"/>
        <v>0</v>
      </c>
      <c r="AJ303" s="72">
        <f t="shared" ca="1" si="184"/>
        <v>0</v>
      </c>
      <c r="AK303" s="72">
        <f t="shared" ca="1" si="185"/>
        <v>0</v>
      </c>
      <c r="AL303" s="76"/>
      <c r="AM303" s="72">
        <f t="shared" ca="1" si="186"/>
        <v>0</v>
      </c>
      <c r="AN303" s="72">
        <f t="shared" ca="1" si="187"/>
        <v>0</v>
      </c>
      <c r="AO303" s="72">
        <f t="shared" ca="1" si="188"/>
        <v>0</v>
      </c>
      <c r="AP303" s="85">
        <f t="shared" ca="1" si="189"/>
        <v>0</v>
      </c>
      <c r="AR303" s="72">
        <f t="shared" ca="1" si="190"/>
        <v>0</v>
      </c>
      <c r="AS303" s="72">
        <f t="shared" ca="1" si="191"/>
        <v>0</v>
      </c>
      <c r="AT303" s="72">
        <f t="shared" ca="1" si="192"/>
        <v>0</v>
      </c>
      <c r="AU303" s="85">
        <f t="shared" ca="1" si="193"/>
        <v>0</v>
      </c>
      <c r="AV303" s="85"/>
      <c r="AW303" s="73">
        <f t="shared" ca="1" si="194"/>
        <v>0</v>
      </c>
      <c r="AY303" s="73">
        <f t="shared" ca="1" si="195"/>
        <v>0</v>
      </c>
      <c r="AZ303" s="86"/>
    </row>
    <row r="304" spans="1:52" ht="12" customHeight="1">
      <c r="A304" s="77">
        <f t="shared" si="196"/>
        <v>46874</v>
      </c>
      <c r="B304" s="78">
        <f t="shared" si="197"/>
        <v>50000</v>
      </c>
      <c r="C304" s="87"/>
      <c r="D304" s="79">
        <f t="shared" si="159"/>
        <v>50000</v>
      </c>
      <c r="E304" s="67">
        <f t="shared" si="160"/>
        <v>0</v>
      </c>
      <c r="F304" s="67">
        <f t="shared" ca="1" si="161"/>
        <v>0</v>
      </c>
      <c r="G304" s="80">
        <f>VLOOKUP($A304,[0]!Table,MATCH(G$4,[0]!Curves,0))</f>
        <v>0</v>
      </c>
      <c r="H304" s="81">
        <f t="shared" si="162"/>
        <v>0</v>
      </c>
      <c r="I304" s="80">
        <f t="shared" si="163"/>
        <v>0</v>
      </c>
      <c r="J304" s="80">
        <f>VLOOKUP($A304,[0]!Table,MATCH(J$4,[0]!Curves,0))</f>
        <v>0</v>
      </c>
      <c r="K304" s="81">
        <f t="shared" si="164"/>
        <v>0</v>
      </c>
      <c r="L304" s="99">
        <f t="shared" si="165"/>
        <v>0</v>
      </c>
      <c r="M304" s="80">
        <f>VLOOKUP($A304,[0]!Table,MATCH(M$4,[0]!Curves,0))</f>
        <v>0</v>
      </c>
      <c r="N304" s="81">
        <f t="shared" si="166"/>
        <v>0</v>
      </c>
      <c r="O304" s="99">
        <f t="shared" si="167"/>
        <v>0</v>
      </c>
      <c r="P304" s="71"/>
      <c r="Q304" s="99">
        <f t="shared" si="168"/>
        <v>0</v>
      </c>
      <c r="R304" s="99">
        <f t="shared" si="169"/>
        <v>0</v>
      </c>
      <c r="S304" s="99">
        <f t="shared" si="170"/>
        <v>0</v>
      </c>
      <c r="T304" s="82"/>
      <c r="U304" s="22">
        <f t="shared" si="171"/>
        <v>31</v>
      </c>
      <c r="V304" s="83">
        <f t="shared" si="172"/>
        <v>46929</v>
      </c>
      <c r="W304" s="22">
        <f t="shared" ca="1" si="173"/>
        <v>9880</v>
      </c>
      <c r="X304" s="80">
        <f>VLOOKUP($A304,[0]!Table,MATCH(X$4,[0]!Curves,0))</f>
        <v>6.5774376839528206E-2</v>
      </c>
      <c r="Y304" s="84">
        <f t="shared" ca="1" si="174"/>
        <v>0.17368678217903369</v>
      </c>
      <c r="Z304" s="22">
        <f t="shared" si="175"/>
        <v>0</v>
      </c>
      <c r="AA304" s="22">
        <f t="shared" si="176"/>
        <v>0</v>
      </c>
      <c r="AC304" s="72">
        <f t="shared" ca="1" si="177"/>
        <v>0</v>
      </c>
      <c r="AD304" s="72">
        <f t="shared" ca="1" si="178"/>
        <v>0</v>
      </c>
      <c r="AE304" s="72">
        <f t="shared" ca="1" si="179"/>
        <v>0</v>
      </c>
      <c r="AF304" s="72">
        <f t="shared" ca="1" si="180"/>
        <v>0</v>
      </c>
      <c r="AG304" s="72">
        <f t="shared" ca="1" si="181"/>
        <v>0</v>
      </c>
      <c r="AH304" s="72">
        <f t="shared" ca="1" si="182"/>
        <v>0</v>
      </c>
      <c r="AI304" s="72">
        <f t="shared" ca="1" si="183"/>
        <v>0</v>
      </c>
      <c r="AJ304" s="72">
        <f t="shared" ca="1" si="184"/>
        <v>0</v>
      </c>
      <c r="AK304" s="72">
        <f t="shared" ca="1" si="185"/>
        <v>0</v>
      </c>
      <c r="AL304" s="76"/>
      <c r="AM304" s="72">
        <f t="shared" ca="1" si="186"/>
        <v>0</v>
      </c>
      <c r="AN304" s="72">
        <f t="shared" ca="1" si="187"/>
        <v>0</v>
      </c>
      <c r="AO304" s="72">
        <f t="shared" ca="1" si="188"/>
        <v>0</v>
      </c>
      <c r="AP304" s="85">
        <f t="shared" ca="1" si="189"/>
        <v>0</v>
      </c>
      <c r="AR304" s="72">
        <f t="shared" ca="1" si="190"/>
        <v>0</v>
      </c>
      <c r="AS304" s="72">
        <f t="shared" ca="1" si="191"/>
        <v>0</v>
      </c>
      <c r="AT304" s="72">
        <f t="shared" ca="1" si="192"/>
        <v>0</v>
      </c>
      <c r="AU304" s="85">
        <f t="shared" ca="1" si="193"/>
        <v>0</v>
      </c>
      <c r="AV304" s="85"/>
      <c r="AW304" s="73">
        <f t="shared" ca="1" si="194"/>
        <v>0</v>
      </c>
      <c r="AY304" s="73">
        <f t="shared" ca="1" si="195"/>
        <v>0</v>
      </c>
      <c r="AZ304" s="86"/>
    </row>
    <row r="305" spans="1:52" ht="12" customHeight="1">
      <c r="A305" s="77">
        <f t="shared" si="196"/>
        <v>46905</v>
      </c>
      <c r="B305" s="78">
        <f t="shared" si="197"/>
        <v>50000</v>
      </c>
      <c r="C305" s="87"/>
      <c r="D305" s="79">
        <f t="shared" si="159"/>
        <v>50000</v>
      </c>
      <c r="E305" s="67">
        <f t="shared" si="160"/>
        <v>0</v>
      </c>
      <c r="F305" s="67">
        <f t="shared" ca="1" si="161"/>
        <v>0</v>
      </c>
      <c r="G305" s="80">
        <f>VLOOKUP($A305,[0]!Table,MATCH(G$4,[0]!Curves,0))</f>
        <v>0</v>
      </c>
      <c r="H305" s="81">
        <f t="shared" si="162"/>
        <v>0</v>
      </c>
      <c r="I305" s="80">
        <f t="shared" si="163"/>
        <v>0</v>
      </c>
      <c r="J305" s="80">
        <f>VLOOKUP($A305,[0]!Table,MATCH(J$4,[0]!Curves,0))</f>
        <v>0</v>
      </c>
      <c r="K305" s="81">
        <f t="shared" si="164"/>
        <v>0</v>
      </c>
      <c r="L305" s="99">
        <f t="shared" si="165"/>
        <v>0</v>
      </c>
      <c r="M305" s="80">
        <f>VLOOKUP($A305,[0]!Table,MATCH(M$4,[0]!Curves,0))</f>
        <v>0</v>
      </c>
      <c r="N305" s="81">
        <f t="shared" si="166"/>
        <v>0</v>
      </c>
      <c r="O305" s="99">
        <f t="shared" si="167"/>
        <v>0</v>
      </c>
      <c r="P305" s="71"/>
      <c r="Q305" s="99">
        <f t="shared" si="168"/>
        <v>0</v>
      </c>
      <c r="R305" s="99">
        <f t="shared" si="169"/>
        <v>0</v>
      </c>
      <c r="S305" s="99">
        <f t="shared" si="170"/>
        <v>0</v>
      </c>
      <c r="T305" s="82"/>
      <c r="U305" s="22">
        <f t="shared" si="171"/>
        <v>30</v>
      </c>
      <c r="V305" s="83">
        <f t="shared" si="172"/>
        <v>46959</v>
      </c>
      <c r="W305" s="22">
        <f t="shared" ca="1" si="173"/>
        <v>9910</v>
      </c>
      <c r="X305" s="80">
        <f>VLOOKUP($A305,[0]!Table,MATCH(X$4,[0]!Curves,0))</f>
        <v>6.5771986237926197E-2</v>
      </c>
      <c r="Y305" s="84">
        <f t="shared" ca="1" si="174"/>
        <v>0.1727765355176952</v>
      </c>
      <c r="Z305" s="22">
        <f t="shared" si="175"/>
        <v>0</v>
      </c>
      <c r="AA305" s="22">
        <f t="shared" si="176"/>
        <v>0</v>
      </c>
      <c r="AC305" s="72">
        <f t="shared" ca="1" si="177"/>
        <v>0</v>
      </c>
      <c r="AD305" s="72">
        <f t="shared" ca="1" si="178"/>
        <v>0</v>
      </c>
      <c r="AE305" s="72">
        <f t="shared" ca="1" si="179"/>
        <v>0</v>
      </c>
      <c r="AF305" s="72">
        <f t="shared" ca="1" si="180"/>
        <v>0</v>
      </c>
      <c r="AG305" s="72">
        <f t="shared" ca="1" si="181"/>
        <v>0</v>
      </c>
      <c r="AH305" s="72">
        <f t="shared" ca="1" si="182"/>
        <v>0</v>
      </c>
      <c r="AI305" s="72">
        <f t="shared" ca="1" si="183"/>
        <v>0</v>
      </c>
      <c r="AJ305" s="72">
        <f t="shared" ca="1" si="184"/>
        <v>0</v>
      </c>
      <c r="AK305" s="72">
        <f t="shared" ca="1" si="185"/>
        <v>0</v>
      </c>
      <c r="AL305" s="76"/>
      <c r="AM305" s="72">
        <f t="shared" ca="1" si="186"/>
        <v>0</v>
      </c>
      <c r="AN305" s="72">
        <f t="shared" ca="1" si="187"/>
        <v>0</v>
      </c>
      <c r="AO305" s="72">
        <f t="shared" ca="1" si="188"/>
        <v>0</v>
      </c>
      <c r="AP305" s="85">
        <f t="shared" ca="1" si="189"/>
        <v>0</v>
      </c>
      <c r="AR305" s="72">
        <f t="shared" ca="1" si="190"/>
        <v>0</v>
      </c>
      <c r="AS305" s="72">
        <f t="shared" ca="1" si="191"/>
        <v>0</v>
      </c>
      <c r="AT305" s="72">
        <f t="shared" ca="1" si="192"/>
        <v>0</v>
      </c>
      <c r="AU305" s="85">
        <f t="shared" ca="1" si="193"/>
        <v>0</v>
      </c>
      <c r="AV305" s="85"/>
      <c r="AW305" s="73">
        <f t="shared" ca="1" si="194"/>
        <v>0</v>
      </c>
      <c r="AY305" s="73">
        <f t="shared" ca="1" si="195"/>
        <v>0</v>
      </c>
      <c r="AZ305" s="86"/>
    </row>
    <row r="306" spans="1:52" ht="12" customHeight="1">
      <c r="A306" s="77">
        <f t="shared" si="196"/>
        <v>46935</v>
      </c>
      <c r="B306" s="78">
        <f t="shared" si="197"/>
        <v>50000</v>
      </c>
      <c r="C306" s="87"/>
      <c r="D306" s="79">
        <f t="shared" si="159"/>
        <v>50000</v>
      </c>
      <c r="E306" s="67">
        <f t="shared" si="160"/>
        <v>0</v>
      </c>
      <c r="F306" s="67">
        <f t="shared" ca="1" si="161"/>
        <v>0</v>
      </c>
      <c r="G306" s="80">
        <f>VLOOKUP($A306,[0]!Table,MATCH(G$4,[0]!Curves,0))</f>
        <v>0</v>
      </c>
      <c r="H306" s="81">
        <f t="shared" si="162"/>
        <v>0</v>
      </c>
      <c r="I306" s="80">
        <f t="shared" si="163"/>
        <v>0</v>
      </c>
      <c r="J306" s="80">
        <f>VLOOKUP($A306,[0]!Table,MATCH(J$4,[0]!Curves,0))</f>
        <v>0</v>
      </c>
      <c r="K306" s="81">
        <f t="shared" si="164"/>
        <v>0</v>
      </c>
      <c r="L306" s="99">
        <f t="shared" si="165"/>
        <v>0</v>
      </c>
      <c r="M306" s="80">
        <f>VLOOKUP($A306,[0]!Table,MATCH(M$4,[0]!Curves,0))</f>
        <v>0</v>
      </c>
      <c r="N306" s="81">
        <f t="shared" si="166"/>
        <v>0</v>
      </c>
      <c r="O306" s="99">
        <f t="shared" si="167"/>
        <v>0</v>
      </c>
      <c r="P306" s="71"/>
      <c r="Q306" s="99">
        <f t="shared" si="168"/>
        <v>0</v>
      </c>
      <c r="R306" s="99">
        <f t="shared" si="169"/>
        <v>0</v>
      </c>
      <c r="S306" s="99">
        <f t="shared" si="170"/>
        <v>0</v>
      </c>
      <c r="T306" s="82"/>
      <c r="U306" s="22">
        <f t="shared" si="171"/>
        <v>31</v>
      </c>
      <c r="V306" s="83">
        <f t="shared" si="172"/>
        <v>46990</v>
      </c>
      <c r="W306" s="22">
        <f t="shared" ca="1" si="173"/>
        <v>9941</v>
      </c>
      <c r="X306" s="80">
        <f>VLOOKUP($A306,[0]!Table,MATCH(X$4,[0]!Curves,0))</f>
        <v>6.5769672752507002E-2</v>
      </c>
      <c r="Y306" s="84">
        <f t="shared" ca="1" si="174"/>
        <v>0.17184102497581538</v>
      </c>
      <c r="Z306" s="22">
        <f t="shared" si="175"/>
        <v>0</v>
      </c>
      <c r="AA306" s="22">
        <f t="shared" si="176"/>
        <v>0</v>
      </c>
      <c r="AC306" s="72">
        <f t="shared" ca="1" si="177"/>
        <v>0</v>
      </c>
      <c r="AD306" s="72">
        <f t="shared" ca="1" si="178"/>
        <v>0</v>
      </c>
      <c r="AE306" s="72">
        <f t="shared" ca="1" si="179"/>
        <v>0</v>
      </c>
      <c r="AF306" s="72">
        <f t="shared" ca="1" si="180"/>
        <v>0</v>
      </c>
      <c r="AG306" s="72">
        <f t="shared" ca="1" si="181"/>
        <v>0</v>
      </c>
      <c r="AH306" s="72">
        <f t="shared" ca="1" si="182"/>
        <v>0</v>
      </c>
      <c r="AI306" s="72">
        <f t="shared" ca="1" si="183"/>
        <v>0</v>
      </c>
      <c r="AJ306" s="72">
        <f t="shared" ca="1" si="184"/>
        <v>0</v>
      </c>
      <c r="AK306" s="72">
        <f t="shared" ca="1" si="185"/>
        <v>0</v>
      </c>
      <c r="AL306" s="76"/>
      <c r="AM306" s="72">
        <f t="shared" ca="1" si="186"/>
        <v>0</v>
      </c>
      <c r="AN306" s="72">
        <f t="shared" ca="1" si="187"/>
        <v>0</v>
      </c>
      <c r="AO306" s="72">
        <f t="shared" ca="1" si="188"/>
        <v>0</v>
      </c>
      <c r="AP306" s="85">
        <f t="shared" ca="1" si="189"/>
        <v>0</v>
      </c>
      <c r="AR306" s="72">
        <f t="shared" ca="1" si="190"/>
        <v>0</v>
      </c>
      <c r="AS306" s="72">
        <f t="shared" ca="1" si="191"/>
        <v>0</v>
      </c>
      <c r="AT306" s="72">
        <f t="shared" ca="1" si="192"/>
        <v>0</v>
      </c>
      <c r="AU306" s="85">
        <f t="shared" ca="1" si="193"/>
        <v>0</v>
      </c>
      <c r="AV306" s="85"/>
      <c r="AW306" s="73">
        <f t="shared" ca="1" si="194"/>
        <v>0</v>
      </c>
      <c r="AY306" s="73">
        <f t="shared" ca="1" si="195"/>
        <v>0</v>
      </c>
      <c r="AZ306" s="86"/>
    </row>
    <row r="307" spans="1:52" ht="12" customHeight="1">
      <c r="A307" s="77">
        <f t="shared" si="196"/>
        <v>46966</v>
      </c>
      <c r="B307" s="78">
        <f t="shared" si="197"/>
        <v>50000</v>
      </c>
      <c r="C307" s="87"/>
      <c r="D307" s="79">
        <f t="shared" si="159"/>
        <v>50000</v>
      </c>
      <c r="E307" s="67">
        <f t="shared" si="160"/>
        <v>0</v>
      </c>
      <c r="F307" s="67">
        <f t="shared" ca="1" si="161"/>
        <v>0</v>
      </c>
      <c r="G307" s="80">
        <f>VLOOKUP($A307,[0]!Table,MATCH(G$4,[0]!Curves,0))</f>
        <v>0</v>
      </c>
      <c r="H307" s="81">
        <f t="shared" si="162"/>
        <v>0</v>
      </c>
      <c r="I307" s="80">
        <f t="shared" si="163"/>
        <v>0</v>
      </c>
      <c r="J307" s="80">
        <f>VLOOKUP($A307,[0]!Table,MATCH(J$4,[0]!Curves,0))</f>
        <v>0</v>
      </c>
      <c r="K307" s="81">
        <f t="shared" si="164"/>
        <v>0</v>
      </c>
      <c r="L307" s="99">
        <f t="shared" si="165"/>
        <v>0</v>
      </c>
      <c r="M307" s="80">
        <f>VLOOKUP($A307,[0]!Table,MATCH(M$4,[0]!Curves,0))</f>
        <v>0</v>
      </c>
      <c r="N307" s="81">
        <f t="shared" si="166"/>
        <v>0</v>
      </c>
      <c r="O307" s="99">
        <f t="shared" si="167"/>
        <v>0</v>
      </c>
      <c r="P307" s="71"/>
      <c r="Q307" s="99">
        <f t="shared" si="168"/>
        <v>0</v>
      </c>
      <c r="R307" s="99">
        <f t="shared" si="169"/>
        <v>0</v>
      </c>
      <c r="S307" s="99">
        <f t="shared" si="170"/>
        <v>0</v>
      </c>
      <c r="T307" s="82"/>
      <c r="U307" s="22">
        <f t="shared" si="171"/>
        <v>31</v>
      </c>
      <c r="V307" s="83">
        <f t="shared" si="172"/>
        <v>47021</v>
      </c>
      <c r="W307" s="22">
        <f t="shared" ca="1" si="173"/>
        <v>9972</v>
      </c>
      <c r="X307" s="80">
        <f>VLOOKUP($A307,[0]!Table,MATCH(X$4,[0]!Curves,0))</f>
        <v>6.5767282150909004E-2</v>
      </c>
      <c r="Y307" s="84">
        <f t="shared" ca="1" si="174"/>
        <v>0.17091064698009034</v>
      </c>
      <c r="Z307" s="22">
        <f t="shared" si="175"/>
        <v>0</v>
      </c>
      <c r="AA307" s="22">
        <f t="shared" si="176"/>
        <v>0</v>
      </c>
      <c r="AC307" s="72">
        <f t="shared" ca="1" si="177"/>
        <v>0</v>
      </c>
      <c r="AD307" s="72">
        <f t="shared" ca="1" si="178"/>
        <v>0</v>
      </c>
      <c r="AE307" s="72">
        <f t="shared" ca="1" si="179"/>
        <v>0</v>
      </c>
      <c r="AF307" s="72">
        <f t="shared" ca="1" si="180"/>
        <v>0</v>
      </c>
      <c r="AG307" s="72">
        <f t="shared" ca="1" si="181"/>
        <v>0</v>
      </c>
      <c r="AH307" s="72">
        <f t="shared" ca="1" si="182"/>
        <v>0</v>
      </c>
      <c r="AI307" s="72">
        <f t="shared" ca="1" si="183"/>
        <v>0</v>
      </c>
      <c r="AJ307" s="72">
        <f t="shared" ca="1" si="184"/>
        <v>0</v>
      </c>
      <c r="AK307" s="72">
        <f t="shared" ca="1" si="185"/>
        <v>0</v>
      </c>
      <c r="AL307" s="76"/>
      <c r="AM307" s="72">
        <f t="shared" ca="1" si="186"/>
        <v>0</v>
      </c>
      <c r="AN307" s="72">
        <f t="shared" ca="1" si="187"/>
        <v>0</v>
      </c>
      <c r="AO307" s="72">
        <f t="shared" ca="1" si="188"/>
        <v>0</v>
      </c>
      <c r="AP307" s="85">
        <f t="shared" ca="1" si="189"/>
        <v>0</v>
      </c>
      <c r="AR307" s="72">
        <f t="shared" ca="1" si="190"/>
        <v>0</v>
      </c>
      <c r="AS307" s="72">
        <f t="shared" ca="1" si="191"/>
        <v>0</v>
      </c>
      <c r="AT307" s="72">
        <f t="shared" ca="1" si="192"/>
        <v>0</v>
      </c>
      <c r="AU307" s="85">
        <f t="shared" ca="1" si="193"/>
        <v>0</v>
      </c>
      <c r="AV307" s="85"/>
      <c r="AW307" s="73">
        <f t="shared" ca="1" si="194"/>
        <v>0</v>
      </c>
      <c r="AY307" s="73">
        <f t="shared" ca="1" si="195"/>
        <v>0</v>
      </c>
      <c r="AZ307" s="86"/>
    </row>
    <row r="308" spans="1:52" ht="12" customHeight="1">
      <c r="A308" s="77">
        <f t="shared" si="196"/>
        <v>46997</v>
      </c>
      <c r="B308" s="78">
        <f t="shared" si="197"/>
        <v>50000</v>
      </c>
      <c r="C308" s="87"/>
      <c r="D308" s="79">
        <f t="shared" si="159"/>
        <v>50000</v>
      </c>
      <c r="E308" s="67">
        <f t="shared" si="160"/>
        <v>0</v>
      </c>
      <c r="F308" s="67">
        <f t="shared" ca="1" si="161"/>
        <v>0</v>
      </c>
      <c r="G308" s="80">
        <f>VLOOKUP($A308,[0]!Table,MATCH(G$4,[0]!Curves,0))</f>
        <v>0</v>
      </c>
      <c r="H308" s="81">
        <f t="shared" si="162"/>
        <v>0</v>
      </c>
      <c r="I308" s="80">
        <f t="shared" si="163"/>
        <v>0</v>
      </c>
      <c r="J308" s="80">
        <f>VLOOKUP($A308,[0]!Table,MATCH(J$4,[0]!Curves,0))</f>
        <v>0</v>
      </c>
      <c r="K308" s="81">
        <f t="shared" si="164"/>
        <v>0</v>
      </c>
      <c r="L308" s="99">
        <f t="shared" si="165"/>
        <v>0</v>
      </c>
      <c r="M308" s="80">
        <f>VLOOKUP($A308,[0]!Table,MATCH(M$4,[0]!Curves,0))</f>
        <v>0</v>
      </c>
      <c r="N308" s="81">
        <f t="shared" si="166"/>
        <v>0</v>
      </c>
      <c r="O308" s="99">
        <f t="shared" si="167"/>
        <v>0</v>
      </c>
      <c r="P308" s="71"/>
      <c r="Q308" s="99">
        <f t="shared" si="168"/>
        <v>0</v>
      </c>
      <c r="R308" s="99">
        <f t="shared" si="169"/>
        <v>0</v>
      </c>
      <c r="S308" s="99">
        <f t="shared" si="170"/>
        <v>0</v>
      </c>
      <c r="T308" s="82"/>
      <c r="U308" s="22">
        <f t="shared" si="171"/>
        <v>30</v>
      </c>
      <c r="V308" s="83">
        <f t="shared" si="172"/>
        <v>47051</v>
      </c>
      <c r="W308" s="22">
        <f t="shared" ca="1" si="173"/>
        <v>10002</v>
      </c>
      <c r="X308" s="80">
        <f>VLOOKUP($A308,[0]!Table,MATCH(X$4,[0]!Curves,0))</f>
        <v>6.5764891549312796E-2</v>
      </c>
      <c r="Y308" s="84">
        <f t="shared" ca="1" si="174"/>
        <v>0.17001514118351888</v>
      </c>
      <c r="Z308" s="22">
        <f t="shared" si="175"/>
        <v>0</v>
      </c>
      <c r="AA308" s="22">
        <f t="shared" si="176"/>
        <v>0</v>
      </c>
      <c r="AC308" s="72">
        <f t="shared" ca="1" si="177"/>
        <v>0</v>
      </c>
      <c r="AD308" s="72">
        <f t="shared" ca="1" si="178"/>
        <v>0</v>
      </c>
      <c r="AE308" s="72">
        <f t="shared" ca="1" si="179"/>
        <v>0</v>
      </c>
      <c r="AF308" s="72">
        <f t="shared" ca="1" si="180"/>
        <v>0</v>
      </c>
      <c r="AG308" s="72">
        <f t="shared" ca="1" si="181"/>
        <v>0</v>
      </c>
      <c r="AH308" s="72">
        <f t="shared" ca="1" si="182"/>
        <v>0</v>
      </c>
      <c r="AI308" s="72">
        <f t="shared" ca="1" si="183"/>
        <v>0</v>
      </c>
      <c r="AJ308" s="72">
        <f t="shared" ca="1" si="184"/>
        <v>0</v>
      </c>
      <c r="AK308" s="72">
        <f t="shared" ca="1" si="185"/>
        <v>0</v>
      </c>
      <c r="AL308" s="76"/>
      <c r="AM308" s="72">
        <f t="shared" ca="1" si="186"/>
        <v>0</v>
      </c>
      <c r="AN308" s="72">
        <f t="shared" ca="1" si="187"/>
        <v>0</v>
      </c>
      <c r="AO308" s="72">
        <f t="shared" ca="1" si="188"/>
        <v>0</v>
      </c>
      <c r="AP308" s="85">
        <f t="shared" ca="1" si="189"/>
        <v>0</v>
      </c>
      <c r="AR308" s="72">
        <f t="shared" ca="1" si="190"/>
        <v>0</v>
      </c>
      <c r="AS308" s="72">
        <f t="shared" ca="1" si="191"/>
        <v>0</v>
      </c>
      <c r="AT308" s="72">
        <f t="shared" ca="1" si="192"/>
        <v>0</v>
      </c>
      <c r="AU308" s="85">
        <f t="shared" ca="1" si="193"/>
        <v>0</v>
      </c>
      <c r="AV308" s="85"/>
      <c r="AW308" s="73">
        <f t="shared" ca="1" si="194"/>
        <v>0</v>
      </c>
      <c r="AY308" s="73">
        <f t="shared" ca="1" si="195"/>
        <v>0</v>
      </c>
      <c r="AZ308" s="86"/>
    </row>
    <row r="309" spans="1:52" ht="12" customHeight="1">
      <c r="A309" s="77">
        <f t="shared" si="196"/>
        <v>47027</v>
      </c>
      <c r="B309" s="78">
        <f t="shared" si="197"/>
        <v>50000</v>
      </c>
      <c r="C309" s="87"/>
      <c r="D309" s="79">
        <f t="shared" si="159"/>
        <v>50000</v>
      </c>
      <c r="E309" s="67">
        <f t="shared" si="160"/>
        <v>0</v>
      </c>
      <c r="F309" s="67">
        <f t="shared" ca="1" si="161"/>
        <v>0</v>
      </c>
      <c r="G309" s="80">
        <f>VLOOKUP($A309,[0]!Table,MATCH(G$4,[0]!Curves,0))</f>
        <v>0</v>
      </c>
      <c r="H309" s="81">
        <f t="shared" si="162"/>
        <v>0</v>
      </c>
      <c r="I309" s="80">
        <f t="shared" si="163"/>
        <v>0</v>
      </c>
      <c r="J309" s="80">
        <f>VLOOKUP($A309,[0]!Table,MATCH(J$4,[0]!Curves,0))</f>
        <v>0</v>
      </c>
      <c r="K309" s="81">
        <f t="shared" si="164"/>
        <v>0</v>
      </c>
      <c r="L309" s="99">
        <f t="shared" si="165"/>
        <v>0</v>
      </c>
      <c r="M309" s="80">
        <f>VLOOKUP($A309,[0]!Table,MATCH(M$4,[0]!Curves,0))</f>
        <v>0</v>
      </c>
      <c r="N309" s="81">
        <f t="shared" si="166"/>
        <v>0</v>
      </c>
      <c r="O309" s="99">
        <f t="shared" si="167"/>
        <v>0</v>
      </c>
      <c r="P309" s="71"/>
      <c r="Q309" s="99">
        <f t="shared" si="168"/>
        <v>0</v>
      </c>
      <c r="R309" s="99">
        <f t="shared" si="169"/>
        <v>0</v>
      </c>
      <c r="S309" s="99">
        <f t="shared" si="170"/>
        <v>0</v>
      </c>
      <c r="T309" s="82"/>
      <c r="U309" s="22">
        <f t="shared" si="171"/>
        <v>31</v>
      </c>
      <c r="V309" s="83">
        <f t="shared" si="172"/>
        <v>47082</v>
      </c>
      <c r="W309" s="22">
        <f t="shared" ca="1" si="173"/>
        <v>10033</v>
      </c>
      <c r="X309" s="80">
        <f>VLOOKUP($A309,[0]!Table,MATCH(X$4,[0]!Curves,0))</f>
        <v>6.5762578063899305E-2</v>
      </c>
      <c r="Y309" s="84">
        <f t="shared" ca="1" si="174"/>
        <v>0.16909477959731417</v>
      </c>
      <c r="Z309" s="22">
        <f t="shared" si="175"/>
        <v>0</v>
      </c>
      <c r="AA309" s="22">
        <f t="shared" si="176"/>
        <v>0</v>
      </c>
      <c r="AC309" s="72">
        <f t="shared" ca="1" si="177"/>
        <v>0</v>
      </c>
      <c r="AD309" s="72">
        <f t="shared" ca="1" si="178"/>
        <v>0</v>
      </c>
      <c r="AE309" s="72">
        <f t="shared" ca="1" si="179"/>
        <v>0</v>
      </c>
      <c r="AF309" s="72">
        <f t="shared" ca="1" si="180"/>
        <v>0</v>
      </c>
      <c r="AG309" s="72">
        <f t="shared" ca="1" si="181"/>
        <v>0</v>
      </c>
      <c r="AH309" s="72">
        <f t="shared" ca="1" si="182"/>
        <v>0</v>
      </c>
      <c r="AI309" s="72">
        <f t="shared" ca="1" si="183"/>
        <v>0</v>
      </c>
      <c r="AJ309" s="72">
        <f t="shared" ca="1" si="184"/>
        <v>0</v>
      </c>
      <c r="AK309" s="72">
        <f t="shared" ca="1" si="185"/>
        <v>0</v>
      </c>
      <c r="AL309" s="76"/>
      <c r="AM309" s="72">
        <f t="shared" ca="1" si="186"/>
        <v>0</v>
      </c>
      <c r="AN309" s="72">
        <f t="shared" ca="1" si="187"/>
        <v>0</v>
      </c>
      <c r="AO309" s="72">
        <f t="shared" ca="1" si="188"/>
        <v>0</v>
      </c>
      <c r="AP309" s="85">
        <f t="shared" ca="1" si="189"/>
        <v>0</v>
      </c>
      <c r="AR309" s="72">
        <f t="shared" ca="1" si="190"/>
        <v>0</v>
      </c>
      <c r="AS309" s="72">
        <f t="shared" ca="1" si="191"/>
        <v>0</v>
      </c>
      <c r="AT309" s="72">
        <f t="shared" ca="1" si="192"/>
        <v>0</v>
      </c>
      <c r="AU309" s="85">
        <f t="shared" ca="1" si="193"/>
        <v>0</v>
      </c>
      <c r="AV309" s="85"/>
      <c r="AW309" s="73">
        <f t="shared" ca="1" si="194"/>
        <v>0</v>
      </c>
      <c r="AY309" s="73">
        <f t="shared" ca="1" si="195"/>
        <v>0</v>
      </c>
      <c r="AZ309" s="86"/>
    </row>
    <row r="310" spans="1:52" ht="12" customHeight="1">
      <c r="A310" s="77">
        <f t="shared" si="196"/>
        <v>47058</v>
      </c>
      <c r="B310" s="78">
        <f t="shared" si="197"/>
        <v>50000</v>
      </c>
      <c r="C310" s="87"/>
      <c r="D310" s="79">
        <f t="shared" si="159"/>
        <v>50000</v>
      </c>
      <c r="E310" s="67">
        <f t="shared" si="160"/>
        <v>0</v>
      </c>
      <c r="F310" s="67">
        <f t="shared" ca="1" si="161"/>
        <v>0</v>
      </c>
      <c r="G310" s="80">
        <f>VLOOKUP($A310,[0]!Table,MATCH(G$4,[0]!Curves,0))</f>
        <v>0</v>
      </c>
      <c r="H310" s="81">
        <f t="shared" si="162"/>
        <v>0</v>
      </c>
      <c r="I310" s="80">
        <f t="shared" si="163"/>
        <v>0</v>
      </c>
      <c r="J310" s="80">
        <f>VLOOKUP($A310,[0]!Table,MATCH(J$4,[0]!Curves,0))</f>
        <v>0</v>
      </c>
      <c r="K310" s="81">
        <f t="shared" si="164"/>
        <v>0</v>
      </c>
      <c r="L310" s="99">
        <f t="shared" si="165"/>
        <v>0</v>
      </c>
      <c r="M310" s="80">
        <f>VLOOKUP($A310,[0]!Table,MATCH(M$4,[0]!Curves,0))</f>
        <v>0</v>
      </c>
      <c r="N310" s="81">
        <f t="shared" si="166"/>
        <v>0</v>
      </c>
      <c r="O310" s="99">
        <f t="shared" si="167"/>
        <v>0</v>
      </c>
      <c r="P310" s="71"/>
      <c r="Q310" s="99">
        <f t="shared" si="168"/>
        <v>0</v>
      </c>
      <c r="R310" s="99">
        <f t="shared" si="169"/>
        <v>0</v>
      </c>
      <c r="S310" s="99">
        <f t="shared" si="170"/>
        <v>0</v>
      </c>
      <c r="T310" s="82"/>
      <c r="U310" s="22">
        <f t="shared" si="171"/>
        <v>30</v>
      </c>
      <c r="V310" s="83">
        <f t="shared" si="172"/>
        <v>47112</v>
      </c>
      <c r="W310" s="22">
        <f t="shared" ca="1" si="173"/>
        <v>10063</v>
      </c>
      <c r="X310" s="80">
        <f>VLOOKUP($A310,[0]!Table,MATCH(X$4,[0]!Curves,0))</f>
        <v>6.5760187462306607E-2</v>
      </c>
      <c r="Y310" s="84">
        <f t="shared" ca="1" si="174"/>
        <v>0.16820891411292049</v>
      </c>
      <c r="Z310" s="22">
        <f t="shared" si="175"/>
        <v>0</v>
      </c>
      <c r="AA310" s="22">
        <f t="shared" si="176"/>
        <v>0</v>
      </c>
      <c r="AC310" s="72">
        <f t="shared" ca="1" si="177"/>
        <v>0</v>
      </c>
      <c r="AD310" s="72">
        <f t="shared" ca="1" si="178"/>
        <v>0</v>
      </c>
      <c r="AE310" s="72">
        <f t="shared" ca="1" si="179"/>
        <v>0</v>
      </c>
      <c r="AF310" s="72">
        <f t="shared" ca="1" si="180"/>
        <v>0</v>
      </c>
      <c r="AG310" s="72">
        <f t="shared" ca="1" si="181"/>
        <v>0</v>
      </c>
      <c r="AH310" s="72">
        <f t="shared" ca="1" si="182"/>
        <v>0</v>
      </c>
      <c r="AI310" s="72">
        <f t="shared" ca="1" si="183"/>
        <v>0</v>
      </c>
      <c r="AJ310" s="72">
        <f t="shared" ca="1" si="184"/>
        <v>0</v>
      </c>
      <c r="AK310" s="72">
        <f t="shared" ca="1" si="185"/>
        <v>0</v>
      </c>
      <c r="AL310" s="76"/>
      <c r="AM310" s="72">
        <f t="shared" ca="1" si="186"/>
        <v>0</v>
      </c>
      <c r="AN310" s="72">
        <f t="shared" ca="1" si="187"/>
        <v>0</v>
      </c>
      <c r="AO310" s="72">
        <f t="shared" ca="1" si="188"/>
        <v>0</v>
      </c>
      <c r="AP310" s="85">
        <f t="shared" ca="1" si="189"/>
        <v>0</v>
      </c>
      <c r="AR310" s="72">
        <f t="shared" ca="1" si="190"/>
        <v>0</v>
      </c>
      <c r="AS310" s="72">
        <f t="shared" ca="1" si="191"/>
        <v>0</v>
      </c>
      <c r="AT310" s="72">
        <f t="shared" ca="1" si="192"/>
        <v>0</v>
      </c>
      <c r="AU310" s="85">
        <f t="shared" ca="1" si="193"/>
        <v>0</v>
      </c>
      <c r="AV310" s="85"/>
      <c r="AW310" s="73">
        <f t="shared" ca="1" si="194"/>
        <v>0</v>
      </c>
      <c r="AY310" s="73">
        <f t="shared" ca="1" si="195"/>
        <v>0</v>
      </c>
      <c r="AZ310" s="86"/>
    </row>
    <row r="311" spans="1:52" ht="12" customHeight="1">
      <c r="A311" s="77">
        <f t="shared" si="196"/>
        <v>47088</v>
      </c>
      <c r="B311" s="78">
        <f t="shared" si="197"/>
        <v>50000</v>
      </c>
      <c r="C311" s="87"/>
      <c r="D311" s="79">
        <f t="shared" si="159"/>
        <v>50000</v>
      </c>
      <c r="E311" s="67">
        <f t="shared" si="160"/>
        <v>0</v>
      </c>
      <c r="F311" s="67">
        <f t="shared" ca="1" si="161"/>
        <v>0</v>
      </c>
      <c r="G311" s="80">
        <f>VLOOKUP($A311,[0]!Table,MATCH(G$4,[0]!Curves,0))</f>
        <v>0</v>
      </c>
      <c r="H311" s="81">
        <f t="shared" si="162"/>
        <v>0</v>
      </c>
      <c r="I311" s="80">
        <f t="shared" si="163"/>
        <v>0</v>
      </c>
      <c r="J311" s="80">
        <f>VLOOKUP($A311,[0]!Table,MATCH(J$4,[0]!Curves,0))</f>
        <v>0</v>
      </c>
      <c r="K311" s="81">
        <f t="shared" si="164"/>
        <v>0</v>
      </c>
      <c r="L311" s="99">
        <f t="shared" si="165"/>
        <v>0</v>
      </c>
      <c r="M311" s="80">
        <f>VLOOKUP($A311,[0]!Table,MATCH(M$4,[0]!Curves,0))</f>
        <v>0</v>
      </c>
      <c r="N311" s="81">
        <f t="shared" si="166"/>
        <v>0</v>
      </c>
      <c r="O311" s="99">
        <f t="shared" si="167"/>
        <v>0</v>
      </c>
      <c r="P311" s="71"/>
      <c r="Q311" s="99">
        <f t="shared" si="168"/>
        <v>0</v>
      </c>
      <c r="R311" s="99">
        <f t="shared" si="169"/>
        <v>0</v>
      </c>
      <c r="S311" s="99">
        <f t="shared" si="170"/>
        <v>0</v>
      </c>
      <c r="T311" s="82"/>
      <c r="U311" s="22">
        <f t="shared" si="171"/>
        <v>31</v>
      </c>
      <c r="V311" s="83">
        <f t="shared" si="172"/>
        <v>47143</v>
      </c>
      <c r="W311" s="22">
        <f t="shared" ca="1" si="173"/>
        <v>10094</v>
      </c>
      <c r="X311" s="80">
        <f>VLOOKUP($A311,[0]!Table,MATCH(X$4,[0]!Curves,0))</f>
        <v>6.5757873976896697E-2</v>
      </c>
      <c r="Y311" s="84">
        <f t="shared" ca="1" si="174"/>
        <v>0.16729845973365098</v>
      </c>
      <c r="Z311" s="22">
        <f t="shared" si="175"/>
        <v>0</v>
      </c>
      <c r="AA311" s="22">
        <f t="shared" si="176"/>
        <v>0</v>
      </c>
      <c r="AC311" s="72">
        <f t="shared" ca="1" si="177"/>
        <v>0</v>
      </c>
      <c r="AD311" s="72">
        <f t="shared" ca="1" si="178"/>
        <v>0</v>
      </c>
      <c r="AE311" s="72">
        <f t="shared" ca="1" si="179"/>
        <v>0</v>
      </c>
      <c r="AF311" s="72">
        <f t="shared" ca="1" si="180"/>
        <v>0</v>
      </c>
      <c r="AG311" s="72">
        <f t="shared" ca="1" si="181"/>
        <v>0</v>
      </c>
      <c r="AH311" s="72">
        <f t="shared" ca="1" si="182"/>
        <v>0</v>
      </c>
      <c r="AI311" s="72">
        <f t="shared" ca="1" si="183"/>
        <v>0</v>
      </c>
      <c r="AJ311" s="72">
        <f t="shared" ca="1" si="184"/>
        <v>0</v>
      </c>
      <c r="AK311" s="72">
        <f t="shared" ca="1" si="185"/>
        <v>0</v>
      </c>
      <c r="AL311" s="76"/>
      <c r="AM311" s="72">
        <f t="shared" ca="1" si="186"/>
        <v>0</v>
      </c>
      <c r="AN311" s="72">
        <f t="shared" ca="1" si="187"/>
        <v>0</v>
      </c>
      <c r="AO311" s="72">
        <f t="shared" ca="1" si="188"/>
        <v>0</v>
      </c>
      <c r="AP311" s="85">
        <f t="shared" ca="1" si="189"/>
        <v>0</v>
      </c>
      <c r="AR311" s="72">
        <f t="shared" ca="1" si="190"/>
        <v>0</v>
      </c>
      <c r="AS311" s="72">
        <f t="shared" ca="1" si="191"/>
        <v>0</v>
      </c>
      <c r="AT311" s="72">
        <f t="shared" ca="1" si="192"/>
        <v>0</v>
      </c>
      <c r="AU311" s="85">
        <f t="shared" ca="1" si="193"/>
        <v>0</v>
      </c>
      <c r="AV311" s="85"/>
      <c r="AW311" s="73">
        <f t="shared" ca="1" si="194"/>
        <v>0</v>
      </c>
      <c r="AY311" s="73">
        <f t="shared" ca="1" si="195"/>
        <v>0</v>
      </c>
      <c r="AZ311" s="86"/>
    </row>
    <row r="312" spans="1:52" ht="12" customHeight="1">
      <c r="A312" s="77">
        <f t="shared" si="196"/>
        <v>47119</v>
      </c>
      <c r="B312" s="78">
        <f t="shared" si="197"/>
        <v>50000</v>
      </c>
      <c r="C312" s="87"/>
      <c r="D312" s="79">
        <f t="shared" si="159"/>
        <v>50000</v>
      </c>
      <c r="E312" s="67">
        <f t="shared" si="160"/>
        <v>0</v>
      </c>
      <c r="F312" s="67">
        <f t="shared" ca="1" si="161"/>
        <v>0</v>
      </c>
      <c r="G312" s="80">
        <f>VLOOKUP($A312,[0]!Table,MATCH(G$4,[0]!Curves,0))</f>
        <v>0</v>
      </c>
      <c r="H312" s="81">
        <f t="shared" si="162"/>
        <v>0</v>
      </c>
      <c r="I312" s="80">
        <f t="shared" si="163"/>
        <v>0</v>
      </c>
      <c r="J312" s="80">
        <f>VLOOKUP($A312,[0]!Table,MATCH(J$4,[0]!Curves,0))</f>
        <v>0</v>
      </c>
      <c r="K312" s="81">
        <f t="shared" si="164"/>
        <v>0</v>
      </c>
      <c r="L312" s="99">
        <f t="shared" si="165"/>
        <v>0</v>
      </c>
      <c r="M312" s="80">
        <f>VLOOKUP($A312,[0]!Table,MATCH(M$4,[0]!Curves,0))</f>
        <v>0</v>
      </c>
      <c r="N312" s="81">
        <f t="shared" si="166"/>
        <v>0</v>
      </c>
      <c r="O312" s="99">
        <f t="shared" si="167"/>
        <v>0</v>
      </c>
      <c r="P312" s="71"/>
      <c r="Q312" s="99">
        <f t="shared" si="168"/>
        <v>0</v>
      </c>
      <c r="R312" s="99">
        <f t="shared" si="169"/>
        <v>0</v>
      </c>
      <c r="S312" s="99">
        <f t="shared" si="170"/>
        <v>0</v>
      </c>
      <c r="T312" s="82"/>
      <c r="U312" s="22">
        <f t="shared" si="171"/>
        <v>31</v>
      </c>
      <c r="V312" s="83">
        <f t="shared" si="172"/>
        <v>47174</v>
      </c>
      <c r="W312" s="22">
        <f t="shared" ca="1" si="173"/>
        <v>10125</v>
      </c>
      <c r="X312" s="80">
        <f>VLOOKUP($A312,[0]!Table,MATCH(X$4,[0]!Curves,0))</f>
        <v>6.5755483375307608E-2</v>
      </c>
      <c r="Y312" s="84">
        <f t="shared" ca="1" si="174"/>
        <v>0.16639299870136831</v>
      </c>
      <c r="Z312" s="22">
        <f t="shared" si="175"/>
        <v>0</v>
      </c>
      <c r="AA312" s="22">
        <f t="shared" si="176"/>
        <v>0</v>
      </c>
      <c r="AC312" s="72">
        <f t="shared" ca="1" si="177"/>
        <v>0</v>
      </c>
      <c r="AD312" s="72">
        <f t="shared" ca="1" si="178"/>
        <v>0</v>
      </c>
      <c r="AE312" s="72">
        <f t="shared" ca="1" si="179"/>
        <v>0</v>
      </c>
      <c r="AF312" s="72">
        <f t="shared" ca="1" si="180"/>
        <v>0</v>
      </c>
      <c r="AG312" s="72">
        <f t="shared" ca="1" si="181"/>
        <v>0</v>
      </c>
      <c r="AH312" s="72">
        <f t="shared" ca="1" si="182"/>
        <v>0</v>
      </c>
      <c r="AI312" s="72">
        <f t="shared" ca="1" si="183"/>
        <v>0</v>
      </c>
      <c r="AJ312" s="72">
        <f t="shared" ca="1" si="184"/>
        <v>0</v>
      </c>
      <c r="AK312" s="72">
        <f t="shared" ca="1" si="185"/>
        <v>0</v>
      </c>
      <c r="AL312" s="76"/>
      <c r="AM312" s="72">
        <f t="shared" ca="1" si="186"/>
        <v>0</v>
      </c>
      <c r="AN312" s="72">
        <f t="shared" ca="1" si="187"/>
        <v>0</v>
      </c>
      <c r="AO312" s="72">
        <f t="shared" ca="1" si="188"/>
        <v>0</v>
      </c>
      <c r="AP312" s="85">
        <f t="shared" ca="1" si="189"/>
        <v>0</v>
      </c>
      <c r="AR312" s="72">
        <f t="shared" ca="1" si="190"/>
        <v>0</v>
      </c>
      <c r="AS312" s="72">
        <f t="shared" ca="1" si="191"/>
        <v>0</v>
      </c>
      <c r="AT312" s="72">
        <f t="shared" ca="1" si="192"/>
        <v>0</v>
      </c>
      <c r="AU312" s="85">
        <f t="shared" ca="1" si="193"/>
        <v>0</v>
      </c>
      <c r="AV312" s="85"/>
      <c r="AW312" s="73">
        <f t="shared" ca="1" si="194"/>
        <v>0</v>
      </c>
      <c r="AY312" s="73">
        <f t="shared" ca="1" si="195"/>
        <v>0</v>
      </c>
      <c r="AZ312" s="86"/>
    </row>
    <row r="313" spans="1:52" ht="12" customHeight="1">
      <c r="A313" s="77">
        <f t="shared" si="196"/>
        <v>47150</v>
      </c>
      <c r="B313" s="78">
        <f t="shared" si="197"/>
        <v>50000</v>
      </c>
      <c r="C313" s="87"/>
      <c r="D313" s="79">
        <f t="shared" si="159"/>
        <v>50000</v>
      </c>
      <c r="E313" s="67">
        <f t="shared" si="160"/>
        <v>0</v>
      </c>
      <c r="F313" s="67">
        <f t="shared" ca="1" si="161"/>
        <v>0</v>
      </c>
      <c r="G313" s="80">
        <f>VLOOKUP($A313,[0]!Table,MATCH(G$4,[0]!Curves,0))</f>
        <v>0</v>
      </c>
      <c r="H313" s="81">
        <f t="shared" si="162"/>
        <v>0</v>
      </c>
      <c r="I313" s="80">
        <f t="shared" si="163"/>
        <v>0</v>
      </c>
      <c r="J313" s="80">
        <f>VLOOKUP($A313,[0]!Table,MATCH(J$4,[0]!Curves,0))</f>
        <v>0</v>
      </c>
      <c r="K313" s="81">
        <f t="shared" si="164"/>
        <v>0</v>
      </c>
      <c r="L313" s="99">
        <f t="shared" si="165"/>
        <v>0</v>
      </c>
      <c r="M313" s="80">
        <f>VLOOKUP($A313,[0]!Table,MATCH(M$4,[0]!Curves,0))</f>
        <v>0</v>
      </c>
      <c r="N313" s="81">
        <f t="shared" si="166"/>
        <v>0</v>
      </c>
      <c r="O313" s="99">
        <f t="shared" si="167"/>
        <v>0</v>
      </c>
      <c r="P313" s="71"/>
      <c r="Q313" s="99">
        <f t="shared" si="168"/>
        <v>0</v>
      </c>
      <c r="R313" s="99">
        <f t="shared" si="169"/>
        <v>0</v>
      </c>
      <c r="S313" s="99">
        <f t="shared" si="170"/>
        <v>0</v>
      </c>
      <c r="T313" s="82"/>
      <c r="U313" s="22">
        <f t="shared" si="171"/>
        <v>28</v>
      </c>
      <c r="V313" s="83">
        <f t="shared" si="172"/>
        <v>47202</v>
      </c>
      <c r="W313" s="22">
        <f t="shared" ca="1" si="173"/>
        <v>10153</v>
      </c>
      <c r="X313" s="80">
        <f>VLOOKUP($A313,[0]!Table,MATCH(X$4,[0]!Curves,0))</f>
        <v>6.5753092773720698E-2</v>
      </c>
      <c r="Y313" s="84">
        <f t="shared" ca="1" si="174"/>
        <v>0.16557943174571099</v>
      </c>
      <c r="Z313" s="22">
        <f t="shared" si="175"/>
        <v>0</v>
      </c>
      <c r="AA313" s="22">
        <f t="shared" si="176"/>
        <v>0</v>
      </c>
      <c r="AC313" s="72">
        <f t="shared" ca="1" si="177"/>
        <v>0</v>
      </c>
      <c r="AD313" s="72">
        <f t="shared" ca="1" si="178"/>
        <v>0</v>
      </c>
      <c r="AE313" s="72">
        <f t="shared" ca="1" si="179"/>
        <v>0</v>
      </c>
      <c r="AF313" s="72">
        <f t="shared" ca="1" si="180"/>
        <v>0</v>
      </c>
      <c r="AG313" s="72">
        <f t="shared" ca="1" si="181"/>
        <v>0</v>
      </c>
      <c r="AH313" s="72">
        <f t="shared" ca="1" si="182"/>
        <v>0</v>
      </c>
      <c r="AI313" s="72">
        <f t="shared" ca="1" si="183"/>
        <v>0</v>
      </c>
      <c r="AJ313" s="72">
        <f t="shared" ca="1" si="184"/>
        <v>0</v>
      </c>
      <c r="AK313" s="72">
        <f t="shared" ca="1" si="185"/>
        <v>0</v>
      </c>
      <c r="AL313" s="76"/>
      <c r="AM313" s="72">
        <f t="shared" ca="1" si="186"/>
        <v>0</v>
      </c>
      <c r="AN313" s="72">
        <f t="shared" ca="1" si="187"/>
        <v>0</v>
      </c>
      <c r="AO313" s="72">
        <f t="shared" ca="1" si="188"/>
        <v>0</v>
      </c>
      <c r="AP313" s="85">
        <f t="shared" ca="1" si="189"/>
        <v>0</v>
      </c>
      <c r="AR313" s="72">
        <f t="shared" ca="1" si="190"/>
        <v>0</v>
      </c>
      <c r="AS313" s="72">
        <f t="shared" ca="1" si="191"/>
        <v>0</v>
      </c>
      <c r="AT313" s="72">
        <f t="shared" ca="1" si="192"/>
        <v>0</v>
      </c>
      <c r="AU313" s="85">
        <f t="shared" ca="1" si="193"/>
        <v>0</v>
      </c>
      <c r="AV313" s="85"/>
      <c r="AW313" s="73">
        <f t="shared" ca="1" si="194"/>
        <v>0</v>
      </c>
      <c r="AY313" s="73">
        <f t="shared" ca="1" si="195"/>
        <v>0</v>
      </c>
      <c r="AZ313" s="86"/>
    </row>
    <row r="314" spans="1:52" ht="12" customHeight="1">
      <c r="A314" s="77">
        <f t="shared" si="196"/>
        <v>47178</v>
      </c>
      <c r="B314" s="78">
        <f t="shared" si="197"/>
        <v>50000</v>
      </c>
      <c r="C314" s="87"/>
      <c r="D314" s="79">
        <f t="shared" si="159"/>
        <v>50000</v>
      </c>
      <c r="E314" s="67">
        <f t="shared" si="160"/>
        <v>0</v>
      </c>
      <c r="F314" s="67">
        <f t="shared" ca="1" si="161"/>
        <v>0</v>
      </c>
      <c r="G314" s="80">
        <f>VLOOKUP($A314,[0]!Table,MATCH(G$4,[0]!Curves,0))</f>
        <v>0</v>
      </c>
      <c r="H314" s="81">
        <f t="shared" si="162"/>
        <v>0</v>
      </c>
      <c r="I314" s="80">
        <f t="shared" si="163"/>
        <v>0</v>
      </c>
      <c r="J314" s="80">
        <f>VLOOKUP($A314,[0]!Table,MATCH(J$4,[0]!Curves,0))</f>
        <v>0</v>
      </c>
      <c r="K314" s="81">
        <f t="shared" si="164"/>
        <v>0</v>
      </c>
      <c r="L314" s="99">
        <f t="shared" si="165"/>
        <v>0</v>
      </c>
      <c r="M314" s="80">
        <f>VLOOKUP($A314,[0]!Table,MATCH(M$4,[0]!Curves,0))</f>
        <v>0</v>
      </c>
      <c r="N314" s="81">
        <f t="shared" si="166"/>
        <v>0</v>
      </c>
      <c r="O314" s="99">
        <f t="shared" si="167"/>
        <v>0</v>
      </c>
      <c r="P314" s="71"/>
      <c r="Q314" s="99">
        <f t="shared" si="168"/>
        <v>0</v>
      </c>
      <c r="R314" s="99">
        <f t="shared" si="169"/>
        <v>0</v>
      </c>
      <c r="S314" s="99">
        <f t="shared" si="170"/>
        <v>0</v>
      </c>
      <c r="T314" s="82"/>
      <c r="U314" s="22">
        <f t="shared" si="171"/>
        <v>31</v>
      </c>
      <c r="V314" s="83">
        <f t="shared" si="172"/>
        <v>47233</v>
      </c>
      <c r="W314" s="22">
        <f t="shared" ca="1" si="173"/>
        <v>10184</v>
      </c>
      <c r="X314" s="80">
        <f>VLOOKUP($A314,[0]!Table,MATCH(X$4,[0]!Curves,0))</f>
        <v>6.5750933520676708E-2</v>
      </c>
      <c r="Y314" s="84">
        <f t="shared" ca="1" si="174"/>
        <v>0.16468339768573456</v>
      </c>
      <c r="Z314" s="22">
        <f t="shared" si="175"/>
        <v>0</v>
      </c>
      <c r="AA314" s="22">
        <f t="shared" si="176"/>
        <v>0</v>
      </c>
      <c r="AC314" s="72">
        <f t="shared" ca="1" si="177"/>
        <v>0</v>
      </c>
      <c r="AD314" s="72">
        <f t="shared" ca="1" si="178"/>
        <v>0</v>
      </c>
      <c r="AE314" s="72">
        <f t="shared" ca="1" si="179"/>
        <v>0</v>
      </c>
      <c r="AF314" s="72">
        <f t="shared" ca="1" si="180"/>
        <v>0</v>
      </c>
      <c r="AG314" s="72">
        <f t="shared" ca="1" si="181"/>
        <v>0</v>
      </c>
      <c r="AH314" s="72">
        <f t="shared" ca="1" si="182"/>
        <v>0</v>
      </c>
      <c r="AI314" s="72">
        <f t="shared" ca="1" si="183"/>
        <v>0</v>
      </c>
      <c r="AJ314" s="72">
        <f t="shared" ca="1" si="184"/>
        <v>0</v>
      </c>
      <c r="AK314" s="72">
        <f t="shared" ca="1" si="185"/>
        <v>0</v>
      </c>
      <c r="AL314" s="76"/>
      <c r="AM314" s="72">
        <f t="shared" ca="1" si="186"/>
        <v>0</v>
      </c>
      <c r="AN314" s="72">
        <f t="shared" ca="1" si="187"/>
        <v>0</v>
      </c>
      <c r="AO314" s="72">
        <f t="shared" ca="1" si="188"/>
        <v>0</v>
      </c>
      <c r="AP314" s="85">
        <f t="shared" ca="1" si="189"/>
        <v>0</v>
      </c>
      <c r="AR314" s="72">
        <f t="shared" ca="1" si="190"/>
        <v>0</v>
      </c>
      <c r="AS314" s="72">
        <f t="shared" ca="1" si="191"/>
        <v>0</v>
      </c>
      <c r="AT314" s="72">
        <f t="shared" ca="1" si="192"/>
        <v>0</v>
      </c>
      <c r="AU314" s="85">
        <f t="shared" ca="1" si="193"/>
        <v>0</v>
      </c>
      <c r="AV314" s="85"/>
      <c r="AW314" s="73">
        <f t="shared" ca="1" si="194"/>
        <v>0</v>
      </c>
      <c r="AY314" s="73">
        <f t="shared" ca="1" si="195"/>
        <v>0</v>
      </c>
      <c r="AZ314" s="86"/>
    </row>
    <row r="315" spans="1:52" ht="12" customHeight="1">
      <c r="A315" s="77">
        <f t="shared" si="196"/>
        <v>47209</v>
      </c>
      <c r="B315" s="78">
        <f t="shared" si="197"/>
        <v>50000</v>
      </c>
      <c r="C315" s="87"/>
      <c r="D315" s="79">
        <f t="shared" si="159"/>
        <v>50000</v>
      </c>
      <c r="E315" s="67">
        <f t="shared" si="160"/>
        <v>0</v>
      </c>
      <c r="F315" s="67">
        <f t="shared" ca="1" si="161"/>
        <v>0</v>
      </c>
      <c r="G315" s="80">
        <f>VLOOKUP($A315,[0]!Table,MATCH(G$4,[0]!Curves,0))</f>
        <v>0</v>
      </c>
      <c r="H315" s="81">
        <f t="shared" si="162"/>
        <v>0</v>
      </c>
      <c r="I315" s="80">
        <f t="shared" si="163"/>
        <v>0</v>
      </c>
      <c r="J315" s="80">
        <f>VLOOKUP($A315,[0]!Table,MATCH(J$4,[0]!Curves,0))</f>
        <v>0</v>
      </c>
      <c r="K315" s="81">
        <f t="shared" si="164"/>
        <v>0</v>
      </c>
      <c r="L315" s="99">
        <f t="shared" si="165"/>
        <v>0</v>
      </c>
      <c r="M315" s="80">
        <f>VLOOKUP($A315,[0]!Table,MATCH(M$4,[0]!Curves,0))</f>
        <v>0</v>
      </c>
      <c r="N315" s="81">
        <f t="shared" si="166"/>
        <v>0</v>
      </c>
      <c r="O315" s="99">
        <f t="shared" si="167"/>
        <v>0</v>
      </c>
      <c r="P315" s="71"/>
      <c r="Q315" s="99">
        <f t="shared" si="168"/>
        <v>0</v>
      </c>
      <c r="R315" s="99">
        <f t="shared" si="169"/>
        <v>0</v>
      </c>
      <c r="S315" s="99">
        <f t="shared" si="170"/>
        <v>0</v>
      </c>
      <c r="T315" s="82"/>
      <c r="U315" s="22">
        <f t="shared" si="171"/>
        <v>30</v>
      </c>
      <c r="V315" s="83">
        <f t="shared" si="172"/>
        <v>47263</v>
      </c>
      <c r="W315" s="22">
        <f t="shared" ca="1" si="173"/>
        <v>10214</v>
      </c>
      <c r="X315" s="80">
        <f>VLOOKUP($A315,[0]!Table,MATCH(X$4,[0]!Curves,0))</f>
        <v>6.5748542919093406E-2</v>
      </c>
      <c r="Y315" s="84">
        <f t="shared" ca="1" si="174"/>
        <v>0.16382094630476654</v>
      </c>
      <c r="Z315" s="22">
        <f t="shared" si="175"/>
        <v>0</v>
      </c>
      <c r="AA315" s="22">
        <f t="shared" si="176"/>
        <v>0</v>
      </c>
      <c r="AC315" s="72">
        <f t="shared" ca="1" si="177"/>
        <v>0</v>
      </c>
      <c r="AD315" s="72">
        <f t="shared" ca="1" si="178"/>
        <v>0</v>
      </c>
      <c r="AE315" s="72">
        <f t="shared" ca="1" si="179"/>
        <v>0</v>
      </c>
      <c r="AF315" s="72">
        <f t="shared" ca="1" si="180"/>
        <v>0</v>
      </c>
      <c r="AG315" s="72">
        <f t="shared" ca="1" si="181"/>
        <v>0</v>
      </c>
      <c r="AH315" s="72">
        <f t="shared" ca="1" si="182"/>
        <v>0</v>
      </c>
      <c r="AI315" s="72">
        <f t="shared" ca="1" si="183"/>
        <v>0</v>
      </c>
      <c r="AJ315" s="72">
        <f t="shared" ca="1" si="184"/>
        <v>0</v>
      </c>
      <c r="AK315" s="72">
        <f t="shared" ca="1" si="185"/>
        <v>0</v>
      </c>
      <c r="AL315" s="76"/>
      <c r="AM315" s="72">
        <f t="shared" ca="1" si="186"/>
        <v>0</v>
      </c>
      <c r="AN315" s="72">
        <f t="shared" ca="1" si="187"/>
        <v>0</v>
      </c>
      <c r="AO315" s="72">
        <f t="shared" ca="1" si="188"/>
        <v>0</v>
      </c>
      <c r="AP315" s="85">
        <f t="shared" ca="1" si="189"/>
        <v>0</v>
      </c>
      <c r="AR315" s="72">
        <f t="shared" ca="1" si="190"/>
        <v>0</v>
      </c>
      <c r="AS315" s="72">
        <f t="shared" ca="1" si="191"/>
        <v>0</v>
      </c>
      <c r="AT315" s="72">
        <f t="shared" ca="1" si="192"/>
        <v>0</v>
      </c>
      <c r="AU315" s="85">
        <f t="shared" ca="1" si="193"/>
        <v>0</v>
      </c>
      <c r="AV315" s="85"/>
      <c r="AW315" s="73">
        <f t="shared" ca="1" si="194"/>
        <v>0</v>
      </c>
      <c r="AY315" s="73">
        <f t="shared" ca="1" si="195"/>
        <v>0</v>
      </c>
      <c r="AZ315" s="86"/>
    </row>
    <row r="316" spans="1:52" ht="12" customHeight="1">
      <c r="A316" s="77">
        <f t="shared" si="196"/>
        <v>47239</v>
      </c>
      <c r="B316" s="78">
        <f t="shared" si="197"/>
        <v>50000</v>
      </c>
      <c r="C316" s="87"/>
      <c r="D316" s="79">
        <f t="shared" si="159"/>
        <v>50000</v>
      </c>
      <c r="E316" s="67">
        <f t="shared" si="160"/>
        <v>0</v>
      </c>
      <c r="F316" s="67">
        <f t="shared" ca="1" si="161"/>
        <v>0</v>
      </c>
      <c r="G316" s="80">
        <f>VLOOKUP($A316,[0]!Table,MATCH(G$4,[0]!Curves,0))</f>
        <v>0</v>
      </c>
      <c r="H316" s="81">
        <f t="shared" si="162"/>
        <v>0</v>
      </c>
      <c r="I316" s="80">
        <f t="shared" si="163"/>
        <v>0</v>
      </c>
      <c r="J316" s="80">
        <f>VLOOKUP($A316,[0]!Table,MATCH(J$4,[0]!Curves,0))</f>
        <v>0</v>
      </c>
      <c r="K316" s="81">
        <f t="shared" si="164"/>
        <v>0</v>
      </c>
      <c r="L316" s="99">
        <f t="shared" si="165"/>
        <v>0</v>
      </c>
      <c r="M316" s="80">
        <f>VLOOKUP($A316,[0]!Table,MATCH(M$4,[0]!Curves,0))</f>
        <v>0</v>
      </c>
      <c r="N316" s="81">
        <f t="shared" si="166"/>
        <v>0</v>
      </c>
      <c r="O316" s="99">
        <f t="shared" si="167"/>
        <v>0</v>
      </c>
      <c r="P316" s="71"/>
      <c r="Q316" s="99">
        <f t="shared" si="168"/>
        <v>0</v>
      </c>
      <c r="R316" s="99">
        <f t="shared" si="169"/>
        <v>0</v>
      </c>
      <c r="S316" s="99">
        <f t="shared" si="170"/>
        <v>0</v>
      </c>
      <c r="T316" s="82"/>
      <c r="U316" s="22">
        <f t="shared" si="171"/>
        <v>31</v>
      </c>
      <c r="V316" s="83">
        <f t="shared" si="172"/>
        <v>47294</v>
      </c>
      <c r="W316" s="22">
        <f t="shared" ca="1" si="173"/>
        <v>10245</v>
      </c>
      <c r="X316" s="80">
        <f>VLOOKUP($A316,[0]!Table,MATCH(X$4,[0]!Curves,0))</f>
        <v>6.5746229433692405E-2</v>
      </c>
      <c r="Y316" s="84">
        <f t="shared" ca="1" si="174"/>
        <v>0.16293455428585835</v>
      </c>
      <c r="Z316" s="22">
        <f t="shared" si="175"/>
        <v>0</v>
      </c>
      <c r="AA316" s="22">
        <f t="shared" si="176"/>
        <v>0</v>
      </c>
      <c r="AC316" s="72">
        <f t="shared" ca="1" si="177"/>
        <v>0</v>
      </c>
      <c r="AD316" s="72">
        <f t="shared" ca="1" si="178"/>
        <v>0</v>
      </c>
      <c r="AE316" s="72">
        <f t="shared" ca="1" si="179"/>
        <v>0</v>
      </c>
      <c r="AF316" s="72">
        <f t="shared" ca="1" si="180"/>
        <v>0</v>
      </c>
      <c r="AG316" s="72">
        <f t="shared" ca="1" si="181"/>
        <v>0</v>
      </c>
      <c r="AH316" s="72">
        <f t="shared" ca="1" si="182"/>
        <v>0</v>
      </c>
      <c r="AI316" s="72">
        <f t="shared" ca="1" si="183"/>
        <v>0</v>
      </c>
      <c r="AJ316" s="72">
        <f t="shared" ca="1" si="184"/>
        <v>0</v>
      </c>
      <c r="AK316" s="72">
        <f t="shared" ca="1" si="185"/>
        <v>0</v>
      </c>
      <c r="AL316" s="76"/>
      <c r="AM316" s="72">
        <f t="shared" ca="1" si="186"/>
        <v>0</v>
      </c>
      <c r="AN316" s="72">
        <f t="shared" ca="1" si="187"/>
        <v>0</v>
      </c>
      <c r="AO316" s="72">
        <f t="shared" ca="1" si="188"/>
        <v>0</v>
      </c>
      <c r="AP316" s="85">
        <f t="shared" ca="1" si="189"/>
        <v>0</v>
      </c>
      <c r="AR316" s="72">
        <f t="shared" ca="1" si="190"/>
        <v>0</v>
      </c>
      <c r="AS316" s="72">
        <f t="shared" ca="1" si="191"/>
        <v>0</v>
      </c>
      <c r="AT316" s="72">
        <f t="shared" ca="1" si="192"/>
        <v>0</v>
      </c>
      <c r="AU316" s="85">
        <f t="shared" ca="1" si="193"/>
        <v>0</v>
      </c>
      <c r="AV316" s="85"/>
      <c r="AW316" s="73">
        <f t="shared" ca="1" si="194"/>
        <v>0</v>
      </c>
      <c r="AY316" s="73">
        <f t="shared" ca="1" si="195"/>
        <v>0</v>
      </c>
      <c r="AZ316" s="86"/>
    </row>
    <row r="317" spans="1:52" ht="12" customHeight="1">
      <c r="A317" s="77">
        <f t="shared" si="196"/>
        <v>47270</v>
      </c>
      <c r="B317" s="78">
        <f t="shared" si="197"/>
        <v>50000</v>
      </c>
      <c r="C317" s="87"/>
      <c r="D317" s="79">
        <f t="shared" si="159"/>
        <v>50000</v>
      </c>
      <c r="E317" s="67">
        <f t="shared" si="160"/>
        <v>0</v>
      </c>
      <c r="F317" s="67">
        <f t="shared" ca="1" si="161"/>
        <v>0</v>
      </c>
      <c r="G317" s="80">
        <f>VLOOKUP($A317,[0]!Table,MATCH(G$4,[0]!Curves,0))</f>
        <v>0</v>
      </c>
      <c r="H317" s="81">
        <f t="shared" si="162"/>
        <v>0</v>
      </c>
      <c r="I317" s="80">
        <f t="shared" si="163"/>
        <v>0</v>
      </c>
      <c r="J317" s="80">
        <f>VLOOKUP($A317,[0]!Table,MATCH(J$4,[0]!Curves,0))</f>
        <v>0</v>
      </c>
      <c r="K317" s="81">
        <f t="shared" si="164"/>
        <v>0</v>
      </c>
      <c r="L317" s="99">
        <f t="shared" si="165"/>
        <v>0</v>
      </c>
      <c r="M317" s="80">
        <f>VLOOKUP($A317,[0]!Table,MATCH(M$4,[0]!Curves,0))</f>
        <v>0</v>
      </c>
      <c r="N317" s="81">
        <f t="shared" si="166"/>
        <v>0</v>
      </c>
      <c r="O317" s="99">
        <f t="shared" si="167"/>
        <v>0</v>
      </c>
      <c r="P317" s="71"/>
      <c r="Q317" s="99">
        <f t="shared" si="168"/>
        <v>0</v>
      </c>
      <c r="R317" s="99">
        <f t="shared" si="169"/>
        <v>0</v>
      </c>
      <c r="S317" s="99">
        <f t="shared" si="170"/>
        <v>0</v>
      </c>
      <c r="T317" s="82"/>
      <c r="U317" s="22">
        <f t="shared" si="171"/>
        <v>30</v>
      </c>
      <c r="V317" s="83">
        <f t="shared" si="172"/>
        <v>47324</v>
      </c>
      <c r="W317" s="22">
        <f t="shared" ca="1" si="173"/>
        <v>10275</v>
      </c>
      <c r="X317" s="80">
        <f>VLOOKUP($A317,[0]!Table,MATCH(X$4,[0]!Curves,0))</f>
        <v>6.5743838832112503E-2</v>
      </c>
      <c r="Y317" s="84">
        <f t="shared" ca="1" si="174"/>
        <v>0.16208138292933991</v>
      </c>
      <c r="Z317" s="22">
        <f t="shared" si="175"/>
        <v>0</v>
      </c>
      <c r="AA317" s="22">
        <f t="shared" si="176"/>
        <v>0</v>
      </c>
      <c r="AC317" s="72">
        <f t="shared" ca="1" si="177"/>
        <v>0</v>
      </c>
      <c r="AD317" s="72">
        <f t="shared" ca="1" si="178"/>
        <v>0</v>
      </c>
      <c r="AE317" s="72">
        <f t="shared" ca="1" si="179"/>
        <v>0</v>
      </c>
      <c r="AF317" s="72">
        <f t="shared" ca="1" si="180"/>
        <v>0</v>
      </c>
      <c r="AG317" s="72">
        <f t="shared" ca="1" si="181"/>
        <v>0</v>
      </c>
      <c r="AH317" s="72">
        <f t="shared" ca="1" si="182"/>
        <v>0</v>
      </c>
      <c r="AI317" s="72">
        <f t="shared" ca="1" si="183"/>
        <v>0</v>
      </c>
      <c r="AJ317" s="72">
        <f t="shared" ca="1" si="184"/>
        <v>0</v>
      </c>
      <c r="AK317" s="72">
        <f t="shared" ca="1" si="185"/>
        <v>0</v>
      </c>
      <c r="AL317" s="76"/>
      <c r="AM317" s="72">
        <f t="shared" ca="1" si="186"/>
        <v>0</v>
      </c>
      <c r="AN317" s="72">
        <f t="shared" ca="1" si="187"/>
        <v>0</v>
      </c>
      <c r="AO317" s="72">
        <f t="shared" ca="1" si="188"/>
        <v>0</v>
      </c>
      <c r="AP317" s="85">
        <f t="shared" ca="1" si="189"/>
        <v>0</v>
      </c>
      <c r="AR317" s="72">
        <f t="shared" ca="1" si="190"/>
        <v>0</v>
      </c>
      <c r="AS317" s="72">
        <f t="shared" ca="1" si="191"/>
        <v>0</v>
      </c>
      <c r="AT317" s="72">
        <f t="shared" ca="1" si="192"/>
        <v>0</v>
      </c>
      <c r="AU317" s="85">
        <f t="shared" ca="1" si="193"/>
        <v>0</v>
      </c>
      <c r="AV317" s="85"/>
      <c r="AW317" s="73">
        <f t="shared" ca="1" si="194"/>
        <v>0</v>
      </c>
      <c r="AY317" s="73">
        <f t="shared" ca="1" si="195"/>
        <v>0</v>
      </c>
      <c r="AZ317" s="86"/>
    </row>
    <row r="318" spans="1:52" ht="12" customHeight="1">
      <c r="A318" s="77">
        <f t="shared" si="196"/>
        <v>47300</v>
      </c>
      <c r="B318" s="78">
        <f t="shared" si="197"/>
        <v>50000</v>
      </c>
      <c r="C318" s="87"/>
      <c r="D318" s="79">
        <f t="shared" si="159"/>
        <v>50000</v>
      </c>
      <c r="E318" s="67">
        <f t="shared" si="160"/>
        <v>0</v>
      </c>
      <c r="F318" s="67">
        <f t="shared" ca="1" si="161"/>
        <v>0</v>
      </c>
      <c r="G318" s="80">
        <f>VLOOKUP($A318,[0]!Table,MATCH(G$4,[0]!Curves,0))</f>
        <v>0</v>
      </c>
      <c r="H318" s="81">
        <f t="shared" si="162"/>
        <v>0</v>
      </c>
      <c r="I318" s="80">
        <f t="shared" si="163"/>
        <v>0</v>
      </c>
      <c r="J318" s="80">
        <f>VLOOKUP($A318,[0]!Table,MATCH(J$4,[0]!Curves,0))</f>
        <v>0</v>
      </c>
      <c r="K318" s="81">
        <f t="shared" si="164"/>
        <v>0</v>
      </c>
      <c r="L318" s="99">
        <f t="shared" si="165"/>
        <v>0</v>
      </c>
      <c r="M318" s="80">
        <f>VLOOKUP($A318,[0]!Table,MATCH(M$4,[0]!Curves,0))</f>
        <v>0</v>
      </c>
      <c r="N318" s="81">
        <f t="shared" si="166"/>
        <v>0</v>
      </c>
      <c r="O318" s="99">
        <f t="shared" si="167"/>
        <v>0</v>
      </c>
      <c r="P318" s="71"/>
      <c r="Q318" s="99">
        <f t="shared" si="168"/>
        <v>0</v>
      </c>
      <c r="R318" s="99">
        <f t="shared" si="169"/>
        <v>0</v>
      </c>
      <c r="S318" s="99">
        <f t="shared" si="170"/>
        <v>0</v>
      </c>
      <c r="T318" s="82"/>
      <c r="U318" s="22">
        <f t="shared" si="171"/>
        <v>31</v>
      </c>
      <c r="V318" s="83">
        <f t="shared" si="172"/>
        <v>47355</v>
      </c>
      <c r="W318" s="22">
        <f t="shared" ca="1" si="173"/>
        <v>10306</v>
      </c>
      <c r="X318" s="80">
        <f>VLOOKUP($A318,[0]!Table,MATCH(X$4,[0]!Curves,0))</f>
        <v>6.5741525346715096E-2</v>
      </c>
      <c r="Y318" s="84">
        <f t="shared" ca="1" si="174"/>
        <v>0.16120452787952211</v>
      </c>
      <c r="Z318" s="22">
        <f t="shared" si="175"/>
        <v>0</v>
      </c>
      <c r="AA318" s="22">
        <f t="shared" si="176"/>
        <v>0</v>
      </c>
      <c r="AC318" s="72">
        <f t="shared" ca="1" si="177"/>
        <v>0</v>
      </c>
      <c r="AD318" s="72">
        <f t="shared" ca="1" si="178"/>
        <v>0</v>
      </c>
      <c r="AE318" s="72">
        <f t="shared" ca="1" si="179"/>
        <v>0</v>
      </c>
      <c r="AF318" s="72">
        <f t="shared" ca="1" si="180"/>
        <v>0</v>
      </c>
      <c r="AG318" s="72">
        <f t="shared" ca="1" si="181"/>
        <v>0</v>
      </c>
      <c r="AH318" s="72">
        <f t="shared" ca="1" si="182"/>
        <v>0</v>
      </c>
      <c r="AI318" s="72">
        <f t="shared" ca="1" si="183"/>
        <v>0</v>
      </c>
      <c r="AJ318" s="72">
        <f t="shared" ca="1" si="184"/>
        <v>0</v>
      </c>
      <c r="AK318" s="72">
        <f t="shared" ca="1" si="185"/>
        <v>0</v>
      </c>
      <c r="AL318" s="76"/>
      <c r="AM318" s="72">
        <f t="shared" ca="1" si="186"/>
        <v>0</v>
      </c>
      <c r="AN318" s="72">
        <f t="shared" ca="1" si="187"/>
        <v>0</v>
      </c>
      <c r="AO318" s="72">
        <f t="shared" ca="1" si="188"/>
        <v>0</v>
      </c>
      <c r="AP318" s="85">
        <f t="shared" ca="1" si="189"/>
        <v>0</v>
      </c>
      <c r="AR318" s="72">
        <f t="shared" ca="1" si="190"/>
        <v>0</v>
      </c>
      <c r="AS318" s="72">
        <f t="shared" ca="1" si="191"/>
        <v>0</v>
      </c>
      <c r="AT318" s="72">
        <f t="shared" ca="1" si="192"/>
        <v>0</v>
      </c>
      <c r="AU318" s="85">
        <f t="shared" ca="1" si="193"/>
        <v>0</v>
      </c>
      <c r="AV318" s="85"/>
      <c r="AW318" s="73">
        <f t="shared" ca="1" si="194"/>
        <v>0</v>
      </c>
      <c r="AY318" s="73">
        <f t="shared" ca="1" si="195"/>
        <v>0</v>
      </c>
      <c r="AZ318" s="86"/>
    </row>
    <row r="319" spans="1:52" ht="12" customHeight="1">
      <c r="A319" s="77">
        <f t="shared" si="196"/>
        <v>47331</v>
      </c>
      <c r="B319" s="78">
        <f t="shared" si="197"/>
        <v>50000</v>
      </c>
      <c r="C319" s="87"/>
      <c r="D319" s="79">
        <f t="shared" si="159"/>
        <v>50000</v>
      </c>
      <c r="E319" s="67">
        <f t="shared" si="160"/>
        <v>0</v>
      </c>
      <c r="F319" s="67">
        <f t="shared" ca="1" si="161"/>
        <v>0</v>
      </c>
      <c r="G319" s="80">
        <f>VLOOKUP($A319,[0]!Table,MATCH(G$4,[0]!Curves,0))</f>
        <v>0</v>
      </c>
      <c r="H319" s="81">
        <f t="shared" si="162"/>
        <v>0</v>
      </c>
      <c r="I319" s="80">
        <f t="shared" si="163"/>
        <v>0</v>
      </c>
      <c r="J319" s="80">
        <f>VLOOKUP($A319,[0]!Table,MATCH(J$4,[0]!Curves,0))</f>
        <v>0</v>
      </c>
      <c r="K319" s="81">
        <f t="shared" si="164"/>
        <v>0</v>
      </c>
      <c r="L319" s="99">
        <f t="shared" si="165"/>
        <v>0</v>
      </c>
      <c r="M319" s="80">
        <f>VLOOKUP($A319,[0]!Table,MATCH(M$4,[0]!Curves,0))</f>
        <v>0</v>
      </c>
      <c r="N319" s="81">
        <f t="shared" si="166"/>
        <v>0</v>
      </c>
      <c r="O319" s="99">
        <f t="shared" si="167"/>
        <v>0</v>
      </c>
      <c r="P319" s="71"/>
      <c r="Q319" s="99">
        <f t="shared" si="168"/>
        <v>0</v>
      </c>
      <c r="R319" s="99">
        <f t="shared" si="169"/>
        <v>0</v>
      </c>
      <c r="S319" s="99">
        <f t="shared" si="170"/>
        <v>0</v>
      </c>
      <c r="T319" s="82"/>
      <c r="U319" s="22">
        <f t="shared" si="171"/>
        <v>31</v>
      </c>
      <c r="V319" s="83">
        <f t="shared" si="172"/>
        <v>47386</v>
      </c>
      <c r="W319" s="22">
        <f t="shared" ca="1" si="173"/>
        <v>10337</v>
      </c>
      <c r="X319" s="80">
        <f>VLOOKUP($A319,[0]!Table,MATCH(X$4,[0]!Curves,0))</f>
        <v>6.5739134745139302E-2</v>
      </c>
      <c r="Y319" s="84">
        <f t="shared" ca="1" si="174"/>
        <v>0.16033247959121513</v>
      </c>
      <c r="Z319" s="22">
        <f t="shared" si="175"/>
        <v>0</v>
      </c>
      <c r="AA319" s="22">
        <f t="shared" si="176"/>
        <v>0</v>
      </c>
      <c r="AC319" s="72">
        <f t="shared" ca="1" si="177"/>
        <v>0</v>
      </c>
      <c r="AD319" s="72">
        <f t="shared" ca="1" si="178"/>
        <v>0</v>
      </c>
      <c r="AE319" s="72">
        <f t="shared" ca="1" si="179"/>
        <v>0</v>
      </c>
      <c r="AF319" s="72">
        <f t="shared" ca="1" si="180"/>
        <v>0</v>
      </c>
      <c r="AG319" s="72">
        <f t="shared" ca="1" si="181"/>
        <v>0</v>
      </c>
      <c r="AH319" s="72">
        <f t="shared" ca="1" si="182"/>
        <v>0</v>
      </c>
      <c r="AI319" s="72">
        <f t="shared" ca="1" si="183"/>
        <v>0</v>
      </c>
      <c r="AJ319" s="72">
        <f t="shared" ca="1" si="184"/>
        <v>0</v>
      </c>
      <c r="AK319" s="72">
        <f t="shared" ca="1" si="185"/>
        <v>0</v>
      </c>
      <c r="AL319" s="76"/>
      <c r="AM319" s="72">
        <f t="shared" ca="1" si="186"/>
        <v>0</v>
      </c>
      <c r="AN319" s="72">
        <f t="shared" ca="1" si="187"/>
        <v>0</v>
      </c>
      <c r="AO319" s="72">
        <f t="shared" ca="1" si="188"/>
        <v>0</v>
      </c>
      <c r="AP319" s="85">
        <f t="shared" ca="1" si="189"/>
        <v>0</v>
      </c>
      <c r="AR319" s="72">
        <f t="shared" ca="1" si="190"/>
        <v>0</v>
      </c>
      <c r="AS319" s="72">
        <f t="shared" ca="1" si="191"/>
        <v>0</v>
      </c>
      <c r="AT319" s="72">
        <f t="shared" ca="1" si="192"/>
        <v>0</v>
      </c>
      <c r="AU319" s="85">
        <f t="shared" ca="1" si="193"/>
        <v>0</v>
      </c>
      <c r="AV319" s="85"/>
      <c r="AW319" s="73">
        <f t="shared" ca="1" si="194"/>
        <v>0</v>
      </c>
      <c r="AY319" s="73">
        <f t="shared" ca="1" si="195"/>
        <v>0</v>
      </c>
      <c r="AZ319" s="86"/>
    </row>
    <row r="320" spans="1:52" ht="12" customHeight="1">
      <c r="A320" s="77">
        <f t="shared" si="196"/>
        <v>47362</v>
      </c>
      <c r="B320" s="78">
        <f t="shared" si="197"/>
        <v>50000</v>
      </c>
      <c r="C320" s="87"/>
      <c r="D320" s="79">
        <f t="shared" si="159"/>
        <v>50000</v>
      </c>
      <c r="E320" s="67">
        <f t="shared" si="160"/>
        <v>0</v>
      </c>
      <c r="F320" s="67">
        <f t="shared" ca="1" si="161"/>
        <v>0</v>
      </c>
      <c r="G320" s="80">
        <f>VLOOKUP($A320,[0]!Table,MATCH(G$4,[0]!Curves,0))</f>
        <v>0</v>
      </c>
      <c r="H320" s="81">
        <f t="shared" si="162"/>
        <v>0</v>
      </c>
      <c r="I320" s="80">
        <f t="shared" si="163"/>
        <v>0</v>
      </c>
      <c r="J320" s="80">
        <f>VLOOKUP($A320,[0]!Table,MATCH(J$4,[0]!Curves,0))</f>
        <v>0</v>
      </c>
      <c r="K320" s="81">
        <f t="shared" si="164"/>
        <v>0</v>
      </c>
      <c r="L320" s="99">
        <f t="shared" si="165"/>
        <v>0</v>
      </c>
      <c r="M320" s="80">
        <f>VLOOKUP($A320,[0]!Table,MATCH(M$4,[0]!Curves,0))</f>
        <v>0</v>
      </c>
      <c r="N320" s="81">
        <f t="shared" si="166"/>
        <v>0</v>
      </c>
      <c r="O320" s="99">
        <f t="shared" si="167"/>
        <v>0</v>
      </c>
      <c r="P320" s="71"/>
      <c r="Q320" s="99">
        <f t="shared" si="168"/>
        <v>0</v>
      </c>
      <c r="R320" s="99">
        <f t="shared" si="169"/>
        <v>0</v>
      </c>
      <c r="S320" s="99">
        <f t="shared" si="170"/>
        <v>0</v>
      </c>
      <c r="T320" s="82"/>
      <c r="U320" s="22">
        <f t="shared" si="171"/>
        <v>30</v>
      </c>
      <c r="V320" s="83">
        <f t="shared" si="172"/>
        <v>47416</v>
      </c>
      <c r="W320" s="22">
        <f t="shared" ca="1" si="173"/>
        <v>10367</v>
      </c>
      <c r="X320" s="80">
        <f>VLOOKUP($A320,[0]!Table,MATCH(X$4,[0]!Curves,0))</f>
        <v>6.5736744143565201E-2</v>
      </c>
      <c r="Y320" s="84">
        <f t="shared" ca="1" si="174"/>
        <v>0.15949311343354436</v>
      </c>
      <c r="Z320" s="22">
        <f t="shared" si="175"/>
        <v>0</v>
      </c>
      <c r="AA320" s="22">
        <f t="shared" si="176"/>
        <v>0</v>
      </c>
      <c r="AC320" s="72">
        <f t="shared" ca="1" si="177"/>
        <v>0</v>
      </c>
      <c r="AD320" s="72">
        <f t="shared" ca="1" si="178"/>
        <v>0</v>
      </c>
      <c r="AE320" s="72">
        <f t="shared" ca="1" si="179"/>
        <v>0</v>
      </c>
      <c r="AF320" s="72">
        <f t="shared" ca="1" si="180"/>
        <v>0</v>
      </c>
      <c r="AG320" s="72">
        <f t="shared" ca="1" si="181"/>
        <v>0</v>
      </c>
      <c r="AH320" s="72">
        <f t="shared" ca="1" si="182"/>
        <v>0</v>
      </c>
      <c r="AI320" s="72">
        <f t="shared" ca="1" si="183"/>
        <v>0</v>
      </c>
      <c r="AJ320" s="72">
        <f t="shared" ca="1" si="184"/>
        <v>0</v>
      </c>
      <c r="AK320" s="72">
        <f t="shared" ca="1" si="185"/>
        <v>0</v>
      </c>
      <c r="AL320" s="76"/>
      <c r="AM320" s="72">
        <f t="shared" ca="1" si="186"/>
        <v>0</v>
      </c>
      <c r="AN320" s="72">
        <f t="shared" ca="1" si="187"/>
        <v>0</v>
      </c>
      <c r="AO320" s="72">
        <f t="shared" ca="1" si="188"/>
        <v>0</v>
      </c>
      <c r="AP320" s="85">
        <f t="shared" ca="1" si="189"/>
        <v>0</v>
      </c>
      <c r="AR320" s="72">
        <f t="shared" ca="1" si="190"/>
        <v>0</v>
      </c>
      <c r="AS320" s="72">
        <f t="shared" ca="1" si="191"/>
        <v>0</v>
      </c>
      <c r="AT320" s="72">
        <f t="shared" ca="1" si="192"/>
        <v>0</v>
      </c>
      <c r="AU320" s="85">
        <f t="shared" ca="1" si="193"/>
        <v>0</v>
      </c>
      <c r="AV320" s="85"/>
      <c r="AW320" s="73">
        <f t="shared" ca="1" si="194"/>
        <v>0</v>
      </c>
      <c r="AY320" s="73">
        <f t="shared" ca="1" si="195"/>
        <v>0</v>
      </c>
      <c r="AZ320" s="86"/>
    </row>
    <row r="321" spans="1:52" ht="12" customHeight="1">
      <c r="A321" s="77">
        <f t="shared" si="196"/>
        <v>47392</v>
      </c>
      <c r="B321" s="78">
        <f t="shared" si="197"/>
        <v>50000</v>
      </c>
      <c r="C321" s="87"/>
      <c r="D321" s="79">
        <f t="shared" si="159"/>
        <v>50000</v>
      </c>
      <c r="E321" s="67">
        <f t="shared" si="160"/>
        <v>0</v>
      </c>
      <c r="F321" s="67">
        <f t="shared" ca="1" si="161"/>
        <v>0</v>
      </c>
      <c r="G321" s="80">
        <f>VLOOKUP($A321,[0]!Table,MATCH(G$4,[0]!Curves,0))</f>
        <v>0</v>
      </c>
      <c r="H321" s="81">
        <f t="shared" si="162"/>
        <v>0</v>
      </c>
      <c r="I321" s="80">
        <f t="shared" si="163"/>
        <v>0</v>
      </c>
      <c r="J321" s="80">
        <f>VLOOKUP($A321,[0]!Table,MATCH(J$4,[0]!Curves,0))</f>
        <v>0</v>
      </c>
      <c r="K321" s="81">
        <f t="shared" si="164"/>
        <v>0</v>
      </c>
      <c r="L321" s="99">
        <f t="shared" si="165"/>
        <v>0</v>
      </c>
      <c r="M321" s="80">
        <f>VLOOKUP($A321,[0]!Table,MATCH(M$4,[0]!Curves,0))</f>
        <v>0</v>
      </c>
      <c r="N321" s="81">
        <f t="shared" si="166"/>
        <v>0</v>
      </c>
      <c r="O321" s="99">
        <f t="shared" si="167"/>
        <v>0</v>
      </c>
      <c r="P321" s="71"/>
      <c r="Q321" s="99">
        <f t="shared" si="168"/>
        <v>0</v>
      </c>
      <c r="R321" s="99">
        <f t="shared" si="169"/>
        <v>0</v>
      </c>
      <c r="S321" s="99">
        <f t="shared" si="170"/>
        <v>0</v>
      </c>
      <c r="T321" s="82"/>
      <c r="U321" s="22">
        <f t="shared" si="171"/>
        <v>31</v>
      </c>
      <c r="V321" s="83">
        <f t="shared" si="172"/>
        <v>47447</v>
      </c>
      <c r="W321" s="22">
        <f t="shared" ca="1" si="173"/>
        <v>10398</v>
      </c>
      <c r="X321" s="80">
        <f>VLOOKUP($A321,[0]!Table,MATCH(X$4,[0]!Curves,0))</f>
        <v>6.5734430658173096E-2</v>
      </c>
      <c r="Y321" s="84">
        <f t="shared" ca="1" si="174"/>
        <v>0.15863044583308278</v>
      </c>
      <c r="Z321" s="22">
        <f t="shared" si="175"/>
        <v>0</v>
      </c>
      <c r="AA321" s="22">
        <f t="shared" si="176"/>
        <v>0</v>
      </c>
      <c r="AC321" s="72">
        <f t="shared" ca="1" si="177"/>
        <v>0</v>
      </c>
      <c r="AD321" s="72">
        <f t="shared" ca="1" si="178"/>
        <v>0</v>
      </c>
      <c r="AE321" s="72">
        <f t="shared" ca="1" si="179"/>
        <v>0</v>
      </c>
      <c r="AF321" s="72">
        <f t="shared" ca="1" si="180"/>
        <v>0</v>
      </c>
      <c r="AG321" s="72">
        <f t="shared" ca="1" si="181"/>
        <v>0</v>
      </c>
      <c r="AH321" s="72">
        <f t="shared" ca="1" si="182"/>
        <v>0</v>
      </c>
      <c r="AI321" s="72">
        <f t="shared" ca="1" si="183"/>
        <v>0</v>
      </c>
      <c r="AJ321" s="72">
        <f t="shared" ca="1" si="184"/>
        <v>0</v>
      </c>
      <c r="AK321" s="72">
        <f t="shared" ca="1" si="185"/>
        <v>0</v>
      </c>
      <c r="AL321" s="76"/>
      <c r="AM321" s="72">
        <f t="shared" ca="1" si="186"/>
        <v>0</v>
      </c>
      <c r="AN321" s="72">
        <f t="shared" ca="1" si="187"/>
        <v>0</v>
      </c>
      <c r="AO321" s="72">
        <f t="shared" ca="1" si="188"/>
        <v>0</v>
      </c>
      <c r="AP321" s="85">
        <f t="shared" ca="1" si="189"/>
        <v>0</v>
      </c>
      <c r="AR321" s="72">
        <f t="shared" ca="1" si="190"/>
        <v>0</v>
      </c>
      <c r="AS321" s="72">
        <f t="shared" ca="1" si="191"/>
        <v>0</v>
      </c>
      <c r="AT321" s="72">
        <f t="shared" ca="1" si="192"/>
        <v>0</v>
      </c>
      <c r="AU321" s="85">
        <f t="shared" ca="1" si="193"/>
        <v>0</v>
      </c>
      <c r="AV321" s="85"/>
      <c r="AW321" s="73">
        <f t="shared" ca="1" si="194"/>
        <v>0</v>
      </c>
      <c r="AY321" s="73">
        <f t="shared" ca="1" si="195"/>
        <v>0</v>
      </c>
      <c r="AZ321" s="86"/>
    </row>
    <row r="322" spans="1:52" ht="12" customHeight="1">
      <c r="A322" s="77">
        <f t="shared" si="196"/>
        <v>47423</v>
      </c>
      <c r="B322" s="78">
        <f t="shared" si="197"/>
        <v>50000</v>
      </c>
      <c r="C322" s="87"/>
      <c r="D322" s="79">
        <f t="shared" si="159"/>
        <v>50000</v>
      </c>
      <c r="E322" s="67">
        <f t="shared" si="160"/>
        <v>0</v>
      </c>
      <c r="F322" s="67">
        <f t="shared" ca="1" si="161"/>
        <v>0</v>
      </c>
      <c r="G322" s="80">
        <f>VLOOKUP($A322,[0]!Table,MATCH(G$4,[0]!Curves,0))</f>
        <v>0</v>
      </c>
      <c r="H322" s="81">
        <f t="shared" si="162"/>
        <v>0</v>
      </c>
      <c r="I322" s="80">
        <f t="shared" si="163"/>
        <v>0</v>
      </c>
      <c r="J322" s="80">
        <f>VLOOKUP($A322,[0]!Table,MATCH(J$4,[0]!Curves,0))</f>
        <v>0</v>
      </c>
      <c r="K322" s="81">
        <f t="shared" si="164"/>
        <v>0</v>
      </c>
      <c r="L322" s="99">
        <f t="shared" si="165"/>
        <v>0</v>
      </c>
      <c r="M322" s="80">
        <f>VLOOKUP($A322,[0]!Table,MATCH(M$4,[0]!Curves,0))</f>
        <v>0</v>
      </c>
      <c r="N322" s="81">
        <f t="shared" si="166"/>
        <v>0</v>
      </c>
      <c r="O322" s="99">
        <f t="shared" si="167"/>
        <v>0</v>
      </c>
      <c r="P322" s="71"/>
      <c r="Q322" s="99">
        <f t="shared" si="168"/>
        <v>0</v>
      </c>
      <c r="R322" s="99">
        <f t="shared" si="169"/>
        <v>0</v>
      </c>
      <c r="S322" s="99">
        <f t="shared" si="170"/>
        <v>0</v>
      </c>
      <c r="T322" s="82"/>
      <c r="U322" s="22">
        <f t="shared" si="171"/>
        <v>30</v>
      </c>
      <c r="V322" s="83">
        <f t="shared" si="172"/>
        <v>47477</v>
      </c>
      <c r="W322" s="22">
        <f t="shared" ca="1" si="173"/>
        <v>10428</v>
      </c>
      <c r="X322" s="80">
        <f>VLOOKUP($A322,[0]!Table,MATCH(X$4,[0]!Curves,0))</f>
        <v>6.5732040056603006E-2</v>
      </c>
      <c r="Y322" s="84">
        <f t="shared" ca="1" si="174"/>
        <v>0.15780010817609053</v>
      </c>
      <c r="Z322" s="22">
        <f t="shared" si="175"/>
        <v>0</v>
      </c>
      <c r="AA322" s="22">
        <f t="shared" si="176"/>
        <v>0</v>
      </c>
      <c r="AC322" s="72">
        <f t="shared" ca="1" si="177"/>
        <v>0</v>
      </c>
      <c r="AD322" s="72">
        <f t="shared" ca="1" si="178"/>
        <v>0</v>
      </c>
      <c r="AE322" s="72">
        <f t="shared" ca="1" si="179"/>
        <v>0</v>
      </c>
      <c r="AF322" s="72">
        <f t="shared" ca="1" si="180"/>
        <v>0</v>
      </c>
      <c r="AG322" s="72">
        <f t="shared" ca="1" si="181"/>
        <v>0</v>
      </c>
      <c r="AH322" s="72">
        <f t="shared" ca="1" si="182"/>
        <v>0</v>
      </c>
      <c r="AI322" s="72">
        <f t="shared" ca="1" si="183"/>
        <v>0</v>
      </c>
      <c r="AJ322" s="72">
        <f t="shared" ca="1" si="184"/>
        <v>0</v>
      </c>
      <c r="AK322" s="72">
        <f t="shared" ca="1" si="185"/>
        <v>0</v>
      </c>
      <c r="AL322" s="76"/>
      <c r="AM322" s="72">
        <f t="shared" ca="1" si="186"/>
        <v>0</v>
      </c>
      <c r="AN322" s="72">
        <f t="shared" ca="1" si="187"/>
        <v>0</v>
      </c>
      <c r="AO322" s="72">
        <f t="shared" ca="1" si="188"/>
        <v>0</v>
      </c>
      <c r="AP322" s="85">
        <f t="shared" ca="1" si="189"/>
        <v>0</v>
      </c>
      <c r="AR322" s="72">
        <f t="shared" ca="1" si="190"/>
        <v>0</v>
      </c>
      <c r="AS322" s="72">
        <f t="shared" ca="1" si="191"/>
        <v>0</v>
      </c>
      <c r="AT322" s="72">
        <f t="shared" ca="1" si="192"/>
        <v>0</v>
      </c>
      <c r="AU322" s="85">
        <f t="shared" ca="1" si="193"/>
        <v>0</v>
      </c>
      <c r="AV322" s="85"/>
      <c r="AW322" s="73">
        <f t="shared" ca="1" si="194"/>
        <v>0</v>
      </c>
      <c r="AY322" s="73">
        <f t="shared" ca="1" si="195"/>
        <v>0</v>
      </c>
      <c r="AZ322" s="86"/>
    </row>
    <row r="323" spans="1:52" ht="12" customHeight="1">
      <c r="A323" s="77">
        <f t="shared" si="196"/>
        <v>47453</v>
      </c>
      <c r="B323" s="78">
        <f t="shared" si="197"/>
        <v>50000</v>
      </c>
      <c r="C323" s="87"/>
      <c r="D323" s="79">
        <f t="shared" si="159"/>
        <v>50000</v>
      </c>
      <c r="E323" s="67">
        <f t="shared" si="160"/>
        <v>0</v>
      </c>
      <c r="F323" s="67">
        <f t="shared" ca="1" si="161"/>
        <v>0</v>
      </c>
      <c r="G323" s="80">
        <f>VLOOKUP($A323,[0]!Table,MATCH(G$4,[0]!Curves,0))</f>
        <v>0</v>
      </c>
      <c r="H323" s="81">
        <f t="shared" si="162"/>
        <v>0</v>
      </c>
      <c r="I323" s="80">
        <f t="shared" si="163"/>
        <v>0</v>
      </c>
      <c r="J323" s="80">
        <f>VLOOKUP($A323,[0]!Table,MATCH(J$4,[0]!Curves,0))</f>
        <v>0</v>
      </c>
      <c r="K323" s="81">
        <f t="shared" si="164"/>
        <v>0</v>
      </c>
      <c r="L323" s="99">
        <f t="shared" si="165"/>
        <v>0</v>
      </c>
      <c r="M323" s="80">
        <f>VLOOKUP($A323,[0]!Table,MATCH(M$4,[0]!Curves,0))</f>
        <v>0</v>
      </c>
      <c r="N323" s="81">
        <f t="shared" si="166"/>
        <v>0</v>
      </c>
      <c r="O323" s="99">
        <f t="shared" si="167"/>
        <v>0</v>
      </c>
      <c r="P323" s="71"/>
      <c r="Q323" s="99">
        <f t="shared" si="168"/>
        <v>0</v>
      </c>
      <c r="R323" s="99">
        <f t="shared" si="169"/>
        <v>0</v>
      </c>
      <c r="S323" s="99">
        <f t="shared" si="170"/>
        <v>0</v>
      </c>
      <c r="T323" s="82"/>
      <c r="U323" s="22">
        <f t="shared" si="171"/>
        <v>31</v>
      </c>
      <c r="V323" s="83">
        <f t="shared" si="172"/>
        <v>47508</v>
      </c>
      <c r="W323" s="22">
        <f t="shared" ca="1" si="173"/>
        <v>10459</v>
      </c>
      <c r="X323" s="80">
        <f>VLOOKUP($A323,[0]!Table,MATCH(X$4,[0]!Curves,0))</f>
        <v>6.5729726571214397E-2</v>
      </c>
      <c r="Y323" s="84">
        <f t="shared" ca="1" si="174"/>
        <v>0.15694671907401767</v>
      </c>
      <c r="Z323" s="22">
        <f t="shared" si="175"/>
        <v>0</v>
      </c>
      <c r="AA323" s="22">
        <f t="shared" si="176"/>
        <v>0</v>
      </c>
      <c r="AC323" s="72">
        <f t="shared" ca="1" si="177"/>
        <v>0</v>
      </c>
      <c r="AD323" s="72">
        <f t="shared" ca="1" si="178"/>
        <v>0</v>
      </c>
      <c r="AE323" s="72">
        <f t="shared" ca="1" si="179"/>
        <v>0</v>
      </c>
      <c r="AF323" s="72">
        <f t="shared" ca="1" si="180"/>
        <v>0</v>
      </c>
      <c r="AG323" s="72">
        <f t="shared" ca="1" si="181"/>
        <v>0</v>
      </c>
      <c r="AH323" s="72">
        <f t="shared" ca="1" si="182"/>
        <v>0</v>
      </c>
      <c r="AI323" s="72">
        <f t="shared" ca="1" si="183"/>
        <v>0</v>
      </c>
      <c r="AJ323" s="72">
        <f t="shared" ca="1" si="184"/>
        <v>0</v>
      </c>
      <c r="AK323" s="72">
        <f t="shared" ca="1" si="185"/>
        <v>0</v>
      </c>
      <c r="AL323" s="76"/>
      <c r="AM323" s="72">
        <f t="shared" ca="1" si="186"/>
        <v>0</v>
      </c>
      <c r="AN323" s="72">
        <f t="shared" ca="1" si="187"/>
        <v>0</v>
      </c>
      <c r="AO323" s="72">
        <f t="shared" ca="1" si="188"/>
        <v>0</v>
      </c>
      <c r="AP323" s="85">
        <f t="shared" ca="1" si="189"/>
        <v>0</v>
      </c>
      <c r="AR323" s="72">
        <f t="shared" ca="1" si="190"/>
        <v>0</v>
      </c>
      <c r="AS323" s="72">
        <f t="shared" ca="1" si="191"/>
        <v>0</v>
      </c>
      <c r="AT323" s="72">
        <f t="shared" ca="1" si="192"/>
        <v>0</v>
      </c>
      <c r="AU323" s="85">
        <f t="shared" ca="1" si="193"/>
        <v>0</v>
      </c>
      <c r="AV323" s="85"/>
      <c r="AW323" s="73">
        <f t="shared" ca="1" si="194"/>
        <v>0</v>
      </c>
      <c r="AY323" s="73">
        <f t="shared" ca="1" si="195"/>
        <v>0</v>
      </c>
      <c r="AZ323" s="86"/>
    </row>
    <row r="324" spans="1:52" ht="12" customHeight="1">
      <c r="A324" s="77">
        <f t="shared" si="196"/>
        <v>47484</v>
      </c>
      <c r="B324" s="78">
        <f t="shared" si="197"/>
        <v>50000</v>
      </c>
      <c r="C324" s="87"/>
      <c r="D324" s="79">
        <f t="shared" si="159"/>
        <v>50000</v>
      </c>
      <c r="E324" s="67">
        <f t="shared" si="160"/>
        <v>0</v>
      </c>
      <c r="F324" s="67">
        <f t="shared" ca="1" si="161"/>
        <v>0</v>
      </c>
      <c r="G324" s="80">
        <f>VLOOKUP($A324,[0]!Table,MATCH(G$4,[0]!Curves,0))</f>
        <v>0</v>
      </c>
      <c r="H324" s="81">
        <f t="shared" si="162"/>
        <v>0</v>
      </c>
      <c r="I324" s="80">
        <f t="shared" si="163"/>
        <v>0</v>
      </c>
      <c r="J324" s="80">
        <f>VLOOKUP($A324,[0]!Table,MATCH(J$4,[0]!Curves,0))</f>
        <v>0</v>
      </c>
      <c r="K324" s="81">
        <f t="shared" si="164"/>
        <v>0</v>
      </c>
      <c r="L324" s="99">
        <f t="shared" si="165"/>
        <v>0</v>
      </c>
      <c r="M324" s="80">
        <f>VLOOKUP($A324,[0]!Table,MATCH(M$4,[0]!Curves,0))</f>
        <v>0</v>
      </c>
      <c r="N324" s="81">
        <f t="shared" si="166"/>
        <v>0</v>
      </c>
      <c r="O324" s="99">
        <f t="shared" si="167"/>
        <v>0</v>
      </c>
      <c r="P324" s="71"/>
      <c r="Q324" s="99">
        <f t="shared" si="168"/>
        <v>0</v>
      </c>
      <c r="R324" s="99">
        <f t="shared" si="169"/>
        <v>0</v>
      </c>
      <c r="S324" s="99">
        <f t="shared" si="170"/>
        <v>0</v>
      </c>
      <c r="T324" s="82"/>
      <c r="U324" s="22">
        <f t="shared" si="171"/>
        <v>31</v>
      </c>
      <c r="V324" s="83">
        <f t="shared" si="172"/>
        <v>47539</v>
      </c>
      <c r="W324" s="22">
        <f t="shared" ca="1" si="173"/>
        <v>10490</v>
      </c>
      <c r="X324" s="80">
        <f>VLOOKUP($A324,[0]!Table,MATCH(X$4,[0]!Curves,0))</f>
        <v>6.5727335969647999E-2</v>
      </c>
      <c r="Y324" s="84">
        <f t="shared" ca="1" si="174"/>
        <v>0.15609800647383879</v>
      </c>
      <c r="Z324" s="22">
        <f t="shared" si="175"/>
        <v>0</v>
      </c>
      <c r="AA324" s="22">
        <f t="shared" si="176"/>
        <v>0</v>
      </c>
      <c r="AC324" s="72">
        <f t="shared" ca="1" si="177"/>
        <v>0</v>
      </c>
      <c r="AD324" s="72">
        <f t="shared" ca="1" si="178"/>
        <v>0</v>
      </c>
      <c r="AE324" s="72">
        <f t="shared" ca="1" si="179"/>
        <v>0</v>
      </c>
      <c r="AF324" s="72">
        <f t="shared" ca="1" si="180"/>
        <v>0</v>
      </c>
      <c r="AG324" s="72">
        <f t="shared" ca="1" si="181"/>
        <v>0</v>
      </c>
      <c r="AH324" s="72">
        <f t="shared" ca="1" si="182"/>
        <v>0</v>
      </c>
      <c r="AI324" s="72">
        <f t="shared" ca="1" si="183"/>
        <v>0</v>
      </c>
      <c r="AJ324" s="72">
        <f t="shared" ca="1" si="184"/>
        <v>0</v>
      </c>
      <c r="AK324" s="72">
        <f t="shared" ca="1" si="185"/>
        <v>0</v>
      </c>
      <c r="AL324" s="76"/>
      <c r="AM324" s="72">
        <f t="shared" ca="1" si="186"/>
        <v>0</v>
      </c>
      <c r="AN324" s="72">
        <f t="shared" ca="1" si="187"/>
        <v>0</v>
      </c>
      <c r="AO324" s="72">
        <f t="shared" ca="1" si="188"/>
        <v>0</v>
      </c>
      <c r="AP324" s="85">
        <f t="shared" ca="1" si="189"/>
        <v>0</v>
      </c>
      <c r="AR324" s="72">
        <f t="shared" ca="1" si="190"/>
        <v>0</v>
      </c>
      <c r="AS324" s="72">
        <f t="shared" ca="1" si="191"/>
        <v>0</v>
      </c>
      <c r="AT324" s="72">
        <f t="shared" ca="1" si="192"/>
        <v>0</v>
      </c>
      <c r="AU324" s="85">
        <f t="shared" ca="1" si="193"/>
        <v>0</v>
      </c>
      <c r="AV324" s="85"/>
      <c r="AW324" s="73">
        <f t="shared" ca="1" si="194"/>
        <v>0</v>
      </c>
      <c r="AY324" s="73">
        <f t="shared" ca="1" si="195"/>
        <v>0</v>
      </c>
      <c r="AZ324" s="86"/>
    </row>
    <row r="325" spans="1:52" ht="12" customHeight="1">
      <c r="A325" s="77">
        <f t="shared" si="196"/>
        <v>47515</v>
      </c>
      <c r="B325" s="78">
        <f t="shared" si="197"/>
        <v>50000</v>
      </c>
      <c r="C325" s="87"/>
      <c r="D325" s="79">
        <f t="shared" si="159"/>
        <v>50000</v>
      </c>
      <c r="E325" s="67">
        <f t="shared" si="160"/>
        <v>0</v>
      </c>
      <c r="F325" s="67">
        <f t="shared" ca="1" si="161"/>
        <v>0</v>
      </c>
      <c r="G325" s="80">
        <f>VLOOKUP($A325,[0]!Table,MATCH(G$4,[0]!Curves,0))</f>
        <v>0</v>
      </c>
      <c r="H325" s="81">
        <f t="shared" si="162"/>
        <v>0</v>
      </c>
      <c r="I325" s="80">
        <f t="shared" si="163"/>
        <v>0</v>
      </c>
      <c r="J325" s="80">
        <f>VLOOKUP($A325,[0]!Table,MATCH(J$4,[0]!Curves,0))</f>
        <v>0</v>
      </c>
      <c r="K325" s="81">
        <f t="shared" si="164"/>
        <v>0</v>
      </c>
      <c r="L325" s="99">
        <f t="shared" si="165"/>
        <v>0</v>
      </c>
      <c r="M325" s="80">
        <f>VLOOKUP($A325,[0]!Table,MATCH(M$4,[0]!Curves,0))</f>
        <v>0</v>
      </c>
      <c r="N325" s="81">
        <f t="shared" si="166"/>
        <v>0</v>
      </c>
      <c r="O325" s="99">
        <f t="shared" si="167"/>
        <v>0</v>
      </c>
      <c r="P325" s="71"/>
      <c r="Q325" s="99">
        <f t="shared" si="168"/>
        <v>0</v>
      </c>
      <c r="R325" s="99">
        <f t="shared" si="169"/>
        <v>0</v>
      </c>
      <c r="S325" s="99">
        <f t="shared" si="170"/>
        <v>0</v>
      </c>
      <c r="T325" s="82"/>
      <c r="U325" s="22">
        <f t="shared" si="171"/>
        <v>28</v>
      </c>
      <c r="V325" s="83">
        <f t="shared" si="172"/>
        <v>47567</v>
      </c>
      <c r="W325" s="22">
        <f t="shared" ca="1" si="173"/>
        <v>10518</v>
      </c>
      <c r="X325" s="80">
        <f>VLOOKUP($A325,[0]!Table,MATCH(X$4,[0]!Curves,0))</f>
        <v>6.5724945368083307E-2</v>
      </c>
      <c r="Y325" s="84">
        <f t="shared" ca="1" si="174"/>
        <v>0.15533542531289748</v>
      </c>
      <c r="Z325" s="22">
        <f t="shared" si="175"/>
        <v>0</v>
      </c>
      <c r="AA325" s="22">
        <f t="shared" si="176"/>
        <v>0</v>
      </c>
      <c r="AC325" s="72">
        <f t="shared" ca="1" si="177"/>
        <v>0</v>
      </c>
      <c r="AD325" s="72">
        <f t="shared" ca="1" si="178"/>
        <v>0</v>
      </c>
      <c r="AE325" s="72">
        <f t="shared" ca="1" si="179"/>
        <v>0</v>
      </c>
      <c r="AF325" s="72">
        <f t="shared" ca="1" si="180"/>
        <v>0</v>
      </c>
      <c r="AG325" s="72">
        <f t="shared" ca="1" si="181"/>
        <v>0</v>
      </c>
      <c r="AH325" s="72">
        <f t="shared" ca="1" si="182"/>
        <v>0</v>
      </c>
      <c r="AI325" s="72">
        <f t="shared" ca="1" si="183"/>
        <v>0</v>
      </c>
      <c r="AJ325" s="72">
        <f t="shared" ca="1" si="184"/>
        <v>0</v>
      </c>
      <c r="AK325" s="72">
        <f t="shared" ca="1" si="185"/>
        <v>0</v>
      </c>
      <c r="AL325" s="76"/>
      <c r="AM325" s="72">
        <f t="shared" ca="1" si="186"/>
        <v>0</v>
      </c>
      <c r="AN325" s="72">
        <f t="shared" ca="1" si="187"/>
        <v>0</v>
      </c>
      <c r="AO325" s="72">
        <f t="shared" ca="1" si="188"/>
        <v>0</v>
      </c>
      <c r="AP325" s="85">
        <f t="shared" ca="1" si="189"/>
        <v>0</v>
      </c>
      <c r="AR325" s="72">
        <f t="shared" ca="1" si="190"/>
        <v>0</v>
      </c>
      <c r="AS325" s="72">
        <f t="shared" ca="1" si="191"/>
        <v>0</v>
      </c>
      <c r="AT325" s="72">
        <f t="shared" ca="1" si="192"/>
        <v>0</v>
      </c>
      <c r="AU325" s="85">
        <f t="shared" ca="1" si="193"/>
        <v>0</v>
      </c>
      <c r="AV325" s="85"/>
      <c r="AW325" s="73">
        <f t="shared" ca="1" si="194"/>
        <v>0</v>
      </c>
      <c r="AY325" s="73">
        <f t="shared" ca="1" si="195"/>
        <v>0</v>
      </c>
      <c r="AZ325" s="86"/>
    </row>
    <row r="326" spans="1:52" ht="12" customHeight="1">
      <c r="A326" s="77">
        <f t="shared" si="196"/>
        <v>47543</v>
      </c>
      <c r="B326" s="78">
        <f t="shared" si="197"/>
        <v>50000</v>
      </c>
      <c r="C326" s="87"/>
      <c r="D326" s="79">
        <f t="shared" si="159"/>
        <v>50000</v>
      </c>
      <c r="E326" s="67">
        <f t="shared" si="160"/>
        <v>0</v>
      </c>
      <c r="F326" s="67">
        <f t="shared" ca="1" si="161"/>
        <v>0</v>
      </c>
      <c r="G326" s="80">
        <f>VLOOKUP($A326,[0]!Table,MATCH(G$4,[0]!Curves,0))</f>
        <v>0</v>
      </c>
      <c r="H326" s="81">
        <f t="shared" si="162"/>
        <v>0</v>
      </c>
      <c r="I326" s="80">
        <f t="shared" si="163"/>
        <v>0</v>
      </c>
      <c r="J326" s="80">
        <f>VLOOKUP($A326,[0]!Table,MATCH(J$4,[0]!Curves,0))</f>
        <v>0</v>
      </c>
      <c r="K326" s="81">
        <f t="shared" si="164"/>
        <v>0</v>
      </c>
      <c r="L326" s="99">
        <f t="shared" si="165"/>
        <v>0</v>
      </c>
      <c r="M326" s="80">
        <f>VLOOKUP($A326,[0]!Table,MATCH(M$4,[0]!Curves,0))</f>
        <v>0</v>
      </c>
      <c r="N326" s="81">
        <f t="shared" si="166"/>
        <v>0</v>
      </c>
      <c r="O326" s="99">
        <f t="shared" si="167"/>
        <v>0</v>
      </c>
      <c r="P326" s="71"/>
      <c r="Q326" s="99">
        <f t="shared" si="168"/>
        <v>0</v>
      </c>
      <c r="R326" s="99">
        <f t="shared" si="169"/>
        <v>0</v>
      </c>
      <c r="S326" s="99">
        <f t="shared" si="170"/>
        <v>0</v>
      </c>
      <c r="T326" s="82"/>
      <c r="U326" s="22">
        <f t="shared" si="171"/>
        <v>31</v>
      </c>
      <c r="V326" s="83">
        <f t="shared" si="172"/>
        <v>47598</v>
      </c>
      <c r="W326" s="22">
        <f t="shared" ca="1" si="173"/>
        <v>10549</v>
      </c>
      <c r="X326" s="80">
        <f>VLOOKUP($A326,[0]!Table,MATCH(X$4,[0]!Curves,0))</f>
        <v>6.5722786115059301E-2</v>
      </c>
      <c r="Y326" s="84">
        <f t="shared" ca="1" si="174"/>
        <v>0.15449554156879658</v>
      </c>
      <c r="Z326" s="22">
        <f t="shared" si="175"/>
        <v>0</v>
      </c>
      <c r="AA326" s="22">
        <f t="shared" si="176"/>
        <v>0</v>
      </c>
      <c r="AC326" s="72">
        <f t="shared" ca="1" si="177"/>
        <v>0</v>
      </c>
      <c r="AD326" s="72">
        <f t="shared" ca="1" si="178"/>
        <v>0</v>
      </c>
      <c r="AE326" s="72">
        <f t="shared" ca="1" si="179"/>
        <v>0</v>
      </c>
      <c r="AF326" s="72">
        <f t="shared" ca="1" si="180"/>
        <v>0</v>
      </c>
      <c r="AG326" s="72">
        <f t="shared" ca="1" si="181"/>
        <v>0</v>
      </c>
      <c r="AH326" s="72">
        <f t="shared" ca="1" si="182"/>
        <v>0</v>
      </c>
      <c r="AI326" s="72">
        <f t="shared" ca="1" si="183"/>
        <v>0</v>
      </c>
      <c r="AJ326" s="72">
        <f t="shared" ca="1" si="184"/>
        <v>0</v>
      </c>
      <c r="AK326" s="72">
        <f t="shared" ca="1" si="185"/>
        <v>0</v>
      </c>
      <c r="AL326" s="76"/>
      <c r="AM326" s="72">
        <f t="shared" ca="1" si="186"/>
        <v>0</v>
      </c>
      <c r="AN326" s="72">
        <f t="shared" ca="1" si="187"/>
        <v>0</v>
      </c>
      <c r="AO326" s="72">
        <f t="shared" ca="1" si="188"/>
        <v>0</v>
      </c>
      <c r="AP326" s="85">
        <f t="shared" ca="1" si="189"/>
        <v>0</v>
      </c>
      <c r="AR326" s="72">
        <f t="shared" ca="1" si="190"/>
        <v>0</v>
      </c>
      <c r="AS326" s="72">
        <f t="shared" ca="1" si="191"/>
        <v>0</v>
      </c>
      <c r="AT326" s="72">
        <f t="shared" ca="1" si="192"/>
        <v>0</v>
      </c>
      <c r="AU326" s="85">
        <f t="shared" ca="1" si="193"/>
        <v>0</v>
      </c>
      <c r="AV326" s="85"/>
      <c r="AW326" s="73">
        <f t="shared" ca="1" si="194"/>
        <v>0</v>
      </c>
      <c r="AY326" s="73">
        <f t="shared" ca="1" si="195"/>
        <v>0</v>
      </c>
      <c r="AZ326" s="86"/>
    </row>
    <row r="327" spans="1:52" ht="12" customHeight="1">
      <c r="A327" s="77">
        <f t="shared" si="196"/>
        <v>47574</v>
      </c>
      <c r="B327" s="78">
        <f t="shared" si="197"/>
        <v>50000</v>
      </c>
      <c r="C327" s="87"/>
      <c r="D327" s="79">
        <f t="shared" si="159"/>
        <v>50000</v>
      </c>
      <c r="E327" s="67">
        <f t="shared" si="160"/>
        <v>0</v>
      </c>
      <c r="F327" s="67">
        <f t="shared" ca="1" si="161"/>
        <v>0</v>
      </c>
      <c r="G327" s="80">
        <f>VLOOKUP($A327,[0]!Table,MATCH(G$4,[0]!Curves,0))</f>
        <v>0</v>
      </c>
      <c r="H327" s="81">
        <f t="shared" si="162"/>
        <v>0</v>
      </c>
      <c r="I327" s="80">
        <f t="shared" si="163"/>
        <v>0</v>
      </c>
      <c r="J327" s="80">
        <f>VLOOKUP($A327,[0]!Table,MATCH(J$4,[0]!Curves,0))</f>
        <v>0</v>
      </c>
      <c r="K327" s="81">
        <f t="shared" si="164"/>
        <v>0</v>
      </c>
      <c r="L327" s="99">
        <f t="shared" si="165"/>
        <v>0</v>
      </c>
      <c r="M327" s="80">
        <f>VLOOKUP($A327,[0]!Table,MATCH(M$4,[0]!Curves,0))</f>
        <v>0</v>
      </c>
      <c r="N327" s="81">
        <f t="shared" si="166"/>
        <v>0</v>
      </c>
      <c r="O327" s="99">
        <f t="shared" si="167"/>
        <v>0</v>
      </c>
      <c r="P327" s="71"/>
      <c r="Q327" s="99">
        <f t="shared" si="168"/>
        <v>0</v>
      </c>
      <c r="R327" s="99">
        <f t="shared" si="169"/>
        <v>0</v>
      </c>
      <c r="S327" s="99">
        <f t="shared" si="170"/>
        <v>0</v>
      </c>
      <c r="T327" s="82"/>
      <c r="U327" s="22">
        <f t="shared" si="171"/>
        <v>30</v>
      </c>
      <c r="V327" s="83">
        <f t="shared" si="172"/>
        <v>47628</v>
      </c>
      <c r="W327" s="22">
        <f t="shared" ca="1" si="173"/>
        <v>10579</v>
      </c>
      <c r="X327" s="80">
        <f>VLOOKUP($A327,[0]!Table,MATCH(X$4,[0]!Curves,0))</f>
        <v>6.5720395513498203E-2</v>
      </c>
      <c r="Y327" s="84">
        <f t="shared" ca="1" si="174"/>
        <v>0.15368713240255349</v>
      </c>
      <c r="Z327" s="22">
        <f t="shared" si="175"/>
        <v>0</v>
      </c>
      <c r="AA327" s="22">
        <f t="shared" si="176"/>
        <v>0</v>
      </c>
      <c r="AC327" s="72">
        <f t="shared" ca="1" si="177"/>
        <v>0</v>
      </c>
      <c r="AD327" s="72">
        <f t="shared" ca="1" si="178"/>
        <v>0</v>
      </c>
      <c r="AE327" s="72">
        <f t="shared" ca="1" si="179"/>
        <v>0</v>
      </c>
      <c r="AF327" s="72">
        <f t="shared" ca="1" si="180"/>
        <v>0</v>
      </c>
      <c r="AG327" s="72">
        <f t="shared" ca="1" si="181"/>
        <v>0</v>
      </c>
      <c r="AH327" s="72">
        <f t="shared" ca="1" si="182"/>
        <v>0</v>
      </c>
      <c r="AI327" s="72">
        <f t="shared" ca="1" si="183"/>
        <v>0</v>
      </c>
      <c r="AJ327" s="72">
        <f t="shared" ca="1" si="184"/>
        <v>0</v>
      </c>
      <c r="AK327" s="72">
        <f t="shared" ca="1" si="185"/>
        <v>0</v>
      </c>
      <c r="AL327" s="76"/>
      <c r="AM327" s="72">
        <f t="shared" ca="1" si="186"/>
        <v>0</v>
      </c>
      <c r="AN327" s="72">
        <f t="shared" ca="1" si="187"/>
        <v>0</v>
      </c>
      <c r="AO327" s="72">
        <f t="shared" ca="1" si="188"/>
        <v>0</v>
      </c>
      <c r="AP327" s="85">
        <f t="shared" ca="1" si="189"/>
        <v>0</v>
      </c>
      <c r="AR327" s="72">
        <f t="shared" ca="1" si="190"/>
        <v>0</v>
      </c>
      <c r="AS327" s="72">
        <f t="shared" ca="1" si="191"/>
        <v>0</v>
      </c>
      <c r="AT327" s="72">
        <f t="shared" ca="1" si="192"/>
        <v>0</v>
      </c>
      <c r="AU327" s="85">
        <f t="shared" ca="1" si="193"/>
        <v>0</v>
      </c>
      <c r="AV327" s="85"/>
      <c r="AW327" s="73">
        <f t="shared" ca="1" si="194"/>
        <v>0</v>
      </c>
      <c r="AY327" s="73">
        <f t="shared" ca="1" si="195"/>
        <v>0</v>
      </c>
      <c r="AZ327" s="86"/>
    </row>
    <row r="328" spans="1:52" ht="12" customHeight="1">
      <c r="A328" s="77">
        <f t="shared" si="196"/>
        <v>47604</v>
      </c>
      <c r="B328" s="78">
        <f t="shared" si="197"/>
        <v>50000</v>
      </c>
      <c r="C328" s="87"/>
      <c r="D328" s="79">
        <f t="shared" si="159"/>
        <v>50000</v>
      </c>
      <c r="E328" s="67">
        <f t="shared" si="160"/>
        <v>0</v>
      </c>
      <c r="F328" s="67">
        <f t="shared" ca="1" si="161"/>
        <v>0</v>
      </c>
      <c r="G328" s="80">
        <f>VLOOKUP($A328,[0]!Table,MATCH(G$4,[0]!Curves,0))</f>
        <v>0</v>
      </c>
      <c r="H328" s="81">
        <f t="shared" si="162"/>
        <v>0</v>
      </c>
      <c r="I328" s="80">
        <f t="shared" si="163"/>
        <v>0</v>
      </c>
      <c r="J328" s="80">
        <f>VLOOKUP($A328,[0]!Table,MATCH(J$4,[0]!Curves,0))</f>
        <v>0</v>
      </c>
      <c r="K328" s="81">
        <f t="shared" si="164"/>
        <v>0</v>
      </c>
      <c r="L328" s="99">
        <f t="shared" si="165"/>
        <v>0</v>
      </c>
      <c r="M328" s="80">
        <f>VLOOKUP($A328,[0]!Table,MATCH(M$4,[0]!Curves,0))</f>
        <v>0</v>
      </c>
      <c r="N328" s="81">
        <f t="shared" si="166"/>
        <v>0</v>
      </c>
      <c r="O328" s="99">
        <f t="shared" si="167"/>
        <v>0</v>
      </c>
      <c r="P328" s="71"/>
      <c r="Q328" s="99">
        <f t="shared" si="168"/>
        <v>0</v>
      </c>
      <c r="R328" s="99">
        <f t="shared" si="169"/>
        <v>0</v>
      </c>
      <c r="S328" s="99">
        <f t="shared" si="170"/>
        <v>0</v>
      </c>
      <c r="T328" s="82"/>
      <c r="U328" s="22">
        <f t="shared" si="171"/>
        <v>31</v>
      </c>
      <c r="V328" s="83">
        <f t="shared" si="172"/>
        <v>47659</v>
      </c>
      <c r="W328" s="22">
        <f t="shared" ca="1" si="173"/>
        <v>10610</v>
      </c>
      <c r="X328" s="80">
        <f>VLOOKUP($A328,[0]!Table,MATCH(X$4,[0]!Curves,0))</f>
        <v>6.5718082028118907E-2</v>
      </c>
      <c r="Y328" s="84">
        <f t="shared" ca="1" si="174"/>
        <v>0.15285627901649104</v>
      </c>
      <c r="Z328" s="22">
        <f t="shared" si="175"/>
        <v>0</v>
      </c>
      <c r="AA328" s="22">
        <f t="shared" si="176"/>
        <v>0</v>
      </c>
      <c r="AC328" s="72">
        <f t="shared" ca="1" si="177"/>
        <v>0</v>
      </c>
      <c r="AD328" s="72">
        <f t="shared" ca="1" si="178"/>
        <v>0</v>
      </c>
      <c r="AE328" s="72">
        <f t="shared" ca="1" si="179"/>
        <v>0</v>
      </c>
      <c r="AF328" s="72">
        <f t="shared" ca="1" si="180"/>
        <v>0</v>
      </c>
      <c r="AG328" s="72">
        <f t="shared" ca="1" si="181"/>
        <v>0</v>
      </c>
      <c r="AH328" s="72">
        <f t="shared" ca="1" si="182"/>
        <v>0</v>
      </c>
      <c r="AI328" s="72">
        <f t="shared" ca="1" si="183"/>
        <v>0</v>
      </c>
      <c r="AJ328" s="72">
        <f t="shared" ca="1" si="184"/>
        <v>0</v>
      </c>
      <c r="AK328" s="72">
        <f t="shared" ca="1" si="185"/>
        <v>0</v>
      </c>
      <c r="AL328" s="76"/>
      <c r="AM328" s="72">
        <f t="shared" ca="1" si="186"/>
        <v>0</v>
      </c>
      <c r="AN328" s="72">
        <f t="shared" ca="1" si="187"/>
        <v>0</v>
      </c>
      <c r="AO328" s="72">
        <f t="shared" ca="1" si="188"/>
        <v>0</v>
      </c>
      <c r="AP328" s="85">
        <f t="shared" ca="1" si="189"/>
        <v>0</v>
      </c>
      <c r="AR328" s="72">
        <f t="shared" ca="1" si="190"/>
        <v>0</v>
      </c>
      <c r="AS328" s="72">
        <f t="shared" ca="1" si="191"/>
        <v>0</v>
      </c>
      <c r="AT328" s="72">
        <f t="shared" ca="1" si="192"/>
        <v>0</v>
      </c>
      <c r="AU328" s="85">
        <f t="shared" ca="1" si="193"/>
        <v>0</v>
      </c>
      <c r="AV328" s="85"/>
      <c r="AW328" s="73">
        <f t="shared" ca="1" si="194"/>
        <v>0</v>
      </c>
      <c r="AY328" s="73">
        <f t="shared" ca="1" si="195"/>
        <v>0</v>
      </c>
      <c r="AZ328" s="86"/>
    </row>
    <row r="329" spans="1:52" ht="12" customHeight="1">
      <c r="A329" s="77">
        <f t="shared" si="196"/>
        <v>47635</v>
      </c>
      <c r="B329" s="78">
        <f t="shared" si="197"/>
        <v>50000</v>
      </c>
      <c r="C329" s="87"/>
      <c r="D329" s="79">
        <f t="shared" si="159"/>
        <v>50000</v>
      </c>
      <c r="E329" s="67">
        <f t="shared" si="160"/>
        <v>0</v>
      </c>
      <c r="F329" s="67">
        <f t="shared" ca="1" si="161"/>
        <v>0</v>
      </c>
      <c r="G329" s="80">
        <f>VLOOKUP($A329,[0]!Table,MATCH(G$4,[0]!Curves,0))</f>
        <v>0</v>
      </c>
      <c r="H329" s="81">
        <f t="shared" si="162"/>
        <v>0</v>
      </c>
      <c r="I329" s="80">
        <f t="shared" si="163"/>
        <v>0</v>
      </c>
      <c r="J329" s="80">
        <f>VLOOKUP($A329,[0]!Table,MATCH(J$4,[0]!Curves,0))</f>
        <v>0</v>
      </c>
      <c r="K329" s="81">
        <f t="shared" si="164"/>
        <v>0</v>
      </c>
      <c r="L329" s="99">
        <f t="shared" si="165"/>
        <v>0</v>
      </c>
      <c r="M329" s="80">
        <f>VLOOKUP($A329,[0]!Table,MATCH(M$4,[0]!Curves,0))</f>
        <v>0</v>
      </c>
      <c r="N329" s="81">
        <f t="shared" si="166"/>
        <v>0</v>
      </c>
      <c r="O329" s="99">
        <f t="shared" si="167"/>
        <v>0</v>
      </c>
      <c r="P329" s="71"/>
      <c r="Q329" s="99">
        <f t="shared" si="168"/>
        <v>0</v>
      </c>
      <c r="R329" s="99">
        <f t="shared" si="169"/>
        <v>0</v>
      </c>
      <c r="S329" s="99">
        <f t="shared" si="170"/>
        <v>0</v>
      </c>
      <c r="T329" s="82"/>
      <c r="U329" s="22">
        <f t="shared" si="171"/>
        <v>30</v>
      </c>
      <c r="V329" s="83">
        <f t="shared" si="172"/>
        <v>47689</v>
      </c>
      <c r="W329" s="22">
        <f t="shared" ca="1" si="173"/>
        <v>10640</v>
      </c>
      <c r="X329" s="80">
        <f>VLOOKUP($A329,[0]!Table,MATCH(X$4,[0]!Curves,0))</f>
        <v>6.5715691426561307E-2</v>
      </c>
      <c r="Y329" s="84">
        <f t="shared" ca="1" si="174"/>
        <v>0.15205656119622482</v>
      </c>
      <c r="Z329" s="22">
        <f t="shared" si="175"/>
        <v>0</v>
      </c>
      <c r="AA329" s="22">
        <f t="shared" si="176"/>
        <v>0</v>
      </c>
      <c r="AC329" s="72">
        <f t="shared" ca="1" si="177"/>
        <v>0</v>
      </c>
      <c r="AD329" s="72">
        <f t="shared" ca="1" si="178"/>
        <v>0</v>
      </c>
      <c r="AE329" s="72">
        <f t="shared" ca="1" si="179"/>
        <v>0</v>
      </c>
      <c r="AF329" s="72">
        <f t="shared" ca="1" si="180"/>
        <v>0</v>
      </c>
      <c r="AG329" s="72">
        <f t="shared" ca="1" si="181"/>
        <v>0</v>
      </c>
      <c r="AH329" s="72">
        <f t="shared" ca="1" si="182"/>
        <v>0</v>
      </c>
      <c r="AI329" s="72">
        <f t="shared" ca="1" si="183"/>
        <v>0</v>
      </c>
      <c r="AJ329" s="72">
        <f t="shared" ca="1" si="184"/>
        <v>0</v>
      </c>
      <c r="AK329" s="72">
        <f t="shared" ca="1" si="185"/>
        <v>0</v>
      </c>
      <c r="AL329" s="76"/>
      <c r="AM329" s="72">
        <f t="shared" ca="1" si="186"/>
        <v>0</v>
      </c>
      <c r="AN329" s="72">
        <f t="shared" ca="1" si="187"/>
        <v>0</v>
      </c>
      <c r="AO329" s="72">
        <f t="shared" ca="1" si="188"/>
        <v>0</v>
      </c>
      <c r="AP329" s="85">
        <f t="shared" ca="1" si="189"/>
        <v>0</v>
      </c>
      <c r="AR329" s="72">
        <f t="shared" ca="1" si="190"/>
        <v>0</v>
      </c>
      <c r="AS329" s="72">
        <f t="shared" ca="1" si="191"/>
        <v>0</v>
      </c>
      <c r="AT329" s="72">
        <f t="shared" ca="1" si="192"/>
        <v>0</v>
      </c>
      <c r="AU329" s="85">
        <f t="shared" ca="1" si="193"/>
        <v>0</v>
      </c>
      <c r="AV329" s="85"/>
      <c r="AW329" s="73">
        <f t="shared" ca="1" si="194"/>
        <v>0</v>
      </c>
      <c r="AY329" s="73">
        <f t="shared" ca="1" si="195"/>
        <v>0</v>
      </c>
      <c r="AZ329" s="86"/>
    </row>
    <row r="330" spans="1:52" ht="12" customHeight="1">
      <c r="A330" s="77">
        <f t="shared" si="196"/>
        <v>47665</v>
      </c>
      <c r="B330" s="78">
        <f t="shared" si="197"/>
        <v>50000</v>
      </c>
      <c r="C330" s="87"/>
      <c r="D330" s="79">
        <f t="shared" ref="D330:D369" si="198">B330+C330</f>
        <v>50000</v>
      </c>
      <c r="E330" s="67">
        <f t="shared" ref="E330:E369" si="199">IF(Z330=0,0,IF(AND(Z330=1,$H$3=1),D330*U330,IF($H$3=2,D330,"N/A")))</f>
        <v>0</v>
      </c>
      <c r="F330" s="67">
        <f t="shared" ref="F330:F369" ca="1" si="200">E330*Y330</f>
        <v>0</v>
      </c>
      <c r="G330" s="80">
        <f>VLOOKUP($A330,[0]!Table,MATCH(G$4,[0]!Curves,0))</f>
        <v>0</v>
      </c>
      <c r="H330" s="81">
        <f t="shared" ref="H330:H369" si="201">G330+$H$7</f>
        <v>0</v>
      </c>
      <c r="I330" s="80">
        <f t="shared" ref="I330:I369" si="202">H330</f>
        <v>0</v>
      </c>
      <c r="J330" s="80">
        <f>VLOOKUP($A330,[0]!Table,MATCH(J$4,[0]!Curves,0))</f>
        <v>0</v>
      </c>
      <c r="K330" s="81">
        <f t="shared" ref="K330:K369" si="203">J330+$K$7</f>
        <v>0</v>
      </c>
      <c r="L330" s="99">
        <f t="shared" ref="L330:L369" si="204">K330</f>
        <v>0</v>
      </c>
      <c r="M330" s="80">
        <f>VLOOKUP($A330,[0]!Table,MATCH(M$4,[0]!Curves,0))</f>
        <v>0</v>
      </c>
      <c r="N330" s="81">
        <f t="shared" ref="N330:N369" si="205">M330+$N$7</f>
        <v>0</v>
      </c>
      <c r="O330" s="99">
        <f t="shared" ref="O330:O369" si="206">N330</f>
        <v>0</v>
      </c>
      <c r="P330" s="71"/>
      <c r="Q330" s="99">
        <f t="shared" ref="Q330:Q369" si="207">IF($F$3=1,M330+J330+G330,J330+G330)</f>
        <v>0</v>
      </c>
      <c r="R330" s="99">
        <f t="shared" ref="R330:R369" si="208">IF($F$3=1,N330+K330+H330,K330+H330)</f>
        <v>0</v>
      </c>
      <c r="S330" s="99">
        <f t="shared" ref="S330:S369" si="209">IF($F$3=1,O330+L330+I330,L330+I330)</f>
        <v>0</v>
      </c>
      <c r="T330" s="82"/>
      <c r="U330" s="22">
        <f t="shared" ref="U330:U369" si="210">A331-A330</f>
        <v>31</v>
      </c>
      <c r="V330" s="83">
        <f t="shared" ref="V330:V369" si="211">CHOOSE(F$3,A331+24,A330)</f>
        <v>47720</v>
      </c>
      <c r="W330" s="22">
        <f t="shared" ref="W330:W369" ca="1" si="212">V330-C$3</f>
        <v>10671</v>
      </c>
      <c r="X330" s="80">
        <f>VLOOKUP($A330,[0]!Table,MATCH(X$4,[0]!Curves,0))</f>
        <v>6.5713377941185605E-2</v>
      </c>
      <c r="Y330" s="84">
        <f t="shared" ref="Y330:Y369" ca="1" si="213">1/(1+CHOOSE(F$3,(X331+($K$3/10000))/2,(X330+($K$3/10000))/2))^(2*W330/365.25)</f>
        <v>0.15123463984108329</v>
      </c>
      <c r="Z330" s="22">
        <f t="shared" ref="Z330:Z369" si="214">IF(AND(mthbeg&lt;=A330,mthend&gt;=A330),1,0)</f>
        <v>0</v>
      </c>
      <c r="AA330" s="22">
        <f t="shared" ref="AA330:AA369" si="215">U330*Z330</f>
        <v>0</v>
      </c>
      <c r="AC330" s="72">
        <f t="shared" ref="AC330:AC369" ca="1" si="216">F330*G330</f>
        <v>0</v>
      </c>
      <c r="AD330" s="72">
        <f t="shared" ref="AD330:AD369" ca="1" si="217">$F330*H330</f>
        <v>0</v>
      </c>
      <c r="AE330" s="72">
        <f t="shared" ref="AE330:AE369" ca="1" si="218">$F330*I330</f>
        <v>0</v>
      </c>
      <c r="AF330" s="72">
        <f t="shared" ref="AF330:AF369" ca="1" si="219">$F330*J330</f>
        <v>0</v>
      </c>
      <c r="AG330" s="72">
        <f t="shared" ref="AG330:AG369" ca="1" si="220">$F330*K330</f>
        <v>0</v>
      </c>
      <c r="AH330" s="72">
        <f t="shared" ref="AH330:AH369" ca="1" si="221">$F330*L330</f>
        <v>0</v>
      </c>
      <c r="AI330" s="72">
        <f t="shared" ref="AI330:AI369" ca="1" si="222">$F330*M330</f>
        <v>0</v>
      </c>
      <c r="AJ330" s="72">
        <f t="shared" ref="AJ330:AJ369" ca="1" si="223">$F330*N330</f>
        <v>0</v>
      </c>
      <c r="AK330" s="72">
        <f t="shared" ref="AK330:AK369" ca="1" si="224">F330*O330</f>
        <v>0</v>
      </c>
      <c r="AL330" s="76"/>
      <c r="AM330" s="72">
        <f t="shared" ref="AM330:AM369" ca="1" si="225">CHOOSE($G$3,AD330-AE330,AE330-AD330)</f>
        <v>0</v>
      </c>
      <c r="AN330" s="72">
        <f t="shared" ref="AN330:AN369" ca="1" si="226">CHOOSE($G$3,AG330-AH330,AH330-AG330)</f>
        <v>0</v>
      </c>
      <c r="AO330" s="72">
        <f t="shared" ref="AO330:AO369" ca="1" si="227">CHOOSE($G$3,AJ330-AK330,AK330-AJ330)</f>
        <v>0</v>
      </c>
      <c r="AP330" s="85">
        <f t="shared" ref="AP330:AP369" ca="1" si="228">SUM(AM330:AO330)</f>
        <v>0</v>
      </c>
      <c r="AR330" s="72">
        <f t="shared" ref="AR330:AR369" ca="1" si="229">CHOOSE($G$3,AC330-AD330,AD330-AC330)</f>
        <v>0</v>
      </c>
      <c r="AS330" s="72">
        <f t="shared" ref="AS330:AS369" ca="1" si="230">CHOOSE($G$3,AF330-AG330,AG330-AF330)</f>
        <v>0</v>
      </c>
      <c r="AT330" s="72">
        <f t="shared" ref="AT330:AT369" ca="1" si="231">CHOOSE($G$3,AI330-AJ330,AJ330-AI330)</f>
        <v>0</v>
      </c>
      <c r="AU330" s="85">
        <f t="shared" ref="AU330:AU369" ca="1" si="232">AR330+AS330+AT330</f>
        <v>0</v>
      </c>
      <c r="AV330" s="85"/>
      <c r="AW330" s="73">
        <f t="shared" ref="AW330:AW369" ca="1" si="233">AU330+AP330</f>
        <v>0</v>
      </c>
      <c r="AY330" s="73">
        <f t="shared" ref="AY330:AY369" ca="1" si="234">AK330+AH330+AE330</f>
        <v>0</v>
      </c>
      <c r="AZ330" s="86"/>
    </row>
    <row r="331" spans="1:52" ht="12" customHeight="1">
      <c r="A331" s="77">
        <f t="shared" ref="A331:A370" si="235">EDATE(A330,1)</f>
        <v>47696</v>
      </c>
      <c r="B331" s="78">
        <f t="shared" ref="B331:B369" si="236">B330</f>
        <v>50000</v>
      </c>
      <c r="C331" s="87"/>
      <c r="D331" s="79">
        <f t="shared" si="198"/>
        <v>50000</v>
      </c>
      <c r="E331" s="67">
        <f t="shared" si="199"/>
        <v>0</v>
      </c>
      <c r="F331" s="67">
        <f t="shared" ca="1" si="200"/>
        <v>0</v>
      </c>
      <c r="G331" s="80">
        <f>VLOOKUP($A331,[0]!Table,MATCH(G$4,[0]!Curves,0))</f>
        <v>0</v>
      </c>
      <c r="H331" s="81">
        <f t="shared" si="201"/>
        <v>0</v>
      </c>
      <c r="I331" s="80">
        <f t="shared" si="202"/>
        <v>0</v>
      </c>
      <c r="J331" s="80">
        <f>VLOOKUP($A331,[0]!Table,MATCH(J$4,[0]!Curves,0))</f>
        <v>0</v>
      </c>
      <c r="K331" s="81">
        <f t="shared" si="203"/>
        <v>0</v>
      </c>
      <c r="L331" s="99">
        <f t="shared" si="204"/>
        <v>0</v>
      </c>
      <c r="M331" s="80">
        <f>VLOOKUP($A331,[0]!Table,MATCH(M$4,[0]!Curves,0))</f>
        <v>0</v>
      </c>
      <c r="N331" s="81">
        <f t="shared" si="205"/>
        <v>0</v>
      </c>
      <c r="O331" s="99">
        <f t="shared" si="206"/>
        <v>0</v>
      </c>
      <c r="P331" s="71"/>
      <c r="Q331" s="99">
        <f t="shared" si="207"/>
        <v>0</v>
      </c>
      <c r="R331" s="99">
        <f t="shared" si="208"/>
        <v>0</v>
      </c>
      <c r="S331" s="99">
        <f t="shared" si="209"/>
        <v>0</v>
      </c>
      <c r="T331" s="82"/>
      <c r="U331" s="22">
        <f t="shared" si="210"/>
        <v>31</v>
      </c>
      <c r="V331" s="83">
        <f t="shared" si="211"/>
        <v>47751</v>
      </c>
      <c r="W331" s="22">
        <f t="shared" ca="1" si="212"/>
        <v>10702</v>
      </c>
      <c r="X331" s="80">
        <f>VLOOKUP($A331,[0]!Table,MATCH(X$4,[0]!Curves,0))</f>
        <v>6.5710987339632002E-2</v>
      </c>
      <c r="Y331" s="84">
        <f t="shared" ca="1" si="213"/>
        <v>0.15041722038054919</v>
      </c>
      <c r="Z331" s="22">
        <f t="shared" si="214"/>
        <v>0</v>
      </c>
      <c r="AA331" s="22">
        <f t="shared" si="215"/>
        <v>0</v>
      </c>
      <c r="AC331" s="72">
        <f t="shared" ca="1" si="216"/>
        <v>0</v>
      </c>
      <c r="AD331" s="72">
        <f t="shared" ca="1" si="217"/>
        <v>0</v>
      </c>
      <c r="AE331" s="72">
        <f t="shared" ca="1" si="218"/>
        <v>0</v>
      </c>
      <c r="AF331" s="72">
        <f t="shared" ca="1" si="219"/>
        <v>0</v>
      </c>
      <c r="AG331" s="72">
        <f t="shared" ca="1" si="220"/>
        <v>0</v>
      </c>
      <c r="AH331" s="72">
        <f t="shared" ca="1" si="221"/>
        <v>0</v>
      </c>
      <c r="AI331" s="72">
        <f t="shared" ca="1" si="222"/>
        <v>0</v>
      </c>
      <c r="AJ331" s="72">
        <f t="shared" ca="1" si="223"/>
        <v>0</v>
      </c>
      <c r="AK331" s="72">
        <f t="shared" ca="1" si="224"/>
        <v>0</v>
      </c>
      <c r="AL331" s="76"/>
      <c r="AM331" s="72">
        <f t="shared" ca="1" si="225"/>
        <v>0</v>
      </c>
      <c r="AN331" s="72">
        <f t="shared" ca="1" si="226"/>
        <v>0</v>
      </c>
      <c r="AO331" s="72">
        <f t="shared" ca="1" si="227"/>
        <v>0</v>
      </c>
      <c r="AP331" s="85">
        <f t="shared" ca="1" si="228"/>
        <v>0</v>
      </c>
      <c r="AR331" s="72">
        <f t="shared" ca="1" si="229"/>
        <v>0</v>
      </c>
      <c r="AS331" s="72">
        <f t="shared" ca="1" si="230"/>
        <v>0</v>
      </c>
      <c r="AT331" s="72">
        <f t="shared" ca="1" si="231"/>
        <v>0</v>
      </c>
      <c r="AU331" s="85">
        <f t="shared" ca="1" si="232"/>
        <v>0</v>
      </c>
      <c r="AV331" s="85"/>
      <c r="AW331" s="73">
        <f t="shared" ca="1" si="233"/>
        <v>0</v>
      </c>
      <c r="AY331" s="73">
        <f t="shared" ca="1" si="234"/>
        <v>0</v>
      </c>
      <c r="AZ331" s="86"/>
    </row>
    <row r="332" spans="1:52" ht="12" customHeight="1">
      <c r="A332" s="77">
        <f t="shared" si="235"/>
        <v>47727</v>
      </c>
      <c r="B332" s="78">
        <f t="shared" si="236"/>
        <v>50000</v>
      </c>
      <c r="C332" s="87"/>
      <c r="D332" s="79">
        <f t="shared" si="198"/>
        <v>50000</v>
      </c>
      <c r="E332" s="67">
        <f t="shared" si="199"/>
        <v>0</v>
      </c>
      <c r="F332" s="67">
        <f t="shared" ca="1" si="200"/>
        <v>0</v>
      </c>
      <c r="G332" s="80">
        <f>VLOOKUP($A332,[0]!Table,MATCH(G$4,[0]!Curves,0))</f>
        <v>0</v>
      </c>
      <c r="H332" s="81">
        <f t="shared" si="201"/>
        <v>0</v>
      </c>
      <c r="I332" s="80">
        <f t="shared" si="202"/>
        <v>0</v>
      </c>
      <c r="J332" s="80">
        <f>VLOOKUP($A332,[0]!Table,MATCH(J$4,[0]!Curves,0))</f>
        <v>0</v>
      </c>
      <c r="K332" s="81">
        <f t="shared" si="203"/>
        <v>0</v>
      </c>
      <c r="L332" s="99">
        <f t="shared" si="204"/>
        <v>0</v>
      </c>
      <c r="M332" s="80">
        <f>VLOOKUP($A332,[0]!Table,MATCH(M$4,[0]!Curves,0))</f>
        <v>0</v>
      </c>
      <c r="N332" s="81">
        <f t="shared" si="205"/>
        <v>0</v>
      </c>
      <c r="O332" s="99">
        <f t="shared" si="206"/>
        <v>0</v>
      </c>
      <c r="P332" s="71"/>
      <c r="Q332" s="99">
        <f t="shared" si="207"/>
        <v>0</v>
      </c>
      <c r="R332" s="99">
        <f t="shared" si="208"/>
        <v>0</v>
      </c>
      <c r="S332" s="99">
        <f t="shared" si="209"/>
        <v>0</v>
      </c>
      <c r="T332" s="82"/>
      <c r="U332" s="22">
        <f t="shared" si="210"/>
        <v>30</v>
      </c>
      <c r="V332" s="83">
        <f t="shared" si="211"/>
        <v>47781</v>
      </c>
      <c r="W332" s="22">
        <f t="shared" ca="1" si="212"/>
        <v>10732</v>
      </c>
      <c r="X332" s="80">
        <f>VLOOKUP($A332,[0]!Table,MATCH(X$4,[0]!Curves,0))</f>
        <v>6.5708596738080202E-2</v>
      </c>
      <c r="Y332" s="84">
        <f t="shared" ca="1" si="213"/>
        <v>0.14963043216977209</v>
      </c>
      <c r="Z332" s="22">
        <f t="shared" si="214"/>
        <v>0</v>
      </c>
      <c r="AA332" s="22">
        <f t="shared" si="215"/>
        <v>0</v>
      </c>
      <c r="AC332" s="72">
        <f t="shared" ca="1" si="216"/>
        <v>0</v>
      </c>
      <c r="AD332" s="72">
        <f t="shared" ca="1" si="217"/>
        <v>0</v>
      </c>
      <c r="AE332" s="72">
        <f t="shared" ca="1" si="218"/>
        <v>0</v>
      </c>
      <c r="AF332" s="72">
        <f t="shared" ca="1" si="219"/>
        <v>0</v>
      </c>
      <c r="AG332" s="72">
        <f t="shared" ca="1" si="220"/>
        <v>0</v>
      </c>
      <c r="AH332" s="72">
        <f t="shared" ca="1" si="221"/>
        <v>0</v>
      </c>
      <c r="AI332" s="72">
        <f t="shared" ca="1" si="222"/>
        <v>0</v>
      </c>
      <c r="AJ332" s="72">
        <f t="shared" ca="1" si="223"/>
        <v>0</v>
      </c>
      <c r="AK332" s="72">
        <f t="shared" ca="1" si="224"/>
        <v>0</v>
      </c>
      <c r="AL332" s="76"/>
      <c r="AM332" s="72">
        <f t="shared" ca="1" si="225"/>
        <v>0</v>
      </c>
      <c r="AN332" s="72">
        <f t="shared" ca="1" si="226"/>
        <v>0</v>
      </c>
      <c r="AO332" s="72">
        <f t="shared" ca="1" si="227"/>
        <v>0</v>
      </c>
      <c r="AP332" s="85">
        <f t="shared" ca="1" si="228"/>
        <v>0</v>
      </c>
      <c r="AR332" s="72">
        <f t="shared" ca="1" si="229"/>
        <v>0</v>
      </c>
      <c r="AS332" s="72">
        <f t="shared" ca="1" si="230"/>
        <v>0</v>
      </c>
      <c r="AT332" s="72">
        <f t="shared" ca="1" si="231"/>
        <v>0</v>
      </c>
      <c r="AU332" s="85">
        <f t="shared" ca="1" si="232"/>
        <v>0</v>
      </c>
      <c r="AV332" s="85"/>
      <c r="AW332" s="73">
        <f t="shared" ca="1" si="233"/>
        <v>0</v>
      </c>
      <c r="AY332" s="73">
        <f t="shared" ca="1" si="234"/>
        <v>0</v>
      </c>
      <c r="AZ332" s="86"/>
    </row>
    <row r="333" spans="1:52" ht="12" customHeight="1">
      <c r="A333" s="77">
        <f t="shared" si="235"/>
        <v>47757</v>
      </c>
      <c r="B333" s="78">
        <f t="shared" si="236"/>
        <v>50000</v>
      </c>
      <c r="C333" s="87"/>
      <c r="D333" s="79">
        <f t="shared" si="198"/>
        <v>50000</v>
      </c>
      <c r="E333" s="67">
        <f t="shared" si="199"/>
        <v>0</v>
      </c>
      <c r="F333" s="67">
        <f t="shared" ca="1" si="200"/>
        <v>0</v>
      </c>
      <c r="G333" s="80">
        <f>VLOOKUP($A333,[0]!Table,MATCH(G$4,[0]!Curves,0))</f>
        <v>0</v>
      </c>
      <c r="H333" s="81">
        <f t="shared" si="201"/>
        <v>0</v>
      </c>
      <c r="I333" s="80">
        <f t="shared" si="202"/>
        <v>0</v>
      </c>
      <c r="J333" s="80">
        <f>VLOOKUP($A333,[0]!Table,MATCH(J$4,[0]!Curves,0))</f>
        <v>0</v>
      </c>
      <c r="K333" s="81">
        <f t="shared" si="203"/>
        <v>0</v>
      </c>
      <c r="L333" s="99">
        <f t="shared" si="204"/>
        <v>0</v>
      </c>
      <c r="M333" s="80">
        <f>VLOOKUP($A333,[0]!Table,MATCH(M$4,[0]!Curves,0))</f>
        <v>0</v>
      </c>
      <c r="N333" s="81">
        <f t="shared" si="205"/>
        <v>0</v>
      </c>
      <c r="O333" s="99">
        <f t="shared" si="206"/>
        <v>0</v>
      </c>
      <c r="P333" s="71"/>
      <c r="Q333" s="99">
        <f t="shared" si="207"/>
        <v>0</v>
      </c>
      <c r="R333" s="99">
        <f t="shared" si="208"/>
        <v>0</v>
      </c>
      <c r="S333" s="99">
        <f t="shared" si="209"/>
        <v>0</v>
      </c>
      <c r="T333" s="82"/>
      <c r="U333" s="22">
        <f t="shared" si="210"/>
        <v>31</v>
      </c>
      <c r="V333" s="83">
        <f t="shared" si="211"/>
        <v>47812</v>
      </c>
      <c r="W333" s="22">
        <f t="shared" ca="1" si="212"/>
        <v>10763</v>
      </c>
      <c r="X333" s="80">
        <f>VLOOKUP($A333,[0]!Table,MATCH(X$4,[0]!Curves,0))</f>
        <v>6.5706283252709802E-2</v>
      </c>
      <c r="Y333" s="84">
        <f t="shared" ca="1" si="213"/>
        <v>0.14882179848943389</v>
      </c>
      <c r="Z333" s="22">
        <f t="shared" si="214"/>
        <v>0</v>
      </c>
      <c r="AA333" s="22">
        <f t="shared" si="215"/>
        <v>0</v>
      </c>
      <c r="AC333" s="72">
        <f t="shared" ca="1" si="216"/>
        <v>0</v>
      </c>
      <c r="AD333" s="72">
        <f t="shared" ca="1" si="217"/>
        <v>0</v>
      </c>
      <c r="AE333" s="72">
        <f t="shared" ca="1" si="218"/>
        <v>0</v>
      </c>
      <c r="AF333" s="72">
        <f t="shared" ca="1" si="219"/>
        <v>0</v>
      </c>
      <c r="AG333" s="72">
        <f t="shared" ca="1" si="220"/>
        <v>0</v>
      </c>
      <c r="AH333" s="72">
        <f t="shared" ca="1" si="221"/>
        <v>0</v>
      </c>
      <c r="AI333" s="72">
        <f t="shared" ca="1" si="222"/>
        <v>0</v>
      </c>
      <c r="AJ333" s="72">
        <f t="shared" ca="1" si="223"/>
        <v>0</v>
      </c>
      <c r="AK333" s="72">
        <f t="shared" ca="1" si="224"/>
        <v>0</v>
      </c>
      <c r="AL333" s="76"/>
      <c r="AM333" s="72">
        <f t="shared" ca="1" si="225"/>
        <v>0</v>
      </c>
      <c r="AN333" s="72">
        <f t="shared" ca="1" si="226"/>
        <v>0</v>
      </c>
      <c r="AO333" s="72">
        <f t="shared" ca="1" si="227"/>
        <v>0</v>
      </c>
      <c r="AP333" s="85">
        <f t="shared" ca="1" si="228"/>
        <v>0</v>
      </c>
      <c r="AR333" s="72">
        <f t="shared" ca="1" si="229"/>
        <v>0</v>
      </c>
      <c r="AS333" s="72">
        <f t="shared" ca="1" si="230"/>
        <v>0</v>
      </c>
      <c r="AT333" s="72">
        <f t="shared" ca="1" si="231"/>
        <v>0</v>
      </c>
      <c r="AU333" s="85">
        <f t="shared" ca="1" si="232"/>
        <v>0</v>
      </c>
      <c r="AV333" s="85"/>
      <c r="AW333" s="73">
        <f t="shared" ca="1" si="233"/>
        <v>0</v>
      </c>
      <c r="AY333" s="73">
        <f t="shared" ca="1" si="234"/>
        <v>0</v>
      </c>
      <c r="AZ333" s="86"/>
    </row>
    <row r="334" spans="1:52" ht="12" customHeight="1">
      <c r="A334" s="77">
        <f t="shared" si="235"/>
        <v>47788</v>
      </c>
      <c r="B334" s="78">
        <f t="shared" si="236"/>
        <v>50000</v>
      </c>
      <c r="C334" s="87"/>
      <c r="D334" s="79">
        <f t="shared" si="198"/>
        <v>50000</v>
      </c>
      <c r="E334" s="67">
        <f t="shared" si="199"/>
        <v>0</v>
      </c>
      <c r="F334" s="67">
        <f t="shared" ca="1" si="200"/>
        <v>0</v>
      </c>
      <c r="G334" s="80">
        <f>VLOOKUP($A334,[0]!Table,MATCH(G$4,[0]!Curves,0))</f>
        <v>0</v>
      </c>
      <c r="H334" s="81">
        <f t="shared" si="201"/>
        <v>0</v>
      </c>
      <c r="I334" s="80">
        <f t="shared" si="202"/>
        <v>0</v>
      </c>
      <c r="J334" s="80">
        <f>VLOOKUP($A334,[0]!Table,MATCH(J$4,[0]!Curves,0))</f>
        <v>0</v>
      </c>
      <c r="K334" s="81">
        <f t="shared" si="203"/>
        <v>0</v>
      </c>
      <c r="L334" s="99">
        <f t="shared" si="204"/>
        <v>0</v>
      </c>
      <c r="M334" s="80">
        <f>VLOOKUP($A334,[0]!Table,MATCH(M$4,[0]!Curves,0))</f>
        <v>0</v>
      </c>
      <c r="N334" s="81">
        <f t="shared" si="205"/>
        <v>0</v>
      </c>
      <c r="O334" s="99">
        <f t="shared" si="206"/>
        <v>0</v>
      </c>
      <c r="P334" s="71"/>
      <c r="Q334" s="99">
        <f t="shared" si="207"/>
        <v>0</v>
      </c>
      <c r="R334" s="99">
        <f t="shared" si="208"/>
        <v>0</v>
      </c>
      <c r="S334" s="99">
        <f t="shared" si="209"/>
        <v>0</v>
      </c>
      <c r="T334" s="82"/>
      <c r="U334" s="22">
        <f t="shared" si="210"/>
        <v>30</v>
      </c>
      <c r="V334" s="83">
        <f t="shared" si="211"/>
        <v>47842</v>
      </c>
      <c r="W334" s="22">
        <f t="shared" ca="1" si="212"/>
        <v>10793</v>
      </c>
      <c r="X334" s="80">
        <f>VLOOKUP($A334,[0]!Table,MATCH(X$4,[0]!Curves,0))</f>
        <v>6.5703892651161902E-2</v>
      </c>
      <c r="Y334" s="84">
        <f t="shared" ca="1" si="213"/>
        <v>0.14804346624429304</v>
      </c>
      <c r="Z334" s="22">
        <f t="shared" si="214"/>
        <v>0</v>
      </c>
      <c r="AA334" s="22">
        <f t="shared" si="215"/>
        <v>0</v>
      </c>
      <c r="AC334" s="72">
        <f t="shared" ca="1" si="216"/>
        <v>0</v>
      </c>
      <c r="AD334" s="72">
        <f t="shared" ca="1" si="217"/>
        <v>0</v>
      </c>
      <c r="AE334" s="72">
        <f t="shared" ca="1" si="218"/>
        <v>0</v>
      </c>
      <c r="AF334" s="72">
        <f t="shared" ca="1" si="219"/>
        <v>0</v>
      </c>
      <c r="AG334" s="72">
        <f t="shared" ca="1" si="220"/>
        <v>0</v>
      </c>
      <c r="AH334" s="72">
        <f t="shared" ca="1" si="221"/>
        <v>0</v>
      </c>
      <c r="AI334" s="72">
        <f t="shared" ca="1" si="222"/>
        <v>0</v>
      </c>
      <c r="AJ334" s="72">
        <f t="shared" ca="1" si="223"/>
        <v>0</v>
      </c>
      <c r="AK334" s="72">
        <f t="shared" ca="1" si="224"/>
        <v>0</v>
      </c>
      <c r="AL334" s="76"/>
      <c r="AM334" s="72">
        <f t="shared" ca="1" si="225"/>
        <v>0</v>
      </c>
      <c r="AN334" s="72">
        <f t="shared" ca="1" si="226"/>
        <v>0</v>
      </c>
      <c r="AO334" s="72">
        <f t="shared" ca="1" si="227"/>
        <v>0</v>
      </c>
      <c r="AP334" s="85">
        <f t="shared" ca="1" si="228"/>
        <v>0</v>
      </c>
      <c r="AR334" s="72">
        <f t="shared" ca="1" si="229"/>
        <v>0</v>
      </c>
      <c r="AS334" s="72">
        <f t="shared" ca="1" si="230"/>
        <v>0</v>
      </c>
      <c r="AT334" s="72">
        <f t="shared" ca="1" si="231"/>
        <v>0</v>
      </c>
      <c r="AU334" s="85">
        <f t="shared" ca="1" si="232"/>
        <v>0</v>
      </c>
      <c r="AV334" s="85"/>
      <c r="AW334" s="73">
        <f t="shared" ca="1" si="233"/>
        <v>0</v>
      </c>
      <c r="AY334" s="73">
        <f t="shared" ca="1" si="234"/>
        <v>0</v>
      </c>
      <c r="AZ334" s="86"/>
    </row>
    <row r="335" spans="1:52" ht="12" customHeight="1">
      <c r="A335" s="77">
        <f t="shared" si="235"/>
        <v>47818</v>
      </c>
      <c r="B335" s="78">
        <f t="shared" si="236"/>
        <v>50000</v>
      </c>
      <c r="C335" s="87"/>
      <c r="D335" s="79">
        <f t="shared" si="198"/>
        <v>50000</v>
      </c>
      <c r="E335" s="67">
        <f t="shared" si="199"/>
        <v>0</v>
      </c>
      <c r="F335" s="67">
        <f t="shared" ca="1" si="200"/>
        <v>0</v>
      </c>
      <c r="G335" s="80">
        <f>VLOOKUP($A335,[0]!Table,MATCH(G$4,[0]!Curves,0))</f>
        <v>0</v>
      </c>
      <c r="H335" s="81">
        <f t="shared" si="201"/>
        <v>0</v>
      </c>
      <c r="I335" s="80">
        <f t="shared" si="202"/>
        <v>0</v>
      </c>
      <c r="J335" s="80">
        <f>VLOOKUP($A335,[0]!Table,MATCH(J$4,[0]!Curves,0))</f>
        <v>0</v>
      </c>
      <c r="K335" s="81">
        <f t="shared" si="203"/>
        <v>0</v>
      </c>
      <c r="L335" s="99">
        <f t="shared" si="204"/>
        <v>0</v>
      </c>
      <c r="M335" s="80">
        <f>VLOOKUP($A335,[0]!Table,MATCH(M$4,[0]!Curves,0))</f>
        <v>0</v>
      </c>
      <c r="N335" s="81">
        <f t="shared" si="205"/>
        <v>0</v>
      </c>
      <c r="O335" s="99">
        <f t="shared" si="206"/>
        <v>0</v>
      </c>
      <c r="P335" s="71"/>
      <c r="Q335" s="99">
        <f t="shared" si="207"/>
        <v>0</v>
      </c>
      <c r="R335" s="99">
        <f t="shared" si="208"/>
        <v>0</v>
      </c>
      <c r="S335" s="99">
        <f t="shared" si="209"/>
        <v>0</v>
      </c>
      <c r="T335" s="82"/>
      <c r="U335" s="22">
        <f t="shared" si="210"/>
        <v>31</v>
      </c>
      <c r="V335" s="83">
        <f t="shared" si="211"/>
        <v>47873</v>
      </c>
      <c r="W335" s="22">
        <f t="shared" ca="1" si="212"/>
        <v>10824</v>
      </c>
      <c r="X335" s="80">
        <f>VLOOKUP($A335,[0]!Table,MATCH(X$4,[0]!Curves,0))</f>
        <v>6.5701579165795096E-2</v>
      </c>
      <c r="Y335" s="84">
        <f t="shared" ca="1" si="213"/>
        <v>0.1472334234716717</v>
      </c>
      <c r="Z335" s="22">
        <f t="shared" si="214"/>
        <v>0</v>
      </c>
      <c r="AA335" s="22">
        <f t="shared" si="215"/>
        <v>0</v>
      </c>
      <c r="AC335" s="72">
        <f t="shared" ca="1" si="216"/>
        <v>0</v>
      </c>
      <c r="AD335" s="72">
        <f t="shared" ca="1" si="217"/>
        <v>0</v>
      </c>
      <c r="AE335" s="72">
        <f t="shared" ca="1" si="218"/>
        <v>0</v>
      </c>
      <c r="AF335" s="72">
        <f t="shared" ca="1" si="219"/>
        <v>0</v>
      </c>
      <c r="AG335" s="72">
        <f t="shared" ca="1" si="220"/>
        <v>0</v>
      </c>
      <c r="AH335" s="72">
        <f t="shared" ca="1" si="221"/>
        <v>0</v>
      </c>
      <c r="AI335" s="72">
        <f t="shared" ca="1" si="222"/>
        <v>0</v>
      </c>
      <c r="AJ335" s="72">
        <f t="shared" ca="1" si="223"/>
        <v>0</v>
      </c>
      <c r="AK335" s="72">
        <f t="shared" ca="1" si="224"/>
        <v>0</v>
      </c>
      <c r="AL335" s="76"/>
      <c r="AM335" s="72">
        <f t="shared" ca="1" si="225"/>
        <v>0</v>
      </c>
      <c r="AN335" s="72">
        <f t="shared" ca="1" si="226"/>
        <v>0</v>
      </c>
      <c r="AO335" s="72">
        <f t="shared" ca="1" si="227"/>
        <v>0</v>
      </c>
      <c r="AP335" s="85">
        <f t="shared" ca="1" si="228"/>
        <v>0</v>
      </c>
      <c r="AR335" s="72">
        <f t="shared" ca="1" si="229"/>
        <v>0</v>
      </c>
      <c r="AS335" s="72">
        <f t="shared" ca="1" si="230"/>
        <v>0</v>
      </c>
      <c r="AT335" s="72">
        <f t="shared" ca="1" si="231"/>
        <v>0</v>
      </c>
      <c r="AU335" s="85">
        <f t="shared" ca="1" si="232"/>
        <v>0</v>
      </c>
      <c r="AV335" s="85"/>
      <c r="AW335" s="73">
        <f t="shared" ca="1" si="233"/>
        <v>0</v>
      </c>
      <c r="AY335" s="73">
        <f t="shared" ca="1" si="234"/>
        <v>0</v>
      </c>
      <c r="AZ335" s="86"/>
    </row>
    <row r="336" spans="1:52" ht="12" customHeight="1">
      <c r="A336" s="77">
        <f t="shared" si="235"/>
        <v>47849</v>
      </c>
      <c r="B336" s="78">
        <f t="shared" si="236"/>
        <v>50000</v>
      </c>
      <c r="C336" s="87"/>
      <c r="D336" s="79">
        <f t="shared" si="198"/>
        <v>50000</v>
      </c>
      <c r="E336" s="67">
        <f t="shared" si="199"/>
        <v>0</v>
      </c>
      <c r="F336" s="67">
        <f t="shared" ca="1" si="200"/>
        <v>0</v>
      </c>
      <c r="G336" s="80">
        <f>VLOOKUP($A336,[0]!Table,MATCH(G$4,[0]!Curves,0))</f>
        <v>0</v>
      </c>
      <c r="H336" s="81">
        <f t="shared" si="201"/>
        <v>0</v>
      </c>
      <c r="I336" s="80">
        <f t="shared" si="202"/>
        <v>0</v>
      </c>
      <c r="J336" s="80">
        <f>VLOOKUP($A336,[0]!Table,MATCH(J$4,[0]!Curves,0))</f>
        <v>0</v>
      </c>
      <c r="K336" s="81">
        <f t="shared" si="203"/>
        <v>0</v>
      </c>
      <c r="L336" s="99">
        <f t="shared" si="204"/>
        <v>0</v>
      </c>
      <c r="M336" s="80">
        <f>VLOOKUP($A336,[0]!Table,MATCH(M$4,[0]!Curves,0))</f>
        <v>0</v>
      </c>
      <c r="N336" s="81">
        <f t="shared" si="205"/>
        <v>0</v>
      </c>
      <c r="O336" s="99">
        <f t="shared" si="206"/>
        <v>0</v>
      </c>
      <c r="P336" s="71"/>
      <c r="Q336" s="99">
        <f t="shared" si="207"/>
        <v>0</v>
      </c>
      <c r="R336" s="99">
        <f t="shared" si="208"/>
        <v>0</v>
      </c>
      <c r="S336" s="99">
        <f t="shared" si="209"/>
        <v>0</v>
      </c>
      <c r="T336" s="82"/>
      <c r="U336" s="22">
        <f t="shared" si="210"/>
        <v>31</v>
      </c>
      <c r="V336" s="83">
        <f t="shared" si="211"/>
        <v>47904</v>
      </c>
      <c r="W336" s="22">
        <f t="shared" ca="1" si="212"/>
        <v>10855</v>
      </c>
      <c r="X336" s="80">
        <f>VLOOKUP($A336,[0]!Table,MATCH(X$4,[0]!Curves,0))</f>
        <v>6.5701579165795096E-2</v>
      </c>
      <c r="Y336" s="84">
        <f t="shared" ca="1" si="213"/>
        <v>0.14642781297363922</v>
      </c>
      <c r="Z336" s="22">
        <f t="shared" si="214"/>
        <v>0</v>
      </c>
      <c r="AA336" s="22">
        <f t="shared" si="215"/>
        <v>0</v>
      </c>
      <c r="AC336" s="72">
        <f t="shared" ca="1" si="216"/>
        <v>0</v>
      </c>
      <c r="AD336" s="72">
        <f t="shared" ca="1" si="217"/>
        <v>0</v>
      </c>
      <c r="AE336" s="72">
        <f t="shared" ca="1" si="218"/>
        <v>0</v>
      </c>
      <c r="AF336" s="72">
        <f t="shared" ca="1" si="219"/>
        <v>0</v>
      </c>
      <c r="AG336" s="72">
        <f t="shared" ca="1" si="220"/>
        <v>0</v>
      </c>
      <c r="AH336" s="72">
        <f t="shared" ca="1" si="221"/>
        <v>0</v>
      </c>
      <c r="AI336" s="72">
        <f t="shared" ca="1" si="222"/>
        <v>0</v>
      </c>
      <c r="AJ336" s="72">
        <f t="shared" ca="1" si="223"/>
        <v>0</v>
      </c>
      <c r="AK336" s="72">
        <f t="shared" ca="1" si="224"/>
        <v>0</v>
      </c>
      <c r="AL336" s="76"/>
      <c r="AM336" s="72">
        <f t="shared" ca="1" si="225"/>
        <v>0</v>
      </c>
      <c r="AN336" s="72">
        <f t="shared" ca="1" si="226"/>
        <v>0</v>
      </c>
      <c r="AO336" s="72">
        <f t="shared" ca="1" si="227"/>
        <v>0</v>
      </c>
      <c r="AP336" s="85">
        <f t="shared" ca="1" si="228"/>
        <v>0</v>
      </c>
      <c r="AR336" s="72">
        <f t="shared" ca="1" si="229"/>
        <v>0</v>
      </c>
      <c r="AS336" s="72">
        <f t="shared" ca="1" si="230"/>
        <v>0</v>
      </c>
      <c r="AT336" s="72">
        <f t="shared" ca="1" si="231"/>
        <v>0</v>
      </c>
      <c r="AU336" s="85">
        <f t="shared" ca="1" si="232"/>
        <v>0</v>
      </c>
      <c r="AV336" s="85"/>
      <c r="AW336" s="73">
        <f t="shared" ca="1" si="233"/>
        <v>0</v>
      </c>
      <c r="AY336" s="73">
        <f t="shared" ca="1" si="234"/>
        <v>0</v>
      </c>
      <c r="AZ336" s="86"/>
    </row>
    <row r="337" spans="1:52" ht="12" customHeight="1">
      <c r="A337" s="77">
        <f t="shared" si="235"/>
        <v>47880</v>
      </c>
      <c r="B337" s="78">
        <f t="shared" si="236"/>
        <v>50000</v>
      </c>
      <c r="C337" s="87"/>
      <c r="D337" s="79">
        <f t="shared" si="198"/>
        <v>50000</v>
      </c>
      <c r="E337" s="67">
        <f t="shared" si="199"/>
        <v>0</v>
      </c>
      <c r="F337" s="67">
        <f t="shared" ca="1" si="200"/>
        <v>0</v>
      </c>
      <c r="G337" s="80">
        <f>VLOOKUP($A337,[0]!Table,MATCH(G$4,[0]!Curves,0))</f>
        <v>0</v>
      </c>
      <c r="H337" s="81">
        <f t="shared" si="201"/>
        <v>0</v>
      </c>
      <c r="I337" s="80">
        <f t="shared" si="202"/>
        <v>0</v>
      </c>
      <c r="J337" s="80">
        <f>VLOOKUP($A337,[0]!Table,MATCH(J$4,[0]!Curves,0))</f>
        <v>0</v>
      </c>
      <c r="K337" s="81">
        <f t="shared" si="203"/>
        <v>0</v>
      </c>
      <c r="L337" s="99">
        <f t="shared" si="204"/>
        <v>0</v>
      </c>
      <c r="M337" s="80">
        <f>VLOOKUP($A337,[0]!Table,MATCH(M$4,[0]!Curves,0))</f>
        <v>0</v>
      </c>
      <c r="N337" s="81">
        <f t="shared" si="205"/>
        <v>0</v>
      </c>
      <c r="O337" s="99">
        <f t="shared" si="206"/>
        <v>0</v>
      </c>
      <c r="P337" s="71"/>
      <c r="Q337" s="99">
        <f t="shared" si="207"/>
        <v>0</v>
      </c>
      <c r="R337" s="99">
        <f t="shared" si="208"/>
        <v>0</v>
      </c>
      <c r="S337" s="99">
        <f t="shared" si="209"/>
        <v>0</v>
      </c>
      <c r="T337" s="82"/>
      <c r="U337" s="22">
        <f t="shared" si="210"/>
        <v>28</v>
      </c>
      <c r="V337" s="83">
        <f t="shared" si="211"/>
        <v>47932</v>
      </c>
      <c r="W337" s="22">
        <f t="shared" ca="1" si="212"/>
        <v>10883</v>
      </c>
      <c r="X337" s="80">
        <f>VLOOKUP($A337,[0]!Table,MATCH(X$4,[0]!Curves,0))</f>
        <v>6.5701579165795096E-2</v>
      </c>
      <c r="Y337" s="84">
        <f t="shared" ca="1" si="213"/>
        <v>0.14570395424116603</v>
      </c>
      <c r="Z337" s="22">
        <f t="shared" si="214"/>
        <v>0</v>
      </c>
      <c r="AA337" s="22">
        <f t="shared" si="215"/>
        <v>0</v>
      </c>
      <c r="AC337" s="72">
        <f t="shared" ca="1" si="216"/>
        <v>0</v>
      </c>
      <c r="AD337" s="72">
        <f t="shared" ca="1" si="217"/>
        <v>0</v>
      </c>
      <c r="AE337" s="72">
        <f t="shared" ca="1" si="218"/>
        <v>0</v>
      </c>
      <c r="AF337" s="72">
        <f t="shared" ca="1" si="219"/>
        <v>0</v>
      </c>
      <c r="AG337" s="72">
        <f t="shared" ca="1" si="220"/>
        <v>0</v>
      </c>
      <c r="AH337" s="72">
        <f t="shared" ca="1" si="221"/>
        <v>0</v>
      </c>
      <c r="AI337" s="72">
        <f t="shared" ca="1" si="222"/>
        <v>0</v>
      </c>
      <c r="AJ337" s="72">
        <f t="shared" ca="1" si="223"/>
        <v>0</v>
      </c>
      <c r="AK337" s="72">
        <f t="shared" ca="1" si="224"/>
        <v>0</v>
      </c>
      <c r="AL337" s="76"/>
      <c r="AM337" s="72">
        <f t="shared" ca="1" si="225"/>
        <v>0</v>
      </c>
      <c r="AN337" s="72">
        <f t="shared" ca="1" si="226"/>
        <v>0</v>
      </c>
      <c r="AO337" s="72">
        <f t="shared" ca="1" si="227"/>
        <v>0</v>
      </c>
      <c r="AP337" s="85">
        <f t="shared" ca="1" si="228"/>
        <v>0</v>
      </c>
      <c r="AR337" s="72">
        <f t="shared" ca="1" si="229"/>
        <v>0</v>
      </c>
      <c r="AS337" s="72">
        <f t="shared" ca="1" si="230"/>
        <v>0</v>
      </c>
      <c r="AT337" s="72">
        <f t="shared" ca="1" si="231"/>
        <v>0</v>
      </c>
      <c r="AU337" s="85">
        <f t="shared" ca="1" si="232"/>
        <v>0</v>
      </c>
      <c r="AV337" s="85"/>
      <c r="AW337" s="73">
        <f t="shared" ca="1" si="233"/>
        <v>0</v>
      </c>
      <c r="AY337" s="73">
        <f t="shared" ca="1" si="234"/>
        <v>0</v>
      </c>
      <c r="AZ337" s="86"/>
    </row>
    <row r="338" spans="1:52" ht="12" customHeight="1">
      <c r="A338" s="77">
        <f t="shared" si="235"/>
        <v>47908</v>
      </c>
      <c r="B338" s="78">
        <f t="shared" si="236"/>
        <v>50000</v>
      </c>
      <c r="C338" s="87"/>
      <c r="D338" s="79">
        <f t="shared" si="198"/>
        <v>50000</v>
      </c>
      <c r="E338" s="67">
        <f t="shared" si="199"/>
        <v>0</v>
      </c>
      <c r="F338" s="67">
        <f t="shared" ca="1" si="200"/>
        <v>0</v>
      </c>
      <c r="G338" s="80">
        <f>VLOOKUP($A338,[0]!Table,MATCH(G$4,[0]!Curves,0))</f>
        <v>0</v>
      </c>
      <c r="H338" s="81">
        <f t="shared" si="201"/>
        <v>0</v>
      </c>
      <c r="I338" s="80">
        <f t="shared" si="202"/>
        <v>0</v>
      </c>
      <c r="J338" s="80">
        <f>VLOOKUP($A338,[0]!Table,MATCH(J$4,[0]!Curves,0))</f>
        <v>0</v>
      </c>
      <c r="K338" s="81">
        <f t="shared" si="203"/>
        <v>0</v>
      </c>
      <c r="L338" s="99">
        <f t="shared" si="204"/>
        <v>0</v>
      </c>
      <c r="M338" s="80">
        <f>VLOOKUP($A338,[0]!Table,MATCH(M$4,[0]!Curves,0))</f>
        <v>0</v>
      </c>
      <c r="N338" s="81">
        <f t="shared" si="205"/>
        <v>0</v>
      </c>
      <c r="O338" s="99">
        <f t="shared" si="206"/>
        <v>0</v>
      </c>
      <c r="P338" s="71"/>
      <c r="Q338" s="99">
        <f t="shared" si="207"/>
        <v>0</v>
      </c>
      <c r="R338" s="99">
        <f t="shared" si="208"/>
        <v>0</v>
      </c>
      <c r="S338" s="99">
        <f t="shared" si="209"/>
        <v>0</v>
      </c>
      <c r="T338" s="82"/>
      <c r="U338" s="22">
        <f t="shared" si="210"/>
        <v>31</v>
      </c>
      <c r="V338" s="83">
        <f t="shared" si="211"/>
        <v>47963</v>
      </c>
      <c r="W338" s="22">
        <f t="shared" ca="1" si="212"/>
        <v>10914</v>
      </c>
      <c r="X338" s="80">
        <f>VLOOKUP($A338,[0]!Table,MATCH(X$4,[0]!Curves,0))</f>
        <v>6.5701579165795096E-2</v>
      </c>
      <c r="Y338" s="84">
        <f t="shared" ca="1" si="213"/>
        <v>0.14490671247109937</v>
      </c>
      <c r="Z338" s="22">
        <f t="shared" si="214"/>
        <v>0</v>
      </c>
      <c r="AA338" s="22">
        <f t="shared" si="215"/>
        <v>0</v>
      </c>
      <c r="AC338" s="72">
        <f t="shared" ca="1" si="216"/>
        <v>0</v>
      </c>
      <c r="AD338" s="72">
        <f t="shared" ca="1" si="217"/>
        <v>0</v>
      </c>
      <c r="AE338" s="72">
        <f t="shared" ca="1" si="218"/>
        <v>0</v>
      </c>
      <c r="AF338" s="72">
        <f t="shared" ca="1" si="219"/>
        <v>0</v>
      </c>
      <c r="AG338" s="72">
        <f t="shared" ca="1" si="220"/>
        <v>0</v>
      </c>
      <c r="AH338" s="72">
        <f t="shared" ca="1" si="221"/>
        <v>0</v>
      </c>
      <c r="AI338" s="72">
        <f t="shared" ca="1" si="222"/>
        <v>0</v>
      </c>
      <c r="AJ338" s="72">
        <f t="shared" ca="1" si="223"/>
        <v>0</v>
      </c>
      <c r="AK338" s="72">
        <f t="shared" ca="1" si="224"/>
        <v>0</v>
      </c>
      <c r="AL338" s="76"/>
      <c r="AM338" s="72">
        <f t="shared" ca="1" si="225"/>
        <v>0</v>
      </c>
      <c r="AN338" s="72">
        <f t="shared" ca="1" si="226"/>
        <v>0</v>
      </c>
      <c r="AO338" s="72">
        <f t="shared" ca="1" si="227"/>
        <v>0</v>
      </c>
      <c r="AP338" s="85">
        <f t="shared" ca="1" si="228"/>
        <v>0</v>
      </c>
      <c r="AR338" s="72">
        <f t="shared" ca="1" si="229"/>
        <v>0</v>
      </c>
      <c r="AS338" s="72">
        <f t="shared" ca="1" si="230"/>
        <v>0</v>
      </c>
      <c r="AT338" s="72">
        <f t="shared" ca="1" si="231"/>
        <v>0</v>
      </c>
      <c r="AU338" s="85">
        <f t="shared" ca="1" si="232"/>
        <v>0</v>
      </c>
      <c r="AV338" s="85"/>
      <c r="AW338" s="73">
        <f t="shared" ca="1" si="233"/>
        <v>0</v>
      </c>
      <c r="AY338" s="73">
        <f t="shared" ca="1" si="234"/>
        <v>0</v>
      </c>
      <c r="AZ338" s="86"/>
    </row>
    <row r="339" spans="1:52" ht="12" customHeight="1">
      <c r="A339" s="77">
        <f t="shared" si="235"/>
        <v>47939</v>
      </c>
      <c r="B339" s="78">
        <f t="shared" si="236"/>
        <v>50000</v>
      </c>
      <c r="C339" s="87"/>
      <c r="D339" s="79">
        <f t="shared" si="198"/>
        <v>50000</v>
      </c>
      <c r="E339" s="67">
        <f t="shared" si="199"/>
        <v>0</v>
      </c>
      <c r="F339" s="67">
        <f t="shared" ca="1" si="200"/>
        <v>0</v>
      </c>
      <c r="G339" s="80">
        <f>VLOOKUP($A339,[0]!Table,MATCH(G$4,[0]!Curves,0))</f>
        <v>0</v>
      </c>
      <c r="H339" s="81">
        <f t="shared" si="201"/>
        <v>0</v>
      </c>
      <c r="I339" s="80">
        <f t="shared" si="202"/>
        <v>0</v>
      </c>
      <c r="J339" s="80">
        <f>VLOOKUP($A339,[0]!Table,MATCH(J$4,[0]!Curves,0))</f>
        <v>0</v>
      </c>
      <c r="K339" s="81">
        <f t="shared" si="203"/>
        <v>0</v>
      </c>
      <c r="L339" s="99">
        <f t="shared" si="204"/>
        <v>0</v>
      </c>
      <c r="M339" s="80">
        <f>VLOOKUP($A339,[0]!Table,MATCH(M$4,[0]!Curves,0))</f>
        <v>0</v>
      </c>
      <c r="N339" s="81">
        <f t="shared" si="205"/>
        <v>0</v>
      </c>
      <c r="O339" s="99">
        <f t="shared" si="206"/>
        <v>0</v>
      </c>
      <c r="P339" s="71"/>
      <c r="Q339" s="99">
        <f t="shared" si="207"/>
        <v>0</v>
      </c>
      <c r="R339" s="99">
        <f t="shared" si="208"/>
        <v>0</v>
      </c>
      <c r="S339" s="99">
        <f t="shared" si="209"/>
        <v>0</v>
      </c>
      <c r="T339" s="82"/>
      <c r="U339" s="22">
        <f t="shared" si="210"/>
        <v>30</v>
      </c>
      <c r="V339" s="83">
        <f t="shared" si="211"/>
        <v>47993</v>
      </c>
      <c r="W339" s="22">
        <f t="shared" ca="1" si="212"/>
        <v>10944</v>
      </c>
      <c r="X339" s="80">
        <f>VLOOKUP($A339,[0]!Table,MATCH(X$4,[0]!Curves,0))</f>
        <v>6.5701579165795096E-2</v>
      </c>
      <c r="Y339" s="84">
        <f t="shared" ca="1" si="213"/>
        <v>0.14413934184801183</v>
      </c>
      <c r="Z339" s="22">
        <f t="shared" si="214"/>
        <v>0</v>
      </c>
      <c r="AA339" s="22">
        <f t="shared" si="215"/>
        <v>0</v>
      </c>
      <c r="AC339" s="72">
        <f t="shared" ca="1" si="216"/>
        <v>0</v>
      </c>
      <c r="AD339" s="72">
        <f t="shared" ca="1" si="217"/>
        <v>0</v>
      </c>
      <c r="AE339" s="72">
        <f t="shared" ca="1" si="218"/>
        <v>0</v>
      </c>
      <c r="AF339" s="72">
        <f t="shared" ca="1" si="219"/>
        <v>0</v>
      </c>
      <c r="AG339" s="72">
        <f t="shared" ca="1" si="220"/>
        <v>0</v>
      </c>
      <c r="AH339" s="72">
        <f t="shared" ca="1" si="221"/>
        <v>0</v>
      </c>
      <c r="AI339" s="72">
        <f t="shared" ca="1" si="222"/>
        <v>0</v>
      </c>
      <c r="AJ339" s="72">
        <f t="shared" ca="1" si="223"/>
        <v>0</v>
      </c>
      <c r="AK339" s="72">
        <f t="shared" ca="1" si="224"/>
        <v>0</v>
      </c>
      <c r="AL339" s="76"/>
      <c r="AM339" s="72">
        <f t="shared" ca="1" si="225"/>
        <v>0</v>
      </c>
      <c r="AN339" s="72">
        <f t="shared" ca="1" si="226"/>
        <v>0</v>
      </c>
      <c r="AO339" s="72">
        <f t="shared" ca="1" si="227"/>
        <v>0</v>
      </c>
      <c r="AP339" s="85">
        <f t="shared" ca="1" si="228"/>
        <v>0</v>
      </c>
      <c r="AR339" s="72">
        <f t="shared" ca="1" si="229"/>
        <v>0</v>
      </c>
      <c r="AS339" s="72">
        <f t="shared" ca="1" si="230"/>
        <v>0</v>
      </c>
      <c r="AT339" s="72">
        <f t="shared" ca="1" si="231"/>
        <v>0</v>
      </c>
      <c r="AU339" s="85">
        <f t="shared" ca="1" si="232"/>
        <v>0</v>
      </c>
      <c r="AV339" s="85"/>
      <c r="AW339" s="73">
        <f t="shared" ca="1" si="233"/>
        <v>0</v>
      </c>
      <c r="AY339" s="73">
        <f t="shared" ca="1" si="234"/>
        <v>0</v>
      </c>
      <c r="AZ339" s="86"/>
    </row>
    <row r="340" spans="1:52" ht="12" customHeight="1">
      <c r="A340" s="77">
        <f t="shared" si="235"/>
        <v>47969</v>
      </c>
      <c r="B340" s="78">
        <f t="shared" si="236"/>
        <v>50000</v>
      </c>
      <c r="C340" s="87"/>
      <c r="D340" s="79">
        <f t="shared" si="198"/>
        <v>50000</v>
      </c>
      <c r="E340" s="67">
        <f t="shared" si="199"/>
        <v>0</v>
      </c>
      <c r="F340" s="67">
        <f t="shared" ca="1" si="200"/>
        <v>0</v>
      </c>
      <c r="G340" s="80">
        <f>VLOOKUP($A340,[0]!Table,MATCH(G$4,[0]!Curves,0))</f>
        <v>0</v>
      </c>
      <c r="H340" s="81">
        <f t="shared" si="201"/>
        <v>0</v>
      </c>
      <c r="I340" s="80">
        <f t="shared" si="202"/>
        <v>0</v>
      </c>
      <c r="J340" s="80">
        <f>VLOOKUP($A340,[0]!Table,MATCH(J$4,[0]!Curves,0))</f>
        <v>0</v>
      </c>
      <c r="K340" s="81">
        <f t="shared" si="203"/>
        <v>0</v>
      </c>
      <c r="L340" s="99">
        <f t="shared" si="204"/>
        <v>0</v>
      </c>
      <c r="M340" s="80">
        <f>VLOOKUP($A340,[0]!Table,MATCH(M$4,[0]!Curves,0))</f>
        <v>0</v>
      </c>
      <c r="N340" s="81">
        <f t="shared" si="205"/>
        <v>0</v>
      </c>
      <c r="O340" s="99">
        <f t="shared" si="206"/>
        <v>0</v>
      </c>
      <c r="P340" s="71"/>
      <c r="Q340" s="99">
        <f t="shared" si="207"/>
        <v>0</v>
      </c>
      <c r="R340" s="99">
        <f t="shared" si="208"/>
        <v>0</v>
      </c>
      <c r="S340" s="99">
        <f t="shared" si="209"/>
        <v>0</v>
      </c>
      <c r="T340" s="82"/>
      <c r="U340" s="22">
        <f t="shared" si="210"/>
        <v>31</v>
      </c>
      <c r="V340" s="83">
        <f t="shared" si="211"/>
        <v>48024</v>
      </c>
      <c r="W340" s="22">
        <f t="shared" ca="1" si="212"/>
        <v>10975</v>
      </c>
      <c r="X340" s="80">
        <f>VLOOKUP($A340,[0]!Table,MATCH(X$4,[0]!Curves,0))</f>
        <v>6.5701579165795096E-2</v>
      </c>
      <c r="Y340" s="84">
        <f t="shared" ca="1" si="213"/>
        <v>0.14335066109717273</v>
      </c>
      <c r="Z340" s="22">
        <f t="shared" si="214"/>
        <v>0</v>
      </c>
      <c r="AA340" s="22">
        <f t="shared" si="215"/>
        <v>0</v>
      </c>
      <c r="AC340" s="72">
        <f t="shared" ca="1" si="216"/>
        <v>0</v>
      </c>
      <c r="AD340" s="72">
        <f t="shared" ca="1" si="217"/>
        <v>0</v>
      </c>
      <c r="AE340" s="72">
        <f t="shared" ca="1" si="218"/>
        <v>0</v>
      </c>
      <c r="AF340" s="72">
        <f t="shared" ca="1" si="219"/>
        <v>0</v>
      </c>
      <c r="AG340" s="72">
        <f t="shared" ca="1" si="220"/>
        <v>0</v>
      </c>
      <c r="AH340" s="72">
        <f t="shared" ca="1" si="221"/>
        <v>0</v>
      </c>
      <c r="AI340" s="72">
        <f t="shared" ca="1" si="222"/>
        <v>0</v>
      </c>
      <c r="AJ340" s="72">
        <f t="shared" ca="1" si="223"/>
        <v>0</v>
      </c>
      <c r="AK340" s="72">
        <f t="shared" ca="1" si="224"/>
        <v>0</v>
      </c>
      <c r="AL340" s="76"/>
      <c r="AM340" s="72">
        <f t="shared" ca="1" si="225"/>
        <v>0</v>
      </c>
      <c r="AN340" s="72">
        <f t="shared" ca="1" si="226"/>
        <v>0</v>
      </c>
      <c r="AO340" s="72">
        <f t="shared" ca="1" si="227"/>
        <v>0</v>
      </c>
      <c r="AP340" s="85">
        <f t="shared" ca="1" si="228"/>
        <v>0</v>
      </c>
      <c r="AR340" s="72">
        <f t="shared" ca="1" si="229"/>
        <v>0</v>
      </c>
      <c r="AS340" s="72">
        <f t="shared" ca="1" si="230"/>
        <v>0</v>
      </c>
      <c r="AT340" s="72">
        <f t="shared" ca="1" si="231"/>
        <v>0</v>
      </c>
      <c r="AU340" s="85">
        <f t="shared" ca="1" si="232"/>
        <v>0</v>
      </c>
      <c r="AV340" s="85"/>
      <c r="AW340" s="73">
        <f t="shared" ca="1" si="233"/>
        <v>0</v>
      </c>
      <c r="AY340" s="73">
        <f t="shared" ca="1" si="234"/>
        <v>0</v>
      </c>
      <c r="AZ340" s="86"/>
    </row>
    <row r="341" spans="1:52" ht="12" customHeight="1">
      <c r="A341" s="77">
        <f t="shared" si="235"/>
        <v>48000</v>
      </c>
      <c r="B341" s="78">
        <f t="shared" si="236"/>
        <v>50000</v>
      </c>
      <c r="C341" s="87"/>
      <c r="D341" s="79">
        <f t="shared" si="198"/>
        <v>50000</v>
      </c>
      <c r="E341" s="67">
        <f t="shared" si="199"/>
        <v>0</v>
      </c>
      <c r="F341" s="67">
        <f t="shared" ca="1" si="200"/>
        <v>0</v>
      </c>
      <c r="G341" s="80">
        <f>VLOOKUP($A341,[0]!Table,MATCH(G$4,[0]!Curves,0))</f>
        <v>0</v>
      </c>
      <c r="H341" s="81">
        <f t="shared" si="201"/>
        <v>0</v>
      </c>
      <c r="I341" s="80">
        <f t="shared" si="202"/>
        <v>0</v>
      </c>
      <c r="J341" s="80">
        <f>VLOOKUP($A341,[0]!Table,MATCH(J$4,[0]!Curves,0))</f>
        <v>0</v>
      </c>
      <c r="K341" s="81">
        <f t="shared" si="203"/>
        <v>0</v>
      </c>
      <c r="L341" s="99">
        <f t="shared" si="204"/>
        <v>0</v>
      </c>
      <c r="M341" s="80">
        <f>VLOOKUP($A341,[0]!Table,MATCH(M$4,[0]!Curves,0))</f>
        <v>0</v>
      </c>
      <c r="N341" s="81">
        <f t="shared" si="205"/>
        <v>0</v>
      </c>
      <c r="O341" s="99">
        <f t="shared" si="206"/>
        <v>0</v>
      </c>
      <c r="P341" s="71"/>
      <c r="Q341" s="99">
        <f t="shared" si="207"/>
        <v>0</v>
      </c>
      <c r="R341" s="99">
        <f t="shared" si="208"/>
        <v>0</v>
      </c>
      <c r="S341" s="99">
        <f t="shared" si="209"/>
        <v>0</v>
      </c>
      <c r="T341" s="82"/>
      <c r="U341" s="22">
        <f t="shared" si="210"/>
        <v>30</v>
      </c>
      <c r="V341" s="83">
        <f t="shared" si="211"/>
        <v>48054</v>
      </c>
      <c r="W341" s="22">
        <f t="shared" ca="1" si="212"/>
        <v>11005</v>
      </c>
      <c r="X341" s="80">
        <f>VLOOKUP($A341,[0]!Table,MATCH(X$4,[0]!Curves,0))</f>
        <v>6.5701579165795096E-2</v>
      </c>
      <c r="Y341" s="84">
        <f t="shared" ca="1" si="213"/>
        <v>0.14259153072805275</v>
      </c>
      <c r="Z341" s="22">
        <f t="shared" si="214"/>
        <v>0</v>
      </c>
      <c r="AA341" s="22">
        <f t="shared" si="215"/>
        <v>0</v>
      </c>
      <c r="AC341" s="72">
        <f t="shared" ca="1" si="216"/>
        <v>0</v>
      </c>
      <c r="AD341" s="72">
        <f t="shared" ca="1" si="217"/>
        <v>0</v>
      </c>
      <c r="AE341" s="72">
        <f t="shared" ca="1" si="218"/>
        <v>0</v>
      </c>
      <c r="AF341" s="72">
        <f t="shared" ca="1" si="219"/>
        <v>0</v>
      </c>
      <c r="AG341" s="72">
        <f t="shared" ca="1" si="220"/>
        <v>0</v>
      </c>
      <c r="AH341" s="72">
        <f t="shared" ca="1" si="221"/>
        <v>0</v>
      </c>
      <c r="AI341" s="72">
        <f t="shared" ca="1" si="222"/>
        <v>0</v>
      </c>
      <c r="AJ341" s="72">
        <f t="shared" ca="1" si="223"/>
        <v>0</v>
      </c>
      <c r="AK341" s="72">
        <f t="shared" ca="1" si="224"/>
        <v>0</v>
      </c>
      <c r="AL341" s="76"/>
      <c r="AM341" s="72">
        <f t="shared" ca="1" si="225"/>
        <v>0</v>
      </c>
      <c r="AN341" s="72">
        <f t="shared" ca="1" si="226"/>
        <v>0</v>
      </c>
      <c r="AO341" s="72">
        <f t="shared" ca="1" si="227"/>
        <v>0</v>
      </c>
      <c r="AP341" s="85">
        <f t="shared" ca="1" si="228"/>
        <v>0</v>
      </c>
      <c r="AR341" s="72">
        <f t="shared" ca="1" si="229"/>
        <v>0</v>
      </c>
      <c r="AS341" s="72">
        <f t="shared" ca="1" si="230"/>
        <v>0</v>
      </c>
      <c r="AT341" s="72">
        <f t="shared" ca="1" si="231"/>
        <v>0</v>
      </c>
      <c r="AU341" s="85">
        <f t="shared" ca="1" si="232"/>
        <v>0</v>
      </c>
      <c r="AV341" s="85"/>
      <c r="AW341" s="73">
        <f t="shared" ca="1" si="233"/>
        <v>0</v>
      </c>
      <c r="AY341" s="73">
        <f t="shared" ca="1" si="234"/>
        <v>0</v>
      </c>
      <c r="AZ341" s="86"/>
    </row>
    <row r="342" spans="1:52" ht="12" customHeight="1">
      <c r="A342" s="77">
        <f t="shared" si="235"/>
        <v>48030</v>
      </c>
      <c r="B342" s="78">
        <f t="shared" si="236"/>
        <v>50000</v>
      </c>
      <c r="C342" s="87"/>
      <c r="D342" s="79">
        <f t="shared" si="198"/>
        <v>50000</v>
      </c>
      <c r="E342" s="67">
        <f t="shared" si="199"/>
        <v>0</v>
      </c>
      <c r="F342" s="67">
        <f t="shared" ca="1" si="200"/>
        <v>0</v>
      </c>
      <c r="G342" s="80">
        <f>VLOOKUP($A342,[0]!Table,MATCH(G$4,[0]!Curves,0))</f>
        <v>0</v>
      </c>
      <c r="H342" s="81">
        <f t="shared" si="201"/>
        <v>0</v>
      </c>
      <c r="I342" s="80">
        <f t="shared" si="202"/>
        <v>0</v>
      </c>
      <c r="J342" s="80">
        <f>VLOOKUP($A342,[0]!Table,MATCH(J$4,[0]!Curves,0))</f>
        <v>0</v>
      </c>
      <c r="K342" s="81">
        <f t="shared" si="203"/>
        <v>0</v>
      </c>
      <c r="L342" s="99">
        <f t="shared" si="204"/>
        <v>0</v>
      </c>
      <c r="M342" s="80">
        <f>VLOOKUP($A342,[0]!Table,MATCH(M$4,[0]!Curves,0))</f>
        <v>0</v>
      </c>
      <c r="N342" s="81">
        <f t="shared" si="205"/>
        <v>0</v>
      </c>
      <c r="O342" s="99">
        <f t="shared" si="206"/>
        <v>0</v>
      </c>
      <c r="P342" s="71"/>
      <c r="Q342" s="99">
        <f t="shared" si="207"/>
        <v>0</v>
      </c>
      <c r="R342" s="99">
        <f t="shared" si="208"/>
        <v>0</v>
      </c>
      <c r="S342" s="99">
        <f t="shared" si="209"/>
        <v>0</v>
      </c>
      <c r="T342" s="82"/>
      <c r="U342" s="22">
        <f t="shared" si="210"/>
        <v>31</v>
      </c>
      <c r="V342" s="83">
        <f t="shared" si="211"/>
        <v>48085</v>
      </c>
      <c r="W342" s="22">
        <f t="shared" ca="1" si="212"/>
        <v>11036</v>
      </c>
      <c r="X342" s="80">
        <f>VLOOKUP($A342,[0]!Table,MATCH(X$4,[0]!Curves,0))</f>
        <v>6.5701579165795096E-2</v>
      </c>
      <c r="Y342" s="84">
        <f t="shared" ca="1" si="213"/>
        <v>0.14181131906567063</v>
      </c>
      <c r="Z342" s="22">
        <f t="shared" si="214"/>
        <v>0</v>
      </c>
      <c r="AA342" s="22">
        <f t="shared" si="215"/>
        <v>0</v>
      </c>
      <c r="AC342" s="72">
        <f t="shared" ca="1" si="216"/>
        <v>0</v>
      </c>
      <c r="AD342" s="72">
        <f t="shared" ca="1" si="217"/>
        <v>0</v>
      </c>
      <c r="AE342" s="72">
        <f t="shared" ca="1" si="218"/>
        <v>0</v>
      </c>
      <c r="AF342" s="72">
        <f t="shared" ca="1" si="219"/>
        <v>0</v>
      </c>
      <c r="AG342" s="72">
        <f t="shared" ca="1" si="220"/>
        <v>0</v>
      </c>
      <c r="AH342" s="72">
        <f t="shared" ca="1" si="221"/>
        <v>0</v>
      </c>
      <c r="AI342" s="72">
        <f t="shared" ca="1" si="222"/>
        <v>0</v>
      </c>
      <c r="AJ342" s="72">
        <f t="shared" ca="1" si="223"/>
        <v>0</v>
      </c>
      <c r="AK342" s="72">
        <f t="shared" ca="1" si="224"/>
        <v>0</v>
      </c>
      <c r="AL342" s="76"/>
      <c r="AM342" s="72">
        <f t="shared" ca="1" si="225"/>
        <v>0</v>
      </c>
      <c r="AN342" s="72">
        <f t="shared" ca="1" si="226"/>
        <v>0</v>
      </c>
      <c r="AO342" s="72">
        <f t="shared" ca="1" si="227"/>
        <v>0</v>
      </c>
      <c r="AP342" s="85">
        <f t="shared" ca="1" si="228"/>
        <v>0</v>
      </c>
      <c r="AR342" s="72">
        <f t="shared" ca="1" si="229"/>
        <v>0</v>
      </c>
      <c r="AS342" s="72">
        <f t="shared" ca="1" si="230"/>
        <v>0</v>
      </c>
      <c r="AT342" s="72">
        <f t="shared" ca="1" si="231"/>
        <v>0</v>
      </c>
      <c r="AU342" s="85">
        <f t="shared" ca="1" si="232"/>
        <v>0</v>
      </c>
      <c r="AV342" s="85"/>
      <c r="AW342" s="73">
        <f t="shared" ca="1" si="233"/>
        <v>0</v>
      </c>
      <c r="AY342" s="73">
        <f t="shared" ca="1" si="234"/>
        <v>0</v>
      </c>
      <c r="AZ342" s="86"/>
    </row>
    <row r="343" spans="1:52" ht="12" customHeight="1">
      <c r="A343" s="77">
        <f t="shared" si="235"/>
        <v>48061</v>
      </c>
      <c r="B343" s="78">
        <f t="shared" si="236"/>
        <v>50000</v>
      </c>
      <c r="C343" s="87"/>
      <c r="D343" s="79">
        <f t="shared" si="198"/>
        <v>50000</v>
      </c>
      <c r="E343" s="67">
        <f t="shared" si="199"/>
        <v>0</v>
      </c>
      <c r="F343" s="67">
        <f t="shared" ca="1" si="200"/>
        <v>0</v>
      </c>
      <c r="G343" s="80">
        <f>VLOOKUP($A343,[0]!Table,MATCH(G$4,[0]!Curves,0))</f>
        <v>0</v>
      </c>
      <c r="H343" s="81">
        <f t="shared" si="201"/>
        <v>0</v>
      </c>
      <c r="I343" s="80">
        <f t="shared" si="202"/>
        <v>0</v>
      </c>
      <c r="J343" s="80">
        <f>VLOOKUP($A343,[0]!Table,MATCH(J$4,[0]!Curves,0))</f>
        <v>0</v>
      </c>
      <c r="K343" s="81">
        <f t="shared" si="203"/>
        <v>0</v>
      </c>
      <c r="L343" s="99">
        <f t="shared" si="204"/>
        <v>0</v>
      </c>
      <c r="M343" s="80">
        <f>VLOOKUP($A343,[0]!Table,MATCH(M$4,[0]!Curves,0))</f>
        <v>0</v>
      </c>
      <c r="N343" s="81">
        <f t="shared" si="205"/>
        <v>0</v>
      </c>
      <c r="O343" s="99">
        <f t="shared" si="206"/>
        <v>0</v>
      </c>
      <c r="P343" s="71"/>
      <c r="Q343" s="99">
        <f t="shared" si="207"/>
        <v>0</v>
      </c>
      <c r="R343" s="99">
        <f t="shared" si="208"/>
        <v>0</v>
      </c>
      <c r="S343" s="99">
        <f t="shared" si="209"/>
        <v>0</v>
      </c>
      <c r="T343" s="82"/>
      <c r="U343" s="22">
        <f t="shared" si="210"/>
        <v>31</v>
      </c>
      <c r="V343" s="83">
        <f t="shared" si="211"/>
        <v>48116</v>
      </c>
      <c r="W343" s="22">
        <f t="shared" ca="1" si="212"/>
        <v>11067</v>
      </c>
      <c r="X343" s="80">
        <f>VLOOKUP($A343,[0]!Table,MATCH(X$4,[0]!Curves,0))</f>
        <v>6.5701579165795096E-2</v>
      </c>
      <c r="Y343" s="84">
        <f t="shared" ca="1" si="213"/>
        <v>0.14103537645233377</v>
      </c>
      <c r="Z343" s="22">
        <f t="shared" si="214"/>
        <v>0</v>
      </c>
      <c r="AA343" s="22">
        <f t="shared" si="215"/>
        <v>0</v>
      </c>
      <c r="AC343" s="72">
        <f t="shared" ca="1" si="216"/>
        <v>0</v>
      </c>
      <c r="AD343" s="72">
        <f t="shared" ca="1" si="217"/>
        <v>0</v>
      </c>
      <c r="AE343" s="72">
        <f t="shared" ca="1" si="218"/>
        <v>0</v>
      </c>
      <c r="AF343" s="72">
        <f t="shared" ca="1" si="219"/>
        <v>0</v>
      </c>
      <c r="AG343" s="72">
        <f t="shared" ca="1" si="220"/>
        <v>0</v>
      </c>
      <c r="AH343" s="72">
        <f t="shared" ca="1" si="221"/>
        <v>0</v>
      </c>
      <c r="AI343" s="72">
        <f t="shared" ca="1" si="222"/>
        <v>0</v>
      </c>
      <c r="AJ343" s="72">
        <f t="shared" ca="1" si="223"/>
        <v>0</v>
      </c>
      <c r="AK343" s="72">
        <f t="shared" ca="1" si="224"/>
        <v>0</v>
      </c>
      <c r="AL343" s="76"/>
      <c r="AM343" s="72">
        <f t="shared" ca="1" si="225"/>
        <v>0</v>
      </c>
      <c r="AN343" s="72">
        <f t="shared" ca="1" si="226"/>
        <v>0</v>
      </c>
      <c r="AO343" s="72">
        <f t="shared" ca="1" si="227"/>
        <v>0</v>
      </c>
      <c r="AP343" s="85">
        <f t="shared" ca="1" si="228"/>
        <v>0</v>
      </c>
      <c r="AR343" s="72">
        <f t="shared" ca="1" si="229"/>
        <v>0</v>
      </c>
      <c r="AS343" s="72">
        <f t="shared" ca="1" si="230"/>
        <v>0</v>
      </c>
      <c r="AT343" s="72">
        <f t="shared" ca="1" si="231"/>
        <v>0</v>
      </c>
      <c r="AU343" s="85">
        <f t="shared" ca="1" si="232"/>
        <v>0</v>
      </c>
      <c r="AV343" s="85"/>
      <c r="AW343" s="73">
        <f t="shared" ca="1" si="233"/>
        <v>0</v>
      </c>
      <c r="AY343" s="73">
        <f t="shared" ca="1" si="234"/>
        <v>0</v>
      </c>
      <c r="AZ343" s="86"/>
    </row>
    <row r="344" spans="1:52" ht="12" customHeight="1">
      <c r="A344" s="77">
        <f t="shared" si="235"/>
        <v>48092</v>
      </c>
      <c r="B344" s="78">
        <f t="shared" si="236"/>
        <v>50000</v>
      </c>
      <c r="C344" s="87"/>
      <c r="D344" s="79">
        <f t="shared" si="198"/>
        <v>50000</v>
      </c>
      <c r="E344" s="67">
        <f t="shared" si="199"/>
        <v>0</v>
      </c>
      <c r="F344" s="67">
        <f t="shared" ca="1" si="200"/>
        <v>0</v>
      </c>
      <c r="G344" s="80">
        <f>VLOOKUP($A344,[0]!Table,MATCH(G$4,[0]!Curves,0))</f>
        <v>0</v>
      </c>
      <c r="H344" s="81">
        <f t="shared" si="201"/>
        <v>0</v>
      </c>
      <c r="I344" s="80">
        <f t="shared" si="202"/>
        <v>0</v>
      </c>
      <c r="J344" s="80">
        <f>VLOOKUP($A344,[0]!Table,MATCH(J$4,[0]!Curves,0))</f>
        <v>0</v>
      </c>
      <c r="K344" s="81">
        <f t="shared" si="203"/>
        <v>0</v>
      </c>
      <c r="L344" s="99">
        <f t="shared" si="204"/>
        <v>0</v>
      </c>
      <c r="M344" s="80">
        <f>VLOOKUP($A344,[0]!Table,MATCH(M$4,[0]!Curves,0))</f>
        <v>0</v>
      </c>
      <c r="N344" s="81">
        <f t="shared" si="205"/>
        <v>0</v>
      </c>
      <c r="O344" s="99">
        <f t="shared" si="206"/>
        <v>0</v>
      </c>
      <c r="P344" s="71"/>
      <c r="Q344" s="99">
        <f t="shared" si="207"/>
        <v>0</v>
      </c>
      <c r="R344" s="99">
        <f t="shared" si="208"/>
        <v>0</v>
      </c>
      <c r="S344" s="99">
        <f t="shared" si="209"/>
        <v>0</v>
      </c>
      <c r="T344" s="82"/>
      <c r="U344" s="22">
        <f t="shared" si="210"/>
        <v>30</v>
      </c>
      <c r="V344" s="83">
        <f t="shared" si="211"/>
        <v>48146</v>
      </c>
      <c r="W344" s="22">
        <f t="shared" ca="1" si="212"/>
        <v>11097</v>
      </c>
      <c r="X344" s="80">
        <f>VLOOKUP($A344,[0]!Table,MATCH(X$4,[0]!Curves,0))</f>
        <v>6.5701579165795096E-2</v>
      </c>
      <c r="Y344" s="84">
        <f t="shared" ca="1" si="213"/>
        <v>0.14028850694670481</v>
      </c>
      <c r="Z344" s="22">
        <f t="shared" si="214"/>
        <v>0</v>
      </c>
      <c r="AA344" s="22">
        <f t="shared" si="215"/>
        <v>0</v>
      </c>
      <c r="AC344" s="72">
        <f t="shared" ca="1" si="216"/>
        <v>0</v>
      </c>
      <c r="AD344" s="72">
        <f t="shared" ca="1" si="217"/>
        <v>0</v>
      </c>
      <c r="AE344" s="72">
        <f t="shared" ca="1" si="218"/>
        <v>0</v>
      </c>
      <c r="AF344" s="72">
        <f t="shared" ca="1" si="219"/>
        <v>0</v>
      </c>
      <c r="AG344" s="72">
        <f t="shared" ca="1" si="220"/>
        <v>0</v>
      </c>
      <c r="AH344" s="72">
        <f t="shared" ca="1" si="221"/>
        <v>0</v>
      </c>
      <c r="AI344" s="72">
        <f t="shared" ca="1" si="222"/>
        <v>0</v>
      </c>
      <c r="AJ344" s="72">
        <f t="shared" ca="1" si="223"/>
        <v>0</v>
      </c>
      <c r="AK344" s="72">
        <f t="shared" ca="1" si="224"/>
        <v>0</v>
      </c>
      <c r="AL344" s="76"/>
      <c r="AM344" s="72">
        <f t="shared" ca="1" si="225"/>
        <v>0</v>
      </c>
      <c r="AN344" s="72">
        <f t="shared" ca="1" si="226"/>
        <v>0</v>
      </c>
      <c r="AO344" s="72">
        <f t="shared" ca="1" si="227"/>
        <v>0</v>
      </c>
      <c r="AP344" s="85">
        <f t="shared" ca="1" si="228"/>
        <v>0</v>
      </c>
      <c r="AR344" s="72">
        <f t="shared" ca="1" si="229"/>
        <v>0</v>
      </c>
      <c r="AS344" s="72">
        <f t="shared" ca="1" si="230"/>
        <v>0</v>
      </c>
      <c r="AT344" s="72">
        <f t="shared" ca="1" si="231"/>
        <v>0</v>
      </c>
      <c r="AU344" s="85">
        <f t="shared" ca="1" si="232"/>
        <v>0</v>
      </c>
      <c r="AV344" s="85"/>
      <c r="AW344" s="73">
        <f t="shared" ca="1" si="233"/>
        <v>0</v>
      </c>
      <c r="AY344" s="73">
        <f t="shared" ca="1" si="234"/>
        <v>0</v>
      </c>
      <c r="AZ344" s="86"/>
    </row>
    <row r="345" spans="1:52" ht="12" customHeight="1">
      <c r="A345" s="77">
        <f t="shared" si="235"/>
        <v>48122</v>
      </c>
      <c r="B345" s="78">
        <f t="shared" si="236"/>
        <v>50000</v>
      </c>
      <c r="C345" s="87"/>
      <c r="D345" s="79">
        <f t="shared" si="198"/>
        <v>50000</v>
      </c>
      <c r="E345" s="67">
        <f t="shared" si="199"/>
        <v>0</v>
      </c>
      <c r="F345" s="67">
        <f t="shared" ca="1" si="200"/>
        <v>0</v>
      </c>
      <c r="G345" s="80">
        <f>VLOOKUP($A345,[0]!Table,MATCH(G$4,[0]!Curves,0))</f>
        <v>0</v>
      </c>
      <c r="H345" s="81">
        <f t="shared" si="201"/>
        <v>0</v>
      </c>
      <c r="I345" s="80">
        <f t="shared" si="202"/>
        <v>0</v>
      </c>
      <c r="J345" s="80">
        <f>VLOOKUP($A345,[0]!Table,MATCH(J$4,[0]!Curves,0))</f>
        <v>0</v>
      </c>
      <c r="K345" s="81">
        <f t="shared" si="203"/>
        <v>0</v>
      </c>
      <c r="L345" s="99">
        <f t="shared" si="204"/>
        <v>0</v>
      </c>
      <c r="M345" s="80">
        <f>VLOOKUP($A345,[0]!Table,MATCH(M$4,[0]!Curves,0))</f>
        <v>0</v>
      </c>
      <c r="N345" s="81">
        <f t="shared" si="205"/>
        <v>0</v>
      </c>
      <c r="O345" s="99">
        <f t="shared" si="206"/>
        <v>0</v>
      </c>
      <c r="P345" s="71"/>
      <c r="Q345" s="99">
        <f t="shared" si="207"/>
        <v>0</v>
      </c>
      <c r="R345" s="99">
        <f t="shared" si="208"/>
        <v>0</v>
      </c>
      <c r="S345" s="99">
        <f t="shared" si="209"/>
        <v>0</v>
      </c>
      <c r="T345" s="82"/>
      <c r="U345" s="22">
        <f t="shared" si="210"/>
        <v>31</v>
      </c>
      <c r="V345" s="83">
        <f t="shared" si="211"/>
        <v>48177</v>
      </c>
      <c r="W345" s="22">
        <f t="shared" ca="1" si="212"/>
        <v>11128</v>
      </c>
      <c r="X345" s="80">
        <f>VLOOKUP($A345,[0]!Table,MATCH(X$4,[0]!Curves,0))</f>
        <v>6.5701579165795096E-2</v>
      </c>
      <c r="Y345" s="84">
        <f t="shared" ca="1" si="213"/>
        <v>0.1395208966359161</v>
      </c>
      <c r="Z345" s="22">
        <f t="shared" si="214"/>
        <v>0</v>
      </c>
      <c r="AA345" s="22">
        <f t="shared" si="215"/>
        <v>0</v>
      </c>
      <c r="AC345" s="72">
        <f t="shared" ca="1" si="216"/>
        <v>0</v>
      </c>
      <c r="AD345" s="72">
        <f t="shared" ca="1" si="217"/>
        <v>0</v>
      </c>
      <c r="AE345" s="72">
        <f t="shared" ca="1" si="218"/>
        <v>0</v>
      </c>
      <c r="AF345" s="72">
        <f t="shared" ca="1" si="219"/>
        <v>0</v>
      </c>
      <c r="AG345" s="72">
        <f t="shared" ca="1" si="220"/>
        <v>0</v>
      </c>
      <c r="AH345" s="72">
        <f t="shared" ca="1" si="221"/>
        <v>0</v>
      </c>
      <c r="AI345" s="72">
        <f t="shared" ca="1" si="222"/>
        <v>0</v>
      </c>
      <c r="AJ345" s="72">
        <f t="shared" ca="1" si="223"/>
        <v>0</v>
      </c>
      <c r="AK345" s="72">
        <f t="shared" ca="1" si="224"/>
        <v>0</v>
      </c>
      <c r="AL345" s="76"/>
      <c r="AM345" s="72">
        <f t="shared" ca="1" si="225"/>
        <v>0</v>
      </c>
      <c r="AN345" s="72">
        <f t="shared" ca="1" si="226"/>
        <v>0</v>
      </c>
      <c r="AO345" s="72">
        <f t="shared" ca="1" si="227"/>
        <v>0</v>
      </c>
      <c r="AP345" s="85">
        <f t="shared" ca="1" si="228"/>
        <v>0</v>
      </c>
      <c r="AR345" s="72">
        <f t="shared" ca="1" si="229"/>
        <v>0</v>
      </c>
      <c r="AS345" s="72">
        <f t="shared" ca="1" si="230"/>
        <v>0</v>
      </c>
      <c r="AT345" s="72">
        <f t="shared" ca="1" si="231"/>
        <v>0</v>
      </c>
      <c r="AU345" s="85">
        <f t="shared" ca="1" si="232"/>
        <v>0</v>
      </c>
      <c r="AV345" s="85"/>
      <c r="AW345" s="73">
        <f t="shared" ca="1" si="233"/>
        <v>0</v>
      </c>
      <c r="AY345" s="73">
        <f t="shared" ca="1" si="234"/>
        <v>0</v>
      </c>
      <c r="AZ345" s="86"/>
    </row>
    <row r="346" spans="1:52" ht="12" customHeight="1">
      <c r="A346" s="77">
        <f t="shared" si="235"/>
        <v>48153</v>
      </c>
      <c r="B346" s="78">
        <f t="shared" si="236"/>
        <v>50000</v>
      </c>
      <c r="C346" s="87"/>
      <c r="D346" s="79">
        <f t="shared" si="198"/>
        <v>50000</v>
      </c>
      <c r="E346" s="67">
        <f t="shared" si="199"/>
        <v>0</v>
      </c>
      <c r="F346" s="67">
        <f t="shared" ca="1" si="200"/>
        <v>0</v>
      </c>
      <c r="G346" s="80">
        <f>VLOOKUP($A346,[0]!Table,MATCH(G$4,[0]!Curves,0))</f>
        <v>0</v>
      </c>
      <c r="H346" s="81">
        <f t="shared" si="201"/>
        <v>0</v>
      </c>
      <c r="I346" s="80">
        <f t="shared" si="202"/>
        <v>0</v>
      </c>
      <c r="J346" s="80">
        <f>VLOOKUP($A346,[0]!Table,MATCH(J$4,[0]!Curves,0))</f>
        <v>0</v>
      </c>
      <c r="K346" s="81">
        <f t="shared" si="203"/>
        <v>0</v>
      </c>
      <c r="L346" s="99">
        <f t="shared" si="204"/>
        <v>0</v>
      </c>
      <c r="M346" s="80">
        <f>VLOOKUP($A346,[0]!Table,MATCH(M$4,[0]!Curves,0))</f>
        <v>0</v>
      </c>
      <c r="N346" s="81">
        <f t="shared" si="205"/>
        <v>0</v>
      </c>
      <c r="O346" s="99">
        <f t="shared" si="206"/>
        <v>0</v>
      </c>
      <c r="P346" s="71"/>
      <c r="Q346" s="99">
        <f t="shared" si="207"/>
        <v>0</v>
      </c>
      <c r="R346" s="99">
        <f t="shared" si="208"/>
        <v>0</v>
      </c>
      <c r="S346" s="99">
        <f t="shared" si="209"/>
        <v>0</v>
      </c>
      <c r="T346" s="82"/>
      <c r="U346" s="22">
        <f t="shared" si="210"/>
        <v>30</v>
      </c>
      <c r="V346" s="83">
        <f t="shared" si="211"/>
        <v>48207</v>
      </c>
      <c r="W346" s="22">
        <f t="shared" ca="1" si="212"/>
        <v>11158</v>
      </c>
      <c r="X346" s="80">
        <f>VLOOKUP($A346,[0]!Table,MATCH(X$4,[0]!Curves,0))</f>
        <v>6.5701579165795096E-2</v>
      </c>
      <c r="Y346" s="84">
        <f t="shared" ca="1" si="213"/>
        <v>0.13878204723715834</v>
      </c>
      <c r="Z346" s="22">
        <f t="shared" si="214"/>
        <v>0</v>
      </c>
      <c r="AA346" s="22">
        <f t="shared" si="215"/>
        <v>0</v>
      </c>
      <c r="AC346" s="72">
        <f t="shared" ca="1" si="216"/>
        <v>0</v>
      </c>
      <c r="AD346" s="72">
        <f t="shared" ca="1" si="217"/>
        <v>0</v>
      </c>
      <c r="AE346" s="72">
        <f t="shared" ca="1" si="218"/>
        <v>0</v>
      </c>
      <c r="AF346" s="72">
        <f t="shared" ca="1" si="219"/>
        <v>0</v>
      </c>
      <c r="AG346" s="72">
        <f t="shared" ca="1" si="220"/>
        <v>0</v>
      </c>
      <c r="AH346" s="72">
        <f t="shared" ca="1" si="221"/>
        <v>0</v>
      </c>
      <c r="AI346" s="72">
        <f t="shared" ca="1" si="222"/>
        <v>0</v>
      </c>
      <c r="AJ346" s="72">
        <f t="shared" ca="1" si="223"/>
        <v>0</v>
      </c>
      <c r="AK346" s="72">
        <f t="shared" ca="1" si="224"/>
        <v>0</v>
      </c>
      <c r="AL346" s="76"/>
      <c r="AM346" s="72">
        <f t="shared" ca="1" si="225"/>
        <v>0</v>
      </c>
      <c r="AN346" s="72">
        <f t="shared" ca="1" si="226"/>
        <v>0</v>
      </c>
      <c r="AO346" s="72">
        <f t="shared" ca="1" si="227"/>
        <v>0</v>
      </c>
      <c r="AP346" s="85">
        <f t="shared" ca="1" si="228"/>
        <v>0</v>
      </c>
      <c r="AR346" s="72">
        <f t="shared" ca="1" si="229"/>
        <v>0</v>
      </c>
      <c r="AS346" s="72">
        <f t="shared" ca="1" si="230"/>
        <v>0</v>
      </c>
      <c r="AT346" s="72">
        <f t="shared" ca="1" si="231"/>
        <v>0</v>
      </c>
      <c r="AU346" s="85">
        <f t="shared" ca="1" si="232"/>
        <v>0</v>
      </c>
      <c r="AV346" s="85"/>
      <c r="AW346" s="73">
        <f t="shared" ca="1" si="233"/>
        <v>0</v>
      </c>
      <c r="AY346" s="73">
        <f t="shared" ca="1" si="234"/>
        <v>0</v>
      </c>
      <c r="AZ346" s="86"/>
    </row>
    <row r="347" spans="1:52" ht="12" customHeight="1">
      <c r="A347" s="77">
        <f t="shared" si="235"/>
        <v>48183</v>
      </c>
      <c r="B347" s="78">
        <f t="shared" si="236"/>
        <v>50000</v>
      </c>
      <c r="C347" s="87"/>
      <c r="D347" s="79">
        <f t="shared" si="198"/>
        <v>50000</v>
      </c>
      <c r="E347" s="67">
        <f t="shared" si="199"/>
        <v>0</v>
      </c>
      <c r="F347" s="67">
        <f t="shared" ca="1" si="200"/>
        <v>0</v>
      </c>
      <c r="G347" s="80">
        <f>VLOOKUP($A347,[0]!Table,MATCH(G$4,[0]!Curves,0))</f>
        <v>0</v>
      </c>
      <c r="H347" s="81">
        <f t="shared" si="201"/>
        <v>0</v>
      </c>
      <c r="I347" s="80">
        <f t="shared" si="202"/>
        <v>0</v>
      </c>
      <c r="J347" s="80">
        <f>VLOOKUP($A347,[0]!Table,MATCH(J$4,[0]!Curves,0))</f>
        <v>0</v>
      </c>
      <c r="K347" s="81">
        <f t="shared" si="203"/>
        <v>0</v>
      </c>
      <c r="L347" s="99">
        <f t="shared" si="204"/>
        <v>0</v>
      </c>
      <c r="M347" s="80">
        <f>VLOOKUP($A347,[0]!Table,MATCH(M$4,[0]!Curves,0))</f>
        <v>0</v>
      </c>
      <c r="N347" s="81">
        <f t="shared" si="205"/>
        <v>0</v>
      </c>
      <c r="O347" s="99">
        <f t="shared" si="206"/>
        <v>0</v>
      </c>
      <c r="P347" s="71"/>
      <c r="Q347" s="99">
        <f t="shared" si="207"/>
        <v>0</v>
      </c>
      <c r="R347" s="99">
        <f t="shared" si="208"/>
        <v>0</v>
      </c>
      <c r="S347" s="99">
        <f t="shared" si="209"/>
        <v>0</v>
      </c>
      <c r="T347" s="82"/>
      <c r="U347" s="22">
        <f t="shared" si="210"/>
        <v>31</v>
      </c>
      <c r="V347" s="83">
        <f t="shared" si="211"/>
        <v>48238</v>
      </c>
      <c r="W347" s="22">
        <f t="shared" ca="1" si="212"/>
        <v>11189</v>
      </c>
      <c r="X347" s="80">
        <f>VLOOKUP($A347,[0]!Table,MATCH(X$4,[0]!Curves,0))</f>
        <v>6.5701579165795096E-2</v>
      </c>
      <c r="Y347" s="84">
        <f t="shared" ca="1" si="213"/>
        <v>0.13802267975417506</v>
      </c>
      <c r="Z347" s="22">
        <f t="shared" si="214"/>
        <v>0</v>
      </c>
      <c r="AA347" s="22">
        <f t="shared" si="215"/>
        <v>0</v>
      </c>
      <c r="AC347" s="72">
        <f t="shared" ca="1" si="216"/>
        <v>0</v>
      </c>
      <c r="AD347" s="72">
        <f t="shared" ca="1" si="217"/>
        <v>0</v>
      </c>
      <c r="AE347" s="72">
        <f t="shared" ca="1" si="218"/>
        <v>0</v>
      </c>
      <c r="AF347" s="72">
        <f t="shared" ca="1" si="219"/>
        <v>0</v>
      </c>
      <c r="AG347" s="72">
        <f t="shared" ca="1" si="220"/>
        <v>0</v>
      </c>
      <c r="AH347" s="72">
        <f t="shared" ca="1" si="221"/>
        <v>0</v>
      </c>
      <c r="AI347" s="72">
        <f t="shared" ca="1" si="222"/>
        <v>0</v>
      </c>
      <c r="AJ347" s="72">
        <f t="shared" ca="1" si="223"/>
        <v>0</v>
      </c>
      <c r="AK347" s="72">
        <f t="shared" ca="1" si="224"/>
        <v>0</v>
      </c>
      <c r="AL347" s="76"/>
      <c r="AM347" s="72">
        <f t="shared" ca="1" si="225"/>
        <v>0</v>
      </c>
      <c r="AN347" s="72">
        <f t="shared" ca="1" si="226"/>
        <v>0</v>
      </c>
      <c r="AO347" s="72">
        <f t="shared" ca="1" si="227"/>
        <v>0</v>
      </c>
      <c r="AP347" s="85">
        <f t="shared" ca="1" si="228"/>
        <v>0</v>
      </c>
      <c r="AR347" s="72">
        <f t="shared" ca="1" si="229"/>
        <v>0</v>
      </c>
      <c r="AS347" s="72">
        <f t="shared" ca="1" si="230"/>
        <v>0</v>
      </c>
      <c r="AT347" s="72">
        <f t="shared" ca="1" si="231"/>
        <v>0</v>
      </c>
      <c r="AU347" s="85">
        <f t="shared" ca="1" si="232"/>
        <v>0</v>
      </c>
      <c r="AV347" s="85"/>
      <c r="AW347" s="73">
        <f t="shared" ca="1" si="233"/>
        <v>0</v>
      </c>
      <c r="AY347" s="73">
        <f t="shared" ca="1" si="234"/>
        <v>0</v>
      </c>
      <c r="AZ347" s="86"/>
    </row>
    <row r="348" spans="1:52" ht="12" customHeight="1">
      <c r="A348" s="77">
        <f t="shared" si="235"/>
        <v>48214</v>
      </c>
      <c r="B348" s="78">
        <f t="shared" si="236"/>
        <v>50000</v>
      </c>
      <c r="C348" s="87"/>
      <c r="D348" s="79">
        <f t="shared" si="198"/>
        <v>50000</v>
      </c>
      <c r="E348" s="67">
        <f t="shared" si="199"/>
        <v>0</v>
      </c>
      <c r="F348" s="67">
        <f t="shared" ca="1" si="200"/>
        <v>0</v>
      </c>
      <c r="G348" s="80">
        <f>VLOOKUP($A348,[0]!Table,MATCH(G$4,[0]!Curves,0))</f>
        <v>0</v>
      </c>
      <c r="H348" s="81">
        <f t="shared" si="201"/>
        <v>0</v>
      </c>
      <c r="I348" s="80">
        <f t="shared" si="202"/>
        <v>0</v>
      </c>
      <c r="J348" s="80">
        <f>VLOOKUP($A348,[0]!Table,MATCH(J$4,[0]!Curves,0))</f>
        <v>0</v>
      </c>
      <c r="K348" s="81">
        <f t="shared" si="203"/>
        <v>0</v>
      </c>
      <c r="L348" s="99">
        <f t="shared" si="204"/>
        <v>0</v>
      </c>
      <c r="M348" s="80">
        <f>VLOOKUP($A348,[0]!Table,MATCH(M$4,[0]!Curves,0))</f>
        <v>0</v>
      </c>
      <c r="N348" s="81">
        <f t="shared" si="205"/>
        <v>0</v>
      </c>
      <c r="O348" s="99">
        <f t="shared" si="206"/>
        <v>0</v>
      </c>
      <c r="P348" s="71"/>
      <c r="Q348" s="99">
        <f t="shared" si="207"/>
        <v>0</v>
      </c>
      <c r="R348" s="99">
        <f t="shared" si="208"/>
        <v>0</v>
      </c>
      <c r="S348" s="99">
        <f t="shared" si="209"/>
        <v>0</v>
      </c>
      <c r="T348" s="82"/>
      <c r="U348" s="22">
        <f t="shared" si="210"/>
        <v>31</v>
      </c>
      <c r="V348" s="83">
        <f t="shared" si="211"/>
        <v>48269</v>
      </c>
      <c r="W348" s="22">
        <f t="shared" ca="1" si="212"/>
        <v>11220</v>
      </c>
      <c r="X348" s="80">
        <f>VLOOKUP($A348,[0]!Table,MATCH(X$4,[0]!Curves,0))</f>
        <v>6.5701579165795096E-2</v>
      </c>
      <c r="Y348" s="84">
        <f t="shared" ca="1" si="213"/>
        <v>0.13726746726807856</v>
      </c>
      <c r="Z348" s="22">
        <f t="shared" si="214"/>
        <v>0</v>
      </c>
      <c r="AA348" s="22">
        <f t="shared" si="215"/>
        <v>0</v>
      </c>
      <c r="AC348" s="72">
        <f t="shared" ca="1" si="216"/>
        <v>0</v>
      </c>
      <c r="AD348" s="72">
        <f t="shared" ca="1" si="217"/>
        <v>0</v>
      </c>
      <c r="AE348" s="72">
        <f t="shared" ca="1" si="218"/>
        <v>0</v>
      </c>
      <c r="AF348" s="72">
        <f t="shared" ca="1" si="219"/>
        <v>0</v>
      </c>
      <c r="AG348" s="72">
        <f t="shared" ca="1" si="220"/>
        <v>0</v>
      </c>
      <c r="AH348" s="72">
        <f t="shared" ca="1" si="221"/>
        <v>0</v>
      </c>
      <c r="AI348" s="72">
        <f t="shared" ca="1" si="222"/>
        <v>0</v>
      </c>
      <c r="AJ348" s="72">
        <f t="shared" ca="1" si="223"/>
        <v>0</v>
      </c>
      <c r="AK348" s="72">
        <f t="shared" ca="1" si="224"/>
        <v>0</v>
      </c>
      <c r="AL348" s="76"/>
      <c r="AM348" s="72">
        <f t="shared" ca="1" si="225"/>
        <v>0</v>
      </c>
      <c r="AN348" s="72">
        <f t="shared" ca="1" si="226"/>
        <v>0</v>
      </c>
      <c r="AO348" s="72">
        <f t="shared" ca="1" si="227"/>
        <v>0</v>
      </c>
      <c r="AP348" s="85">
        <f t="shared" ca="1" si="228"/>
        <v>0</v>
      </c>
      <c r="AR348" s="72">
        <f t="shared" ca="1" si="229"/>
        <v>0</v>
      </c>
      <c r="AS348" s="72">
        <f t="shared" ca="1" si="230"/>
        <v>0</v>
      </c>
      <c r="AT348" s="72">
        <f t="shared" ca="1" si="231"/>
        <v>0</v>
      </c>
      <c r="AU348" s="85">
        <f t="shared" ca="1" si="232"/>
        <v>0</v>
      </c>
      <c r="AV348" s="85"/>
      <c r="AW348" s="73">
        <f t="shared" ca="1" si="233"/>
        <v>0</v>
      </c>
      <c r="AY348" s="73">
        <f t="shared" ca="1" si="234"/>
        <v>0</v>
      </c>
      <c r="AZ348" s="86"/>
    </row>
    <row r="349" spans="1:52" ht="12" customHeight="1">
      <c r="A349" s="77">
        <f t="shared" si="235"/>
        <v>48245</v>
      </c>
      <c r="B349" s="78">
        <f t="shared" si="236"/>
        <v>50000</v>
      </c>
      <c r="C349" s="87"/>
      <c r="D349" s="79">
        <f t="shared" si="198"/>
        <v>50000</v>
      </c>
      <c r="E349" s="67">
        <f t="shared" si="199"/>
        <v>0</v>
      </c>
      <c r="F349" s="67">
        <f t="shared" ca="1" si="200"/>
        <v>0</v>
      </c>
      <c r="G349" s="80">
        <f>VLOOKUP($A349,[0]!Table,MATCH(G$4,[0]!Curves,0))</f>
        <v>0</v>
      </c>
      <c r="H349" s="81">
        <f t="shared" si="201"/>
        <v>0</v>
      </c>
      <c r="I349" s="80">
        <f t="shared" si="202"/>
        <v>0</v>
      </c>
      <c r="J349" s="80">
        <f>VLOOKUP($A349,[0]!Table,MATCH(J$4,[0]!Curves,0))</f>
        <v>0</v>
      </c>
      <c r="K349" s="81">
        <f t="shared" si="203"/>
        <v>0</v>
      </c>
      <c r="L349" s="99">
        <f t="shared" si="204"/>
        <v>0</v>
      </c>
      <c r="M349" s="80">
        <f>VLOOKUP($A349,[0]!Table,MATCH(M$4,[0]!Curves,0))</f>
        <v>0</v>
      </c>
      <c r="N349" s="81">
        <f t="shared" si="205"/>
        <v>0</v>
      </c>
      <c r="O349" s="99">
        <f t="shared" si="206"/>
        <v>0</v>
      </c>
      <c r="P349" s="71"/>
      <c r="Q349" s="99">
        <f t="shared" si="207"/>
        <v>0</v>
      </c>
      <c r="R349" s="99">
        <f t="shared" si="208"/>
        <v>0</v>
      </c>
      <c r="S349" s="99">
        <f t="shared" si="209"/>
        <v>0</v>
      </c>
      <c r="T349" s="82"/>
      <c r="U349" s="22">
        <f t="shared" si="210"/>
        <v>29</v>
      </c>
      <c r="V349" s="83">
        <f t="shared" si="211"/>
        <v>48298</v>
      </c>
      <c r="W349" s="22">
        <f t="shared" ca="1" si="212"/>
        <v>11249</v>
      </c>
      <c r="X349" s="80">
        <f>VLOOKUP($A349,[0]!Table,MATCH(X$4,[0]!Curves,0))</f>
        <v>6.5701579165795096E-2</v>
      </c>
      <c r="Y349" s="84">
        <f t="shared" ca="1" si="213"/>
        <v>0.13656471957478261</v>
      </c>
      <c r="Z349" s="22">
        <f t="shared" si="214"/>
        <v>0</v>
      </c>
      <c r="AA349" s="22">
        <f t="shared" si="215"/>
        <v>0</v>
      </c>
      <c r="AC349" s="72">
        <f t="shared" ca="1" si="216"/>
        <v>0</v>
      </c>
      <c r="AD349" s="72">
        <f t="shared" ca="1" si="217"/>
        <v>0</v>
      </c>
      <c r="AE349" s="72">
        <f t="shared" ca="1" si="218"/>
        <v>0</v>
      </c>
      <c r="AF349" s="72">
        <f t="shared" ca="1" si="219"/>
        <v>0</v>
      </c>
      <c r="AG349" s="72">
        <f t="shared" ca="1" si="220"/>
        <v>0</v>
      </c>
      <c r="AH349" s="72">
        <f t="shared" ca="1" si="221"/>
        <v>0</v>
      </c>
      <c r="AI349" s="72">
        <f t="shared" ca="1" si="222"/>
        <v>0</v>
      </c>
      <c r="AJ349" s="72">
        <f t="shared" ca="1" si="223"/>
        <v>0</v>
      </c>
      <c r="AK349" s="72">
        <f t="shared" ca="1" si="224"/>
        <v>0</v>
      </c>
      <c r="AL349" s="76"/>
      <c r="AM349" s="72">
        <f t="shared" ca="1" si="225"/>
        <v>0</v>
      </c>
      <c r="AN349" s="72">
        <f t="shared" ca="1" si="226"/>
        <v>0</v>
      </c>
      <c r="AO349" s="72">
        <f t="shared" ca="1" si="227"/>
        <v>0</v>
      </c>
      <c r="AP349" s="85">
        <f t="shared" ca="1" si="228"/>
        <v>0</v>
      </c>
      <c r="AR349" s="72">
        <f t="shared" ca="1" si="229"/>
        <v>0</v>
      </c>
      <c r="AS349" s="72">
        <f t="shared" ca="1" si="230"/>
        <v>0</v>
      </c>
      <c r="AT349" s="72">
        <f t="shared" ca="1" si="231"/>
        <v>0</v>
      </c>
      <c r="AU349" s="85">
        <f t="shared" ca="1" si="232"/>
        <v>0</v>
      </c>
      <c r="AV349" s="85"/>
      <c r="AW349" s="73">
        <f t="shared" ca="1" si="233"/>
        <v>0</v>
      </c>
      <c r="AY349" s="73">
        <f t="shared" ca="1" si="234"/>
        <v>0</v>
      </c>
      <c r="AZ349" s="86"/>
    </row>
    <row r="350" spans="1:52" ht="12" customHeight="1">
      <c r="A350" s="77">
        <f t="shared" si="235"/>
        <v>48274</v>
      </c>
      <c r="B350" s="78">
        <f t="shared" si="236"/>
        <v>50000</v>
      </c>
      <c r="C350" s="87"/>
      <c r="D350" s="79">
        <f t="shared" si="198"/>
        <v>50000</v>
      </c>
      <c r="E350" s="67">
        <f t="shared" si="199"/>
        <v>0</v>
      </c>
      <c r="F350" s="67">
        <f t="shared" ca="1" si="200"/>
        <v>0</v>
      </c>
      <c r="G350" s="80">
        <f>VLOOKUP($A350,[0]!Table,MATCH(G$4,[0]!Curves,0))</f>
        <v>0</v>
      </c>
      <c r="H350" s="81">
        <f t="shared" si="201"/>
        <v>0</v>
      </c>
      <c r="I350" s="80">
        <f t="shared" si="202"/>
        <v>0</v>
      </c>
      <c r="J350" s="80">
        <f>VLOOKUP($A350,[0]!Table,MATCH(J$4,[0]!Curves,0))</f>
        <v>0</v>
      </c>
      <c r="K350" s="81">
        <f t="shared" si="203"/>
        <v>0</v>
      </c>
      <c r="L350" s="99">
        <f t="shared" si="204"/>
        <v>0</v>
      </c>
      <c r="M350" s="80">
        <f>VLOOKUP($A350,[0]!Table,MATCH(M$4,[0]!Curves,0))</f>
        <v>0</v>
      </c>
      <c r="N350" s="81">
        <f t="shared" si="205"/>
        <v>0</v>
      </c>
      <c r="O350" s="99">
        <f t="shared" si="206"/>
        <v>0</v>
      </c>
      <c r="P350" s="71"/>
      <c r="Q350" s="99">
        <f t="shared" si="207"/>
        <v>0</v>
      </c>
      <c r="R350" s="99">
        <f t="shared" si="208"/>
        <v>0</v>
      </c>
      <c r="S350" s="99">
        <f t="shared" si="209"/>
        <v>0</v>
      </c>
      <c r="T350" s="82"/>
      <c r="U350" s="22">
        <f t="shared" si="210"/>
        <v>31</v>
      </c>
      <c r="V350" s="83">
        <f t="shared" si="211"/>
        <v>48329</v>
      </c>
      <c r="W350" s="22">
        <f t="shared" ca="1" si="212"/>
        <v>11280</v>
      </c>
      <c r="X350" s="80">
        <f>VLOOKUP($A350,[0]!Table,MATCH(X$4,[0]!Curves,0))</f>
        <v>6.5701579165795096E-2</v>
      </c>
      <c r="Y350" s="84">
        <f t="shared" ca="1" si="213"/>
        <v>0.13581748454379469</v>
      </c>
      <c r="Z350" s="22">
        <f t="shared" si="214"/>
        <v>0</v>
      </c>
      <c r="AA350" s="22">
        <f t="shared" si="215"/>
        <v>0</v>
      </c>
      <c r="AC350" s="72">
        <f t="shared" ca="1" si="216"/>
        <v>0</v>
      </c>
      <c r="AD350" s="72">
        <f t="shared" ca="1" si="217"/>
        <v>0</v>
      </c>
      <c r="AE350" s="72">
        <f t="shared" ca="1" si="218"/>
        <v>0</v>
      </c>
      <c r="AF350" s="72">
        <f t="shared" ca="1" si="219"/>
        <v>0</v>
      </c>
      <c r="AG350" s="72">
        <f t="shared" ca="1" si="220"/>
        <v>0</v>
      </c>
      <c r="AH350" s="72">
        <f t="shared" ca="1" si="221"/>
        <v>0</v>
      </c>
      <c r="AI350" s="72">
        <f t="shared" ca="1" si="222"/>
        <v>0</v>
      </c>
      <c r="AJ350" s="72">
        <f t="shared" ca="1" si="223"/>
        <v>0</v>
      </c>
      <c r="AK350" s="72">
        <f t="shared" ca="1" si="224"/>
        <v>0</v>
      </c>
      <c r="AL350" s="76"/>
      <c r="AM350" s="72">
        <f t="shared" ca="1" si="225"/>
        <v>0</v>
      </c>
      <c r="AN350" s="72">
        <f t="shared" ca="1" si="226"/>
        <v>0</v>
      </c>
      <c r="AO350" s="72">
        <f t="shared" ca="1" si="227"/>
        <v>0</v>
      </c>
      <c r="AP350" s="85">
        <f t="shared" ca="1" si="228"/>
        <v>0</v>
      </c>
      <c r="AR350" s="72">
        <f t="shared" ca="1" si="229"/>
        <v>0</v>
      </c>
      <c r="AS350" s="72">
        <f t="shared" ca="1" si="230"/>
        <v>0</v>
      </c>
      <c r="AT350" s="72">
        <f t="shared" ca="1" si="231"/>
        <v>0</v>
      </c>
      <c r="AU350" s="85">
        <f t="shared" ca="1" si="232"/>
        <v>0</v>
      </c>
      <c r="AV350" s="85"/>
      <c r="AW350" s="73">
        <f t="shared" ca="1" si="233"/>
        <v>0</v>
      </c>
      <c r="AY350" s="73">
        <f t="shared" ca="1" si="234"/>
        <v>0</v>
      </c>
      <c r="AZ350" s="86"/>
    </row>
    <row r="351" spans="1:52" ht="12" customHeight="1">
      <c r="A351" s="77">
        <f t="shared" si="235"/>
        <v>48305</v>
      </c>
      <c r="B351" s="78">
        <f t="shared" si="236"/>
        <v>50000</v>
      </c>
      <c r="C351" s="87"/>
      <c r="D351" s="79">
        <f t="shared" si="198"/>
        <v>50000</v>
      </c>
      <c r="E351" s="67">
        <f t="shared" si="199"/>
        <v>0</v>
      </c>
      <c r="F351" s="67">
        <f t="shared" ca="1" si="200"/>
        <v>0</v>
      </c>
      <c r="G351" s="80">
        <f>VLOOKUP($A351,[0]!Table,MATCH(G$4,[0]!Curves,0))</f>
        <v>0</v>
      </c>
      <c r="H351" s="81">
        <f t="shared" si="201"/>
        <v>0</v>
      </c>
      <c r="I351" s="80">
        <f t="shared" si="202"/>
        <v>0</v>
      </c>
      <c r="J351" s="80">
        <f>VLOOKUP($A351,[0]!Table,MATCH(J$4,[0]!Curves,0))</f>
        <v>0</v>
      </c>
      <c r="K351" s="81">
        <f t="shared" si="203"/>
        <v>0</v>
      </c>
      <c r="L351" s="99">
        <f t="shared" si="204"/>
        <v>0</v>
      </c>
      <c r="M351" s="80">
        <f>VLOOKUP($A351,[0]!Table,MATCH(M$4,[0]!Curves,0))</f>
        <v>0</v>
      </c>
      <c r="N351" s="81">
        <f t="shared" si="205"/>
        <v>0</v>
      </c>
      <c r="O351" s="99">
        <f t="shared" si="206"/>
        <v>0</v>
      </c>
      <c r="P351" s="71"/>
      <c r="Q351" s="99">
        <f t="shared" si="207"/>
        <v>0</v>
      </c>
      <c r="R351" s="99">
        <f t="shared" si="208"/>
        <v>0</v>
      </c>
      <c r="S351" s="99">
        <f t="shared" si="209"/>
        <v>0</v>
      </c>
      <c r="T351" s="82"/>
      <c r="U351" s="22">
        <f t="shared" si="210"/>
        <v>30</v>
      </c>
      <c r="V351" s="83">
        <f t="shared" si="211"/>
        <v>48359</v>
      </c>
      <c r="W351" s="22">
        <f t="shared" ca="1" si="212"/>
        <v>11310</v>
      </c>
      <c r="X351" s="80">
        <f>VLOOKUP($A351,[0]!Table,MATCH(X$4,[0]!Curves,0))</f>
        <v>6.5701579165795096E-2</v>
      </c>
      <c r="Y351" s="84">
        <f t="shared" ca="1" si="213"/>
        <v>0.13509824700149423</v>
      </c>
      <c r="Z351" s="22">
        <f t="shared" si="214"/>
        <v>0</v>
      </c>
      <c r="AA351" s="22">
        <f t="shared" si="215"/>
        <v>0</v>
      </c>
      <c r="AC351" s="72">
        <f t="shared" ca="1" si="216"/>
        <v>0</v>
      </c>
      <c r="AD351" s="72">
        <f t="shared" ca="1" si="217"/>
        <v>0</v>
      </c>
      <c r="AE351" s="72">
        <f t="shared" ca="1" si="218"/>
        <v>0</v>
      </c>
      <c r="AF351" s="72">
        <f t="shared" ca="1" si="219"/>
        <v>0</v>
      </c>
      <c r="AG351" s="72">
        <f t="shared" ca="1" si="220"/>
        <v>0</v>
      </c>
      <c r="AH351" s="72">
        <f t="shared" ca="1" si="221"/>
        <v>0</v>
      </c>
      <c r="AI351" s="72">
        <f t="shared" ca="1" si="222"/>
        <v>0</v>
      </c>
      <c r="AJ351" s="72">
        <f t="shared" ca="1" si="223"/>
        <v>0</v>
      </c>
      <c r="AK351" s="72">
        <f t="shared" ca="1" si="224"/>
        <v>0</v>
      </c>
      <c r="AL351" s="76"/>
      <c r="AM351" s="72">
        <f t="shared" ca="1" si="225"/>
        <v>0</v>
      </c>
      <c r="AN351" s="72">
        <f t="shared" ca="1" si="226"/>
        <v>0</v>
      </c>
      <c r="AO351" s="72">
        <f t="shared" ca="1" si="227"/>
        <v>0</v>
      </c>
      <c r="AP351" s="85">
        <f t="shared" ca="1" si="228"/>
        <v>0</v>
      </c>
      <c r="AR351" s="72">
        <f t="shared" ca="1" si="229"/>
        <v>0</v>
      </c>
      <c r="AS351" s="72">
        <f t="shared" ca="1" si="230"/>
        <v>0</v>
      </c>
      <c r="AT351" s="72">
        <f t="shared" ca="1" si="231"/>
        <v>0</v>
      </c>
      <c r="AU351" s="85">
        <f t="shared" ca="1" si="232"/>
        <v>0</v>
      </c>
      <c r="AV351" s="85"/>
      <c r="AW351" s="73">
        <f t="shared" ca="1" si="233"/>
        <v>0</v>
      </c>
      <c r="AY351" s="73">
        <f t="shared" ca="1" si="234"/>
        <v>0</v>
      </c>
      <c r="AZ351" s="86"/>
    </row>
    <row r="352" spans="1:52" ht="12" customHeight="1">
      <c r="A352" s="77">
        <f t="shared" si="235"/>
        <v>48335</v>
      </c>
      <c r="B352" s="78">
        <f t="shared" si="236"/>
        <v>50000</v>
      </c>
      <c r="C352" s="87"/>
      <c r="D352" s="79">
        <f t="shared" si="198"/>
        <v>50000</v>
      </c>
      <c r="E352" s="67">
        <f t="shared" si="199"/>
        <v>0</v>
      </c>
      <c r="F352" s="67">
        <f t="shared" ca="1" si="200"/>
        <v>0</v>
      </c>
      <c r="G352" s="80">
        <f>VLOOKUP($A352,[0]!Table,MATCH(G$4,[0]!Curves,0))</f>
        <v>0</v>
      </c>
      <c r="H352" s="81">
        <f t="shared" si="201"/>
        <v>0</v>
      </c>
      <c r="I352" s="80">
        <f t="shared" si="202"/>
        <v>0</v>
      </c>
      <c r="J352" s="80">
        <f>VLOOKUP($A352,[0]!Table,MATCH(J$4,[0]!Curves,0))</f>
        <v>0</v>
      </c>
      <c r="K352" s="81">
        <f t="shared" si="203"/>
        <v>0</v>
      </c>
      <c r="L352" s="99">
        <f t="shared" si="204"/>
        <v>0</v>
      </c>
      <c r="M352" s="80">
        <f>VLOOKUP($A352,[0]!Table,MATCH(M$4,[0]!Curves,0))</f>
        <v>0</v>
      </c>
      <c r="N352" s="81">
        <f t="shared" si="205"/>
        <v>0</v>
      </c>
      <c r="O352" s="99">
        <f t="shared" si="206"/>
        <v>0</v>
      </c>
      <c r="P352" s="71"/>
      <c r="Q352" s="99">
        <f t="shared" si="207"/>
        <v>0</v>
      </c>
      <c r="R352" s="99">
        <f t="shared" si="208"/>
        <v>0</v>
      </c>
      <c r="S352" s="99">
        <f t="shared" si="209"/>
        <v>0</v>
      </c>
      <c r="T352" s="82"/>
      <c r="U352" s="22">
        <f t="shared" si="210"/>
        <v>31</v>
      </c>
      <c r="V352" s="83">
        <f t="shared" si="211"/>
        <v>48390</v>
      </c>
      <c r="W352" s="22">
        <f t="shared" ca="1" si="212"/>
        <v>11341</v>
      </c>
      <c r="X352" s="80">
        <f>VLOOKUP($A352,[0]!Table,MATCH(X$4,[0]!Curves,0))</f>
        <v>6.5701579165795096E-2</v>
      </c>
      <c r="Y352" s="84">
        <f t="shared" ca="1" si="213"/>
        <v>0.13435903600249757</v>
      </c>
      <c r="Z352" s="22">
        <f t="shared" si="214"/>
        <v>0</v>
      </c>
      <c r="AA352" s="22">
        <f t="shared" si="215"/>
        <v>0</v>
      </c>
      <c r="AC352" s="72">
        <f t="shared" ca="1" si="216"/>
        <v>0</v>
      </c>
      <c r="AD352" s="72">
        <f t="shared" ca="1" si="217"/>
        <v>0</v>
      </c>
      <c r="AE352" s="72">
        <f t="shared" ca="1" si="218"/>
        <v>0</v>
      </c>
      <c r="AF352" s="72">
        <f t="shared" ca="1" si="219"/>
        <v>0</v>
      </c>
      <c r="AG352" s="72">
        <f t="shared" ca="1" si="220"/>
        <v>0</v>
      </c>
      <c r="AH352" s="72">
        <f t="shared" ca="1" si="221"/>
        <v>0</v>
      </c>
      <c r="AI352" s="72">
        <f t="shared" ca="1" si="222"/>
        <v>0</v>
      </c>
      <c r="AJ352" s="72">
        <f t="shared" ca="1" si="223"/>
        <v>0</v>
      </c>
      <c r="AK352" s="72">
        <f t="shared" ca="1" si="224"/>
        <v>0</v>
      </c>
      <c r="AL352" s="76"/>
      <c r="AM352" s="72">
        <f t="shared" ca="1" si="225"/>
        <v>0</v>
      </c>
      <c r="AN352" s="72">
        <f t="shared" ca="1" si="226"/>
        <v>0</v>
      </c>
      <c r="AO352" s="72">
        <f t="shared" ca="1" si="227"/>
        <v>0</v>
      </c>
      <c r="AP352" s="85">
        <f t="shared" ca="1" si="228"/>
        <v>0</v>
      </c>
      <c r="AR352" s="72">
        <f t="shared" ca="1" si="229"/>
        <v>0</v>
      </c>
      <c r="AS352" s="72">
        <f t="shared" ca="1" si="230"/>
        <v>0</v>
      </c>
      <c r="AT352" s="72">
        <f t="shared" ca="1" si="231"/>
        <v>0</v>
      </c>
      <c r="AU352" s="85">
        <f t="shared" ca="1" si="232"/>
        <v>0</v>
      </c>
      <c r="AV352" s="85"/>
      <c r="AW352" s="73">
        <f t="shared" ca="1" si="233"/>
        <v>0</v>
      </c>
      <c r="AY352" s="73">
        <f t="shared" ca="1" si="234"/>
        <v>0</v>
      </c>
      <c r="AZ352" s="86"/>
    </row>
    <row r="353" spans="1:52" ht="12" customHeight="1">
      <c r="A353" s="77">
        <f t="shared" si="235"/>
        <v>48366</v>
      </c>
      <c r="B353" s="78">
        <f t="shared" si="236"/>
        <v>50000</v>
      </c>
      <c r="C353" s="87"/>
      <c r="D353" s="79">
        <f t="shared" si="198"/>
        <v>50000</v>
      </c>
      <c r="E353" s="67">
        <f t="shared" si="199"/>
        <v>0</v>
      </c>
      <c r="F353" s="67">
        <f t="shared" ca="1" si="200"/>
        <v>0</v>
      </c>
      <c r="G353" s="80">
        <f>VLOOKUP($A353,[0]!Table,MATCH(G$4,[0]!Curves,0))</f>
        <v>0</v>
      </c>
      <c r="H353" s="81">
        <f t="shared" si="201"/>
        <v>0</v>
      </c>
      <c r="I353" s="80">
        <f t="shared" si="202"/>
        <v>0</v>
      </c>
      <c r="J353" s="80">
        <f>VLOOKUP($A353,[0]!Table,MATCH(J$4,[0]!Curves,0))</f>
        <v>0</v>
      </c>
      <c r="K353" s="81">
        <f t="shared" si="203"/>
        <v>0</v>
      </c>
      <c r="L353" s="99">
        <f t="shared" si="204"/>
        <v>0</v>
      </c>
      <c r="M353" s="80">
        <f>VLOOKUP($A353,[0]!Table,MATCH(M$4,[0]!Curves,0))</f>
        <v>0</v>
      </c>
      <c r="N353" s="81">
        <f t="shared" si="205"/>
        <v>0</v>
      </c>
      <c r="O353" s="99">
        <f t="shared" si="206"/>
        <v>0</v>
      </c>
      <c r="P353" s="71"/>
      <c r="Q353" s="99">
        <f t="shared" si="207"/>
        <v>0</v>
      </c>
      <c r="R353" s="99">
        <f t="shared" si="208"/>
        <v>0</v>
      </c>
      <c r="S353" s="99">
        <f t="shared" si="209"/>
        <v>0</v>
      </c>
      <c r="T353" s="82"/>
      <c r="U353" s="22">
        <f t="shared" si="210"/>
        <v>30</v>
      </c>
      <c r="V353" s="83">
        <f t="shared" si="211"/>
        <v>48420</v>
      </c>
      <c r="W353" s="22">
        <f t="shared" ca="1" si="212"/>
        <v>11371</v>
      </c>
      <c r="X353" s="80">
        <f>VLOOKUP($A353,[0]!Table,MATCH(X$4,[0]!Curves,0))</f>
        <v>6.5701579165795096E-2</v>
      </c>
      <c r="Y353" s="84">
        <f t="shared" ca="1" si="213"/>
        <v>0.13364752184682835</v>
      </c>
      <c r="Z353" s="22">
        <f t="shared" si="214"/>
        <v>0</v>
      </c>
      <c r="AA353" s="22">
        <f t="shared" si="215"/>
        <v>0</v>
      </c>
      <c r="AC353" s="72">
        <f t="shared" ca="1" si="216"/>
        <v>0</v>
      </c>
      <c r="AD353" s="72">
        <f t="shared" ca="1" si="217"/>
        <v>0</v>
      </c>
      <c r="AE353" s="72">
        <f t="shared" ca="1" si="218"/>
        <v>0</v>
      </c>
      <c r="AF353" s="72">
        <f t="shared" ca="1" si="219"/>
        <v>0</v>
      </c>
      <c r="AG353" s="72">
        <f t="shared" ca="1" si="220"/>
        <v>0</v>
      </c>
      <c r="AH353" s="72">
        <f t="shared" ca="1" si="221"/>
        <v>0</v>
      </c>
      <c r="AI353" s="72">
        <f t="shared" ca="1" si="222"/>
        <v>0</v>
      </c>
      <c r="AJ353" s="72">
        <f t="shared" ca="1" si="223"/>
        <v>0</v>
      </c>
      <c r="AK353" s="72">
        <f t="shared" ca="1" si="224"/>
        <v>0</v>
      </c>
      <c r="AL353" s="76"/>
      <c r="AM353" s="72">
        <f t="shared" ca="1" si="225"/>
        <v>0</v>
      </c>
      <c r="AN353" s="72">
        <f t="shared" ca="1" si="226"/>
        <v>0</v>
      </c>
      <c r="AO353" s="72">
        <f t="shared" ca="1" si="227"/>
        <v>0</v>
      </c>
      <c r="AP353" s="85">
        <f t="shared" ca="1" si="228"/>
        <v>0</v>
      </c>
      <c r="AR353" s="72">
        <f t="shared" ca="1" si="229"/>
        <v>0</v>
      </c>
      <c r="AS353" s="72">
        <f t="shared" ca="1" si="230"/>
        <v>0</v>
      </c>
      <c r="AT353" s="72">
        <f t="shared" ca="1" si="231"/>
        <v>0</v>
      </c>
      <c r="AU353" s="85">
        <f t="shared" ca="1" si="232"/>
        <v>0</v>
      </c>
      <c r="AV353" s="85"/>
      <c r="AW353" s="73">
        <f t="shared" ca="1" si="233"/>
        <v>0</v>
      </c>
      <c r="AY353" s="73">
        <f t="shared" ca="1" si="234"/>
        <v>0</v>
      </c>
      <c r="AZ353" s="86"/>
    </row>
    <row r="354" spans="1:52" ht="12" customHeight="1">
      <c r="A354" s="77">
        <f t="shared" si="235"/>
        <v>48396</v>
      </c>
      <c r="B354" s="78">
        <f t="shared" si="236"/>
        <v>50000</v>
      </c>
      <c r="C354" s="87"/>
      <c r="D354" s="79">
        <f t="shared" si="198"/>
        <v>50000</v>
      </c>
      <c r="E354" s="67">
        <f t="shared" si="199"/>
        <v>0</v>
      </c>
      <c r="F354" s="67">
        <f t="shared" ca="1" si="200"/>
        <v>0</v>
      </c>
      <c r="G354" s="80">
        <f>VLOOKUP($A354,[0]!Table,MATCH(G$4,[0]!Curves,0))</f>
        <v>0</v>
      </c>
      <c r="H354" s="81">
        <f t="shared" si="201"/>
        <v>0</v>
      </c>
      <c r="I354" s="80">
        <f t="shared" si="202"/>
        <v>0</v>
      </c>
      <c r="J354" s="80">
        <f>VLOOKUP($A354,[0]!Table,MATCH(J$4,[0]!Curves,0))</f>
        <v>0</v>
      </c>
      <c r="K354" s="81">
        <f t="shared" si="203"/>
        <v>0</v>
      </c>
      <c r="L354" s="99">
        <f t="shared" si="204"/>
        <v>0</v>
      </c>
      <c r="M354" s="80">
        <f>VLOOKUP($A354,[0]!Table,MATCH(M$4,[0]!Curves,0))</f>
        <v>0</v>
      </c>
      <c r="N354" s="81">
        <f t="shared" si="205"/>
        <v>0</v>
      </c>
      <c r="O354" s="99">
        <f t="shared" si="206"/>
        <v>0</v>
      </c>
      <c r="P354" s="71"/>
      <c r="Q354" s="99">
        <f t="shared" si="207"/>
        <v>0</v>
      </c>
      <c r="R354" s="99">
        <f t="shared" si="208"/>
        <v>0</v>
      </c>
      <c r="S354" s="99">
        <f t="shared" si="209"/>
        <v>0</v>
      </c>
      <c r="T354" s="82"/>
      <c r="U354" s="22">
        <f t="shared" si="210"/>
        <v>31</v>
      </c>
      <c r="V354" s="83">
        <f t="shared" si="211"/>
        <v>48451</v>
      </c>
      <c r="W354" s="22">
        <f t="shared" ca="1" si="212"/>
        <v>11402</v>
      </c>
      <c r="X354" s="80">
        <f>VLOOKUP($A354,[0]!Table,MATCH(X$4,[0]!Curves,0))</f>
        <v>6.5701579165795096E-2</v>
      </c>
      <c r="Y354" s="84">
        <f t="shared" ca="1" si="213"/>
        <v>0.13291624871538107</v>
      </c>
      <c r="Z354" s="22">
        <f t="shared" si="214"/>
        <v>0</v>
      </c>
      <c r="AA354" s="22">
        <f t="shared" si="215"/>
        <v>0</v>
      </c>
      <c r="AC354" s="72">
        <f t="shared" ca="1" si="216"/>
        <v>0</v>
      </c>
      <c r="AD354" s="72">
        <f t="shared" ca="1" si="217"/>
        <v>0</v>
      </c>
      <c r="AE354" s="72">
        <f t="shared" ca="1" si="218"/>
        <v>0</v>
      </c>
      <c r="AF354" s="72">
        <f t="shared" ca="1" si="219"/>
        <v>0</v>
      </c>
      <c r="AG354" s="72">
        <f t="shared" ca="1" si="220"/>
        <v>0</v>
      </c>
      <c r="AH354" s="72">
        <f t="shared" ca="1" si="221"/>
        <v>0</v>
      </c>
      <c r="AI354" s="72">
        <f t="shared" ca="1" si="222"/>
        <v>0</v>
      </c>
      <c r="AJ354" s="72">
        <f t="shared" ca="1" si="223"/>
        <v>0</v>
      </c>
      <c r="AK354" s="72">
        <f t="shared" ca="1" si="224"/>
        <v>0</v>
      </c>
      <c r="AL354" s="76"/>
      <c r="AM354" s="72">
        <f t="shared" ca="1" si="225"/>
        <v>0</v>
      </c>
      <c r="AN354" s="72">
        <f t="shared" ca="1" si="226"/>
        <v>0</v>
      </c>
      <c r="AO354" s="72">
        <f t="shared" ca="1" si="227"/>
        <v>0</v>
      </c>
      <c r="AP354" s="85">
        <f t="shared" ca="1" si="228"/>
        <v>0</v>
      </c>
      <c r="AR354" s="72">
        <f t="shared" ca="1" si="229"/>
        <v>0</v>
      </c>
      <c r="AS354" s="72">
        <f t="shared" ca="1" si="230"/>
        <v>0</v>
      </c>
      <c r="AT354" s="72">
        <f t="shared" ca="1" si="231"/>
        <v>0</v>
      </c>
      <c r="AU354" s="85">
        <f t="shared" ca="1" si="232"/>
        <v>0</v>
      </c>
      <c r="AV354" s="85"/>
      <c r="AW354" s="73">
        <f t="shared" ca="1" si="233"/>
        <v>0</v>
      </c>
      <c r="AY354" s="73">
        <f t="shared" ca="1" si="234"/>
        <v>0</v>
      </c>
      <c r="AZ354" s="86"/>
    </row>
    <row r="355" spans="1:52" ht="12" customHeight="1">
      <c r="A355" s="77">
        <f t="shared" si="235"/>
        <v>48427</v>
      </c>
      <c r="B355" s="78">
        <f t="shared" si="236"/>
        <v>50000</v>
      </c>
      <c r="C355" s="87"/>
      <c r="D355" s="79">
        <f t="shared" si="198"/>
        <v>50000</v>
      </c>
      <c r="E355" s="67">
        <f t="shared" si="199"/>
        <v>0</v>
      </c>
      <c r="F355" s="67">
        <f t="shared" ca="1" si="200"/>
        <v>0</v>
      </c>
      <c r="G355" s="80">
        <f>VLOOKUP($A355,[0]!Table,MATCH(G$4,[0]!Curves,0))</f>
        <v>0</v>
      </c>
      <c r="H355" s="81">
        <f t="shared" si="201"/>
        <v>0</v>
      </c>
      <c r="I355" s="80">
        <f t="shared" si="202"/>
        <v>0</v>
      </c>
      <c r="J355" s="80">
        <f>VLOOKUP($A355,[0]!Table,MATCH(J$4,[0]!Curves,0))</f>
        <v>0</v>
      </c>
      <c r="K355" s="81">
        <f t="shared" si="203"/>
        <v>0</v>
      </c>
      <c r="L355" s="99">
        <f t="shared" si="204"/>
        <v>0</v>
      </c>
      <c r="M355" s="80">
        <f>VLOOKUP($A355,[0]!Table,MATCH(M$4,[0]!Curves,0))</f>
        <v>0</v>
      </c>
      <c r="N355" s="81">
        <f t="shared" si="205"/>
        <v>0</v>
      </c>
      <c r="O355" s="99">
        <f t="shared" si="206"/>
        <v>0</v>
      </c>
      <c r="P355" s="71"/>
      <c r="Q355" s="99">
        <f t="shared" si="207"/>
        <v>0</v>
      </c>
      <c r="R355" s="99">
        <f t="shared" si="208"/>
        <v>0</v>
      </c>
      <c r="S355" s="99">
        <f t="shared" si="209"/>
        <v>0</v>
      </c>
      <c r="T355" s="82"/>
      <c r="U355" s="22">
        <f t="shared" si="210"/>
        <v>31</v>
      </c>
      <c r="V355" s="83">
        <f t="shared" si="211"/>
        <v>48482</v>
      </c>
      <c r="W355" s="22">
        <f t="shared" ca="1" si="212"/>
        <v>11433</v>
      </c>
      <c r="X355" s="80">
        <f>VLOOKUP($A355,[0]!Table,MATCH(X$4,[0]!Curves,0))</f>
        <v>6.5701579165795096E-2</v>
      </c>
      <c r="Y355" s="84">
        <f t="shared" ca="1" si="213"/>
        <v>0.13218897685822151</v>
      </c>
      <c r="Z355" s="22">
        <f t="shared" si="214"/>
        <v>0</v>
      </c>
      <c r="AA355" s="22">
        <f t="shared" si="215"/>
        <v>0</v>
      </c>
      <c r="AC355" s="72">
        <f t="shared" ca="1" si="216"/>
        <v>0</v>
      </c>
      <c r="AD355" s="72">
        <f t="shared" ca="1" si="217"/>
        <v>0</v>
      </c>
      <c r="AE355" s="72">
        <f t="shared" ca="1" si="218"/>
        <v>0</v>
      </c>
      <c r="AF355" s="72">
        <f t="shared" ca="1" si="219"/>
        <v>0</v>
      </c>
      <c r="AG355" s="72">
        <f t="shared" ca="1" si="220"/>
        <v>0</v>
      </c>
      <c r="AH355" s="72">
        <f t="shared" ca="1" si="221"/>
        <v>0</v>
      </c>
      <c r="AI355" s="72">
        <f t="shared" ca="1" si="222"/>
        <v>0</v>
      </c>
      <c r="AJ355" s="72">
        <f t="shared" ca="1" si="223"/>
        <v>0</v>
      </c>
      <c r="AK355" s="72">
        <f t="shared" ca="1" si="224"/>
        <v>0</v>
      </c>
      <c r="AL355" s="76"/>
      <c r="AM355" s="72">
        <f t="shared" ca="1" si="225"/>
        <v>0</v>
      </c>
      <c r="AN355" s="72">
        <f t="shared" ca="1" si="226"/>
        <v>0</v>
      </c>
      <c r="AO355" s="72">
        <f t="shared" ca="1" si="227"/>
        <v>0</v>
      </c>
      <c r="AP355" s="85">
        <f t="shared" ca="1" si="228"/>
        <v>0</v>
      </c>
      <c r="AR355" s="72">
        <f t="shared" ca="1" si="229"/>
        <v>0</v>
      </c>
      <c r="AS355" s="72">
        <f t="shared" ca="1" si="230"/>
        <v>0</v>
      </c>
      <c r="AT355" s="72">
        <f t="shared" ca="1" si="231"/>
        <v>0</v>
      </c>
      <c r="AU355" s="85">
        <f t="shared" ca="1" si="232"/>
        <v>0</v>
      </c>
      <c r="AV355" s="85"/>
      <c r="AW355" s="73">
        <f t="shared" ca="1" si="233"/>
        <v>0</v>
      </c>
      <c r="AY355" s="73">
        <f t="shared" ca="1" si="234"/>
        <v>0</v>
      </c>
      <c r="AZ355" s="86"/>
    </row>
    <row r="356" spans="1:52" ht="12" customHeight="1">
      <c r="A356" s="77">
        <f t="shared" si="235"/>
        <v>48458</v>
      </c>
      <c r="B356" s="78">
        <f t="shared" si="236"/>
        <v>50000</v>
      </c>
      <c r="C356" s="87"/>
      <c r="D356" s="79">
        <f t="shared" si="198"/>
        <v>50000</v>
      </c>
      <c r="E356" s="67">
        <f t="shared" si="199"/>
        <v>0</v>
      </c>
      <c r="F356" s="67">
        <f t="shared" ca="1" si="200"/>
        <v>0</v>
      </c>
      <c r="G356" s="80">
        <f>VLOOKUP($A356,[0]!Table,MATCH(G$4,[0]!Curves,0))</f>
        <v>0</v>
      </c>
      <c r="H356" s="81">
        <f t="shared" si="201"/>
        <v>0</v>
      </c>
      <c r="I356" s="80">
        <f t="shared" si="202"/>
        <v>0</v>
      </c>
      <c r="J356" s="80">
        <f>VLOOKUP($A356,[0]!Table,MATCH(J$4,[0]!Curves,0))</f>
        <v>0</v>
      </c>
      <c r="K356" s="81">
        <f t="shared" si="203"/>
        <v>0</v>
      </c>
      <c r="L356" s="99">
        <f t="shared" si="204"/>
        <v>0</v>
      </c>
      <c r="M356" s="80">
        <f>VLOOKUP($A356,[0]!Table,MATCH(M$4,[0]!Curves,0))</f>
        <v>0</v>
      </c>
      <c r="N356" s="81">
        <f t="shared" si="205"/>
        <v>0</v>
      </c>
      <c r="O356" s="99">
        <f t="shared" si="206"/>
        <v>0</v>
      </c>
      <c r="P356" s="71"/>
      <c r="Q356" s="99">
        <f t="shared" si="207"/>
        <v>0</v>
      </c>
      <c r="R356" s="99">
        <f t="shared" si="208"/>
        <v>0</v>
      </c>
      <c r="S356" s="99">
        <f t="shared" si="209"/>
        <v>0</v>
      </c>
      <c r="T356" s="82"/>
      <c r="U356" s="22">
        <f t="shared" si="210"/>
        <v>30</v>
      </c>
      <c r="V356" s="83">
        <f t="shared" si="211"/>
        <v>48512</v>
      </c>
      <c r="W356" s="22">
        <f t="shared" ca="1" si="212"/>
        <v>11463</v>
      </c>
      <c r="X356" s="80">
        <f>VLOOKUP($A356,[0]!Table,MATCH(X$4,[0]!Curves,0))</f>
        <v>6.5701579165795096E-2</v>
      </c>
      <c r="Y356" s="84">
        <f t="shared" ca="1" si="213"/>
        <v>0.13148895450724013</v>
      </c>
      <c r="Z356" s="22">
        <f t="shared" si="214"/>
        <v>0</v>
      </c>
      <c r="AA356" s="22">
        <f t="shared" si="215"/>
        <v>0</v>
      </c>
      <c r="AC356" s="72">
        <f t="shared" ca="1" si="216"/>
        <v>0</v>
      </c>
      <c r="AD356" s="72">
        <f t="shared" ca="1" si="217"/>
        <v>0</v>
      </c>
      <c r="AE356" s="72">
        <f t="shared" ca="1" si="218"/>
        <v>0</v>
      </c>
      <c r="AF356" s="72">
        <f t="shared" ca="1" si="219"/>
        <v>0</v>
      </c>
      <c r="AG356" s="72">
        <f t="shared" ca="1" si="220"/>
        <v>0</v>
      </c>
      <c r="AH356" s="72">
        <f t="shared" ca="1" si="221"/>
        <v>0</v>
      </c>
      <c r="AI356" s="72">
        <f t="shared" ca="1" si="222"/>
        <v>0</v>
      </c>
      <c r="AJ356" s="72">
        <f t="shared" ca="1" si="223"/>
        <v>0</v>
      </c>
      <c r="AK356" s="72">
        <f t="shared" ca="1" si="224"/>
        <v>0</v>
      </c>
      <c r="AL356" s="76"/>
      <c r="AM356" s="72">
        <f t="shared" ca="1" si="225"/>
        <v>0</v>
      </c>
      <c r="AN356" s="72">
        <f t="shared" ca="1" si="226"/>
        <v>0</v>
      </c>
      <c r="AO356" s="72">
        <f t="shared" ca="1" si="227"/>
        <v>0</v>
      </c>
      <c r="AP356" s="85">
        <f t="shared" ca="1" si="228"/>
        <v>0</v>
      </c>
      <c r="AR356" s="72">
        <f t="shared" ca="1" si="229"/>
        <v>0</v>
      </c>
      <c r="AS356" s="72">
        <f t="shared" ca="1" si="230"/>
        <v>0</v>
      </c>
      <c r="AT356" s="72">
        <f t="shared" ca="1" si="231"/>
        <v>0</v>
      </c>
      <c r="AU356" s="85">
        <f t="shared" ca="1" si="232"/>
        <v>0</v>
      </c>
      <c r="AV356" s="85"/>
      <c r="AW356" s="73">
        <f t="shared" ca="1" si="233"/>
        <v>0</v>
      </c>
      <c r="AY356" s="73">
        <f t="shared" ca="1" si="234"/>
        <v>0</v>
      </c>
      <c r="AZ356" s="86"/>
    </row>
    <row r="357" spans="1:52" ht="12" customHeight="1">
      <c r="A357" s="77">
        <f t="shared" si="235"/>
        <v>48488</v>
      </c>
      <c r="B357" s="78">
        <f t="shared" si="236"/>
        <v>50000</v>
      </c>
      <c r="C357" s="87"/>
      <c r="D357" s="79">
        <f t="shared" si="198"/>
        <v>50000</v>
      </c>
      <c r="E357" s="67">
        <f t="shared" si="199"/>
        <v>0</v>
      </c>
      <c r="F357" s="67">
        <f t="shared" ca="1" si="200"/>
        <v>0</v>
      </c>
      <c r="G357" s="80">
        <f>VLOOKUP($A357,[0]!Table,MATCH(G$4,[0]!Curves,0))</f>
        <v>0</v>
      </c>
      <c r="H357" s="81">
        <f t="shared" si="201"/>
        <v>0</v>
      </c>
      <c r="I357" s="80">
        <f t="shared" si="202"/>
        <v>0</v>
      </c>
      <c r="J357" s="80">
        <f>VLOOKUP($A357,[0]!Table,MATCH(J$4,[0]!Curves,0))</f>
        <v>0</v>
      </c>
      <c r="K357" s="81">
        <f t="shared" si="203"/>
        <v>0</v>
      </c>
      <c r="L357" s="99">
        <f t="shared" si="204"/>
        <v>0</v>
      </c>
      <c r="M357" s="80">
        <f>VLOOKUP($A357,[0]!Table,MATCH(M$4,[0]!Curves,0))</f>
        <v>0</v>
      </c>
      <c r="N357" s="81">
        <f t="shared" si="205"/>
        <v>0</v>
      </c>
      <c r="O357" s="99">
        <f t="shared" si="206"/>
        <v>0</v>
      </c>
      <c r="P357" s="71"/>
      <c r="Q357" s="99">
        <f t="shared" si="207"/>
        <v>0</v>
      </c>
      <c r="R357" s="99">
        <f t="shared" si="208"/>
        <v>0</v>
      </c>
      <c r="S357" s="99">
        <f t="shared" si="209"/>
        <v>0</v>
      </c>
      <c r="T357" s="82"/>
      <c r="U357" s="22">
        <f t="shared" si="210"/>
        <v>31</v>
      </c>
      <c r="V357" s="83">
        <f t="shared" si="211"/>
        <v>48543</v>
      </c>
      <c r="W357" s="22">
        <f t="shared" ca="1" si="212"/>
        <v>11494</v>
      </c>
      <c r="X357" s="80">
        <f>VLOOKUP($A357,[0]!Table,MATCH(X$4,[0]!Curves,0))</f>
        <v>6.5701579165795096E-2</v>
      </c>
      <c r="Y357" s="84">
        <f t="shared" ca="1" si="213"/>
        <v>0.13076949231157414</v>
      </c>
      <c r="Z357" s="22">
        <f t="shared" si="214"/>
        <v>0</v>
      </c>
      <c r="AA357" s="22">
        <f t="shared" si="215"/>
        <v>0</v>
      </c>
      <c r="AC357" s="72">
        <f t="shared" ca="1" si="216"/>
        <v>0</v>
      </c>
      <c r="AD357" s="72">
        <f t="shared" ca="1" si="217"/>
        <v>0</v>
      </c>
      <c r="AE357" s="72">
        <f t="shared" ca="1" si="218"/>
        <v>0</v>
      </c>
      <c r="AF357" s="72">
        <f t="shared" ca="1" si="219"/>
        <v>0</v>
      </c>
      <c r="AG357" s="72">
        <f t="shared" ca="1" si="220"/>
        <v>0</v>
      </c>
      <c r="AH357" s="72">
        <f t="shared" ca="1" si="221"/>
        <v>0</v>
      </c>
      <c r="AI357" s="72">
        <f t="shared" ca="1" si="222"/>
        <v>0</v>
      </c>
      <c r="AJ357" s="72">
        <f t="shared" ca="1" si="223"/>
        <v>0</v>
      </c>
      <c r="AK357" s="72">
        <f t="shared" ca="1" si="224"/>
        <v>0</v>
      </c>
      <c r="AL357" s="76"/>
      <c r="AM357" s="72">
        <f t="shared" ca="1" si="225"/>
        <v>0</v>
      </c>
      <c r="AN357" s="72">
        <f t="shared" ca="1" si="226"/>
        <v>0</v>
      </c>
      <c r="AO357" s="72">
        <f t="shared" ca="1" si="227"/>
        <v>0</v>
      </c>
      <c r="AP357" s="85">
        <f t="shared" ca="1" si="228"/>
        <v>0</v>
      </c>
      <c r="AR357" s="72">
        <f t="shared" ca="1" si="229"/>
        <v>0</v>
      </c>
      <c r="AS357" s="72">
        <f t="shared" ca="1" si="230"/>
        <v>0</v>
      </c>
      <c r="AT357" s="72">
        <f t="shared" ca="1" si="231"/>
        <v>0</v>
      </c>
      <c r="AU357" s="85">
        <f t="shared" ca="1" si="232"/>
        <v>0</v>
      </c>
      <c r="AV357" s="85"/>
      <c r="AW357" s="73">
        <f t="shared" ca="1" si="233"/>
        <v>0</v>
      </c>
      <c r="AY357" s="73">
        <f t="shared" ca="1" si="234"/>
        <v>0</v>
      </c>
      <c r="AZ357" s="86"/>
    </row>
    <row r="358" spans="1:52" ht="12" customHeight="1">
      <c r="A358" s="77">
        <f t="shared" si="235"/>
        <v>48519</v>
      </c>
      <c r="B358" s="78">
        <f t="shared" si="236"/>
        <v>50000</v>
      </c>
      <c r="C358" s="87"/>
      <c r="D358" s="79">
        <f t="shared" si="198"/>
        <v>50000</v>
      </c>
      <c r="E358" s="67">
        <f t="shared" si="199"/>
        <v>0</v>
      </c>
      <c r="F358" s="67">
        <f t="shared" ca="1" si="200"/>
        <v>0</v>
      </c>
      <c r="G358" s="80">
        <f>VLOOKUP($A358,[0]!Table,MATCH(G$4,[0]!Curves,0))</f>
        <v>0</v>
      </c>
      <c r="H358" s="81">
        <f t="shared" si="201"/>
        <v>0</v>
      </c>
      <c r="I358" s="80">
        <f t="shared" si="202"/>
        <v>0</v>
      </c>
      <c r="J358" s="80">
        <f>VLOOKUP($A358,[0]!Table,MATCH(J$4,[0]!Curves,0))</f>
        <v>0</v>
      </c>
      <c r="K358" s="81">
        <f t="shared" si="203"/>
        <v>0</v>
      </c>
      <c r="L358" s="99">
        <f t="shared" si="204"/>
        <v>0</v>
      </c>
      <c r="M358" s="80">
        <f>VLOOKUP($A358,[0]!Table,MATCH(M$4,[0]!Curves,0))</f>
        <v>0</v>
      </c>
      <c r="N358" s="81">
        <f t="shared" si="205"/>
        <v>0</v>
      </c>
      <c r="O358" s="99">
        <f t="shared" si="206"/>
        <v>0</v>
      </c>
      <c r="P358" s="71"/>
      <c r="Q358" s="99">
        <f t="shared" si="207"/>
        <v>0</v>
      </c>
      <c r="R358" s="99">
        <f t="shared" si="208"/>
        <v>0</v>
      </c>
      <c r="S358" s="99">
        <f t="shared" si="209"/>
        <v>0</v>
      </c>
      <c r="T358" s="82"/>
      <c r="U358" s="22">
        <f t="shared" si="210"/>
        <v>30</v>
      </c>
      <c r="V358" s="83">
        <f t="shared" si="211"/>
        <v>48573</v>
      </c>
      <c r="W358" s="22">
        <f t="shared" ca="1" si="212"/>
        <v>11524</v>
      </c>
      <c r="X358" s="80">
        <f>VLOOKUP($A358,[0]!Table,MATCH(X$4,[0]!Curves,0))</f>
        <v>6.5701579165795096E-2</v>
      </c>
      <c r="Y358" s="84">
        <f t="shared" ca="1" si="213"/>
        <v>0.13007698700878509</v>
      </c>
      <c r="Z358" s="22">
        <f t="shared" si="214"/>
        <v>0</v>
      </c>
      <c r="AA358" s="22">
        <f t="shared" si="215"/>
        <v>0</v>
      </c>
      <c r="AC358" s="72">
        <f t="shared" ca="1" si="216"/>
        <v>0</v>
      </c>
      <c r="AD358" s="72">
        <f t="shared" ca="1" si="217"/>
        <v>0</v>
      </c>
      <c r="AE358" s="72">
        <f t="shared" ca="1" si="218"/>
        <v>0</v>
      </c>
      <c r="AF358" s="72">
        <f t="shared" ca="1" si="219"/>
        <v>0</v>
      </c>
      <c r="AG358" s="72">
        <f t="shared" ca="1" si="220"/>
        <v>0</v>
      </c>
      <c r="AH358" s="72">
        <f t="shared" ca="1" si="221"/>
        <v>0</v>
      </c>
      <c r="AI358" s="72">
        <f t="shared" ca="1" si="222"/>
        <v>0</v>
      </c>
      <c r="AJ358" s="72">
        <f t="shared" ca="1" si="223"/>
        <v>0</v>
      </c>
      <c r="AK358" s="72">
        <f t="shared" ca="1" si="224"/>
        <v>0</v>
      </c>
      <c r="AL358" s="76"/>
      <c r="AM358" s="72">
        <f t="shared" ca="1" si="225"/>
        <v>0</v>
      </c>
      <c r="AN358" s="72">
        <f t="shared" ca="1" si="226"/>
        <v>0</v>
      </c>
      <c r="AO358" s="72">
        <f t="shared" ca="1" si="227"/>
        <v>0</v>
      </c>
      <c r="AP358" s="85">
        <f t="shared" ca="1" si="228"/>
        <v>0</v>
      </c>
      <c r="AR358" s="72">
        <f t="shared" ca="1" si="229"/>
        <v>0</v>
      </c>
      <c r="AS358" s="72">
        <f t="shared" ca="1" si="230"/>
        <v>0</v>
      </c>
      <c r="AT358" s="72">
        <f t="shared" ca="1" si="231"/>
        <v>0</v>
      </c>
      <c r="AU358" s="85">
        <f t="shared" ca="1" si="232"/>
        <v>0</v>
      </c>
      <c r="AV358" s="85"/>
      <c r="AW358" s="73">
        <f t="shared" ca="1" si="233"/>
        <v>0</v>
      </c>
      <c r="AY358" s="73">
        <f t="shared" ca="1" si="234"/>
        <v>0</v>
      </c>
      <c r="AZ358" s="86"/>
    </row>
    <row r="359" spans="1:52" ht="12" customHeight="1">
      <c r="A359" s="77">
        <f t="shared" si="235"/>
        <v>48549</v>
      </c>
      <c r="B359" s="78">
        <f t="shared" si="236"/>
        <v>50000</v>
      </c>
      <c r="C359" s="87"/>
      <c r="D359" s="79">
        <f t="shared" si="198"/>
        <v>50000</v>
      </c>
      <c r="E359" s="67">
        <f t="shared" si="199"/>
        <v>0</v>
      </c>
      <c r="F359" s="67">
        <f t="shared" ca="1" si="200"/>
        <v>0</v>
      </c>
      <c r="G359" s="80">
        <f>VLOOKUP($A359,[0]!Table,MATCH(G$4,[0]!Curves,0))</f>
        <v>0</v>
      </c>
      <c r="H359" s="81">
        <f t="shared" si="201"/>
        <v>0</v>
      </c>
      <c r="I359" s="80">
        <f t="shared" si="202"/>
        <v>0</v>
      </c>
      <c r="J359" s="80">
        <f>VLOOKUP($A359,[0]!Table,MATCH(J$4,[0]!Curves,0))</f>
        <v>0</v>
      </c>
      <c r="K359" s="81">
        <f t="shared" si="203"/>
        <v>0</v>
      </c>
      <c r="L359" s="99">
        <f t="shared" si="204"/>
        <v>0</v>
      </c>
      <c r="M359" s="80">
        <f>VLOOKUP($A359,[0]!Table,MATCH(M$4,[0]!Curves,0))</f>
        <v>0</v>
      </c>
      <c r="N359" s="81">
        <f t="shared" si="205"/>
        <v>0</v>
      </c>
      <c r="O359" s="99">
        <f t="shared" si="206"/>
        <v>0</v>
      </c>
      <c r="P359" s="71"/>
      <c r="Q359" s="99">
        <f t="shared" si="207"/>
        <v>0</v>
      </c>
      <c r="R359" s="99">
        <f t="shared" si="208"/>
        <v>0</v>
      </c>
      <c r="S359" s="99">
        <f t="shared" si="209"/>
        <v>0</v>
      </c>
      <c r="T359" s="82"/>
      <c r="U359" s="22">
        <f t="shared" si="210"/>
        <v>31</v>
      </c>
      <c r="V359" s="83">
        <f t="shared" si="211"/>
        <v>48604</v>
      </c>
      <c r="W359" s="22">
        <f t="shared" ca="1" si="212"/>
        <v>11555</v>
      </c>
      <c r="X359" s="80">
        <f>VLOOKUP($A359,[0]!Table,MATCH(X$4,[0]!Curves,0))</f>
        <v>6.5701579165795096E-2</v>
      </c>
      <c r="Y359" s="84">
        <f t="shared" ca="1" si="213"/>
        <v>0.12936525061214493</v>
      </c>
      <c r="Z359" s="22">
        <f t="shared" si="214"/>
        <v>0</v>
      </c>
      <c r="AA359" s="22">
        <f t="shared" si="215"/>
        <v>0</v>
      </c>
      <c r="AC359" s="72">
        <f t="shared" ca="1" si="216"/>
        <v>0</v>
      </c>
      <c r="AD359" s="72">
        <f t="shared" ca="1" si="217"/>
        <v>0</v>
      </c>
      <c r="AE359" s="72">
        <f t="shared" ca="1" si="218"/>
        <v>0</v>
      </c>
      <c r="AF359" s="72">
        <f t="shared" ca="1" si="219"/>
        <v>0</v>
      </c>
      <c r="AG359" s="72">
        <f t="shared" ca="1" si="220"/>
        <v>0</v>
      </c>
      <c r="AH359" s="72">
        <f t="shared" ca="1" si="221"/>
        <v>0</v>
      </c>
      <c r="AI359" s="72">
        <f t="shared" ca="1" si="222"/>
        <v>0</v>
      </c>
      <c r="AJ359" s="72">
        <f t="shared" ca="1" si="223"/>
        <v>0</v>
      </c>
      <c r="AK359" s="72">
        <f t="shared" ca="1" si="224"/>
        <v>0</v>
      </c>
      <c r="AL359" s="76"/>
      <c r="AM359" s="72">
        <f t="shared" ca="1" si="225"/>
        <v>0</v>
      </c>
      <c r="AN359" s="72">
        <f t="shared" ca="1" si="226"/>
        <v>0</v>
      </c>
      <c r="AO359" s="72">
        <f t="shared" ca="1" si="227"/>
        <v>0</v>
      </c>
      <c r="AP359" s="85">
        <f t="shared" ca="1" si="228"/>
        <v>0</v>
      </c>
      <c r="AR359" s="72">
        <f t="shared" ca="1" si="229"/>
        <v>0</v>
      </c>
      <c r="AS359" s="72">
        <f t="shared" ca="1" si="230"/>
        <v>0</v>
      </c>
      <c r="AT359" s="72">
        <f t="shared" ca="1" si="231"/>
        <v>0</v>
      </c>
      <c r="AU359" s="85">
        <f t="shared" ca="1" si="232"/>
        <v>0</v>
      </c>
      <c r="AV359" s="85"/>
      <c r="AW359" s="73">
        <f t="shared" ca="1" si="233"/>
        <v>0</v>
      </c>
      <c r="AY359" s="73">
        <f t="shared" ca="1" si="234"/>
        <v>0</v>
      </c>
      <c r="AZ359" s="86"/>
    </row>
    <row r="360" spans="1:52" ht="12" customHeight="1">
      <c r="A360" s="77">
        <f t="shared" si="235"/>
        <v>48580</v>
      </c>
      <c r="B360" s="78">
        <f t="shared" si="236"/>
        <v>50000</v>
      </c>
      <c r="C360" s="87"/>
      <c r="D360" s="79">
        <f t="shared" si="198"/>
        <v>50000</v>
      </c>
      <c r="E360" s="67">
        <f t="shared" si="199"/>
        <v>0</v>
      </c>
      <c r="F360" s="67">
        <f t="shared" ca="1" si="200"/>
        <v>0</v>
      </c>
      <c r="G360" s="80">
        <f>VLOOKUP($A360,[0]!Table,MATCH(G$4,[0]!Curves,0))</f>
        <v>0</v>
      </c>
      <c r="H360" s="81">
        <f t="shared" si="201"/>
        <v>0</v>
      </c>
      <c r="I360" s="80">
        <f t="shared" si="202"/>
        <v>0</v>
      </c>
      <c r="J360" s="80">
        <f>VLOOKUP($A360,[0]!Table,MATCH(J$4,[0]!Curves,0))</f>
        <v>0</v>
      </c>
      <c r="K360" s="81">
        <f t="shared" si="203"/>
        <v>0</v>
      </c>
      <c r="L360" s="99">
        <f t="shared" si="204"/>
        <v>0</v>
      </c>
      <c r="M360" s="80">
        <f>VLOOKUP($A360,[0]!Table,MATCH(M$4,[0]!Curves,0))</f>
        <v>0</v>
      </c>
      <c r="N360" s="81">
        <f t="shared" si="205"/>
        <v>0</v>
      </c>
      <c r="O360" s="99">
        <f t="shared" si="206"/>
        <v>0</v>
      </c>
      <c r="P360" s="71"/>
      <c r="Q360" s="99">
        <f t="shared" si="207"/>
        <v>0</v>
      </c>
      <c r="R360" s="99">
        <f t="shared" si="208"/>
        <v>0</v>
      </c>
      <c r="S360" s="99">
        <f t="shared" si="209"/>
        <v>0</v>
      </c>
      <c r="T360" s="82"/>
      <c r="U360" s="22">
        <f t="shared" si="210"/>
        <v>31</v>
      </c>
      <c r="V360" s="83">
        <f t="shared" si="211"/>
        <v>48635</v>
      </c>
      <c r="W360" s="22">
        <f t="shared" ca="1" si="212"/>
        <v>11586</v>
      </c>
      <c r="X360" s="80">
        <f>VLOOKUP($A360,[0]!Table,MATCH(X$4,[0]!Curves,0))</f>
        <v>6.5701579165795096E-2</v>
      </c>
      <c r="Y360" s="84">
        <f t="shared" ca="1" si="213"/>
        <v>0.12865740859151978</v>
      </c>
      <c r="Z360" s="22">
        <f t="shared" si="214"/>
        <v>0</v>
      </c>
      <c r="AA360" s="22">
        <f t="shared" si="215"/>
        <v>0</v>
      </c>
      <c r="AC360" s="72">
        <f t="shared" ca="1" si="216"/>
        <v>0</v>
      </c>
      <c r="AD360" s="72">
        <f t="shared" ca="1" si="217"/>
        <v>0</v>
      </c>
      <c r="AE360" s="72">
        <f t="shared" ca="1" si="218"/>
        <v>0</v>
      </c>
      <c r="AF360" s="72">
        <f t="shared" ca="1" si="219"/>
        <v>0</v>
      </c>
      <c r="AG360" s="72">
        <f t="shared" ca="1" si="220"/>
        <v>0</v>
      </c>
      <c r="AH360" s="72">
        <f t="shared" ca="1" si="221"/>
        <v>0</v>
      </c>
      <c r="AI360" s="72">
        <f t="shared" ca="1" si="222"/>
        <v>0</v>
      </c>
      <c r="AJ360" s="72">
        <f t="shared" ca="1" si="223"/>
        <v>0</v>
      </c>
      <c r="AK360" s="72">
        <f t="shared" ca="1" si="224"/>
        <v>0</v>
      </c>
      <c r="AL360" s="76"/>
      <c r="AM360" s="72">
        <f t="shared" ca="1" si="225"/>
        <v>0</v>
      </c>
      <c r="AN360" s="72">
        <f t="shared" ca="1" si="226"/>
        <v>0</v>
      </c>
      <c r="AO360" s="72">
        <f t="shared" ca="1" si="227"/>
        <v>0</v>
      </c>
      <c r="AP360" s="85">
        <f t="shared" ca="1" si="228"/>
        <v>0</v>
      </c>
      <c r="AR360" s="72">
        <f t="shared" ca="1" si="229"/>
        <v>0</v>
      </c>
      <c r="AS360" s="72">
        <f t="shared" ca="1" si="230"/>
        <v>0</v>
      </c>
      <c r="AT360" s="72">
        <f t="shared" ca="1" si="231"/>
        <v>0</v>
      </c>
      <c r="AU360" s="85">
        <f t="shared" ca="1" si="232"/>
        <v>0</v>
      </c>
      <c r="AV360" s="85"/>
      <c r="AW360" s="73">
        <f t="shared" ca="1" si="233"/>
        <v>0</v>
      </c>
      <c r="AY360" s="73">
        <f t="shared" ca="1" si="234"/>
        <v>0</v>
      </c>
      <c r="AZ360" s="86"/>
    </row>
    <row r="361" spans="1:52" ht="12" customHeight="1">
      <c r="A361" s="77">
        <f t="shared" si="235"/>
        <v>48611</v>
      </c>
      <c r="B361" s="78">
        <f t="shared" si="236"/>
        <v>50000</v>
      </c>
      <c r="C361" s="87"/>
      <c r="D361" s="79">
        <f t="shared" si="198"/>
        <v>50000</v>
      </c>
      <c r="E361" s="67">
        <f t="shared" si="199"/>
        <v>0</v>
      </c>
      <c r="F361" s="67">
        <f t="shared" ca="1" si="200"/>
        <v>0</v>
      </c>
      <c r="G361" s="80">
        <f>VLOOKUP($A361,[0]!Table,MATCH(G$4,[0]!Curves,0))</f>
        <v>0</v>
      </c>
      <c r="H361" s="81">
        <f t="shared" si="201"/>
        <v>0</v>
      </c>
      <c r="I361" s="80">
        <f t="shared" si="202"/>
        <v>0</v>
      </c>
      <c r="J361" s="80">
        <f>VLOOKUP($A361,[0]!Table,MATCH(J$4,[0]!Curves,0))</f>
        <v>0</v>
      </c>
      <c r="K361" s="81">
        <f t="shared" si="203"/>
        <v>0</v>
      </c>
      <c r="L361" s="99">
        <f t="shared" si="204"/>
        <v>0</v>
      </c>
      <c r="M361" s="80">
        <f>VLOOKUP($A361,[0]!Table,MATCH(M$4,[0]!Curves,0))</f>
        <v>0</v>
      </c>
      <c r="N361" s="81">
        <f t="shared" si="205"/>
        <v>0</v>
      </c>
      <c r="O361" s="99">
        <f t="shared" si="206"/>
        <v>0</v>
      </c>
      <c r="P361" s="71"/>
      <c r="Q361" s="99">
        <f t="shared" si="207"/>
        <v>0</v>
      </c>
      <c r="R361" s="99">
        <f t="shared" si="208"/>
        <v>0</v>
      </c>
      <c r="S361" s="99">
        <f t="shared" si="209"/>
        <v>0</v>
      </c>
      <c r="T361" s="82"/>
      <c r="U361" s="22">
        <f t="shared" si="210"/>
        <v>28</v>
      </c>
      <c r="V361" s="83">
        <f t="shared" si="211"/>
        <v>48663</v>
      </c>
      <c r="W361" s="22">
        <f t="shared" ca="1" si="212"/>
        <v>11614</v>
      </c>
      <c r="X361" s="80">
        <f>VLOOKUP($A361,[0]!Table,MATCH(X$4,[0]!Curves,0))</f>
        <v>6.5701579165795096E-2</v>
      </c>
      <c r="Y361" s="84">
        <f t="shared" ca="1" si="213"/>
        <v>0.12802139698405893</v>
      </c>
      <c r="Z361" s="22">
        <f t="shared" si="214"/>
        <v>0</v>
      </c>
      <c r="AA361" s="22">
        <f t="shared" si="215"/>
        <v>0</v>
      </c>
      <c r="AC361" s="72">
        <f t="shared" ca="1" si="216"/>
        <v>0</v>
      </c>
      <c r="AD361" s="72">
        <f t="shared" ca="1" si="217"/>
        <v>0</v>
      </c>
      <c r="AE361" s="72">
        <f t="shared" ca="1" si="218"/>
        <v>0</v>
      </c>
      <c r="AF361" s="72">
        <f t="shared" ca="1" si="219"/>
        <v>0</v>
      </c>
      <c r="AG361" s="72">
        <f t="shared" ca="1" si="220"/>
        <v>0</v>
      </c>
      <c r="AH361" s="72">
        <f t="shared" ca="1" si="221"/>
        <v>0</v>
      </c>
      <c r="AI361" s="72">
        <f t="shared" ca="1" si="222"/>
        <v>0</v>
      </c>
      <c r="AJ361" s="72">
        <f t="shared" ca="1" si="223"/>
        <v>0</v>
      </c>
      <c r="AK361" s="72">
        <f t="shared" ca="1" si="224"/>
        <v>0</v>
      </c>
      <c r="AL361" s="76"/>
      <c r="AM361" s="72">
        <f t="shared" ca="1" si="225"/>
        <v>0</v>
      </c>
      <c r="AN361" s="72">
        <f t="shared" ca="1" si="226"/>
        <v>0</v>
      </c>
      <c r="AO361" s="72">
        <f t="shared" ca="1" si="227"/>
        <v>0</v>
      </c>
      <c r="AP361" s="85">
        <f t="shared" ca="1" si="228"/>
        <v>0</v>
      </c>
      <c r="AR361" s="72">
        <f t="shared" ca="1" si="229"/>
        <v>0</v>
      </c>
      <c r="AS361" s="72">
        <f t="shared" ca="1" si="230"/>
        <v>0</v>
      </c>
      <c r="AT361" s="72">
        <f t="shared" ca="1" si="231"/>
        <v>0</v>
      </c>
      <c r="AU361" s="85">
        <f t="shared" ca="1" si="232"/>
        <v>0</v>
      </c>
      <c r="AV361" s="85"/>
      <c r="AW361" s="73">
        <f t="shared" ca="1" si="233"/>
        <v>0</v>
      </c>
      <c r="AY361" s="73">
        <f t="shared" ca="1" si="234"/>
        <v>0</v>
      </c>
      <c r="AZ361" s="86"/>
    </row>
    <row r="362" spans="1:52" ht="12" customHeight="1">
      <c r="A362" s="77">
        <f t="shared" si="235"/>
        <v>48639</v>
      </c>
      <c r="B362" s="78">
        <f t="shared" si="236"/>
        <v>50000</v>
      </c>
      <c r="C362" s="87"/>
      <c r="D362" s="79">
        <f t="shared" si="198"/>
        <v>50000</v>
      </c>
      <c r="E362" s="67">
        <f t="shared" si="199"/>
        <v>0</v>
      </c>
      <c r="F362" s="67">
        <f t="shared" ca="1" si="200"/>
        <v>0</v>
      </c>
      <c r="G362" s="80">
        <f>VLOOKUP($A362,[0]!Table,MATCH(G$4,[0]!Curves,0))</f>
        <v>0</v>
      </c>
      <c r="H362" s="81">
        <f t="shared" si="201"/>
        <v>0</v>
      </c>
      <c r="I362" s="80">
        <f t="shared" si="202"/>
        <v>0</v>
      </c>
      <c r="J362" s="80">
        <f>VLOOKUP($A362,[0]!Table,MATCH(J$4,[0]!Curves,0))</f>
        <v>0</v>
      </c>
      <c r="K362" s="81">
        <f t="shared" si="203"/>
        <v>0</v>
      </c>
      <c r="L362" s="99">
        <f t="shared" si="204"/>
        <v>0</v>
      </c>
      <c r="M362" s="80">
        <f>VLOOKUP($A362,[0]!Table,MATCH(M$4,[0]!Curves,0))</f>
        <v>0</v>
      </c>
      <c r="N362" s="81">
        <f t="shared" si="205"/>
        <v>0</v>
      </c>
      <c r="O362" s="99">
        <f t="shared" si="206"/>
        <v>0</v>
      </c>
      <c r="P362" s="71"/>
      <c r="Q362" s="99">
        <f t="shared" si="207"/>
        <v>0</v>
      </c>
      <c r="R362" s="99">
        <f t="shared" si="208"/>
        <v>0</v>
      </c>
      <c r="S362" s="99">
        <f t="shared" si="209"/>
        <v>0</v>
      </c>
      <c r="T362" s="82"/>
      <c r="U362" s="22">
        <f t="shared" si="210"/>
        <v>31</v>
      </c>
      <c r="V362" s="83">
        <f t="shared" si="211"/>
        <v>48694</v>
      </c>
      <c r="W362" s="22">
        <f t="shared" ca="1" si="212"/>
        <v>11645</v>
      </c>
      <c r="X362" s="80">
        <f>VLOOKUP($A362,[0]!Table,MATCH(X$4,[0]!Curves,0))</f>
        <v>6.5701579165795096E-2</v>
      </c>
      <c r="Y362" s="84">
        <f t="shared" ca="1" si="213"/>
        <v>0.12732090806686014</v>
      </c>
      <c r="Z362" s="22">
        <f t="shared" si="214"/>
        <v>0</v>
      </c>
      <c r="AA362" s="22">
        <f t="shared" si="215"/>
        <v>0</v>
      </c>
      <c r="AC362" s="72">
        <f t="shared" ca="1" si="216"/>
        <v>0</v>
      </c>
      <c r="AD362" s="72">
        <f t="shared" ca="1" si="217"/>
        <v>0</v>
      </c>
      <c r="AE362" s="72">
        <f t="shared" ca="1" si="218"/>
        <v>0</v>
      </c>
      <c r="AF362" s="72">
        <f t="shared" ca="1" si="219"/>
        <v>0</v>
      </c>
      <c r="AG362" s="72">
        <f t="shared" ca="1" si="220"/>
        <v>0</v>
      </c>
      <c r="AH362" s="72">
        <f t="shared" ca="1" si="221"/>
        <v>0</v>
      </c>
      <c r="AI362" s="72">
        <f t="shared" ca="1" si="222"/>
        <v>0</v>
      </c>
      <c r="AJ362" s="72">
        <f t="shared" ca="1" si="223"/>
        <v>0</v>
      </c>
      <c r="AK362" s="72">
        <f t="shared" ca="1" si="224"/>
        <v>0</v>
      </c>
      <c r="AL362" s="76"/>
      <c r="AM362" s="72">
        <f t="shared" ca="1" si="225"/>
        <v>0</v>
      </c>
      <c r="AN362" s="72">
        <f t="shared" ca="1" si="226"/>
        <v>0</v>
      </c>
      <c r="AO362" s="72">
        <f t="shared" ca="1" si="227"/>
        <v>0</v>
      </c>
      <c r="AP362" s="85">
        <f t="shared" ca="1" si="228"/>
        <v>0</v>
      </c>
      <c r="AR362" s="72">
        <f t="shared" ca="1" si="229"/>
        <v>0</v>
      </c>
      <c r="AS362" s="72">
        <f t="shared" ca="1" si="230"/>
        <v>0</v>
      </c>
      <c r="AT362" s="72">
        <f t="shared" ca="1" si="231"/>
        <v>0</v>
      </c>
      <c r="AU362" s="85">
        <f t="shared" ca="1" si="232"/>
        <v>0</v>
      </c>
      <c r="AV362" s="85"/>
      <c r="AW362" s="73">
        <f t="shared" ca="1" si="233"/>
        <v>0</v>
      </c>
      <c r="AY362" s="73">
        <f t="shared" ca="1" si="234"/>
        <v>0</v>
      </c>
      <c r="AZ362" s="86"/>
    </row>
    <row r="363" spans="1:52" ht="12" customHeight="1">
      <c r="A363" s="77">
        <f t="shared" si="235"/>
        <v>48670</v>
      </c>
      <c r="B363" s="78">
        <f t="shared" si="236"/>
        <v>50000</v>
      </c>
      <c r="C363" s="87"/>
      <c r="D363" s="79">
        <f t="shared" si="198"/>
        <v>50000</v>
      </c>
      <c r="E363" s="67">
        <f t="shared" si="199"/>
        <v>0</v>
      </c>
      <c r="F363" s="67">
        <f t="shared" ca="1" si="200"/>
        <v>0</v>
      </c>
      <c r="G363" s="80">
        <f>VLOOKUP($A363,[0]!Table,MATCH(G$4,[0]!Curves,0))</f>
        <v>0</v>
      </c>
      <c r="H363" s="81">
        <f t="shared" si="201"/>
        <v>0</v>
      </c>
      <c r="I363" s="80">
        <f t="shared" si="202"/>
        <v>0</v>
      </c>
      <c r="J363" s="80">
        <f>VLOOKUP($A363,[0]!Table,MATCH(J$4,[0]!Curves,0))</f>
        <v>0</v>
      </c>
      <c r="K363" s="81">
        <f t="shared" si="203"/>
        <v>0</v>
      </c>
      <c r="L363" s="99">
        <f t="shared" si="204"/>
        <v>0</v>
      </c>
      <c r="M363" s="80">
        <f>VLOOKUP($A363,[0]!Table,MATCH(M$4,[0]!Curves,0))</f>
        <v>0</v>
      </c>
      <c r="N363" s="81">
        <f t="shared" si="205"/>
        <v>0</v>
      </c>
      <c r="O363" s="99">
        <f t="shared" si="206"/>
        <v>0</v>
      </c>
      <c r="P363" s="71"/>
      <c r="Q363" s="99">
        <f t="shared" si="207"/>
        <v>0</v>
      </c>
      <c r="R363" s="99">
        <f t="shared" si="208"/>
        <v>0</v>
      </c>
      <c r="S363" s="99">
        <f t="shared" si="209"/>
        <v>0</v>
      </c>
      <c r="T363" s="82"/>
      <c r="U363" s="22">
        <f t="shared" si="210"/>
        <v>30</v>
      </c>
      <c r="V363" s="83">
        <f t="shared" si="211"/>
        <v>48724</v>
      </c>
      <c r="W363" s="22">
        <f t="shared" ca="1" si="212"/>
        <v>11675</v>
      </c>
      <c r="X363" s="80">
        <f>VLOOKUP($A363,[0]!Table,MATCH(X$4,[0]!Curves,0))</f>
        <v>6.5701579165795096E-2</v>
      </c>
      <c r="Y363" s="84">
        <f t="shared" ca="1" si="213"/>
        <v>0.12664666514954306</v>
      </c>
      <c r="Z363" s="22">
        <f t="shared" si="214"/>
        <v>0</v>
      </c>
      <c r="AA363" s="22">
        <f t="shared" si="215"/>
        <v>0</v>
      </c>
      <c r="AC363" s="72">
        <f t="shared" ca="1" si="216"/>
        <v>0</v>
      </c>
      <c r="AD363" s="72">
        <f t="shared" ca="1" si="217"/>
        <v>0</v>
      </c>
      <c r="AE363" s="72">
        <f t="shared" ca="1" si="218"/>
        <v>0</v>
      </c>
      <c r="AF363" s="72">
        <f t="shared" ca="1" si="219"/>
        <v>0</v>
      </c>
      <c r="AG363" s="72">
        <f t="shared" ca="1" si="220"/>
        <v>0</v>
      </c>
      <c r="AH363" s="72">
        <f t="shared" ca="1" si="221"/>
        <v>0</v>
      </c>
      <c r="AI363" s="72">
        <f t="shared" ca="1" si="222"/>
        <v>0</v>
      </c>
      <c r="AJ363" s="72">
        <f t="shared" ca="1" si="223"/>
        <v>0</v>
      </c>
      <c r="AK363" s="72">
        <f t="shared" ca="1" si="224"/>
        <v>0</v>
      </c>
      <c r="AL363" s="76"/>
      <c r="AM363" s="72">
        <f t="shared" ca="1" si="225"/>
        <v>0</v>
      </c>
      <c r="AN363" s="72">
        <f t="shared" ca="1" si="226"/>
        <v>0</v>
      </c>
      <c r="AO363" s="72">
        <f t="shared" ca="1" si="227"/>
        <v>0</v>
      </c>
      <c r="AP363" s="85">
        <f t="shared" ca="1" si="228"/>
        <v>0</v>
      </c>
      <c r="AR363" s="72">
        <f t="shared" ca="1" si="229"/>
        <v>0</v>
      </c>
      <c r="AS363" s="72">
        <f t="shared" ca="1" si="230"/>
        <v>0</v>
      </c>
      <c r="AT363" s="72">
        <f t="shared" ca="1" si="231"/>
        <v>0</v>
      </c>
      <c r="AU363" s="85">
        <f t="shared" ca="1" si="232"/>
        <v>0</v>
      </c>
      <c r="AV363" s="85"/>
      <c r="AW363" s="73">
        <f t="shared" ca="1" si="233"/>
        <v>0</v>
      </c>
      <c r="AY363" s="73">
        <f t="shared" ca="1" si="234"/>
        <v>0</v>
      </c>
      <c r="AZ363" s="86"/>
    </row>
    <row r="364" spans="1:52" ht="12" customHeight="1">
      <c r="A364" s="77">
        <f t="shared" si="235"/>
        <v>48700</v>
      </c>
      <c r="B364" s="78">
        <f t="shared" si="236"/>
        <v>50000</v>
      </c>
      <c r="C364" s="87"/>
      <c r="D364" s="79">
        <f t="shared" si="198"/>
        <v>50000</v>
      </c>
      <c r="E364" s="67">
        <f t="shared" si="199"/>
        <v>0</v>
      </c>
      <c r="F364" s="67">
        <f t="shared" ca="1" si="200"/>
        <v>0</v>
      </c>
      <c r="G364" s="80">
        <f>VLOOKUP($A364,[0]!Table,MATCH(G$4,[0]!Curves,0))</f>
        <v>0</v>
      </c>
      <c r="H364" s="81">
        <f t="shared" si="201"/>
        <v>0</v>
      </c>
      <c r="I364" s="80">
        <f t="shared" si="202"/>
        <v>0</v>
      </c>
      <c r="J364" s="80">
        <f>VLOOKUP($A364,[0]!Table,MATCH(J$4,[0]!Curves,0))</f>
        <v>0</v>
      </c>
      <c r="K364" s="81">
        <f t="shared" si="203"/>
        <v>0</v>
      </c>
      <c r="L364" s="99">
        <f t="shared" si="204"/>
        <v>0</v>
      </c>
      <c r="M364" s="80">
        <f>VLOOKUP($A364,[0]!Table,MATCH(M$4,[0]!Curves,0))</f>
        <v>0</v>
      </c>
      <c r="N364" s="81">
        <f t="shared" si="205"/>
        <v>0</v>
      </c>
      <c r="O364" s="99">
        <f t="shared" si="206"/>
        <v>0</v>
      </c>
      <c r="P364" s="71"/>
      <c r="Q364" s="99">
        <f t="shared" si="207"/>
        <v>0</v>
      </c>
      <c r="R364" s="99">
        <f t="shared" si="208"/>
        <v>0</v>
      </c>
      <c r="S364" s="99">
        <f t="shared" si="209"/>
        <v>0</v>
      </c>
      <c r="T364" s="82"/>
      <c r="U364" s="22">
        <f t="shared" si="210"/>
        <v>31</v>
      </c>
      <c r="V364" s="83">
        <f t="shared" si="211"/>
        <v>48755</v>
      </c>
      <c r="W364" s="22">
        <f t="shared" ca="1" si="212"/>
        <v>11706</v>
      </c>
      <c r="X364" s="80">
        <f>VLOOKUP($A364,[0]!Table,MATCH(X$4,[0]!Curves,0))</f>
        <v>6.5701579165795096E-2</v>
      </c>
      <c r="Y364" s="84">
        <f t="shared" ca="1" si="213"/>
        <v>0.12595369829066333</v>
      </c>
      <c r="Z364" s="22">
        <f t="shared" si="214"/>
        <v>0</v>
      </c>
      <c r="AA364" s="22">
        <f t="shared" si="215"/>
        <v>0</v>
      </c>
      <c r="AC364" s="72">
        <f t="shared" ca="1" si="216"/>
        <v>0</v>
      </c>
      <c r="AD364" s="72">
        <f t="shared" ca="1" si="217"/>
        <v>0</v>
      </c>
      <c r="AE364" s="72">
        <f t="shared" ca="1" si="218"/>
        <v>0</v>
      </c>
      <c r="AF364" s="72">
        <f t="shared" ca="1" si="219"/>
        <v>0</v>
      </c>
      <c r="AG364" s="72">
        <f t="shared" ca="1" si="220"/>
        <v>0</v>
      </c>
      <c r="AH364" s="72">
        <f t="shared" ca="1" si="221"/>
        <v>0</v>
      </c>
      <c r="AI364" s="72">
        <f t="shared" ca="1" si="222"/>
        <v>0</v>
      </c>
      <c r="AJ364" s="72">
        <f t="shared" ca="1" si="223"/>
        <v>0</v>
      </c>
      <c r="AK364" s="72">
        <f t="shared" ca="1" si="224"/>
        <v>0</v>
      </c>
      <c r="AL364" s="76"/>
      <c r="AM364" s="72">
        <f t="shared" ca="1" si="225"/>
        <v>0</v>
      </c>
      <c r="AN364" s="72">
        <f t="shared" ca="1" si="226"/>
        <v>0</v>
      </c>
      <c r="AO364" s="72">
        <f t="shared" ca="1" si="227"/>
        <v>0</v>
      </c>
      <c r="AP364" s="85">
        <f t="shared" ca="1" si="228"/>
        <v>0</v>
      </c>
      <c r="AR364" s="72">
        <f t="shared" ca="1" si="229"/>
        <v>0</v>
      </c>
      <c r="AS364" s="72">
        <f t="shared" ca="1" si="230"/>
        <v>0</v>
      </c>
      <c r="AT364" s="72">
        <f t="shared" ca="1" si="231"/>
        <v>0</v>
      </c>
      <c r="AU364" s="85">
        <f t="shared" ca="1" si="232"/>
        <v>0</v>
      </c>
      <c r="AV364" s="85"/>
      <c r="AW364" s="73">
        <f t="shared" ca="1" si="233"/>
        <v>0</v>
      </c>
      <c r="AY364" s="73">
        <f t="shared" ca="1" si="234"/>
        <v>0</v>
      </c>
      <c r="AZ364" s="86"/>
    </row>
    <row r="365" spans="1:52" ht="12" customHeight="1">
      <c r="A365" s="77">
        <f t="shared" si="235"/>
        <v>48731</v>
      </c>
      <c r="B365" s="78">
        <f t="shared" si="236"/>
        <v>50000</v>
      </c>
      <c r="C365" s="87"/>
      <c r="D365" s="79">
        <f t="shared" si="198"/>
        <v>50000</v>
      </c>
      <c r="E365" s="67">
        <f t="shared" si="199"/>
        <v>0</v>
      </c>
      <c r="F365" s="67">
        <f t="shared" ca="1" si="200"/>
        <v>0</v>
      </c>
      <c r="G365" s="80">
        <f>VLOOKUP($A365,[0]!Table,MATCH(G$4,[0]!Curves,0))</f>
        <v>0</v>
      </c>
      <c r="H365" s="81">
        <f t="shared" si="201"/>
        <v>0</v>
      </c>
      <c r="I365" s="80">
        <f t="shared" si="202"/>
        <v>0</v>
      </c>
      <c r="J365" s="80">
        <f>VLOOKUP($A365,[0]!Table,MATCH(J$4,[0]!Curves,0))</f>
        <v>0</v>
      </c>
      <c r="K365" s="81">
        <f t="shared" si="203"/>
        <v>0</v>
      </c>
      <c r="L365" s="99">
        <f t="shared" si="204"/>
        <v>0</v>
      </c>
      <c r="M365" s="80">
        <f>VLOOKUP($A365,[0]!Table,MATCH(M$4,[0]!Curves,0))</f>
        <v>0</v>
      </c>
      <c r="N365" s="81">
        <f t="shared" si="205"/>
        <v>0</v>
      </c>
      <c r="O365" s="99">
        <f t="shared" si="206"/>
        <v>0</v>
      </c>
      <c r="P365" s="71"/>
      <c r="Q365" s="99">
        <f t="shared" si="207"/>
        <v>0</v>
      </c>
      <c r="R365" s="99">
        <f t="shared" si="208"/>
        <v>0</v>
      </c>
      <c r="S365" s="99">
        <f t="shared" si="209"/>
        <v>0</v>
      </c>
      <c r="T365" s="82"/>
      <c r="U365" s="22">
        <f t="shared" si="210"/>
        <v>30</v>
      </c>
      <c r="V365" s="83">
        <f t="shared" si="211"/>
        <v>48785</v>
      </c>
      <c r="W365" s="22">
        <f t="shared" ca="1" si="212"/>
        <v>11736</v>
      </c>
      <c r="X365" s="80">
        <f>VLOOKUP($A365,[0]!Table,MATCH(X$4,[0]!Curves,0))</f>
        <v>6.5701579165795096E-2</v>
      </c>
      <c r="Y365" s="84">
        <f t="shared" ca="1" si="213"/>
        <v>0.12528669559431296</v>
      </c>
      <c r="Z365" s="22">
        <f t="shared" si="214"/>
        <v>0</v>
      </c>
      <c r="AA365" s="22">
        <f t="shared" si="215"/>
        <v>0</v>
      </c>
      <c r="AC365" s="72">
        <f t="shared" ca="1" si="216"/>
        <v>0</v>
      </c>
      <c r="AD365" s="72">
        <f t="shared" ca="1" si="217"/>
        <v>0</v>
      </c>
      <c r="AE365" s="72">
        <f t="shared" ca="1" si="218"/>
        <v>0</v>
      </c>
      <c r="AF365" s="72">
        <f t="shared" ca="1" si="219"/>
        <v>0</v>
      </c>
      <c r="AG365" s="72">
        <f t="shared" ca="1" si="220"/>
        <v>0</v>
      </c>
      <c r="AH365" s="72">
        <f t="shared" ca="1" si="221"/>
        <v>0</v>
      </c>
      <c r="AI365" s="72">
        <f t="shared" ca="1" si="222"/>
        <v>0</v>
      </c>
      <c r="AJ365" s="72">
        <f t="shared" ca="1" si="223"/>
        <v>0</v>
      </c>
      <c r="AK365" s="72">
        <f t="shared" ca="1" si="224"/>
        <v>0</v>
      </c>
      <c r="AL365" s="76"/>
      <c r="AM365" s="72">
        <f t="shared" ca="1" si="225"/>
        <v>0</v>
      </c>
      <c r="AN365" s="72">
        <f t="shared" ca="1" si="226"/>
        <v>0</v>
      </c>
      <c r="AO365" s="72">
        <f t="shared" ca="1" si="227"/>
        <v>0</v>
      </c>
      <c r="AP365" s="85">
        <f t="shared" ca="1" si="228"/>
        <v>0</v>
      </c>
      <c r="AR365" s="72">
        <f t="shared" ca="1" si="229"/>
        <v>0</v>
      </c>
      <c r="AS365" s="72">
        <f t="shared" ca="1" si="230"/>
        <v>0</v>
      </c>
      <c r="AT365" s="72">
        <f t="shared" ca="1" si="231"/>
        <v>0</v>
      </c>
      <c r="AU365" s="85">
        <f t="shared" ca="1" si="232"/>
        <v>0</v>
      </c>
      <c r="AV365" s="85"/>
      <c r="AW365" s="73">
        <f t="shared" ca="1" si="233"/>
        <v>0</v>
      </c>
      <c r="AY365" s="73">
        <f t="shared" ca="1" si="234"/>
        <v>0</v>
      </c>
      <c r="AZ365" s="86"/>
    </row>
    <row r="366" spans="1:52" ht="12" customHeight="1">
      <c r="A366" s="77">
        <f t="shared" si="235"/>
        <v>48761</v>
      </c>
      <c r="B366" s="78">
        <f t="shared" si="236"/>
        <v>50000</v>
      </c>
      <c r="C366" s="87"/>
      <c r="D366" s="79">
        <f t="shared" si="198"/>
        <v>50000</v>
      </c>
      <c r="E366" s="67">
        <f t="shared" si="199"/>
        <v>0</v>
      </c>
      <c r="F366" s="67">
        <f t="shared" ca="1" si="200"/>
        <v>0</v>
      </c>
      <c r="G366" s="80">
        <f>VLOOKUP($A366,[0]!Table,MATCH(G$4,[0]!Curves,0))</f>
        <v>0</v>
      </c>
      <c r="H366" s="81">
        <f t="shared" si="201"/>
        <v>0</v>
      </c>
      <c r="I366" s="80">
        <f t="shared" si="202"/>
        <v>0</v>
      </c>
      <c r="J366" s="80">
        <f>VLOOKUP($A366,[0]!Table,MATCH(J$4,[0]!Curves,0))</f>
        <v>0</v>
      </c>
      <c r="K366" s="81">
        <f t="shared" si="203"/>
        <v>0</v>
      </c>
      <c r="L366" s="99">
        <f t="shared" si="204"/>
        <v>0</v>
      </c>
      <c r="M366" s="80">
        <f>VLOOKUP($A366,[0]!Table,MATCH(M$4,[0]!Curves,0))</f>
        <v>0</v>
      </c>
      <c r="N366" s="81">
        <f t="shared" si="205"/>
        <v>0</v>
      </c>
      <c r="O366" s="99">
        <f t="shared" si="206"/>
        <v>0</v>
      </c>
      <c r="P366" s="71"/>
      <c r="Q366" s="99">
        <f t="shared" si="207"/>
        <v>0</v>
      </c>
      <c r="R366" s="99">
        <f t="shared" si="208"/>
        <v>0</v>
      </c>
      <c r="S366" s="99">
        <f t="shared" si="209"/>
        <v>0</v>
      </c>
      <c r="T366" s="82"/>
      <c r="U366" s="22">
        <f t="shared" si="210"/>
        <v>31</v>
      </c>
      <c r="V366" s="83">
        <f t="shared" si="211"/>
        <v>48816</v>
      </c>
      <c r="W366" s="22">
        <f t="shared" ca="1" si="212"/>
        <v>11767</v>
      </c>
      <c r="X366" s="80">
        <f>VLOOKUP($A366,[0]!Table,MATCH(X$4,[0]!Curves,0))</f>
        <v>6.5701579165795096E-2</v>
      </c>
      <c r="Y366" s="84">
        <f t="shared" ca="1" si="213"/>
        <v>0.12460117001965292</v>
      </c>
      <c r="Z366" s="22">
        <f t="shared" si="214"/>
        <v>0</v>
      </c>
      <c r="AA366" s="22">
        <f t="shared" si="215"/>
        <v>0</v>
      </c>
      <c r="AC366" s="72">
        <f t="shared" ca="1" si="216"/>
        <v>0</v>
      </c>
      <c r="AD366" s="72">
        <f t="shared" ca="1" si="217"/>
        <v>0</v>
      </c>
      <c r="AE366" s="72">
        <f t="shared" ca="1" si="218"/>
        <v>0</v>
      </c>
      <c r="AF366" s="72">
        <f t="shared" ca="1" si="219"/>
        <v>0</v>
      </c>
      <c r="AG366" s="72">
        <f t="shared" ca="1" si="220"/>
        <v>0</v>
      </c>
      <c r="AH366" s="72">
        <f t="shared" ca="1" si="221"/>
        <v>0</v>
      </c>
      <c r="AI366" s="72">
        <f t="shared" ca="1" si="222"/>
        <v>0</v>
      </c>
      <c r="AJ366" s="72">
        <f t="shared" ca="1" si="223"/>
        <v>0</v>
      </c>
      <c r="AK366" s="72">
        <f t="shared" ca="1" si="224"/>
        <v>0</v>
      </c>
      <c r="AL366" s="76"/>
      <c r="AM366" s="72">
        <f t="shared" ca="1" si="225"/>
        <v>0</v>
      </c>
      <c r="AN366" s="72">
        <f t="shared" ca="1" si="226"/>
        <v>0</v>
      </c>
      <c r="AO366" s="72">
        <f t="shared" ca="1" si="227"/>
        <v>0</v>
      </c>
      <c r="AP366" s="85">
        <f t="shared" ca="1" si="228"/>
        <v>0</v>
      </c>
      <c r="AR366" s="72">
        <f t="shared" ca="1" si="229"/>
        <v>0</v>
      </c>
      <c r="AS366" s="72">
        <f t="shared" ca="1" si="230"/>
        <v>0</v>
      </c>
      <c r="AT366" s="72">
        <f t="shared" ca="1" si="231"/>
        <v>0</v>
      </c>
      <c r="AU366" s="85">
        <f t="shared" ca="1" si="232"/>
        <v>0</v>
      </c>
      <c r="AV366" s="85"/>
      <c r="AW366" s="73">
        <f t="shared" ca="1" si="233"/>
        <v>0</v>
      </c>
      <c r="AY366" s="73">
        <f t="shared" ca="1" si="234"/>
        <v>0</v>
      </c>
      <c r="AZ366" s="86"/>
    </row>
    <row r="367" spans="1:52" ht="12" customHeight="1">
      <c r="A367" s="77">
        <f t="shared" si="235"/>
        <v>48792</v>
      </c>
      <c r="B367" s="78">
        <f t="shared" si="236"/>
        <v>50000</v>
      </c>
      <c r="C367" s="87"/>
      <c r="D367" s="79">
        <f t="shared" si="198"/>
        <v>50000</v>
      </c>
      <c r="E367" s="67">
        <f t="shared" si="199"/>
        <v>0</v>
      </c>
      <c r="F367" s="67">
        <f t="shared" ca="1" si="200"/>
        <v>0</v>
      </c>
      <c r="G367" s="80">
        <f>VLOOKUP($A367,[0]!Table,MATCH(G$4,[0]!Curves,0))</f>
        <v>0</v>
      </c>
      <c r="H367" s="81">
        <f t="shared" si="201"/>
        <v>0</v>
      </c>
      <c r="I367" s="80">
        <f t="shared" si="202"/>
        <v>0</v>
      </c>
      <c r="J367" s="80">
        <f>VLOOKUP($A367,[0]!Table,MATCH(J$4,[0]!Curves,0))</f>
        <v>0</v>
      </c>
      <c r="K367" s="81">
        <f t="shared" si="203"/>
        <v>0</v>
      </c>
      <c r="L367" s="99">
        <f t="shared" si="204"/>
        <v>0</v>
      </c>
      <c r="M367" s="80">
        <f>VLOOKUP($A367,[0]!Table,MATCH(M$4,[0]!Curves,0))</f>
        <v>0</v>
      </c>
      <c r="N367" s="81">
        <f t="shared" si="205"/>
        <v>0</v>
      </c>
      <c r="O367" s="99">
        <f t="shared" si="206"/>
        <v>0</v>
      </c>
      <c r="P367" s="71"/>
      <c r="Q367" s="99">
        <f t="shared" si="207"/>
        <v>0</v>
      </c>
      <c r="R367" s="99">
        <f t="shared" si="208"/>
        <v>0</v>
      </c>
      <c r="S367" s="99">
        <f t="shared" si="209"/>
        <v>0</v>
      </c>
      <c r="T367" s="82"/>
      <c r="U367" s="22">
        <f t="shared" si="210"/>
        <v>31</v>
      </c>
      <c r="V367" s="83">
        <f t="shared" si="211"/>
        <v>48847</v>
      </c>
      <c r="W367" s="22">
        <f t="shared" ca="1" si="212"/>
        <v>11798</v>
      </c>
      <c r="X367" s="80">
        <f>VLOOKUP($A367,[0]!Table,MATCH(X$4,[0]!Curves,0))</f>
        <v>6.5701579165795096E-2</v>
      </c>
      <c r="Y367" s="84">
        <f t="shared" ca="1" si="213"/>
        <v>0.1239193954044327</v>
      </c>
      <c r="Z367" s="22">
        <f t="shared" si="214"/>
        <v>0</v>
      </c>
      <c r="AA367" s="22">
        <f t="shared" si="215"/>
        <v>0</v>
      </c>
      <c r="AC367" s="72">
        <f t="shared" ca="1" si="216"/>
        <v>0</v>
      </c>
      <c r="AD367" s="72">
        <f t="shared" ca="1" si="217"/>
        <v>0</v>
      </c>
      <c r="AE367" s="72">
        <f t="shared" ca="1" si="218"/>
        <v>0</v>
      </c>
      <c r="AF367" s="72">
        <f t="shared" ca="1" si="219"/>
        <v>0</v>
      </c>
      <c r="AG367" s="72">
        <f t="shared" ca="1" si="220"/>
        <v>0</v>
      </c>
      <c r="AH367" s="72">
        <f t="shared" ca="1" si="221"/>
        <v>0</v>
      </c>
      <c r="AI367" s="72">
        <f t="shared" ca="1" si="222"/>
        <v>0</v>
      </c>
      <c r="AJ367" s="72">
        <f t="shared" ca="1" si="223"/>
        <v>0</v>
      </c>
      <c r="AK367" s="72">
        <f t="shared" ca="1" si="224"/>
        <v>0</v>
      </c>
      <c r="AL367" s="76"/>
      <c r="AM367" s="72">
        <f t="shared" ca="1" si="225"/>
        <v>0</v>
      </c>
      <c r="AN367" s="72">
        <f t="shared" ca="1" si="226"/>
        <v>0</v>
      </c>
      <c r="AO367" s="72">
        <f t="shared" ca="1" si="227"/>
        <v>0</v>
      </c>
      <c r="AP367" s="85">
        <f t="shared" ca="1" si="228"/>
        <v>0</v>
      </c>
      <c r="AR367" s="72">
        <f t="shared" ca="1" si="229"/>
        <v>0</v>
      </c>
      <c r="AS367" s="72">
        <f t="shared" ca="1" si="230"/>
        <v>0</v>
      </c>
      <c r="AT367" s="72">
        <f t="shared" ca="1" si="231"/>
        <v>0</v>
      </c>
      <c r="AU367" s="85">
        <f t="shared" ca="1" si="232"/>
        <v>0</v>
      </c>
      <c r="AV367" s="85"/>
      <c r="AW367" s="73">
        <f t="shared" ca="1" si="233"/>
        <v>0</v>
      </c>
      <c r="AY367" s="73">
        <f t="shared" ca="1" si="234"/>
        <v>0</v>
      </c>
      <c r="AZ367" s="86"/>
    </row>
    <row r="368" spans="1:52" ht="12" customHeight="1">
      <c r="A368" s="77">
        <f t="shared" si="235"/>
        <v>48823</v>
      </c>
      <c r="B368" s="78">
        <f t="shared" si="236"/>
        <v>50000</v>
      </c>
      <c r="C368" s="87"/>
      <c r="D368" s="79">
        <f t="shared" si="198"/>
        <v>50000</v>
      </c>
      <c r="E368" s="67">
        <f t="shared" si="199"/>
        <v>0</v>
      </c>
      <c r="F368" s="67">
        <f t="shared" ca="1" si="200"/>
        <v>0</v>
      </c>
      <c r="G368" s="80">
        <f>VLOOKUP($A368,[0]!Table,MATCH(G$4,[0]!Curves,0))</f>
        <v>0</v>
      </c>
      <c r="H368" s="81">
        <f t="shared" si="201"/>
        <v>0</v>
      </c>
      <c r="I368" s="80">
        <f t="shared" si="202"/>
        <v>0</v>
      </c>
      <c r="J368" s="80">
        <f>VLOOKUP($A368,[0]!Table,MATCH(J$4,[0]!Curves,0))</f>
        <v>0</v>
      </c>
      <c r="K368" s="81">
        <f t="shared" si="203"/>
        <v>0</v>
      </c>
      <c r="L368" s="99">
        <f t="shared" si="204"/>
        <v>0</v>
      </c>
      <c r="M368" s="80">
        <f>VLOOKUP($A368,[0]!Table,MATCH(M$4,[0]!Curves,0))</f>
        <v>0</v>
      </c>
      <c r="N368" s="81">
        <f t="shared" si="205"/>
        <v>0</v>
      </c>
      <c r="O368" s="99">
        <f t="shared" si="206"/>
        <v>0</v>
      </c>
      <c r="P368" s="71"/>
      <c r="Q368" s="99">
        <f t="shared" si="207"/>
        <v>0</v>
      </c>
      <c r="R368" s="99">
        <f t="shared" si="208"/>
        <v>0</v>
      </c>
      <c r="S368" s="99">
        <f t="shared" si="209"/>
        <v>0</v>
      </c>
      <c r="T368" s="82"/>
      <c r="U368" s="22">
        <f t="shared" si="210"/>
        <v>30</v>
      </c>
      <c r="V368" s="83">
        <f t="shared" si="211"/>
        <v>48877</v>
      </c>
      <c r="W368" s="22">
        <f t="shared" ca="1" si="212"/>
        <v>11828</v>
      </c>
      <c r="X368" s="80">
        <f>VLOOKUP($A368,[0]!Table,MATCH(X$4,[0]!Curves,0))</f>
        <v>6.5701579165795096E-2</v>
      </c>
      <c r="Y368" s="84">
        <f t="shared" ca="1" si="213"/>
        <v>0.12326316559946009</v>
      </c>
      <c r="Z368" s="22">
        <f t="shared" si="214"/>
        <v>0</v>
      </c>
      <c r="AA368" s="22">
        <f t="shared" si="215"/>
        <v>0</v>
      </c>
      <c r="AC368" s="72">
        <f t="shared" ca="1" si="216"/>
        <v>0</v>
      </c>
      <c r="AD368" s="72">
        <f t="shared" ca="1" si="217"/>
        <v>0</v>
      </c>
      <c r="AE368" s="72">
        <f t="shared" ca="1" si="218"/>
        <v>0</v>
      </c>
      <c r="AF368" s="72">
        <f t="shared" ca="1" si="219"/>
        <v>0</v>
      </c>
      <c r="AG368" s="72">
        <f t="shared" ca="1" si="220"/>
        <v>0</v>
      </c>
      <c r="AH368" s="72">
        <f t="shared" ca="1" si="221"/>
        <v>0</v>
      </c>
      <c r="AI368" s="72">
        <f t="shared" ca="1" si="222"/>
        <v>0</v>
      </c>
      <c r="AJ368" s="72">
        <f t="shared" ca="1" si="223"/>
        <v>0</v>
      </c>
      <c r="AK368" s="72">
        <f t="shared" ca="1" si="224"/>
        <v>0</v>
      </c>
      <c r="AL368" s="76"/>
      <c r="AM368" s="72">
        <f t="shared" ca="1" si="225"/>
        <v>0</v>
      </c>
      <c r="AN368" s="72">
        <f t="shared" ca="1" si="226"/>
        <v>0</v>
      </c>
      <c r="AO368" s="72">
        <f t="shared" ca="1" si="227"/>
        <v>0</v>
      </c>
      <c r="AP368" s="85">
        <f t="shared" ca="1" si="228"/>
        <v>0</v>
      </c>
      <c r="AR368" s="72">
        <f t="shared" ca="1" si="229"/>
        <v>0</v>
      </c>
      <c r="AS368" s="72">
        <f t="shared" ca="1" si="230"/>
        <v>0</v>
      </c>
      <c r="AT368" s="72">
        <f t="shared" ca="1" si="231"/>
        <v>0</v>
      </c>
      <c r="AU368" s="85">
        <f t="shared" ca="1" si="232"/>
        <v>0</v>
      </c>
      <c r="AV368" s="85"/>
      <c r="AW368" s="73">
        <f t="shared" ca="1" si="233"/>
        <v>0</v>
      </c>
      <c r="AY368" s="73">
        <f t="shared" ca="1" si="234"/>
        <v>0</v>
      </c>
      <c r="AZ368" s="86"/>
    </row>
    <row r="369" spans="1:52" ht="12" customHeight="1" thickBot="1">
      <c r="A369" s="77">
        <f t="shared" si="235"/>
        <v>48853</v>
      </c>
      <c r="B369" s="78">
        <f t="shared" si="236"/>
        <v>50000</v>
      </c>
      <c r="C369" s="87"/>
      <c r="D369" s="79">
        <f t="shared" si="198"/>
        <v>50000</v>
      </c>
      <c r="E369" s="67">
        <f t="shared" si="199"/>
        <v>0</v>
      </c>
      <c r="F369" s="67">
        <f t="shared" ca="1" si="200"/>
        <v>0</v>
      </c>
      <c r="G369" s="80">
        <f>VLOOKUP($A369,[0]!Table,MATCH(G$4,[0]!Curves,0))</f>
        <v>0</v>
      </c>
      <c r="H369" s="81">
        <f t="shared" si="201"/>
        <v>0</v>
      </c>
      <c r="I369" s="80">
        <f t="shared" si="202"/>
        <v>0</v>
      </c>
      <c r="J369" s="80">
        <f>VLOOKUP($A369,[0]!Table,MATCH(J$4,[0]!Curves,0))</f>
        <v>0</v>
      </c>
      <c r="K369" s="81">
        <f t="shared" si="203"/>
        <v>0</v>
      </c>
      <c r="L369" s="99">
        <f t="shared" si="204"/>
        <v>0</v>
      </c>
      <c r="M369" s="80">
        <f>VLOOKUP($A369,[0]!Table,MATCH(M$4,[0]!Curves,0))</f>
        <v>0</v>
      </c>
      <c r="N369" s="81">
        <f t="shared" si="205"/>
        <v>0</v>
      </c>
      <c r="O369" s="99">
        <f t="shared" si="206"/>
        <v>0</v>
      </c>
      <c r="P369" s="71"/>
      <c r="Q369" s="99">
        <f t="shared" si="207"/>
        <v>0</v>
      </c>
      <c r="R369" s="99">
        <f t="shared" si="208"/>
        <v>0</v>
      </c>
      <c r="S369" s="99">
        <f t="shared" si="209"/>
        <v>0</v>
      </c>
      <c r="T369" s="82"/>
      <c r="U369" s="22">
        <f t="shared" si="210"/>
        <v>31</v>
      </c>
      <c r="V369" s="83">
        <f t="shared" si="211"/>
        <v>48908</v>
      </c>
      <c r="W369" s="22">
        <f t="shared" ca="1" si="212"/>
        <v>11859</v>
      </c>
      <c r="X369" s="80">
        <f>VLOOKUP($A369,[0]!Table,MATCH(X$4,[0]!Curves,0))</f>
        <v>6.5701579165795096E-2</v>
      </c>
      <c r="Y369" s="84">
        <f t="shared" ca="1" si="213"/>
        <v>0.1225887120828185</v>
      </c>
      <c r="Z369" s="22">
        <f t="shared" si="214"/>
        <v>0</v>
      </c>
      <c r="AA369" s="22">
        <f t="shared" si="215"/>
        <v>0</v>
      </c>
      <c r="AC369" s="72">
        <f t="shared" ca="1" si="216"/>
        <v>0</v>
      </c>
      <c r="AD369" s="72">
        <f t="shared" ca="1" si="217"/>
        <v>0</v>
      </c>
      <c r="AE369" s="72">
        <f t="shared" ca="1" si="218"/>
        <v>0</v>
      </c>
      <c r="AF369" s="72">
        <f t="shared" ca="1" si="219"/>
        <v>0</v>
      </c>
      <c r="AG369" s="72">
        <f t="shared" ca="1" si="220"/>
        <v>0</v>
      </c>
      <c r="AH369" s="72">
        <f t="shared" ca="1" si="221"/>
        <v>0</v>
      </c>
      <c r="AI369" s="72">
        <f t="shared" ca="1" si="222"/>
        <v>0</v>
      </c>
      <c r="AJ369" s="72">
        <f t="shared" ca="1" si="223"/>
        <v>0</v>
      </c>
      <c r="AK369" s="72">
        <f t="shared" ca="1" si="224"/>
        <v>0</v>
      </c>
      <c r="AL369" s="76"/>
      <c r="AM369" s="72">
        <f t="shared" ca="1" si="225"/>
        <v>0</v>
      </c>
      <c r="AN369" s="72">
        <f t="shared" ca="1" si="226"/>
        <v>0</v>
      </c>
      <c r="AO369" s="72">
        <f t="shared" ca="1" si="227"/>
        <v>0</v>
      </c>
      <c r="AP369" s="85">
        <f t="shared" ca="1" si="228"/>
        <v>0</v>
      </c>
      <c r="AR369" s="72">
        <f t="shared" ca="1" si="229"/>
        <v>0</v>
      </c>
      <c r="AS369" s="72">
        <f t="shared" ca="1" si="230"/>
        <v>0</v>
      </c>
      <c r="AT369" s="72">
        <f t="shared" ca="1" si="231"/>
        <v>0</v>
      </c>
      <c r="AU369" s="85">
        <f t="shared" ca="1" si="232"/>
        <v>0</v>
      </c>
      <c r="AV369" s="85"/>
      <c r="AW369" s="88">
        <f t="shared" ca="1" si="233"/>
        <v>0</v>
      </c>
      <c r="AY369" s="88">
        <f t="shared" ca="1" si="234"/>
        <v>0</v>
      </c>
      <c r="AZ369" s="86"/>
    </row>
    <row r="370" spans="1:52">
      <c r="A370" s="77">
        <f t="shared" si="235"/>
        <v>48884</v>
      </c>
      <c r="X370" s="80">
        <f>VLOOKUP($A370,[0]!Table,MATCH(X$4,[0]!Curves,0))</f>
        <v>6.5701579165795096E-2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E377"/>
  <sheetViews>
    <sheetView showGridLines="0" zoomScale="75" workbookViewId="0">
      <pane xSplit="3" topLeftCell="L1" activePane="topRight" state="frozen"/>
      <selection pane="topRight" activeCell="P16" sqref="P16"/>
    </sheetView>
  </sheetViews>
  <sheetFormatPr defaultRowHeight="12.75"/>
  <cols>
    <col min="1" max="1" width="13.85546875" style="9" customWidth="1"/>
    <col min="2" max="2" width="14.7109375" style="9" customWidth="1"/>
    <col min="3" max="3" width="13.28515625" style="1" customWidth="1"/>
    <col min="4" max="5" width="19.140625" style="1" customWidth="1"/>
    <col min="6" max="11" width="18.85546875" style="1" customWidth="1"/>
    <col min="12" max="12" width="15.28515625" bestFit="1" customWidth="1"/>
    <col min="13" max="13" width="12.7109375" style="3" customWidth="1"/>
    <col min="14" max="14" width="12.7109375" customWidth="1"/>
    <col min="15" max="16" width="17.85546875" style="89" bestFit="1" customWidth="1"/>
    <col min="17" max="16384" width="9.140625" style="3"/>
  </cols>
  <sheetData>
    <row r="1" spans="1:31">
      <c r="A1" s="3" t="s">
        <v>0</v>
      </c>
      <c r="B1" s="3"/>
      <c r="C1" s="4" t="s">
        <v>73</v>
      </c>
      <c r="D1" s="5" t="s">
        <v>1</v>
      </c>
    </row>
    <row r="2" spans="1:31">
      <c r="A2" s="3" t="s">
        <v>2</v>
      </c>
      <c r="B2" s="3"/>
      <c r="C2" s="4" t="s">
        <v>73</v>
      </c>
      <c r="D2" s="5" t="s">
        <v>3</v>
      </c>
    </row>
    <row r="3" spans="1:31">
      <c r="A3" s="3" t="s">
        <v>4</v>
      </c>
      <c r="B3" s="3"/>
      <c r="C3" s="4" t="s">
        <v>5</v>
      </c>
      <c r="D3" s="5" t="s">
        <v>6</v>
      </c>
      <c r="AE3" s="1"/>
    </row>
    <row r="4" spans="1:31">
      <c r="A4" s="3"/>
      <c r="B4" s="3"/>
      <c r="C4" s="4"/>
      <c r="D4" s="5"/>
      <c r="M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5"/>
      <c r="B5" s="5"/>
      <c r="I5" s="2" t="s">
        <v>7</v>
      </c>
      <c r="J5" s="2" t="s">
        <v>7</v>
      </c>
    </row>
    <row r="6" spans="1:31">
      <c r="A6" s="91">
        <f>'Inputs-Summary'!F5</f>
        <v>37047</v>
      </c>
      <c r="B6" s="7"/>
      <c r="D6" s="5"/>
      <c r="E6" s="5"/>
    </row>
    <row r="7" spans="1:31">
      <c r="A7" s="3"/>
      <c r="B7" s="3"/>
      <c r="C7" s="4"/>
      <c r="D7" s="8"/>
    </row>
    <row r="8" spans="1:31" ht="11.25">
      <c r="A8" s="3"/>
      <c r="B8" s="3"/>
      <c r="C8" s="9"/>
      <c r="D8" s="1" t="s">
        <v>23</v>
      </c>
      <c r="E8" s="1" t="s">
        <v>22</v>
      </c>
      <c r="F8" s="1" t="s">
        <v>25</v>
      </c>
      <c r="G8" s="1" t="str">
        <f t="shared" ref="G8:P8" si="0">CONCATENATE(G13,"-",G15)</f>
        <v>IF-NWPL_ROCKY_M-D</v>
      </c>
      <c r="H8" s="1" t="str">
        <f t="shared" si="0"/>
        <v>IF-NWPL_ROCKY_M-I</v>
      </c>
      <c r="I8" s="1" t="str">
        <f t="shared" si="0"/>
        <v>IF-HEHUB-D</v>
      </c>
      <c r="J8" s="1" t="str">
        <f t="shared" si="0"/>
        <v>IF-HEHUB-I</v>
      </c>
      <c r="K8" s="1" t="str">
        <f t="shared" si="0"/>
        <v>CGPR-AECO/BASIS-D</v>
      </c>
      <c r="L8" s="1" t="str">
        <f t="shared" si="0"/>
        <v>CGPR-AECO/BASIS-I</v>
      </c>
      <c r="M8" s="1" t="str">
        <f t="shared" si="0"/>
        <v>NGI-SOCAL-D</v>
      </c>
      <c r="N8" s="1" t="str">
        <f t="shared" si="0"/>
        <v>NGI-SOCAL-I</v>
      </c>
      <c r="O8" s="1" t="str">
        <f t="shared" si="0"/>
        <v>IF-NTHWST/CANBR-D</v>
      </c>
      <c r="P8" s="1" t="str">
        <f t="shared" si="0"/>
        <v>IF-NTHWST/CANBR-I</v>
      </c>
    </row>
    <row r="9" spans="1:31">
      <c r="A9" s="3"/>
      <c r="B9" s="3"/>
      <c r="C9" s="9"/>
    </row>
    <row r="10" spans="1:31" s="1" customFormat="1" ht="11.25">
      <c r="C10" s="1">
        <v>1</v>
      </c>
      <c r="D10" s="1">
        <v>2</v>
      </c>
      <c r="E10" s="1">
        <v>3</v>
      </c>
      <c r="F10" s="1">
        <v>4</v>
      </c>
      <c r="G10" s="1">
        <v>4</v>
      </c>
      <c r="H10" s="1">
        <v>4</v>
      </c>
      <c r="I10" s="1">
        <v>5</v>
      </c>
      <c r="J10" s="1">
        <v>5</v>
      </c>
      <c r="K10" s="1">
        <v>6</v>
      </c>
    </row>
    <row r="11" spans="1:31" s="1" customFormat="1" ht="11.25">
      <c r="C11" s="4" t="s">
        <v>8</v>
      </c>
      <c r="D11" s="11">
        <f t="shared" ref="D11:P11" si="1">today</f>
        <v>37047</v>
      </c>
      <c r="E11" s="11">
        <f t="shared" si="1"/>
        <v>37047</v>
      </c>
      <c r="F11" s="11">
        <f t="shared" si="1"/>
        <v>37047</v>
      </c>
      <c r="G11" s="11">
        <f t="shared" si="1"/>
        <v>37047</v>
      </c>
      <c r="H11" s="11">
        <f t="shared" si="1"/>
        <v>37047</v>
      </c>
      <c r="I11" s="11">
        <f t="shared" si="1"/>
        <v>37047</v>
      </c>
      <c r="J11" s="11">
        <f t="shared" si="1"/>
        <v>37047</v>
      </c>
      <c r="K11" s="11">
        <f t="shared" si="1"/>
        <v>37047</v>
      </c>
      <c r="L11" s="11">
        <f t="shared" si="1"/>
        <v>37047</v>
      </c>
      <c r="M11" s="11">
        <f t="shared" si="1"/>
        <v>37047</v>
      </c>
      <c r="N11" s="11">
        <f t="shared" si="1"/>
        <v>37047</v>
      </c>
      <c r="O11" s="11">
        <f t="shared" si="1"/>
        <v>37047</v>
      </c>
      <c r="P11" s="11">
        <f t="shared" si="1"/>
        <v>37047</v>
      </c>
    </row>
    <row r="12" spans="1:31" s="1" customFormat="1" ht="11.25">
      <c r="C12" s="4" t="s">
        <v>9</v>
      </c>
      <c r="D12" s="4">
        <f t="shared" ref="D12:N12" si="2">BeginningOfNextMonth(D11)</f>
        <v>37073</v>
      </c>
      <c r="E12" s="4">
        <f t="shared" si="2"/>
        <v>37073</v>
      </c>
      <c r="F12" s="4">
        <f t="shared" si="2"/>
        <v>37073</v>
      </c>
      <c r="G12" s="4">
        <f t="shared" si="2"/>
        <v>37073</v>
      </c>
      <c r="H12" s="4">
        <f t="shared" si="2"/>
        <v>37073</v>
      </c>
      <c r="I12" s="4">
        <f t="shared" si="2"/>
        <v>37073</v>
      </c>
      <c r="J12" s="4">
        <f t="shared" si="2"/>
        <v>37073</v>
      </c>
      <c r="K12" s="4">
        <f t="shared" si="2"/>
        <v>37073</v>
      </c>
      <c r="L12" s="4">
        <f t="shared" si="2"/>
        <v>37073</v>
      </c>
      <c r="M12" s="4">
        <f t="shared" si="2"/>
        <v>37073</v>
      </c>
      <c r="N12" s="4">
        <f t="shared" si="2"/>
        <v>37073</v>
      </c>
      <c r="O12" s="4">
        <f>BeginningOfNextMonth(O11)</f>
        <v>37073</v>
      </c>
      <c r="P12" s="4">
        <f>BeginningOfNextMonth(P11)</f>
        <v>37073</v>
      </c>
    </row>
    <row r="13" spans="1:31" s="1" customFormat="1" ht="11.25">
      <c r="C13" s="4" t="s">
        <v>10</v>
      </c>
      <c r="D13" s="12" t="s">
        <v>11</v>
      </c>
      <c r="E13" s="1" t="s">
        <v>12</v>
      </c>
      <c r="F13" s="1" t="s">
        <v>12</v>
      </c>
      <c r="G13" s="1" t="s">
        <v>78</v>
      </c>
      <c r="H13" s="1" t="s">
        <v>78</v>
      </c>
      <c r="I13" s="1" t="s">
        <v>72</v>
      </c>
      <c r="J13" s="1" t="s">
        <v>72</v>
      </c>
      <c r="K13" s="1" t="s">
        <v>265</v>
      </c>
      <c r="L13" s="1" t="s">
        <v>265</v>
      </c>
      <c r="M13" s="1" t="s">
        <v>75</v>
      </c>
      <c r="N13" s="1" t="s">
        <v>75</v>
      </c>
      <c r="O13" s="1" t="s">
        <v>176</v>
      </c>
      <c r="P13" s="1" t="s">
        <v>176</v>
      </c>
    </row>
    <row r="14" spans="1:31" s="1" customFormat="1" ht="11.25">
      <c r="C14" s="4" t="s">
        <v>13</v>
      </c>
      <c r="D14" s="13" t="s">
        <v>14</v>
      </c>
      <c r="E14" s="1" t="s">
        <v>15</v>
      </c>
      <c r="F14" s="1" t="s">
        <v>24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</row>
    <row r="15" spans="1:31" ht="11.25">
      <c r="A15" s="3"/>
      <c r="B15" s="3"/>
      <c r="C15" s="10" t="s">
        <v>16</v>
      </c>
      <c r="D15" s="13" t="s">
        <v>17</v>
      </c>
      <c r="E15" s="1" t="s">
        <v>18</v>
      </c>
      <c r="F15" s="1" t="s">
        <v>18</v>
      </c>
      <c r="G15" s="1" t="s">
        <v>19</v>
      </c>
      <c r="H15" s="1" t="s">
        <v>20</v>
      </c>
      <c r="I15" s="1" t="s">
        <v>19</v>
      </c>
      <c r="J15" s="1" t="s">
        <v>20</v>
      </c>
      <c r="K15" s="1" t="s">
        <v>19</v>
      </c>
      <c r="L15" s="1" t="s">
        <v>20</v>
      </c>
      <c r="M15" s="1" t="s">
        <v>19</v>
      </c>
      <c r="N15" s="1" t="s">
        <v>20</v>
      </c>
      <c r="O15" s="1" t="s">
        <v>19</v>
      </c>
      <c r="P15" s="1" t="s">
        <v>20</v>
      </c>
    </row>
    <row r="16" spans="1:31">
      <c r="A16" s="3"/>
      <c r="B16" s="3"/>
      <c r="C16" s="10" t="s">
        <v>21</v>
      </c>
      <c r="D16" s="13" t="s">
        <v>76</v>
      </c>
      <c r="E16" s="1" t="s">
        <v>77</v>
      </c>
      <c r="F16" s="1" t="s">
        <v>77</v>
      </c>
      <c r="G16" s="1" t="s">
        <v>368</v>
      </c>
      <c r="H16" s="1" t="s">
        <v>368</v>
      </c>
      <c r="I16" s="1" t="s">
        <v>369</v>
      </c>
      <c r="J16" s="1" t="s">
        <v>369</v>
      </c>
      <c r="K16" s="1" t="s">
        <v>380</v>
      </c>
      <c r="L16" t="s">
        <v>380</v>
      </c>
      <c r="M16" s="3" t="s">
        <v>368</v>
      </c>
      <c r="N16" t="s">
        <v>368</v>
      </c>
      <c r="O16" s="89" t="s">
        <v>380</v>
      </c>
      <c r="P16" s="89" t="s">
        <v>380</v>
      </c>
      <c r="Q16" s="1"/>
      <c r="R16" s="1"/>
      <c r="S16" s="1"/>
      <c r="T16" s="1"/>
      <c r="U16" s="1"/>
      <c r="V16" s="1"/>
    </row>
    <row r="17" spans="1:16">
      <c r="A17" s="3"/>
      <c r="B17" s="3"/>
      <c r="C17" s="14">
        <f>BeginningOfNextMonth(today)</f>
        <v>37073</v>
      </c>
      <c r="D17" s="6">
        <v>4.1445454345077501E-2</v>
      </c>
      <c r="E17" s="6">
        <v>3.8920000000000003</v>
      </c>
      <c r="F17" s="6">
        <v>0.62250000000000005</v>
      </c>
      <c r="G17" s="6">
        <v>-1.2450000000000001</v>
      </c>
      <c r="H17" s="6">
        <v>0.02</v>
      </c>
      <c r="I17" s="6">
        <v>-2.5000000000000001E-3</v>
      </c>
      <c r="J17" s="6">
        <v>0</v>
      </c>
      <c r="K17" s="6">
        <v>-0.47045893815463996</v>
      </c>
      <c r="L17">
        <v>3.4442204442734002E-3</v>
      </c>
      <c r="M17" s="3">
        <v>5.01</v>
      </c>
      <c r="N17">
        <v>0.04</v>
      </c>
      <c r="O17" s="89">
        <v>-0.43</v>
      </c>
      <c r="P17" s="89">
        <v>0.05</v>
      </c>
    </row>
    <row r="18" spans="1:16">
      <c r="A18" s="3"/>
      <c r="B18" s="3"/>
      <c r="C18" s="14">
        <f t="shared" ref="C18:C81" si="3">NextMonth(C17)</f>
        <v>37104</v>
      </c>
      <c r="D18" s="1">
        <v>4.0702091388361304E-2</v>
      </c>
      <c r="E18" s="6">
        <v>3.9750000000000001</v>
      </c>
      <c r="F18" s="6">
        <v>0.60750000000000004</v>
      </c>
      <c r="G18" s="6">
        <v>-1.31</v>
      </c>
      <c r="H18" s="6">
        <v>0.02</v>
      </c>
      <c r="I18" s="6">
        <v>0</v>
      </c>
      <c r="J18" s="6">
        <v>0</v>
      </c>
      <c r="K18" s="6">
        <v>-0.45500000000000002</v>
      </c>
      <c r="L18">
        <v>5.164315831666E-3</v>
      </c>
      <c r="M18" s="3">
        <v>4.9400000000000004</v>
      </c>
      <c r="N18">
        <v>0.05</v>
      </c>
      <c r="O18" s="89">
        <v>-0.39</v>
      </c>
      <c r="P18" s="89">
        <v>0.05</v>
      </c>
    </row>
    <row r="19" spans="1:16">
      <c r="A19" s="3"/>
      <c r="B19" s="3"/>
      <c r="C19" s="14">
        <f t="shared" si="3"/>
        <v>37135</v>
      </c>
      <c r="D19" s="1">
        <v>4.0262611518710606E-2</v>
      </c>
      <c r="E19" s="6">
        <v>4.0140000000000002</v>
      </c>
      <c r="F19" s="6">
        <v>0.6</v>
      </c>
      <c r="G19" s="6">
        <v>-1.31</v>
      </c>
      <c r="H19" s="6">
        <v>0.02</v>
      </c>
      <c r="I19" s="6">
        <v>0</v>
      </c>
      <c r="J19" s="6">
        <v>0</v>
      </c>
      <c r="K19" s="6">
        <v>-0.45500000000000002</v>
      </c>
      <c r="L19">
        <v>5.1620638782162E-3</v>
      </c>
      <c r="M19" s="3">
        <v>3.79</v>
      </c>
      <c r="N19">
        <v>0.05</v>
      </c>
      <c r="O19" s="89">
        <v>-0.39</v>
      </c>
      <c r="P19" s="89">
        <v>0.05</v>
      </c>
    </row>
    <row r="20" spans="1:16">
      <c r="A20" s="3"/>
      <c r="B20" s="3"/>
      <c r="C20" s="14">
        <f t="shared" si="3"/>
        <v>37165</v>
      </c>
      <c r="D20" s="1">
        <v>4.0148200471407804E-2</v>
      </c>
      <c r="E20" s="6">
        <v>4.0540000000000003</v>
      </c>
      <c r="F20" s="6">
        <v>0.59499999999999997</v>
      </c>
      <c r="G20" s="6">
        <v>-0.91500000000000004</v>
      </c>
      <c r="H20" s="6">
        <v>0.02</v>
      </c>
      <c r="I20" s="6">
        <v>0</v>
      </c>
      <c r="J20" s="6">
        <v>0</v>
      </c>
      <c r="K20" s="6">
        <v>-0.42499999999999999</v>
      </c>
      <c r="L20">
        <v>5.1608232249601002E-3</v>
      </c>
      <c r="M20" s="3">
        <v>2.5099999999999998</v>
      </c>
      <c r="N20">
        <v>0.05</v>
      </c>
      <c r="O20" s="89">
        <v>0.08</v>
      </c>
      <c r="P20" s="89">
        <v>0.05</v>
      </c>
    </row>
    <row r="21" spans="1:16">
      <c r="A21" s="3"/>
      <c r="B21" s="3"/>
      <c r="C21" s="14">
        <f t="shared" si="3"/>
        <v>37196</v>
      </c>
      <c r="D21" s="1">
        <v>4.0006606084684204E-2</v>
      </c>
      <c r="E21" s="6">
        <v>4.2320000000000002</v>
      </c>
      <c r="F21" s="6">
        <v>0.59750000000000003</v>
      </c>
      <c r="G21" s="6">
        <v>-0.35</v>
      </c>
      <c r="H21" s="6">
        <v>0.03</v>
      </c>
      <c r="I21" s="6">
        <v>0</v>
      </c>
      <c r="J21" s="6">
        <v>0</v>
      </c>
      <c r="K21" s="6">
        <v>-0.37</v>
      </c>
      <c r="L21">
        <v>3.4394664429921E-3</v>
      </c>
      <c r="M21" s="3">
        <v>2.4500000000000002</v>
      </c>
      <c r="N21">
        <v>0.16</v>
      </c>
      <c r="O21" s="89">
        <v>0.68</v>
      </c>
      <c r="P21" s="89">
        <v>0.1</v>
      </c>
    </row>
    <row r="22" spans="1:16">
      <c r="A22" s="3"/>
      <c r="B22" s="3"/>
      <c r="C22" s="14">
        <f t="shared" si="3"/>
        <v>37226</v>
      </c>
      <c r="D22" s="1">
        <v>3.9869579265228203E-2</v>
      </c>
      <c r="E22" s="6">
        <v>4.4039999999999999</v>
      </c>
      <c r="F22" s="6">
        <v>0.6</v>
      </c>
      <c r="G22" s="6">
        <v>-0.35</v>
      </c>
      <c r="H22" s="6">
        <v>0.03</v>
      </c>
      <c r="I22" s="6">
        <v>0</v>
      </c>
      <c r="J22" s="6">
        <v>0</v>
      </c>
      <c r="K22" s="6">
        <v>-0.37</v>
      </c>
      <c r="L22">
        <v>3.4384875376664002E-3</v>
      </c>
      <c r="M22" s="3">
        <v>2.4500000000000002</v>
      </c>
      <c r="N22">
        <v>0.16</v>
      </c>
      <c r="O22" s="89">
        <v>2.74</v>
      </c>
      <c r="P22" s="89">
        <v>0.1</v>
      </c>
    </row>
    <row r="23" spans="1:16">
      <c r="A23" s="3"/>
      <c r="B23" s="3"/>
      <c r="C23" s="14">
        <f t="shared" si="3"/>
        <v>37257</v>
      </c>
      <c r="D23" s="1">
        <v>3.9915016594735099E-2</v>
      </c>
      <c r="E23" s="6">
        <v>4.4740000000000002</v>
      </c>
      <c r="F23" s="6">
        <v>0.60499999999999998</v>
      </c>
      <c r="G23" s="6">
        <v>-0.35</v>
      </c>
      <c r="H23" s="6">
        <v>0.03</v>
      </c>
      <c r="I23" s="6">
        <v>0</v>
      </c>
      <c r="J23" s="6">
        <v>0</v>
      </c>
      <c r="K23" s="6">
        <v>-0.37</v>
      </c>
      <c r="L23">
        <v>3.4375978585237999E-3</v>
      </c>
      <c r="M23" s="3">
        <v>2.4300000000000002</v>
      </c>
      <c r="N23">
        <v>0.16</v>
      </c>
      <c r="O23" s="89">
        <v>2.93</v>
      </c>
      <c r="P23" s="89">
        <v>0.1</v>
      </c>
    </row>
    <row r="24" spans="1:16">
      <c r="A24" s="3"/>
      <c r="B24" s="3"/>
      <c r="C24" s="14">
        <f t="shared" si="3"/>
        <v>37288</v>
      </c>
      <c r="D24" s="1">
        <v>4.0219420921633602E-2</v>
      </c>
      <c r="E24" s="1">
        <v>4.3639999999999999</v>
      </c>
      <c r="F24" s="1">
        <v>0.6</v>
      </c>
      <c r="G24" s="1">
        <v>-0.35</v>
      </c>
      <c r="H24" s="1">
        <v>0.03</v>
      </c>
      <c r="I24" s="1">
        <v>0</v>
      </c>
      <c r="J24" s="1">
        <v>0</v>
      </c>
      <c r="K24" s="1">
        <v>-0.37</v>
      </c>
      <c r="L24">
        <v>3.4369897483009001E-3</v>
      </c>
      <c r="M24" s="3">
        <v>1.87</v>
      </c>
      <c r="N24">
        <v>0.16</v>
      </c>
      <c r="O24" s="89">
        <v>1.35</v>
      </c>
      <c r="P24" s="89">
        <v>0.1</v>
      </c>
    </row>
    <row r="25" spans="1:16">
      <c r="A25" s="3"/>
      <c r="B25" s="3"/>
      <c r="C25" s="14">
        <f t="shared" si="3"/>
        <v>37316</v>
      </c>
      <c r="D25" s="1">
        <v>4.0494366792004098E-2</v>
      </c>
      <c r="E25" s="1">
        <v>4.1989999999999998</v>
      </c>
      <c r="F25" s="1">
        <v>0.54749999999999999</v>
      </c>
      <c r="G25" s="1">
        <v>-0.35</v>
      </c>
      <c r="H25" s="1">
        <v>0.03</v>
      </c>
      <c r="I25" s="1">
        <v>0</v>
      </c>
      <c r="J25" s="1">
        <v>0</v>
      </c>
      <c r="K25" s="1">
        <v>-0.37</v>
      </c>
      <c r="L25">
        <v>3.4365580245456001E-3</v>
      </c>
      <c r="M25" s="3">
        <v>0.35</v>
      </c>
      <c r="N25">
        <v>0.16</v>
      </c>
      <c r="O25" s="89">
        <v>-0.3</v>
      </c>
      <c r="P25" s="89">
        <v>0.1</v>
      </c>
    </row>
    <row r="26" spans="1:16">
      <c r="A26" s="3"/>
      <c r="B26" s="3"/>
      <c r="C26" s="14">
        <f t="shared" si="3"/>
        <v>37347</v>
      </c>
      <c r="D26" s="1">
        <v>4.0823568071136004E-2</v>
      </c>
      <c r="E26" s="1">
        <v>3.839</v>
      </c>
      <c r="F26" s="1">
        <v>0.4425</v>
      </c>
      <c r="G26" s="1">
        <v>-0.82499999999999996</v>
      </c>
      <c r="H26" s="1">
        <v>0.02</v>
      </c>
      <c r="I26" s="1">
        <v>0</v>
      </c>
      <c r="J26" s="1">
        <v>0</v>
      </c>
      <c r="K26" s="1">
        <v>-0.39500000000000002</v>
      </c>
      <c r="L26">
        <v>1.7180092445820002E-3</v>
      </c>
      <c r="M26" s="3">
        <v>1.125</v>
      </c>
      <c r="N26">
        <v>0.13</v>
      </c>
      <c r="O26" s="89">
        <v>-0.16</v>
      </c>
      <c r="P26" s="89">
        <v>0.02</v>
      </c>
    </row>
    <row r="27" spans="1:16">
      <c r="A27" s="3"/>
      <c r="B27" s="3"/>
      <c r="C27" s="14">
        <f t="shared" si="3"/>
        <v>37377</v>
      </c>
      <c r="D27" s="1">
        <v>4.1164958145843297E-2</v>
      </c>
      <c r="E27" s="1">
        <v>3.7690000000000001</v>
      </c>
      <c r="F27" s="1">
        <v>0.39500000000000002</v>
      </c>
      <c r="G27" s="1">
        <v>-0.82499999999999996</v>
      </c>
      <c r="H27" s="1">
        <v>0.02</v>
      </c>
      <c r="I27" s="1">
        <v>0</v>
      </c>
      <c r="J27" s="1">
        <v>0</v>
      </c>
      <c r="K27" s="1">
        <v>-0.39500000000000002</v>
      </c>
      <c r="L27">
        <v>1.7176609498865999E-3</v>
      </c>
      <c r="M27" s="3">
        <v>0.52500000000000002</v>
      </c>
      <c r="N27">
        <v>0.13</v>
      </c>
      <c r="O27" s="89">
        <v>-0.16</v>
      </c>
      <c r="P27" s="89">
        <v>0.02</v>
      </c>
    </row>
    <row r="28" spans="1:16">
      <c r="A28" s="3"/>
      <c r="B28" s="3"/>
      <c r="C28" s="14">
        <f t="shared" si="3"/>
        <v>37408</v>
      </c>
      <c r="D28" s="1">
        <v>4.15177279307644E-2</v>
      </c>
      <c r="E28" s="1">
        <v>3.8190000000000004</v>
      </c>
      <c r="F28" s="1">
        <v>0.39250000000000002</v>
      </c>
      <c r="G28" s="1">
        <v>-0.82499999999999996</v>
      </c>
      <c r="H28" s="1">
        <v>0.02</v>
      </c>
      <c r="I28" s="1">
        <v>0</v>
      </c>
      <c r="J28" s="1">
        <v>0</v>
      </c>
      <c r="K28" s="1">
        <v>-0.39500000000000002</v>
      </c>
      <c r="L28">
        <v>1.7173233296329E-3</v>
      </c>
      <c r="M28" s="3">
        <v>0.625</v>
      </c>
      <c r="N28">
        <v>0.13</v>
      </c>
      <c r="O28" s="89">
        <v>-0.16</v>
      </c>
      <c r="P28" s="89">
        <v>0.02</v>
      </c>
    </row>
    <row r="29" spans="1:16">
      <c r="A29" s="3"/>
      <c r="B29" s="3"/>
      <c r="C29" s="14">
        <f t="shared" si="3"/>
        <v>37438</v>
      </c>
      <c r="D29" s="1">
        <v>4.1892966058000497E-2</v>
      </c>
      <c r="E29" s="1">
        <v>3.859</v>
      </c>
      <c r="F29" s="1">
        <v>0.39250000000000002</v>
      </c>
      <c r="G29" s="1">
        <v>-0.82499999999999996</v>
      </c>
      <c r="H29" s="1">
        <v>0.02</v>
      </c>
      <c r="I29" s="1">
        <v>0</v>
      </c>
      <c r="J29" s="1">
        <v>0</v>
      </c>
      <c r="K29" s="1">
        <v>-0.39500000000000002</v>
      </c>
      <c r="L29">
        <v>1.7169815580746E-3</v>
      </c>
      <c r="M29" s="3">
        <v>1.095</v>
      </c>
      <c r="N29">
        <v>0.13</v>
      </c>
      <c r="O29" s="89">
        <v>-0.16</v>
      </c>
      <c r="P29" s="89">
        <v>0.02</v>
      </c>
    </row>
    <row r="30" spans="1:16">
      <c r="A30" s="3"/>
      <c r="B30" s="3"/>
      <c r="C30" s="14">
        <f t="shared" si="3"/>
        <v>37469</v>
      </c>
      <c r="D30" s="1">
        <v>4.2336026498138904E-2</v>
      </c>
      <c r="E30" s="1">
        <v>3.8840000000000003</v>
      </c>
      <c r="F30" s="1">
        <v>0.39250000000000002</v>
      </c>
      <c r="G30" s="1">
        <v>-0.82499999999999996</v>
      </c>
      <c r="H30" s="1">
        <v>0.02</v>
      </c>
      <c r="I30" s="1">
        <v>0</v>
      </c>
      <c r="J30" s="1">
        <v>0</v>
      </c>
      <c r="K30" s="1">
        <v>-0.39500000000000002</v>
      </c>
      <c r="L30">
        <v>1.7166100199108001E-3</v>
      </c>
      <c r="M30" s="3">
        <v>1.095</v>
      </c>
      <c r="N30">
        <v>0.13</v>
      </c>
      <c r="O30" s="89">
        <v>-0.16</v>
      </c>
      <c r="P30" s="89">
        <v>0.02</v>
      </c>
    </row>
    <row r="31" spans="1:16">
      <c r="A31" s="3"/>
      <c r="B31" s="3"/>
      <c r="C31" s="14">
        <f t="shared" si="3"/>
        <v>37500</v>
      </c>
      <c r="D31" s="1">
        <v>4.2779087004066102E-2</v>
      </c>
      <c r="E31" s="1">
        <v>3.9020000000000001</v>
      </c>
      <c r="F31" s="1">
        <v>0.39250000000000002</v>
      </c>
      <c r="G31" s="1">
        <v>-0.82499999999999996</v>
      </c>
      <c r="H31" s="1">
        <v>0.02</v>
      </c>
      <c r="I31" s="1">
        <v>0</v>
      </c>
      <c r="J31" s="1">
        <v>0</v>
      </c>
      <c r="K31" s="1">
        <v>-0.39500000000000002</v>
      </c>
      <c r="L31">
        <v>1.7162500140262E-3</v>
      </c>
      <c r="M31" s="3">
        <v>1.095</v>
      </c>
      <c r="N31">
        <v>0.13</v>
      </c>
      <c r="O31" s="89">
        <v>-0.16</v>
      </c>
      <c r="P31" s="89">
        <v>0.02</v>
      </c>
    </row>
    <row r="32" spans="1:16">
      <c r="A32" s="3"/>
      <c r="B32" s="3"/>
      <c r="C32" s="14">
        <f t="shared" si="3"/>
        <v>37530</v>
      </c>
      <c r="D32" s="1">
        <v>4.3219374046018298E-2</v>
      </c>
      <c r="E32" s="1">
        <v>3.92</v>
      </c>
      <c r="F32" s="1">
        <v>0.39250000000000002</v>
      </c>
      <c r="G32" s="1">
        <v>-0.82499999999999996</v>
      </c>
      <c r="H32" s="1">
        <v>0.02</v>
      </c>
      <c r="I32" s="1">
        <v>0</v>
      </c>
      <c r="J32" s="1">
        <v>0</v>
      </c>
      <c r="K32" s="1">
        <v>-0.39500000000000002</v>
      </c>
      <c r="L32">
        <v>1.7159381724951E-3</v>
      </c>
      <c r="M32" s="3">
        <v>0.245</v>
      </c>
      <c r="N32">
        <v>0.13</v>
      </c>
      <c r="O32" s="89">
        <v>-0.16</v>
      </c>
      <c r="P32" s="89">
        <v>0.02</v>
      </c>
    </row>
    <row r="33" spans="1:16">
      <c r="A33" s="3"/>
      <c r="B33" s="3"/>
      <c r="C33" s="14">
        <f t="shared" si="3"/>
        <v>37561</v>
      </c>
      <c r="D33" s="1">
        <v>4.3690786094947101E-2</v>
      </c>
      <c r="E33" s="1">
        <v>4.0280000000000005</v>
      </c>
      <c r="F33" s="1">
        <v>0.39500000000000002</v>
      </c>
      <c r="G33" s="1">
        <v>-0.28000000000000003</v>
      </c>
      <c r="H33" s="1">
        <v>3.2500000000000001E-2</v>
      </c>
      <c r="I33" s="1">
        <v>0</v>
      </c>
      <c r="J33" s="1">
        <v>0</v>
      </c>
      <c r="K33" s="1">
        <v>-0.38</v>
      </c>
      <c r="L33">
        <v>5.4901421932413005E-3</v>
      </c>
      <c r="M33" s="3">
        <v>0.89</v>
      </c>
      <c r="N33">
        <v>0.08</v>
      </c>
      <c r="O33" s="89">
        <v>0.74</v>
      </c>
      <c r="P33" s="89">
        <v>0.06</v>
      </c>
    </row>
    <row r="34" spans="1:16">
      <c r="A34" s="3"/>
      <c r="B34" s="3"/>
      <c r="C34" s="14">
        <f t="shared" si="3"/>
        <v>37591</v>
      </c>
      <c r="D34" s="1">
        <v>4.4146991374454103E-2</v>
      </c>
      <c r="E34" s="1">
        <v>4.16</v>
      </c>
      <c r="F34" s="1">
        <v>0.39750000000000002</v>
      </c>
      <c r="G34" s="1">
        <v>-0.28000000000000003</v>
      </c>
      <c r="H34" s="1">
        <v>3.2500000000000001E-2</v>
      </c>
      <c r="I34" s="1">
        <v>0</v>
      </c>
      <c r="J34" s="1">
        <v>0</v>
      </c>
      <c r="K34" s="1">
        <v>-0.38</v>
      </c>
      <c r="L34">
        <v>5.4893694314623008E-3</v>
      </c>
      <c r="M34" s="3">
        <v>0.89</v>
      </c>
      <c r="N34">
        <v>0.08</v>
      </c>
      <c r="O34" s="89">
        <v>0.84</v>
      </c>
      <c r="P34" s="89">
        <v>0.06</v>
      </c>
    </row>
    <row r="35" spans="1:16">
      <c r="A35" s="3"/>
      <c r="B35" s="3"/>
      <c r="C35" s="14">
        <f t="shared" si="3"/>
        <v>37622</v>
      </c>
      <c r="D35" s="1">
        <v>4.4635778415741199E-2</v>
      </c>
      <c r="E35" s="1">
        <v>4.2249999999999996</v>
      </c>
      <c r="F35" s="1">
        <v>0.4</v>
      </c>
      <c r="G35" s="1">
        <v>-0.28000000000000003</v>
      </c>
      <c r="H35" s="1">
        <v>3.2500000000000001E-2</v>
      </c>
      <c r="I35" s="1">
        <v>0</v>
      </c>
      <c r="J35" s="1">
        <v>0</v>
      </c>
      <c r="K35" s="1">
        <v>-0.38</v>
      </c>
      <c r="L35">
        <v>5.4887791373834007E-3</v>
      </c>
      <c r="M35" s="3">
        <v>0.62</v>
      </c>
      <c r="N35">
        <v>0.08</v>
      </c>
      <c r="O35" s="89">
        <v>1.19</v>
      </c>
      <c r="P35" s="89">
        <v>0.06</v>
      </c>
    </row>
    <row r="36" spans="1:16">
      <c r="A36" s="3"/>
      <c r="B36" s="3"/>
      <c r="C36" s="14">
        <f t="shared" si="3"/>
        <v>37653</v>
      </c>
      <c r="D36" s="1">
        <v>4.5145663567782303E-2</v>
      </c>
      <c r="E36" s="1">
        <v>4.1100000000000003</v>
      </c>
      <c r="F36" s="1">
        <v>0.39</v>
      </c>
      <c r="G36" s="1">
        <v>-0.28000000000000003</v>
      </c>
      <c r="H36" s="1">
        <v>3.2500000000000001E-2</v>
      </c>
      <c r="I36" s="1">
        <v>0</v>
      </c>
      <c r="J36" s="1">
        <v>0</v>
      </c>
      <c r="K36" s="1">
        <v>-0.38</v>
      </c>
      <c r="L36">
        <v>5.4884547641710999E-3</v>
      </c>
      <c r="M36" s="3">
        <v>0.62</v>
      </c>
      <c r="N36">
        <v>0.08</v>
      </c>
      <c r="O36" s="89">
        <v>0.74</v>
      </c>
      <c r="P36" s="89">
        <v>0.06</v>
      </c>
    </row>
    <row r="37" spans="1:16">
      <c r="A37" s="3"/>
      <c r="B37" s="3"/>
      <c r="C37" s="14">
        <f t="shared" si="3"/>
        <v>37681</v>
      </c>
      <c r="D37" s="1">
        <v>4.5606205070220202E-2</v>
      </c>
      <c r="E37" s="1">
        <v>3.9620000000000002</v>
      </c>
      <c r="F37" s="1">
        <v>0.375</v>
      </c>
      <c r="G37" s="1">
        <v>-0.28000000000000003</v>
      </c>
      <c r="H37" s="1">
        <v>3.2500000000000001E-2</v>
      </c>
      <c r="I37" s="1">
        <v>0</v>
      </c>
      <c r="J37" s="1">
        <v>0</v>
      </c>
      <c r="K37" s="1">
        <v>-0.38</v>
      </c>
      <c r="L37">
        <v>5.4882452196687997E-3</v>
      </c>
      <c r="M37" s="3">
        <v>0.62</v>
      </c>
      <c r="N37">
        <v>0.08</v>
      </c>
      <c r="O37" s="89">
        <v>0.49</v>
      </c>
      <c r="P37" s="89">
        <v>0.06</v>
      </c>
    </row>
    <row r="38" spans="1:16">
      <c r="A38" s="3"/>
      <c r="B38" s="3"/>
      <c r="C38" s="14">
        <f t="shared" si="3"/>
        <v>37712</v>
      </c>
      <c r="D38" s="1">
        <v>4.6091306680786599E-2</v>
      </c>
      <c r="E38" s="1">
        <v>3.7</v>
      </c>
      <c r="F38" s="1">
        <v>0.34250000000000003</v>
      </c>
      <c r="G38" s="1">
        <v>-0.47</v>
      </c>
      <c r="H38" s="1">
        <v>0.02</v>
      </c>
      <c r="I38" s="1">
        <v>0</v>
      </c>
      <c r="J38" s="1">
        <v>0</v>
      </c>
      <c r="K38" s="1">
        <v>-0.435</v>
      </c>
      <c r="L38">
        <v>1.7149573362544E-3</v>
      </c>
      <c r="M38" s="3">
        <v>0.24</v>
      </c>
      <c r="N38">
        <v>0.08</v>
      </c>
      <c r="O38" s="89">
        <v>-0.13</v>
      </c>
      <c r="P38" s="89">
        <v>0.02</v>
      </c>
    </row>
    <row r="39" spans="1:16">
      <c r="A39" s="3"/>
      <c r="B39" s="3"/>
      <c r="C39" s="14">
        <f t="shared" si="3"/>
        <v>37742</v>
      </c>
      <c r="D39" s="1">
        <v>4.6525957826702304E-2</v>
      </c>
      <c r="E39" s="1">
        <v>3.69</v>
      </c>
      <c r="F39" s="1">
        <v>0.33750000000000002</v>
      </c>
      <c r="G39" s="1">
        <v>-0.47</v>
      </c>
      <c r="H39" s="1">
        <v>0.02</v>
      </c>
      <c r="I39" s="1">
        <v>0</v>
      </c>
      <c r="J39" s="1">
        <v>0</v>
      </c>
      <c r="K39" s="1">
        <v>-0.435</v>
      </c>
      <c r="L39">
        <v>1.7147530823117001E-3</v>
      </c>
      <c r="M39" s="3">
        <v>0.24</v>
      </c>
      <c r="N39">
        <v>0.08</v>
      </c>
      <c r="O39" s="89">
        <v>-0.13</v>
      </c>
      <c r="P39" s="89">
        <v>0.02</v>
      </c>
    </row>
    <row r="40" spans="1:16">
      <c r="A40" s="3"/>
      <c r="B40" s="3"/>
      <c r="C40" s="14">
        <f t="shared" si="3"/>
        <v>37773</v>
      </c>
      <c r="D40" s="1">
        <v>4.6975097410528306E-2</v>
      </c>
      <c r="E40" s="1">
        <v>3.73</v>
      </c>
      <c r="F40" s="1">
        <v>0.33750000000000002</v>
      </c>
      <c r="G40" s="1">
        <v>-0.47</v>
      </c>
      <c r="H40" s="1">
        <v>0.02</v>
      </c>
      <c r="I40" s="1">
        <v>0</v>
      </c>
      <c r="J40" s="1">
        <v>0</v>
      </c>
      <c r="K40" s="1">
        <v>-0.435</v>
      </c>
      <c r="L40">
        <v>1.7145549153962001E-3</v>
      </c>
      <c r="M40" s="3">
        <v>0.24</v>
      </c>
      <c r="N40">
        <v>0.08</v>
      </c>
      <c r="O40" s="89">
        <v>-0.13</v>
      </c>
      <c r="P40" s="89">
        <v>0.02</v>
      </c>
    </row>
    <row r="41" spans="1:16">
      <c r="A41" s="3"/>
      <c r="B41" s="3"/>
      <c r="C41" s="14">
        <f t="shared" si="3"/>
        <v>37803</v>
      </c>
      <c r="D41" s="1">
        <v>4.7397409554257301E-2</v>
      </c>
      <c r="E41" s="1">
        <v>3.7850000000000001</v>
      </c>
      <c r="F41" s="1">
        <v>0.33750000000000002</v>
      </c>
      <c r="G41" s="1">
        <v>-0.47</v>
      </c>
      <c r="H41" s="1">
        <v>0.02</v>
      </c>
      <c r="I41" s="1">
        <v>0</v>
      </c>
      <c r="J41" s="1">
        <v>0</v>
      </c>
      <c r="K41" s="1">
        <v>-0.435</v>
      </c>
      <c r="L41">
        <v>1.7146422066397001E-3</v>
      </c>
      <c r="M41" s="3">
        <v>0.24</v>
      </c>
      <c r="N41">
        <v>0.08</v>
      </c>
      <c r="O41" s="89">
        <v>-0.13</v>
      </c>
      <c r="P41" s="89">
        <v>0.02</v>
      </c>
    </row>
    <row r="42" spans="1:16">
      <c r="A42" s="3"/>
      <c r="B42" s="3"/>
      <c r="C42" s="14">
        <f t="shared" si="3"/>
        <v>37834</v>
      </c>
      <c r="D42" s="1">
        <v>4.7816110145831599E-2</v>
      </c>
      <c r="E42" s="1">
        <v>3.8149999999999999</v>
      </c>
      <c r="F42" s="1">
        <v>0.33750000000000002</v>
      </c>
      <c r="G42" s="1">
        <v>-0.47</v>
      </c>
      <c r="H42" s="1">
        <v>0.02</v>
      </c>
      <c r="I42" s="1">
        <v>0</v>
      </c>
      <c r="J42" s="1">
        <v>0</v>
      </c>
      <c r="K42" s="1">
        <v>-0.435</v>
      </c>
      <c r="L42">
        <v>1.7147547754337001E-3</v>
      </c>
      <c r="M42" s="3">
        <v>0.24</v>
      </c>
      <c r="N42">
        <v>0.08</v>
      </c>
      <c r="O42" s="89">
        <v>-0.13</v>
      </c>
      <c r="P42" s="89">
        <v>0.02</v>
      </c>
    </row>
    <row r="43" spans="1:16">
      <c r="A43" s="3"/>
      <c r="B43" s="3"/>
      <c r="C43" s="9">
        <f t="shared" si="3"/>
        <v>37865</v>
      </c>
      <c r="D43" s="1">
        <v>4.82348107960009E-2</v>
      </c>
      <c r="E43" s="1">
        <v>3.8270000000000004</v>
      </c>
      <c r="F43" s="1">
        <v>0.34</v>
      </c>
      <c r="G43" s="1">
        <v>-0.47</v>
      </c>
      <c r="H43" s="1">
        <v>0.02</v>
      </c>
      <c r="I43" s="1">
        <v>0</v>
      </c>
      <c r="J43" s="1">
        <v>0</v>
      </c>
      <c r="K43" s="1">
        <v>-0.435</v>
      </c>
      <c r="L43">
        <v>1.7149019182583001E-3</v>
      </c>
      <c r="M43" s="3">
        <v>0.24</v>
      </c>
      <c r="N43">
        <v>0.08</v>
      </c>
      <c r="O43" s="89">
        <v>-0.13</v>
      </c>
      <c r="P43" s="89">
        <v>0.02</v>
      </c>
    </row>
    <row r="44" spans="1:16">
      <c r="A44" s="3"/>
      <c r="B44" s="3"/>
      <c r="C44" s="9">
        <f t="shared" si="3"/>
        <v>37895</v>
      </c>
      <c r="D44" s="1">
        <v>4.8621607873799502E-2</v>
      </c>
      <c r="E44" s="1">
        <v>3.85</v>
      </c>
      <c r="F44" s="1">
        <v>0.34250000000000003</v>
      </c>
      <c r="G44" s="1">
        <v>-0.47</v>
      </c>
      <c r="H44" s="1">
        <v>0.02</v>
      </c>
      <c r="I44" s="1">
        <v>0</v>
      </c>
      <c r="J44" s="1">
        <v>0</v>
      </c>
      <c r="K44" s="1">
        <v>-0.435</v>
      </c>
      <c r="L44">
        <v>1.7150057099322999E-3</v>
      </c>
      <c r="M44" s="3">
        <v>0.24</v>
      </c>
      <c r="N44">
        <v>0.08</v>
      </c>
      <c r="O44" s="89">
        <v>-0.13</v>
      </c>
      <c r="P44" s="89">
        <v>0.02</v>
      </c>
    </row>
    <row r="45" spans="1:16">
      <c r="A45" s="3"/>
      <c r="B45" s="3"/>
      <c r="C45" s="9">
        <f t="shared" si="3"/>
        <v>37926</v>
      </c>
      <c r="D45" s="1">
        <v>4.8998232340962601E-2</v>
      </c>
      <c r="E45" s="1">
        <v>3.9849999999999999</v>
      </c>
      <c r="F45" s="1">
        <v>0.34499999999999997</v>
      </c>
      <c r="G45" s="1">
        <v>-0.24</v>
      </c>
      <c r="H45" s="1">
        <v>3.5000000000000003E-2</v>
      </c>
      <c r="I45" s="1">
        <v>0</v>
      </c>
      <c r="J45" s="1">
        <v>0</v>
      </c>
      <c r="K45" s="1">
        <v>-0.38</v>
      </c>
      <c r="L45">
        <v>5.4881559466971996E-3</v>
      </c>
      <c r="M45" s="3">
        <v>0.33</v>
      </c>
      <c r="N45">
        <v>0.1</v>
      </c>
      <c r="O45" s="89">
        <v>0.58400000000000007</v>
      </c>
      <c r="P45" s="89">
        <v>0.06</v>
      </c>
    </row>
    <row r="46" spans="1:16">
      <c r="A46" s="3"/>
      <c r="B46" s="3"/>
      <c r="C46" s="9">
        <f t="shared" si="3"/>
        <v>37956</v>
      </c>
      <c r="D46" s="1">
        <v>4.9362707676880099E-2</v>
      </c>
      <c r="E46" s="1">
        <v>4.125</v>
      </c>
      <c r="F46" s="1">
        <v>0.34749999999999998</v>
      </c>
      <c r="G46" s="1">
        <v>-0.24</v>
      </c>
      <c r="H46" s="1">
        <v>3.5000000000000003E-2</v>
      </c>
      <c r="I46" s="1">
        <v>0</v>
      </c>
      <c r="J46" s="1">
        <v>0</v>
      </c>
      <c r="K46" s="1">
        <v>-0.38</v>
      </c>
      <c r="L46">
        <v>5.4883581329890005E-3</v>
      </c>
      <c r="M46" s="3">
        <v>0.33</v>
      </c>
      <c r="N46">
        <v>0.1</v>
      </c>
      <c r="O46" s="89">
        <v>0.66400000000000003</v>
      </c>
      <c r="P46" s="89">
        <v>0.06</v>
      </c>
    </row>
    <row r="47" spans="1:16">
      <c r="A47" s="3"/>
      <c r="B47" s="3"/>
      <c r="C47" s="9">
        <f t="shared" si="3"/>
        <v>37987</v>
      </c>
      <c r="D47" s="1">
        <v>4.9728934346777297E-2</v>
      </c>
      <c r="E47" s="1">
        <v>4.1710000000000003</v>
      </c>
      <c r="F47" s="1">
        <v>0.35</v>
      </c>
      <c r="G47" s="1">
        <v>-0.24</v>
      </c>
      <c r="H47" s="1">
        <v>3.5000000000000003E-2</v>
      </c>
      <c r="I47" s="1">
        <v>0</v>
      </c>
      <c r="J47" s="1">
        <v>0</v>
      </c>
      <c r="K47" s="1">
        <v>-0.38</v>
      </c>
      <c r="L47">
        <v>5.4884949738248003E-3</v>
      </c>
      <c r="M47" s="3">
        <v>0.33</v>
      </c>
      <c r="N47">
        <v>0.1</v>
      </c>
      <c r="O47" s="89">
        <v>0.74399999999999999</v>
      </c>
      <c r="P47" s="89">
        <v>0.06</v>
      </c>
    </row>
    <row r="48" spans="1:16">
      <c r="A48" s="3"/>
      <c r="B48" s="3"/>
      <c r="C48" s="9">
        <f t="shared" si="3"/>
        <v>38018</v>
      </c>
      <c r="D48" s="1">
        <v>5.0084069976950502E-2</v>
      </c>
      <c r="E48" s="1">
        <v>4.0529999999999999</v>
      </c>
      <c r="F48" s="1">
        <v>0.33500000000000002</v>
      </c>
      <c r="G48" s="1">
        <v>-0.24</v>
      </c>
      <c r="H48" s="1">
        <v>3.5000000000000003E-2</v>
      </c>
      <c r="I48" s="1">
        <v>0</v>
      </c>
      <c r="J48" s="1">
        <v>0</v>
      </c>
      <c r="K48" s="1">
        <v>-0.38</v>
      </c>
      <c r="L48">
        <v>5.4885368901674003E-3</v>
      </c>
      <c r="M48" s="3">
        <v>0.33</v>
      </c>
      <c r="N48">
        <v>0.1</v>
      </c>
      <c r="O48" s="89">
        <v>0.60399999999999998</v>
      </c>
      <c r="P48" s="89">
        <v>0.06</v>
      </c>
    </row>
    <row r="49" spans="1:16" s="93" customFormat="1">
      <c r="C49" s="94">
        <f t="shared" si="3"/>
        <v>38047</v>
      </c>
      <c r="D49" s="92">
        <v>5.0416293669104405E-2</v>
      </c>
      <c r="E49" s="92">
        <v>3.92</v>
      </c>
      <c r="F49" s="92">
        <v>0.32500000000000001</v>
      </c>
      <c r="G49" s="92">
        <v>-0.24</v>
      </c>
      <c r="H49" s="92">
        <v>3.5000000000000003E-2</v>
      </c>
      <c r="I49" s="92">
        <v>0</v>
      </c>
      <c r="J49" s="92">
        <v>0</v>
      </c>
      <c r="K49" s="92">
        <v>-0.38</v>
      </c>
      <c r="L49" s="95">
        <v>5.4886239900045009E-3</v>
      </c>
      <c r="M49" s="93">
        <v>0.33</v>
      </c>
      <c r="N49" s="95">
        <v>0.1</v>
      </c>
      <c r="O49" s="96">
        <v>0.40400000000000003</v>
      </c>
      <c r="P49" s="96">
        <v>0.06</v>
      </c>
    </row>
    <row r="50" spans="1:16">
      <c r="A50" s="3"/>
      <c r="B50" s="3"/>
      <c r="C50" s="9">
        <f t="shared" si="3"/>
        <v>38078</v>
      </c>
      <c r="D50" s="1">
        <v>5.07431229625981E-2</v>
      </c>
      <c r="E50" s="1">
        <v>3.7349999999999999</v>
      </c>
      <c r="F50" s="1">
        <v>0.3075</v>
      </c>
      <c r="G50" s="1">
        <v>-0.27</v>
      </c>
      <c r="H50" s="1">
        <v>0.02</v>
      </c>
      <c r="I50" s="1">
        <v>0</v>
      </c>
      <c r="J50" s="1">
        <v>0</v>
      </c>
      <c r="K50" s="1">
        <v>-0.42499999999999999</v>
      </c>
      <c r="L50">
        <v>1.715106430559E-3</v>
      </c>
      <c r="M50" s="3">
        <v>0.28000000000000003</v>
      </c>
      <c r="N50">
        <v>7.0000000000000007E-2</v>
      </c>
      <c r="O50" s="89">
        <v>-7.4999999999999997E-2</v>
      </c>
      <c r="P50" s="89">
        <v>0.02</v>
      </c>
    </row>
    <row r="51" spans="1:16">
      <c r="A51" s="3"/>
      <c r="B51" s="3"/>
      <c r="C51" s="9">
        <f t="shared" si="3"/>
        <v>38108</v>
      </c>
      <c r="D51" s="1">
        <v>5.1030189878360901E-2</v>
      </c>
      <c r="E51" s="1">
        <v>3.7250000000000001</v>
      </c>
      <c r="F51" s="1">
        <v>0.30499999999999999</v>
      </c>
      <c r="G51" s="1">
        <v>-0.27</v>
      </c>
      <c r="H51" s="1">
        <v>0.02</v>
      </c>
      <c r="I51" s="1">
        <v>0</v>
      </c>
      <c r="J51" s="1">
        <v>0</v>
      </c>
      <c r="K51" s="1">
        <v>-0.42499999999999999</v>
      </c>
      <c r="L51">
        <v>1.7148868993444001E-3</v>
      </c>
      <c r="M51" s="3">
        <v>0.28000000000000003</v>
      </c>
      <c r="N51">
        <v>7.0000000000000007E-2</v>
      </c>
      <c r="O51" s="89">
        <v>-7.4999999999999997E-2</v>
      </c>
      <c r="P51" s="89">
        <v>0.02</v>
      </c>
    </row>
    <row r="52" spans="1:16">
      <c r="A52" s="3"/>
      <c r="B52" s="3"/>
      <c r="C52" s="9">
        <f t="shared" si="3"/>
        <v>38139</v>
      </c>
      <c r="D52" s="1">
        <v>5.1326825720207303E-2</v>
      </c>
      <c r="E52" s="1">
        <v>3.7610000000000001</v>
      </c>
      <c r="F52" s="1">
        <v>0.30499999999999999</v>
      </c>
      <c r="G52" s="1">
        <v>-0.27</v>
      </c>
      <c r="H52" s="1">
        <v>0.02</v>
      </c>
      <c r="I52" s="1">
        <v>0</v>
      </c>
      <c r="J52" s="1">
        <v>0</v>
      </c>
      <c r="K52" s="1">
        <v>-0.42499999999999999</v>
      </c>
      <c r="L52">
        <v>1.7146600732188E-3</v>
      </c>
      <c r="M52" s="3">
        <v>0.28000000000000003</v>
      </c>
      <c r="N52">
        <v>7.0000000000000007E-2</v>
      </c>
      <c r="O52" s="89">
        <v>-7.4999999999999997E-2</v>
      </c>
      <c r="P52" s="89">
        <v>0.02</v>
      </c>
    </row>
    <row r="53" spans="1:16">
      <c r="A53" s="3"/>
      <c r="B53" s="3"/>
      <c r="C53" s="9">
        <f t="shared" si="3"/>
        <v>38169</v>
      </c>
      <c r="D53" s="1">
        <v>5.1601327521049199E-2</v>
      </c>
      <c r="E53" s="1">
        <v>3.81</v>
      </c>
      <c r="F53" s="1">
        <v>0.30499999999999999</v>
      </c>
      <c r="G53" s="1">
        <v>-0.27</v>
      </c>
      <c r="H53" s="1">
        <v>0.02</v>
      </c>
      <c r="I53" s="1">
        <v>0</v>
      </c>
      <c r="J53" s="1">
        <v>0</v>
      </c>
      <c r="K53" s="1">
        <v>-0.42499999999999999</v>
      </c>
      <c r="L53">
        <v>1.7149368947644002E-3</v>
      </c>
      <c r="M53" s="3">
        <v>0.28000000000000003</v>
      </c>
      <c r="N53">
        <v>7.0000000000000007E-2</v>
      </c>
      <c r="O53" s="89">
        <v>-7.4999999999999997E-2</v>
      </c>
      <c r="P53" s="89">
        <v>0.02</v>
      </c>
    </row>
    <row r="54" spans="1:16">
      <c r="A54" s="3"/>
      <c r="B54" s="3"/>
      <c r="C54" s="9">
        <f t="shared" si="3"/>
        <v>38200</v>
      </c>
      <c r="D54" s="1">
        <v>5.1871181276778304E-2</v>
      </c>
      <c r="E54" s="1">
        <v>3.855</v>
      </c>
      <c r="F54" s="1">
        <v>0.30499999999999999</v>
      </c>
      <c r="G54" s="1">
        <v>-0.27</v>
      </c>
      <c r="H54" s="1">
        <v>0.02</v>
      </c>
      <c r="I54" s="1">
        <v>0</v>
      </c>
      <c r="J54" s="1">
        <v>0</v>
      </c>
      <c r="K54" s="1">
        <v>-0.42499999999999999</v>
      </c>
      <c r="L54">
        <v>1.7153268603318E-3</v>
      </c>
      <c r="M54" s="3">
        <v>0.28000000000000003</v>
      </c>
      <c r="N54">
        <v>7.0000000000000007E-2</v>
      </c>
      <c r="O54" s="89">
        <v>-7.4999999999999997E-2</v>
      </c>
      <c r="P54" s="89">
        <v>0.02</v>
      </c>
    </row>
    <row r="55" spans="1:16">
      <c r="A55" s="3"/>
      <c r="B55" s="3"/>
      <c r="C55" s="9">
        <f t="shared" si="3"/>
        <v>38231</v>
      </c>
      <c r="D55" s="1">
        <v>5.2141035056798596E-2</v>
      </c>
      <c r="E55" s="1">
        <v>3.8620000000000001</v>
      </c>
      <c r="F55" s="1">
        <v>0.30499999999999999</v>
      </c>
      <c r="G55" s="1">
        <v>-0.27</v>
      </c>
      <c r="H55" s="1">
        <v>0.02</v>
      </c>
      <c r="I55" s="1">
        <v>0</v>
      </c>
      <c r="J55" s="1">
        <v>0</v>
      </c>
      <c r="K55" s="1">
        <v>-0.42499999999999999</v>
      </c>
      <c r="L55">
        <v>1.7157492230474001E-3</v>
      </c>
      <c r="M55" s="3">
        <v>0.28000000000000003</v>
      </c>
      <c r="N55">
        <v>7.0000000000000007E-2</v>
      </c>
      <c r="O55" s="89">
        <v>-7.4999999999999997E-2</v>
      </c>
      <c r="P55" s="89">
        <v>0.02</v>
      </c>
    </row>
    <row r="56" spans="1:16">
      <c r="A56" s="3"/>
      <c r="B56" s="3"/>
      <c r="C56" s="9">
        <f t="shared" si="3"/>
        <v>38261</v>
      </c>
      <c r="D56" s="1">
        <v>5.2390649588205405E-2</v>
      </c>
      <c r="E56" s="1">
        <v>3.89</v>
      </c>
      <c r="F56" s="1">
        <v>0.30499999999999999</v>
      </c>
      <c r="G56" s="1">
        <v>-0.27</v>
      </c>
      <c r="H56" s="1">
        <v>0.02</v>
      </c>
      <c r="I56" s="1">
        <v>0</v>
      </c>
      <c r="J56" s="1">
        <v>0</v>
      </c>
      <c r="K56" s="1">
        <v>-0.42499999999999999</v>
      </c>
      <c r="L56">
        <v>1.7161247076258E-3</v>
      </c>
      <c r="M56" s="3">
        <v>0.28000000000000003</v>
      </c>
      <c r="N56">
        <v>7.0000000000000007E-2</v>
      </c>
      <c r="O56" s="89">
        <v>-7.4999999999999997E-2</v>
      </c>
      <c r="P56" s="89">
        <v>0.02</v>
      </c>
    </row>
    <row r="57" spans="1:16">
      <c r="A57" s="3"/>
      <c r="B57" s="3"/>
      <c r="C57" s="9">
        <f t="shared" si="3"/>
        <v>38292</v>
      </c>
      <c r="D57" s="1">
        <v>5.26374908053562E-2</v>
      </c>
      <c r="E57" s="1">
        <v>4.0250000000000004</v>
      </c>
      <c r="F57" s="1">
        <v>0.30499999999999999</v>
      </c>
      <c r="G57" s="1">
        <v>-0.18</v>
      </c>
      <c r="H57" s="1">
        <v>3.5000000000000003E-2</v>
      </c>
      <c r="I57" s="1">
        <v>0</v>
      </c>
      <c r="J57" s="1">
        <v>0</v>
      </c>
      <c r="K57" s="1">
        <v>-0.38</v>
      </c>
      <c r="L57">
        <v>5.4927296648260007E-3</v>
      </c>
      <c r="M57" s="3">
        <v>0.32</v>
      </c>
      <c r="N57">
        <v>0.09</v>
      </c>
      <c r="O57" s="89">
        <v>0.34800000000000003</v>
      </c>
      <c r="P57" s="89">
        <v>0.06</v>
      </c>
    </row>
    <row r="58" spans="1:16">
      <c r="A58" s="3"/>
      <c r="B58" s="3"/>
      <c r="C58" s="9">
        <f t="shared" si="3"/>
        <v>38322</v>
      </c>
      <c r="D58" s="1">
        <v>5.2876369421943605E-2</v>
      </c>
      <c r="E58" s="1">
        <v>4.16</v>
      </c>
      <c r="F58" s="1">
        <v>0.3075</v>
      </c>
      <c r="G58" s="1">
        <v>-0.18</v>
      </c>
      <c r="H58" s="1">
        <v>3.5000000000000003E-2</v>
      </c>
      <c r="I58" s="1">
        <v>0</v>
      </c>
      <c r="J58" s="1">
        <v>0</v>
      </c>
      <c r="K58" s="1">
        <v>-0.38</v>
      </c>
      <c r="L58">
        <v>5.4939026216767007E-3</v>
      </c>
      <c r="M58" s="3">
        <v>0.32</v>
      </c>
      <c r="N58">
        <v>0.09</v>
      </c>
      <c r="O58" s="89">
        <v>0.40800000000000003</v>
      </c>
      <c r="P58" s="89">
        <v>0.06</v>
      </c>
    </row>
    <row r="59" spans="1:16">
      <c r="A59" s="3"/>
      <c r="B59" s="3"/>
      <c r="C59" s="9">
        <f t="shared" si="3"/>
        <v>38353</v>
      </c>
      <c r="D59" s="1">
        <v>5.3118630585192499E-2</v>
      </c>
      <c r="E59" s="1">
        <v>4.2010000000000005</v>
      </c>
      <c r="F59" s="1">
        <v>0.3125</v>
      </c>
      <c r="G59" s="1">
        <v>-0.18</v>
      </c>
      <c r="H59" s="1">
        <v>3.5000000000000003E-2</v>
      </c>
      <c r="I59" s="1">
        <v>0</v>
      </c>
      <c r="J59" s="1">
        <v>0</v>
      </c>
      <c r="K59" s="1">
        <v>-0.38</v>
      </c>
      <c r="L59">
        <v>5.4951084974495003E-3</v>
      </c>
      <c r="M59" s="3">
        <v>0.32</v>
      </c>
      <c r="N59">
        <v>0.09</v>
      </c>
      <c r="O59" s="89">
        <v>0.47800000000000004</v>
      </c>
      <c r="P59" s="89">
        <v>0.06</v>
      </c>
    </row>
    <row r="60" spans="1:16">
      <c r="A60" s="3"/>
      <c r="B60" s="3"/>
      <c r="C60" s="9">
        <f t="shared" si="3"/>
        <v>38384</v>
      </c>
      <c r="D60" s="1">
        <v>5.3357119925689901E-2</v>
      </c>
      <c r="E60" s="1">
        <v>4.0830000000000002</v>
      </c>
      <c r="F60" s="1">
        <v>0.30499999999999999</v>
      </c>
      <c r="G60" s="1">
        <v>-0.18</v>
      </c>
      <c r="H60" s="1">
        <v>3.5000000000000003E-2</v>
      </c>
      <c r="I60" s="1">
        <v>0</v>
      </c>
      <c r="J60" s="1">
        <v>0</v>
      </c>
      <c r="K60" s="1">
        <v>-0.38</v>
      </c>
      <c r="L60">
        <v>5.4963191282714E-3</v>
      </c>
      <c r="M60" s="3">
        <v>0.32</v>
      </c>
      <c r="N60">
        <v>0.09</v>
      </c>
      <c r="O60" s="89">
        <v>0.34800000000000003</v>
      </c>
      <c r="P60" s="89">
        <v>0.06</v>
      </c>
    </row>
    <row r="61" spans="1:16">
      <c r="A61" s="3"/>
      <c r="B61" s="3"/>
      <c r="C61" s="9">
        <f t="shared" si="3"/>
        <v>38412</v>
      </c>
      <c r="D61" s="1">
        <v>5.3572529668886495E-2</v>
      </c>
      <c r="E61" s="1">
        <v>3.95</v>
      </c>
      <c r="F61" s="1">
        <v>0.29499999999999998</v>
      </c>
      <c r="G61" s="1">
        <v>-0.18</v>
      </c>
      <c r="H61" s="1">
        <v>3.5000000000000003E-2</v>
      </c>
      <c r="I61" s="1">
        <v>0</v>
      </c>
      <c r="J61" s="1">
        <v>0</v>
      </c>
      <c r="K61" s="1">
        <v>-0.38</v>
      </c>
      <c r="L61">
        <v>5.4974772848103001E-3</v>
      </c>
      <c r="M61" s="3">
        <v>0.32</v>
      </c>
      <c r="N61">
        <v>0.09</v>
      </c>
      <c r="O61" s="89">
        <v>0.16800000000000001</v>
      </c>
      <c r="P61" s="89">
        <v>0.06</v>
      </c>
    </row>
    <row r="62" spans="1:16">
      <c r="A62" s="3"/>
      <c r="B62" s="3"/>
      <c r="C62" s="9">
        <f t="shared" si="3"/>
        <v>38443</v>
      </c>
      <c r="D62" s="1">
        <v>5.3792783728613201E-2</v>
      </c>
      <c r="E62" s="1">
        <v>3.7650000000000001</v>
      </c>
      <c r="F62" s="1">
        <v>0.28249999999999997</v>
      </c>
      <c r="G62" s="1">
        <v>-0.27</v>
      </c>
      <c r="H62" s="1">
        <v>0.02</v>
      </c>
      <c r="I62" s="1">
        <v>0</v>
      </c>
      <c r="J62" s="1">
        <v>0</v>
      </c>
      <c r="K62" s="1">
        <v>-0.435</v>
      </c>
      <c r="L62">
        <v>1.7182681178657001E-3</v>
      </c>
      <c r="M62" s="3">
        <v>0.28000000000000003</v>
      </c>
      <c r="N62">
        <v>0.06</v>
      </c>
      <c r="O62" s="89">
        <v>-0.1</v>
      </c>
      <c r="P62" s="89">
        <v>0.02</v>
      </c>
    </row>
    <row r="63" spans="1:16">
      <c r="A63" s="3"/>
      <c r="B63" s="3"/>
      <c r="C63" s="9">
        <f t="shared" si="3"/>
        <v>38473</v>
      </c>
      <c r="D63" s="1">
        <v>5.3989978814266995E-2</v>
      </c>
      <c r="E63" s="1">
        <v>3.7549999999999999</v>
      </c>
      <c r="F63" s="1">
        <v>0.27500000000000002</v>
      </c>
      <c r="G63" s="1">
        <v>-0.27</v>
      </c>
      <c r="H63" s="1">
        <v>0.02</v>
      </c>
      <c r="I63" s="1">
        <v>0</v>
      </c>
      <c r="J63" s="1">
        <v>0</v>
      </c>
      <c r="K63" s="1">
        <v>-0.435</v>
      </c>
      <c r="L63">
        <v>1.7184779226947998E-3</v>
      </c>
      <c r="M63" s="3">
        <v>0.28000000000000003</v>
      </c>
      <c r="N63">
        <v>0.06</v>
      </c>
      <c r="O63" s="89">
        <v>-0.1</v>
      </c>
      <c r="P63" s="89">
        <v>0.02</v>
      </c>
    </row>
    <row r="64" spans="1:16">
      <c r="A64" s="3"/>
      <c r="B64" s="3"/>
      <c r="C64" s="9">
        <f t="shared" si="3"/>
        <v>38504</v>
      </c>
      <c r="D64" s="1">
        <v>5.4193747083056507E-2</v>
      </c>
      <c r="E64" s="1">
        <v>3.7910000000000004</v>
      </c>
      <c r="F64" s="1">
        <v>0.27</v>
      </c>
      <c r="G64" s="1">
        <v>-0.27</v>
      </c>
      <c r="H64" s="1">
        <v>0.02</v>
      </c>
      <c r="I64" s="1">
        <v>0</v>
      </c>
      <c r="J64" s="1">
        <v>0</v>
      </c>
      <c r="K64" s="1">
        <v>-0.435</v>
      </c>
      <c r="L64">
        <v>1.7187081400338001E-3</v>
      </c>
      <c r="M64" s="3">
        <v>0.28000000000000003</v>
      </c>
      <c r="N64">
        <v>0.06</v>
      </c>
      <c r="O64" s="89">
        <v>-0.1</v>
      </c>
      <c r="P64" s="89">
        <v>0.02</v>
      </c>
    </row>
    <row r="65" spans="1:16">
      <c r="A65" s="3"/>
      <c r="B65" s="3"/>
      <c r="C65" s="9">
        <f t="shared" si="3"/>
        <v>38534</v>
      </c>
      <c r="D65" s="1">
        <v>5.4381235124814103E-2</v>
      </c>
      <c r="E65" s="1">
        <v>3.84</v>
      </c>
      <c r="F65" s="1">
        <v>0.27</v>
      </c>
      <c r="G65" s="1">
        <v>-0.27</v>
      </c>
      <c r="H65" s="1">
        <v>0.02</v>
      </c>
      <c r="I65" s="1">
        <v>0</v>
      </c>
      <c r="J65" s="1">
        <v>0</v>
      </c>
      <c r="K65" s="1">
        <v>-0.435</v>
      </c>
      <c r="L65">
        <v>1.7188777871466E-3</v>
      </c>
      <c r="M65" s="3">
        <v>0.28000000000000003</v>
      </c>
      <c r="N65">
        <v>0.06</v>
      </c>
      <c r="O65" s="89">
        <v>-0.1</v>
      </c>
      <c r="P65" s="89">
        <v>0.02</v>
      </c>
    </row>
    <row r="66" spans="1:16">
      <c r="A66" s="3"/>
      <c r="B66" s="3"/>
      <c r="C66" s="9">
        <f t="shared" si="3"/>
        <v>38565</v>
      </c>
      <c r="D66" s="1">
        <v>5.4564942140400398E-2</v>
      </c>
      <c r="E66" s="1">
        <v>3.8849999999999998</v>
      </c>
      <c r="F66" s="1">
        <v>0.27</v>
      </c>
      <c r="G66" s="1">
        <v>-0.27</v>
      </c>
      <c r="H66" s="1">
        <v>0.02</v>
      </c>
      <c r="I66" s="1">
        <v>0</v>
      </c>
      <c r="J66" s="1">
        <v>0</v>
      </c>
      <c r="K66" s="1">
        <v>-0.435</v>
      </c>
      <c r="L66">
        <v>1.7189939451120002E-3</v>
      </c>
      <c r="M66" s="3">
        <v>0.28000000000000003</v>
      </c>
      <c r="N66">
        <v>0.06</v>
      </c>
      <c r="O66" s="89">
        <v>-0.1</v>
      </c>
      <c r="P66" s="89">
        <v>0.02</v>
      </c>
    </row>
    <row r="67" spans="1:16">
      <c r="A67" s="3"/>
      <c r="B67" s="3"/>
      <c r="C67" s="9">
        <f t="shared" si="3"/>
        <v>38596</v>
      </c>
      <c r="D67" s="1">
        <v>5.4748649167229803E-2</v>
      </c>
      <c r="E67" s="1">
        <v>3.8920000000000003</v>
      </c>
      <c r="F67" s="1">
        <v>0.27</v>
      </c>
      <c r="G67" s="1">
        <v>-0.27</v>
      </c>
      <c r="H67" s="1">
        <v>0.02</v>
      </c>
      <c r="I67" s="1">
        <v>0</v>
      </c>
      <c r="J67" s="1">
        <v>0</v>
      </c>
      <c r="K67" s="1">
        <v>-0.435</v>
      </c>
      <c r="L67">
        <v>1.7191180437271E-3</v>
      </c>
      <c r="M67" s="3">
        <v>0.28000000000000003</v>
      </c>
      <c r="N67">
        <v>0.06</v>
      </c>
      <c r="O67" s="89">
        <v>-0.1</v>
      </c>
      <c r="P67" s="89">
        <v>0.02</v>
      </c>
    </row>
    <row r="68" spans="1:16">
      <c r="A68" s="3"/>
      <c r="B68" s="3"/>
      <c r="C68" s="9">
        <f t="shared" si="3"/>
        <v>38626</v>
      </c>
      <c r="D68" s="1">
        <v>5.4926430171639701E-2</v>
      </c>
      <c r="E68" s="1">
        <v>3.92</v>
      </c>
      <c r="F68" s="1">
        <v>0.27</v>
      </c>
      <c r="G68" s="1">
        <v>-0.27</v>
      </c>
      <c r="H68" s="1">
        <v>0.02</v>
      </c>
      <c r="I68" s="1">
        <v>0</v>
      </c>
      <c r="J68" s="1">
        <v>0</v>
      </c>
      <c r="K68" s="1">
        <v>-0.435</v>
      </c>
      <c r="L68">
        <v>1.7192456994852001E-3</v>
      </c>
      <c r="M68" s="3">
        <v>0.28000000000000003</v>
      </c>
      <c r="N68">
        <v>0.06</v>
      </c>
      <c r="O68" s="89">
        <v>-0.1</v>
      </c>
      <c r="P68" s="89">
        <v>0.02</v>
      </c>
    </row>
    <row r="69" spans="1:16">
      <c r="A69" s="3"/>
      <c r="B69" s="3"/>
      <c r="C69" s="9">
        <f t="shared" si="3"/>
        <v>38657</v>
      </c>
      <c r="D69" s="1">
        <v>5.5110137220590001E-2</v>
      </c>
      <c r="E69" s="1">
        <v>4.0549999999999997</v>
      </c>
      <c r="F69" s="1">
        <v>0.27</v>
      </c>
      <c r="G69" s="1">
        <v>-0.15</v>
      </c>
      <c r="H69" s="1">
        <v>3.5000000000000003E-2</v>
      </c>
      <c r="I69" s="1">
        <v>0</v>
      </c>
      <c r="J69" s="1">
        <v>0</v>
      </c>
      <c r="K69" s="1">
        <v>-0.38</v>
      </c>
      <c r="L69">
        <v>5.5020333524375999E-3</v>
      </c>
      <c r="M69" s="3">
        <v>0.3</v>
      </c>
      <c r="N69">
        <v>9.1999999999999998E-2</v>
      </c>
      <c r="O69" s="89">
        <v>0.34800000000000003</v>
      </c>
      <c r="P69" s="89">
        <v>0.06</v>
      </c>
    </row>
    <row r="70" spans="1:16">
      <c r="A70" s="3"/>
      <c r="B70" s="3"/>
      <c r="C70" s="9">
        <f t="shared" si="3"/>
        <v>38687</v>
      </c>
      <c r="D70" s="1">
        <v>5.5287918246404603E-2</v>
      </c>
      <c r="E70" s="1">
        <v>4.1900000000000004</v>
      </c>
      <c r="F70" s="1">
        <v>0.27250000000000002</v>
      </c>
      <c r="G70" s="1">
        <v>-0.15</v>
      </c>
      <c r="H70" s="1">
        <v>3.5000000000000003E-2</v>
      </c>
      <c r="I70" s="1">
        <v>0</v>
      </c>
      <c r="J70" s="1">
        <v>0</v>
      </c>
      <c r="K70" s="1">
        <v>-0.38</v>
      </c>
      <c r="L70">
        <v>5.5024902360258001E-3</v>
      </c>
      <c r="M70" s="3">
        <v>0.3</v>
      </c>
      <c r="N70">
        <v>9.1999999999999998E-2</v>
      </c>
      <c r="O70" s="89">
        <v>0.40800000000000003</v>
      </c>
      <c r="P70" s="89">
        <v>0.06</v>
      </c>
    </row>
    <row r="71" spans="1:16">
      <c r="A71" s="3"/>
      <c r="B71" s="3"/>
      <c r="C71" s="9">
        <f t="shared" si="3"/>
        <v>38718</v>
      </c>
      <c r="D71" s="1">
        <v>5.5471625317470998E-2</v>
      </c>
      <c r="E71" s="1">
        <v>4.2410000000000005</v>
      </c>
      <c r="F71" s="1">
        <v>0.27500000000000002</v>
      </c>
      <c r="G71" s="1">
        <v>-0.15</v>
      </c>
      <c r="H71" s="1">
        <v>3.5000000000000003E-2</v>
      </c>
      <c r="I71" s="1">
        <v>0</v>
      </c>
      <c r="J71" s="1">
        <v>0</v>
      </c>
      <c r="K71" s="1">
        <v>-0.38</v>
      </c>
      <c r="L71">
        <v>5.5029873482704003E-3</v>
      </c>
      <c r="M71" s="3">
        <v>0.3</v>
      </c>
      <c r="N71">
        <v>9.1999999999999998E-2</v>
      </c>
      <c r="O71" s="89">
        <v>0.47800000000000004</v>
      </c>
      <c r="P71" s="89">
        <v>0.06</v>
      </c>
    </row>
    <row r="72" spans="1:16">
      <c r="A72" s="3"/>
      <c r="B72" s="3"/>
      <c r="C72" s="9">
        <f t="shared" si="3"/>
        <v>38749</v>
      </c>
      <c r="D72" s="1">
        <v>5.5655332399775506E-2</v>
      </c>
      <c r="E72" s="1">
        <v>4.1230000000000002</v>
      </c>
      <c r="F72" s="1">
        <v>0.26750000000000002</v>
      </c>
      <c r="G72" s="1">
        <v>-0.15</v>
      </c>
      <c r="H72" s="1">
        <v>3.5000000000000003E-2</v>
      </c>
      <c r="I72" s="1">
        <v>0</v>
      </c>
      <c r="J72" s="1">
        <v>0</v>
      </c>
      <c r="K72" s="1">
        <v>-0.38</v>
      </c>
      <c r="L72">
        <v>5.5035098701381995E-3</v>
      </c>
      <c r="M72" s="3">
        <v>0.3</v>
      </c>
      <c r="N72">
        <v>9.1999999999999998E-2</v>
      </c>
      <c r="O72" s="89">
        <v>0.34800000000000003</v>
      </c>
      <c r="P72" s="89">
        <v>0.06</v>
      </c>
    </row>
    <row r="73" spans="1:16">
      <c r="A73" s="3"/>
      <c r="B73" s="3"/>
      <c r="C73" s="9">
        <f t="shared" si="3"/>
        <v>38777</v>
      </c>
      <c r="D73" s="1">
        <v>5.5821261386999103E-2</v>
      </c>
      <c r="E73" s="1">
        <v>3.99</v>
      </c>
      <c r="F73" s="1">
        <v>0.26250000000000001</v>
      </c>
      <c r="G73" s="1">
        <v>-0.15</v>
      </c>
      <c r="H73" s="1">
        <v>3.5000000000000003E-2</v>
      </c>
      <c r="I73" s="1">
        <v>0</v>
      </c>
      <c r="J73" s="1">
        <v>0</v>
      </c>
      <c r="K73" s="1">
        <v>-0.38</v>
      </c>
      <c r="L73">
        <v>5.5040036662717005E-3</v>
      </c>
      <c r="M73" s="3">
        <v>0.3</v>
      </c>
      <c r="N73">
        <v>9.1999999999999998E-2</v>
      </c>
      <c r="O73" s="89">
        <v>0.16800000000000001</v>
      </c>
      <c r="P73" s="89">
        <v>0.06</v>
      </c>
    </row>
    <row r="74" spans="1:16">
      <c r="A74" s="3"/>
      <c r="B74" s="3"/>
      <c r="C74" s="9">
        <f t="shared" si="3"/>
        <v>38808</v>
      </c>
      <c r="D74" s="1">
        <v>5.6004968490689103E-2</v>
      </c>
      <c r="E74" s="1">
        <v>3.8050000000000002</v>
      </c>
      <c r="F74" s="1">
        <v>0.25750000000000001</v>
      </c>
      <c r="G74" s="1">
        <v>-0.27</v>
      </c>
      <c r="H74" s="1">
        <v>0.02</v>
      </c>
      <c r="I74" s="1">
        <v>0</v>
      </c>
      <c r="J74" s="1">
        <v>0</v>
      </c>
      <c r="K74" s="1">
        <v>-0.46</v>
      </c>
      <c r="L74">
        <v>1.7201795472853E-3</v>
      </c>
      <c r="M74" s="3">
        <v>0.25</v>
      </c>
      <c r="N74">
        <v>6.2E-2</v>
      </c>
      <c r="O74" s="89">
        <v>-0.1</v>
      </c>
      <c r="P74" s="89">
        <v>0.02</v>
      </c>
    </row>
    <row r="75" spans="1:16">
      <c r="A75" s="3"/>
      <c r="B75" s="3"/>
      <c r="C75" s="9">
        <f t="shared" si="3"/>
        <v>38838</v>
      </c>
      <c r="D75" s="1">
        <v>5.6182749569473799E-2</v>
      </c>
      <c r="E75" s="1">
        <v>3.7949999999999999</v>
      </c>
      <c r="F75" s="1">
        <v>0.25</v>
      </c>
      <c r="G75" s="1">
        <v>-0.27</v>
      </c>
      <c r="H75" s="1">
        <v>0.02</v>
      </c>
      <c r="I75" s="1">
        <v>0</v>
      </c>
      <c r="J75" s="1">
        <v>0</v>
      </c>
      <c r="K75" s="1">
        <v>-0.46</v>
      </c>
      <c r="L75">
        <v>1.7203597554971001E-3</v>
      </c>
      <c r="M75" s="3">
        <v>0.25</v>
      </c>
      <c r="N75">
        <v>6.2E-2</v>
      </c>
      <c r="O75" s="89">
        <v>-0.1</v>
      </c>
      <c r="P75" s="89">
        <v>0.02</v>
      </c>
    </row>
    <row r="76" spans="1:16">
      <c r="A76" s="3"/>
      <c r="B76" s="3"/>
      <c r="C76" s="9">
        <f t="shared" si="3"/>
        <v>38869</v>
      </c>
      <c r="D76" s="1">
        <v>5.63664566952706E-2</v>
      </c>
      <c r="E76" s="1">
        <v>3.8310000000000004</v>
      </c>
      <c r="F76" s="1">
        <v>0.25</v>
      </c>
      <c r="G76" s="1">
        <v>-0.27</v>
      </c>
      <c r="H76" s="1">
        <v>0.02</v>
      </c>
      <c r="I76" s="1">
        <v>0</v>
      </c>
      <c r="J76" s="1">
        <v>0</v>
      </c>
      <c r="K76" s="1">
        <v>-0.46</v>
      </c>
      <c r="L76">
        <v>1.7205537848244E-3</v>
      </c>
      <c r="M76" s="3">
        <v>0.25</v>
      </c>
      <c r="N76">
        <v>6.2E-2</v>
      </c>
      <c r="O76" s="89">
        <v>-0.1</v>
      </c>
      <c r="P76" s="89">
        <v>0.02</v>
      </c>
    </row>
    <row r="77" spans="1:16">
      <c r="A77" s="3"/>
      <c r="B77" s="3"/>
      <c r="C77" s="9">
        <f t="shared" si="3"/>
        <v>38899</v>
      </c>
      <c r="D77" s="1">
        <v>5.6492482024604204E-2</v>
      </c>
      <c r="E77" s="1">
        <v>3.88</v>
      </c>
      <c r="F77" s="1">
        <v>0.25</v>
      </c>
      <c r="G77" s="1">
        <v>-0.27</v>
      </c>
      <c r="H77" s="1">
        <v>0.02</v>
      </c>
      <c r="I77" s="1">
        <v>0</v>
      </c>
      <c r="J77" s="1">
        <v>0</v>
      </c>
      <c r="K77" s="1">
        <v>-0.46</v>
      </c>
      <c r="L77">
        <v>1.7208840953130999E-3</v>
      </c>
      <c r="M77" s="3">
        <v>0.25</v>
      </c>
      <c r="N77">
        <v>6.2E-2</v>
      </c>
      <c r="O77" s="89">
        <v>-0.1</v>
      </c>
      <c r="P77" s="89">
        <v>0.02</v>
      </c>
    </row>
    <row r="78" spans="1:16">
      <c r="A78" s="3"/>
      <c r="B78" s="3"/>
      <c r="C78" s="9">
        <f t="shared" si="3"/>
        <v>38930</v>
      </c>
      <c r="D78" s="1">
        <v>5.66093379625663E-2</v>
      </c>
      <c r="E78" s="1">
        <v>3.9249999999999998</v>
      </c>
      <c r="F78" s="1">
        <v>0.25</v>
      </c>
      <c r="G78" s="1">
        <v>-0.27</v>
      </c>
      <c r="H78" s="1">
        <v>0.02</v>
      </c>
      <c r="I78" s="1">
        <v>0</v>
      </c>
      <c r="J78" s="1">
        <v>0</v>
      </c>
      <c r="K78" s="1">
        <v>-0.46</v>
      </c>
      <c r="L78">
        <v>1.7212153194593001E-3</v>
      </c>
      <c r="M78" s="3">
        <v>0.25</v>
      </c>
      <c r="N78">
        <v>6.2E-2</v>
      </c>
      <c r="O78" s="89">
        <v>-0.1</v>
      </c>
      <c r="P78" s="89">
        <v>0.02</v>
      </c>
    </row>
    <row r="79" spans="1:16">
      <c r="A79" s="3"/>
      <c r="B79" s="3"/>
      <c r="C79" s="9">
        <f t="shared" si="3"/>
        <v>38961</v>
      </c>
      <c r="D79" s="1">
        <v>5.6726193905073205E-2</v>
      </c>
      <c r="E79" s="1">
        <v>3.9320000000000004</v>
      </c>
      <c r="F79" s="1">
        <v>0.25</v>
      </c>
      <c r="G79" s="1">
        <v>-0.27</v>
      </c>
      <c r="H79" s="1">
        <v>0.02</v>
      </c>
      <c r="I79" s="1">
        <v>0</v>
      </c>
      <c r="J79" s="1">
        <v>0</v>
      </c>
      <c r="K79" s="1">
        <v>-0.46</v>
      </c>
      <c r="L79">
        <v>1.7215584632101E-3</v>
      </c>
      <c r="M79" s="3">
        <v>0.25</v>
      </c>
      <c r="N79">
        <v>6.2E-2</v>
      </c>
      <c r="O79" s="89">
        <v>-0.1</v>
      </c>
      <c r="P79" s="89">
        <v>0.02</v>
      </c>
    </row>
    <row r="80" spans="1:16">
      <c r="A80" s="3"/>
      <c r="B80" s="3"/>
      <c r="C80" s="9">
        <f t="shared" si="3"/>
        <v>38991</v>
      </c>
      <c r="D80" s="1">
        <v>5.68392803053746E-2</v>
      </c>
      <c r="E80" s="1">
        <v>3.96</v>
      </c>
      <c r="F80" s="1">
        <v>0.25</v>
      </c>
      <c r="G80" s="1">
        <v>-0.27</v>
      </c>
      <c r="H80" s="1">
        <v>0.02</v>
      </c>
      <c r="I80" s="1">
        <v>0</v>
      </c>
      <c r="J80" s="1">
        <v>0</v>
      </c>
      <c r="K80" s="1">
        <v>-0.46</v>
      </c>
      <c r="L80">
        <v>1.7219018919853999E-3</v>
      </c>
      <c r="M80" s="3">
        <v>0.25</v>
      </c>
      <c r="N80">
        <v>6.2E-2</v>
      </c>
      <c r="O80" s="89">
        <v>-0.1</v>
      </c>
      <c r="P80" s="89">
        <v>0.02</v>
      </c>
    </row>
    <row r="81" spans="1:16">
      <c r="A81" s="3"/>
      <c r="B81" s="3"/>
      <c r="C81" s="9">
        <f t="shared" si="3"/>
        <v>39022</v>
      </c>
      <c r="D81" s="1">
        <v>5.6956136256823602E-2</v>
      </c>
      <c r="E81" s="1">
        <v>4.0949999999999998</v>
      </c>
      <c r="F81" s="1">
        <v>0.2525</v>
      </c>
      <c r="G81" s="1">
        <v>-0.15</v>
      </c>
      <c r="H81" s="1">
        <v>3.5000000000000003E-2</v>
      </c>
      <c r="I81" s="1">
        <v>0</v>
      </c>
      <c r="J81" s="1">
        <v>0</v>
      </c>
      <c r="K81" s="1">
        <v>-0.39500000000000002</v>
      </c>
      <c r="L81">
        <v>5.5112592210326003E-3</v>
      </c>
      <c r="M81" s="3">
        <v>0.26</v>
      </c>
      <c r="N81">
        <v>9.4E-2</v>
      </c>
      <c r="O81" s="89">
        <v>0.248</v>
      </c>
      <c r="P81" s="89">
        <v>0.06</v>
      </c>
    </row>
    <row r="82" spans="1:16">
      <c r="A82" s="3"/>
      <c r="B82" s="3"/>
      <c r="C82" s="9">
        <f t="shared" ref="C82:C145" si="4">NextMonth(C81)</f>
        <v>39052</v>
      </c>
      <c r="D82" s="1">
        <v>5.7069222665777602E-2</v>
      </c>
      <c r="E82" s="1">
        <v>4.2300000000000004</v>
      </c>
      <c r="F82" s="1">
        <v>0.25750000000000001</v>
      </c>
      <c r="G82" s="1">
        <v>-0.15</v>
      </c>
      <c r="H82" s="1">
        <v>3.5000000000000003E-2</v>
      </c>
      <c r="I82" s="1">
        <v>0</v>
      </c>
      <c r="J82" s="1">
        <v>0</v>
      </c>
      <c r="K82" s="1">
        <v>-0.39500000000000002</v>
      </c>
      <c r="L82">
        <v>5.5124309118184008E-3</v>
      </c>
      <c r="M82" s="3">
        <v>0.26</v>
      </c>
      <c r="N82">
        <v>9.4E-2</v>
      </c>
      <c r="O82" s="89">
        <v>0.308</v>
      </c>
      <c r="P82" s="89">
        <v>0.06</v>
      </c>
    </row>
    <row r="83" spans="1:16">
      <c r="A83" s="3"/>
      <c r="B83" s="3"/>
      <c r="C83" s="9">
        <f t="shared" si="4"/>
        <v>39083</v>
      </c>
      <c r="D83" s="1">
        <v>5.7186078626168001E-2</v>
      </c>
      <c r="E83" s="1">
        <v>4.2910000000000004</v>
      </c>
      <c r="F83" s="1">
        <v>0.26</v>
      </c>
      <c r="G83" s="1">
        <v>-0.15</v>
      </c>
      <c r="H83" s="1">
        <v>3.5000000000000003E-2</v>
      </c>
      <c r="I83" s="1">
        <v>0</v>
      </c>
      <c r="J83" s="1">
        <v>2.5000000000000001E-3</v>
      </c>
      <c r="K83" s="1">
        <v>-0.39500000000000002</v>
      </c>
      <c r="L83">
        <v>5.513679258658E-3</v>
      </c>
      <c r="M83" s="3">
        <v>0.26</v>
      </c>
      <c r="N83">
        <v>9.4E-2</v>
      </c>
      <c r="O83" s="89">
        <v>0.378</v>
      </c>
      <c r="P83" s="89">
        <v>0.06</v>
      </c>
    </row>
    <row r="84" spans="1:16">
      <c r="A84" s="3"/>
      <c r="B84" s="3"/>
      <c r="C84" s="9">
        <f t="shared" si="4"/>
        <v>39114</v>
      </c>
      <c r="D84" s="1">
        <v>5.7302934591100904E-2</v>
      </c>
      <c r="E84" s="1">
        <v>4.173</v>
      </c>
      <c r="F84" s="1">
        <v>0.2475</v>
      </c>
      <c r="G84" s="1">
        <v>-0.15</v>
      </c>
      <c r="H84" s="1">
        <v>3.5000000000000003E-2</v>
      </c>
      <c r="I84" s="1">
        <v>0</v>
      </c>
      <c r="J84" s="1">
        <v>2.5000000000000001E-3</v>
      </c>
      <c r="K84" s="1">
        <v>-0.39500000000000002</v>
      </c>
      <c r="L84">
        <v>5.5149658418999995E-3</v>
      </c>
      <c r="M84" s="3">
        <v>0.26</v>
      </c>
      <c r="N84">
        <v>9.4E-2</v>
      </c>
      <c r="O84" s="89">
        <v>0.248</v>
      </c>
      <c r="P84" s="89">
        <v>0.06</v>
      </c>
    </row>
    <row r="85" spans="1:16">
      <c r="A85" s="3"/>
      <c r="B85" s="3"/>
      <c r="C85" s="9">
        <f t="shared" si="4"/>
        <v>39142</v>
      </c>
      <c r="D85" s="1">
        <v>5.74084819181713E-2</v>
      </c>
      <c r="E85" s="1">
        <v>4.04</v>
      </c>
      <c r="F85" s="1">
        <v>0.24</v>
      </c>
      <c r="G85" s="1">
        <v>-0.15</v>
      </c>
      <c r="H85" s="1">
        <v>3.5000000000000003E-2</v>
      </c>
      <c r="I85" s="1">
        <v>0</v>
      </c>
      <c r="J85" s="1">
        <v>2.5000000000000001E-3</v>
      </c>
      <c r="K85" s="1">
        <v>-0.39500000000000002</v>
      </c>
      <c r="L85">
        <v>5.5161607998126996E-3</v>
      </c>
      <c r="M85" s="3">
        <v>0.26</v>
      </c>
      <c r="N85">
        <v>9.4E-2</v>
      </c>
      <c r="O85" s="89">
        <v>6.8000000000000005E-2</v>
      </c>
      <c r="P85" s="89">
        <v>0.06</v>
      </c>
    </row>
    <row r="86" spans="1:16">
      <c r="A86" s="3"/>
      <c r="B86" s="3"/>
      <c r="C86" s="9">
        <f t="shared" si="4"/>
        <v>39173</v>
      </c>
      <c r="D86" s="1">
        <v>5.75253378917506E-2</v>
      </c>
      <c r="E86" s="1">
        <v>3.855</v>
      </c>
      <c r="F86" s="1">
        <v>0.24</v>
      </c>
      <c r="G86" s="1">
        <v>-0.22</v>
      </c>
      <c r="H86" s="1">
        <v>0.02</v>
      </c>
      <c r="I86" s="1">
        <v>0</v>
      </c>
      <c r="J86" s="1">
        <v>2.5000000000000001E-3</v>
      </c>
      <c r="K86" s="1">
        <v>-0.5</v>
      </c>
      <c r="L86">
        <v>1.7242250672310001E-3</v>
      </c>
      <c r="M86" s="3">
        <v>0.25</v>
      </c>
      <c r="N86">
        <v>6.4000000000000001E-2</v>
      </c>
      <c r="O86" s="89">
        <v>-0.1</v>
      </c>
      <c r="P86" s="89">
        <v>0.02</v>
      </c>
    </row>
    <row r="87" spans="1:16">
      <c r="A87" s="3"/>
      <c r="B87" s="3"/>
      <c r="C87" s="9">
        <f t="shared" si="4"/>
        <v>39203</v>
      </c>
      <c r="D87" s="1">
        <v>5.76384243221204E-2</v>
      </c>
      <c r="E87" s="1">
        <v>3.8450000000000002</v>
      </c>
      <c r="F87" s="1">
        <v>0.24</v>
      </c>
      <c r="G87" s="1">
        <v>-0.27</v>
      </c>
      <c r="H87" s="1">
        <v>0.02</v>
      </c>
      <c r="I87" s="1">
        <v>0</v>
      </c>
      <c r="J87" s="1">
        <v>2.5000000000000001E-3</v>
      </c>
      <c r="K87" s="1">
        <v>-0.5</v>
      </c>
      <c r="L87">
        <v>1.7246475766564998E-3</v>
      </c>
      <c r="M87" s="3">
        <v>0.25</v>
      </c>
      <c r="N87">
        <v>6.4000000000000001E-2</v>
      </c>
      <c r="O87" s="89">
        <v>-0.1</v>
      </c>
      <c r="P87" s="89">
        <v>0.02</v>
      </c>
    </row>
    <row r="88" spans="1:16">
      <c r="A88" s="3"/>
      <c r="B88" s="3"/>
      <c r="C88" s="9">
        <f t="shared" si="4"/>
        <v>39234</v>
      </c>
      <c r="D88" s="1">
        <v>5.7755280304638397E-2</v>
      </c>
      <c r="E88" s="1">
        <v>3.8810000000000002</v>
      </c>
      <c r="F88" s="1">
        <v>0.23</v>
      </c>
      <c r="G88" s="1">
        <v>-0.27</v>
      </c>
      <c r="H88" s="1">
        <v>0.02</v>
      </c>
      <c r="I88" s="1">
        <v>0</v>
      </c>
      <c r="J88" s="1">
        <v>2.5000000000000001E-3</v>
      </c>
      <c r="K88" s="1">
        <v>-0.5</v>
      </c>
      <c r="L88">
        <v>1.7250959526953001E-3</v>
      </c>
      <c r="M88" s="3">
        <v>0.25</v>
      </c>
      <c r="N88">
        <v>6.4000000000000001E-2</v>
      </c>
      <c r="O88" s="89">
        <v>-0.1</v>
      </c>
      <c r="P88" s="89">
        <v>0.02</v>
      </c>
    </row>
    <row r="89" spans="1:16">
      <c r="A89" s="3"/>
      <c r="B89" s="3"/>
      <c r="C89" s="9">
        <f t="shared" si="4"/>
        <v>39264</v>
      </c>
      <c r="D89" s="1">
        <v>5.7868366743658098E-2</v>
      </c>
      <c r="E89" s="1">
        <v>3.93</v>
      </c>
      <c r="F89" s="1">
        <v>0.23</v>
      </c>
      <c r="G89" s="1">
        <v>-0.27</v>
      </c>
      <c r="H89" s="1">
        <v>0.02</v>
      </c>
      <c r="I89" s="1">
        <v>0</v>
      </c>
      <c r="J89" s="1">
        <v>2.5000000000000001E-3</v>
      </c>
      <c r="K89" s="1">
        <v>-0.5</v>
      </c>
      <c r="L89">
        <v>1.7255412749637E-3</v>
      </c>
      <c r="M89" s="3">
        <v>0.25</v>
      </c>
      <c r="N89">
        <v>6.4000000000000001E-2</v>
      </c>
      <c r="O89" s="89">
        <v>-0.1</v>
      </c>
      <c r="P89" s="89">
        <v>0.02</v>
      </c>
    </row>
    <row r="90" spans="1:16">
      <c r="A90" s="3"/>
      <c r="B90" s="3"/>
      <c r="C90" s="9">
        <f t="shared" si="4"/>
        <v>39295</v>
      </c>
      <c r="D90" s="1">
        <v>5.7985222735113404E-2</v>
      </c>
      <c r="E90" s="1">
        <v>3.9750000000000001</v>
      </c>
      <c r="F90" s="1">
        <v>0.23</v>
      </c>
      <c r="G90" s="1">
        <v>-0.27</v>
      </c>
      <c r="H90" s="1">
        <v>0.02</v>
      </c>
      <c r="I90" s="1">
        <v>0</v>
      </c>
      <c r="J90" s="1">
        <v>2.5000000000000001E-3</v>
      </c>
      <c r="K90" s="1">
        <v>-0.5</v>
      </c>
      <c r="L90">
        <v>1.7260132392705001E-3</v>
      </c>
      <c r="M90" s="3">
        <v>0.25</v>
      </c>
      <c r="N90">
        <v>6.4000000000000001E-2</v>
      </c>
      <c r="O90" s="89">
        <v>-0.1</v>
      </c>
      <c r="P90" s="89">
        <v>0.02</v>
      </c>
    </row>
    <row r="91" spans="1:16">
      <c r="A91" s="3"/>
      <c r="B91" s="3"/>
      <c r="C91" s="9">
        <f t="shared" si="4"/>
        <v>39326</v>
      </c>
      <c r="D91" s="1">
        <v>5.8102078731110396E-2</v>
      </c>
      <c r="E91" s="1">
        <v>3.9820000000000002</v>
      </c>
      <c r="F91" s="1">
        <v>0.23</v>
      </c>
      <c r="G91" s="1">
        <v>-0.27</v>
      </c>
      <c r="H91" s="1">
        <v>0.02</v>
      </c>
      <c r="I91" s="1">
        <v>0</v>
      </c>
      <c r="J91" s="1">
        <v>2.5000000000000001E-3</v>
      </c>
      <c r="K91" s="1">
        <v>-0.5</v>
      </c>
      <c r="L91">
        <v>1.7264972029765E-3</v>
      </c>
      <c r="M91" s="3">
        <v>0.25</v>
      </c>
      <c r="N91">
        <v>6.4000000000000001E-2</v>
      </c>
      <c r="O91" s="89">
        <v>-0.1</v>
      </c>
      <c r="P91" s="89">
        <v>0.02</v>
      </c>
    </row>
    <row r="92" spans="1:16">
      <c r="A92" s="3"/>
      <c r="B92" s="3"/>
      <c r="C92" s="9">
        <f t="shared" si="4"/>
        <v>39356</v>
      </c>
      <c r="D92" s="1">
        <v>5.8215165183173503E-2</v>
      </c>
      <c r="E92" s="1">
        <v>4.01</v>
      </c>
      <c r="F92" s="1">
        <v>0.23</v>
      </c>
      <c r="G92" s="1">
        <v>-0.27</v>
      </c>
      <c r="H92" s="1">
        <v>0.02</v>
      </c>
      <c r="I92" s="1">
        <v>0</v>
      </c>
      <c r="J92" s="1">
        <v>2.5000000000000001E-3</v>
      </c>
      <c r="K92" s="1">
        <v>-0.5</v>
      </c>
      <c r="L92">
        <v>1.7269769878498001E-3</v>
      </c>
      <c r="M92" s="3">
        <v>0.25</v>
      </c>
      <c r="N92">
        <v>6.4000000000000001E-2</v>
      </c>
      <c r="O92" s="89">
        <v>-0.1</v>
      </c>
      <c r="P92" s="89">
        <v>0.02</v>
      </c>
    </row>
    <row r="93" spans="1:16">
      <c r="A93" s="3"/>
      <c r="B93" s="3"/>
      <c r="C93" s="9">
        <f t="shared" si="4"/>
        <v>39387</v>
      </c>
      <c r="D93" s="1">
        <v>5.8332021188106396E-2</v>
      </c>
      <c r="E93" s="1">
        <v>4.1449999999999996</v>
      </c>
      <c r="F93" s="1">
        <v>0.23</v>
      </c>
      <c r="G93" s="1">
        <v>-0.15</v>
      </c>
      <c r="H93" s="1">
        <v>0</v>
      </c>
      <c r="I93" s="1">
        <v>0</v>
      </c>
      <c r="J93" s="1">
        <v>2.5000000000000001E-3</v>
      </c>
      <c r="K93" s="1">
        <v>-0.435</v>
      </c>
      <c r="L93">
        <v>5.5279506813587006E-3</v>
      </c>
      <c r="M93" s="3">
        <v>0.26</v>
      </c>
      <c r="N93">
        <v>9.6000000000000002E-2</v>
      </c>
      <c r="O93" s="89">
        <v>0.248</v>
      </c>
      <c r="P93" s="89">
        <v>0.06</v>
      </c>
    </row>
    <row r="94" spans="1:16">
      <c r="A94" s="3"/>
      <c r="B94" s="3"/>
      <c r="C94" s="9">
        <f t="shared" si="4"/>
        <v>39417</v>
      </c>
      <c r="D94" s="1">
        <v>5.84451076488164E-2</v>
      </c>
      <c r="E94" s="1">
        <v>4.28</v>
      </c>
      <c r="F94" s="1">
        <v>0.23</v>
      </c>
      <c r="G94" s="1">
        <v>-0.15</v>
      </c>
      <c r="H94" s="1">
        <v>0</v>
      </c>
      <c r="I94" s="1">
        <v>0</v>
      </c>
      <c r="J94" s="1">
        <v>2.5000000000000001E-3</v>
      </c>
      <c r="K94" s="1">
        <v>-0.435</v>
      </c>
      <c r="L94">
        <v>5.5295592417767998E-3</v>
      </c>
      <c r="M94" s="3">
        <v>0.26</v>
      </c>
      <c r="N94">
        <v>9.6000000000000002E-2</v>
      </c>
      <c r="O94" s="89">
        <v>0.308</v>
      </c>
      <c r="P94" s="89">
        <v>0.06</v>
      </c>
    </row>
    <row r="95" spans="1:16">
      <c r="A95" s="3"/>
      <c r="B95" s="3"/>
      <c r="C95" s="9">
        <f t="shared" si="4"/>
        <v>39448</v>
      </c>
      <c r="D95" s="1">
        <v>5.8561963662684804E-2</v>
      </c>
      <c r="E95" s="1">
        <v>4.351</v>
      </c>
      <c r="F95" s="1">
        <v>0.23</v>
      </c>
      <c r="G95" s="1">
        <v>-0.15</v>
      </c>
      <c r="H95" s="1">
        <v>0</v>
      </c>
      <c r="I95" s="1">
        <v>0</v>
      </c>
      <c r="J95" s="1">
        <v>2.5000000000000001E-3</v>
      </c>
      <c r="K95" s="1">
        <v>-0.435</v>
      </c>
      <c r="L95">
        <v>5.5312593080664996E-3</v>
      </c>
      <c r="M95" s="3">
        <v>0.26</v>
      </c>
      <c r="N95">
        <v>9.6000000000000002E-2</v>
      </c>
      <c r="O95" s="89">
        <v>0.378</v>
      </c>
      <c r="P95" s="89">
        <v>0.06</v>
      </c>
    </row>
    <row r="96" spans="1:16">
      <c r="A96" s="3"/>
      <c r="B96" s="3"/>
      <c r="C96" s="9">
        <f t="shared" si="4"/>
        <v>39479</v>
      </c>
      <c r="D96" s="1">
        <v>5.8678819681093196E-2</v>
      </c>
      <c r="E96" s="1">
        <v>4.2330000000000005</v>
      </c>
      <c r="F96" s="1">
        <v>0.23</v>
      </c>
      <c r="G96" s="1">
        <v>-0.15</v>
      </c>
      <c r="H96" s="1">
        <v>0</v>
      </c>
      <c r="I96" s="1">
        <v>0</v>
      </c>
      <c r="J96" s="1">
        <v>2.5000000000000001E-3</v>
      </c>
      <c r="K96" s="1">
        <v>-0.435</v>
      </c>
      <c r="L96">
        <v>5.5329979122287001E-3</v>
      </c>
      <c r="M96" s="3">
        <v>0.26</v>
      </c>
      <c r="N96">
        <v>9.6000000000000002E-2</v>
      </c>
      <c r="O96" s="89">
        <v>0.248</v>
      </c>
      <c r="P96" s="89">
        <v>0.06</v>
      </c>
    </row>
    <row r="97" spans="1:16">
      <c r="A97" s="3"/>
      <c r="B97" s="3"/>
      <c r="C97" s="9">
        <f t="shared" si="4"/>
        <v>39508</v>
      </c>
      <c r="D97" s="1">
        <v>5.8788136605649702E-2</v>
      </c>
      <c r="E97" s="1">
        <v>4.0999999999999996</v>
      </c>
      <c r="F97" s="1">
        <v>0.2175</v>
      </c>
      <c r="G97" s="1">
        <v>-0.15</v>
      </c>
      <c r="H97" s="1">
        <v>0</v>
      </c>
      <c r="I97" s="1">
        <v>0</v>
      </c>
      <c r="J97" s="1">
        <v>2.5000000000000001E-3</v>
      </c>
      <c r="K97" s="1">
        <v>-0.435</v>
      </c>
      <c r="L97">
        <v>5.5346592641644004E-3</v>
      </c>
      <c r="M97" s="3">
        <v>0.26</v>
      </c>
      <c r="N97">
        <v>9.6000000000000002E-2</v>
      </c>
      <c r="O97" s="89">
        <v>6.8000000000000005E-2</v>
      </c>
      <c r="P97" s="89">
        <v>0.06</v>
      </c>
    </row>
    <row r="98" spans="1:16">
      <c r="A98" s="3"/>
      <c r="B98" s="3"/>
      <c r="C98" s="9">
        <f t="shared" si="4"/>
        <v>39539</v>
      </c>
      <c r="D98" s="1">
        <v>5.8904992632844905E-2</v>
      </c>
      <c r="E98" s="1">
        <v>3.915</v>
      </c>
      <c r="F98" s="1">
        <v>0.2175</v>
      </c>
      <c r="G98" s="1">
        <v>-0.22</v>
      </c>
      <c r="H98" s="1">
        <v>0</v>
      </c>
      <c r="I98" s="1">
        <v>0</v>
      </c>
      <c r="J98" s="1">
        <v>2.5000000000000001E-3</v>
      </c>
      <c r="K98" s="1">
        <v>-0.59</v>
      </c>
      <c r="L98">
        <v>1.7301476705201E-3</v>
      </c>
      <c r="M98" s="3">
        <v>0.25</v>
      </c>
      <c r="N98">
        <v>6.6000000000000003E-2</v>
      </c>
      <c r="O98" s="89">
        <v>-0.1</v>
      </c>
      <c r="P98" s="89">
        <v>0.02</v>
      </c>
    </row>
    <row r="99" spans="1:16">
      <c r="A99" s="3"/>
      <c r="B99" s="3"/>
      <c r="C99" s="9">
        <f t="shared" si="4"/>
        <v>39569</v>
      </c>
      <c r="D99" s="1">
        <v>5.9018079115098002E-2</v>
      </c>
      <c r="E99" s="1">
        <v>3.9049999999999998</v>
      </c>
      <c r="F99" s="1">
        <v>0.2175</v>
      </c>
      <c r="G99" s="1">
        <v>-0.27</v>
      </c>
      <c r="H99" s="1">
        <v>0</v>
      </c>
      <c r="I99" s="1">
        <v>0</v>
      </c>
      <c r="J99" s="1">
        <v>2.5000000000000001E-3</v>
      </c>
      <c r="K99" s="1">
        <v>-0.59</v>
      </c>
      <c r="L99">
        <v>1.7307075359443E-3</v>
      </c>
      <c r="M99" s="3">
        <v>0.25</v>
      </c>
      <c r="N99">
        <v>6.6000000000000003E-2</v>
      </c>
      <c r="O99" s="89">
        <v>-0.1</v>
      </c>
      <c r="P99" s="89">
        <v>0.02</v>
      </c>
    </row>
    <row r="100" spans="1:16">
      <c r="A100" s="3"/>
      <c r="B100" s="3"/>
      <c r="C100" s="9">
        <f t="shared" si="4"/>
        <v>39600</v>
      </c>
      <c r="D100" s="1">
        <v>5.9134935151225601E-2</v>
      </c>
      <c r="E100" s="1">
        <v>3.9410000000000003</v>
      </c>
      <c r="F100" s="1">
        <v>0.2175</v>
      </c>
      <c r="G100" s="1">
        <v>-0.27</v>
      </c>
      <c r="H100" s="1">
        <v>0</v>
      </c>
      <c r="I100" s="1">
        <v>0</v>
      </c>
      <c r="J100" s="1">
        <v>2.5000000000000001E-3</v>
      </c>
      <c r="K100" s="1">
        <v>-0.59</v>
      </c>
      <c r="L100">
        <v>1.7312979507334001E-3</v>
      </c>
      <c r="M100" s="3">
        <v>0.25</v>
      </c>
      <c r="N100">
        <v>6.6000000000000003E-2</v>
      </c>
      <c r="O100" s="89">
        <v>-0.1</v>
      </c>
      <c r="P100" s="89">
        <v>0.02</v>
      </c>
    </row>
    <row r="101" spans="1:16">
      <c r="A101" s="3"/>
      <c r="B101" s="3"/>
      <c r="C101" s="9">
        <f t="shared" si="4"/>
        <v>39630</v>
      </c>
      <c r="D101" s="1">
        <v>5.9216232677891799E-2</v>
      </c>
      <c r="E101" s="1">
        <v>3.99</v>
      </c>
      <c r="F101" s="1">
        <v>0.215</v>
      </c>
      <c r="G101" s="1">
        <v>-0.27</v>
      </c>
      <c r="H101" s="1">
        <v>0</v>
      </c>
      <c r="I101" s="1">
        <v>0</v>
      </c>
      <c r="J101" s="1">
        <v>2.5000000000000001E-3</v>
      </c>
      <c r="K101" s="1">
        <v>-0.59</v>
      </c>
      <c r="L101">
        <v>1.7315027341840001E-3</v>
      </c>
      <c r="M101" s="3">
        <v>0.25</v>
      </c>
      <c r="N101">
        <v>6.6000000000000003E-2</v>
      </c>
      <c r="O101" s="89">
        <v>-0.1</v>
      </c>
      <c r="P101" s="89">
        <v>0.02</v>
      </c>
    </row>
    <row r="102" spans="1:16">
      <c r="A102" s="3"/>
      <c r="B102" s="3"/>
      <c r="C102" s="9">
        <f t="shared" si="4"/>
        <v>39661</v>
      </c>
      <c r="D102" s="1">
        <v>5.9288295180039099E-2</v>
      </c>
      <c r="E102" s="1">
        <v>4.0350000000000001</v>
      </c>
      <c r="F102" s="1">
        <v>0.215</v>
      </c>
      <c r="G102" s="1">
        <v>-0.27</v>
      </c>
      <c r="H102" s="1">
        <v>0</v>
      </c>
      <c r="I102" s="1">
        <v>0</v>
      </c>
      <c r="J102" s="1">
        <v>2.5000000000000001E-3</v>
      </c>
      <c r="K102" s="1">
        <v>-0.59</v>
      </c>
      <c r="L102">
        <v>1.7315731061251E-3</v>
      </c>
      <c r="M102" s="3">
        <v>0.25</v>
      </c>
      <c r="N102">
        <v>6.6000000000000003E-2</v>
      </c>
      <c r="O102" s="89">
        <v>-0.1</v>
      </c>
      <c r="P102" s="89">
        <v>0.02</v>
      </c>
    </row>
    <row r="103" spans="1:16">
      <c r="A103" s="3"/>
      <c r="B103" s="3"/>
      <c r="C103" s="9">
        <f t="shared" si="4"/>
        <v>39692</v>
      </c>
      <c r="D103" s="1">
        <v>5.9360357683912603E-2</v>
      </c>
      <c r="E103" s="1">
        <v>4.0419999999999998</v>
      </c>
      <c r="F103" s="1">
        <v>0.215</v>
      </c>
      <c r="G103" s="1">
        <v>-0.27</v>
      </c>
      <c r="H103" s="1">
        <v>0</v>
      </c>
      <c r="I103" s="1">
        <v>0</v>
      </c>
      <c r="J103" s="1">
        <v>2.5000000000000001E-3</v>
      </c>
      <c r="K103" s="1">
        <v>-0.59</v>
      </c>
      <c r="L103">
        <v>1.7316426301211001E-3</v>
      </c>
      <c r="M103" s="3">
        <v>0.25</v>
      </c>
      <c r="N103">
        <v>6.6000000000000003E-2</v>
      </c>
      <c r="O103" s="89">
        <v>-0.1</v>
      </c>
      <c r="P103" s="89">
        <v>0.02</v>
      </c>
    </row>
    <row r="104" spans="1:16">
      <c r="A104" s="3"/>
      <c r="B104" s="3"/>
      <c r="C104" s="9">
        <f t="shared" si="4"/>
        <v>39722</v>
      </c>
      <c r="D104" s="1">
        <v>5.9430095592530201E-2</v>
      </c>
      <c r="E104" s="1">
        <v>4.07</v>
      </c>
      <c r="F104" s="1">
        <v>0.215</v>
      </c>
      <c r="G104" s="1">
        <v>-0.27</v>
      </c>
      <c r="H104" s="1">
        <v>0</v>
      </c>
      <c r="I104" s="1">
        <v>0</v>
      </c>
      <c r="J104" s="1">
        <v>2.5000000000000001E-3</v>
      </c>
      <c r="K104" s="1">
        <v>-0.59</v>
      </c>
      <c r="L104">
        <v>1.7317091040404001E-3</v>
      </c>
      <c r="M104" s="3">
        <v>0.25</v>
      </c>
      <c r="N104">
        <v>6.6000000000000003E-2</v>
      </c>
      <c r="O104" s="89">
        <v>-0.1</v>
      </c>
      <c r="P104" s="89">
        <v>0.02</v>
      </c>
    </row>
    <row r="105" spans="1:16">
      <c r="A105" s="3"/>
      <c r="B105" s="3"/>
      <c r="C105" s="9">
        <f t="shared" si="4"/>
        <v>39753</v>
      </c>
      <c r="D105" s="1">
        <v>5.9502158099799606E-2</v>
      </c>
      <c r="E105" s="1">
        <v>4.2050000000000001</v>
      </c>
      <c r="F105" s="1">
        <v>0.215</v>
      </c>
      <c r="G105" s="1">
        <v>-0.15</v>
      </c>
      <c r="H105" s="1">
        <v>0</v>
      </c>
      <c r="I105" s="1">
        <v>0</v>
      </c>
      <c r="J105" s="1">
        <v>2.5000000000000001E-3</v>
      </c>
      <c r="K105" s="1">
        <v>-0.45500000000000002</v>
      </c>
      <c r="L105">
        <v>5.5416862702970006E-3</v>
      </c>
      <c r="M105" s="3">
        <v>0.26</v>
      </c>
      <c r="N105">
        <v>9.8000000000000004E-2</v>
      </c>
      <c r="O105" s="89">
        <v>0.248</v>
      </c>
      <c r="P105" s="89">
        <v>0.06</v>
      </c>
    </row>
    <row r="106" spans="1:16">
      <c r="A106" s="3"/>
      <c r="B106" s="3"/>
      <c r="C106" s="9">
        <f t="shared" si="4"/>
        <v>39783</v>
      </c>
      <c r="D106" s="1">
        <v>5.9571896011703505E-2</v>
      </c>
      <c r="E106" s="1">
        <v>4.34</v>
      </c>
      <c r="F106" s="1">
        <v>0.2175</v>
      </c>
      <c r="G106" s="1">
        <v>-0.15</v>
      </c>
      <c r="H106" s="1">
        <v>0</v>
      </c>
      <c r="I106" s="1">
        <v>0</v>
      </c>
      <c r="J106" s="1">
        <v>2.5000000000000001E-3</v>
      </c>
      <c r="K106" s="1">
        <v>-0.45500000000000002</v>
      </c>
      <c r="L106">
        <v>5.5418938196016999E-3</v>
      </c>
      <c r="M106" s="3">
        <v>0.26</v>
      </c>
      <c r="N106">
        <v>9.8000000000000004E-2</v>
      </c>
      <c r="O106" s="89">
        <v>0.308</v>
      </c>
      <c r="P106" s="89">
        <v>0.06</v>
      </c>
    </row>
    <row r="107" spans="1:16">
      <c r="A107" s="3"/>
      <c r="B107" s="3"/>
      <c r="C107" s="9">
        <f t="shared" si="4"/>
        <v>39814</v>
      </c>
      <c r="D107" s="1">
        <v>5.9643958522369402E-2</v>
      </c>
      <c r="E107" s="1">
        <v>4.4160000000000004</v>
      </c>
      <c r="F107" s="1">
        <v>0.22</v>
      </c>
      <c r="G107" s="1">
        <v>-0.15</v>
      </c>
      <c r="H107" s="1">
        <v>0</v>
      </c>
      <c r="I107" s="1">
        <v>0</v>
      </c>
      <c r="J107" s="1">
        <v>2.5000000000000001E-3</v>
      </c>
      <c r="K107" s="1">
        <v>-0.45500000000000002</v>
      </c>
      <c r="L107">
        <v>5.5421056174403006E-3</v>
      </c>
      <c r="M107" s="3">
        <v>0.26</v>
      </c>
      <c r="N107">
        <v>9.8000000000000004E-2</v>
      </c>
      <c r="O107" s="89">
        <v>0.378</v>
      </c>
      <c r="P107" s="89">
        <v>0.06</v>
      </c>
    </row>
    <row r="108" spans="1:16">
      <c r="A108" s="3"/>
      <c r="B108" s="3"/>
      <c r="C108" s="9">
        <f t="shared" si="4"/>
        <v>39845</v>
      </c>
      <c r="D108" s="1">
        <v>5.9716021034760501E-2</v>
      </c>
      <c r="E108" s="1">
        <v>4.298</v>
      </c>
      <c r="F108" s="1">
        <v>0.215</v>
      </c>
      <c r="G108" s="1">
        <v>-0.15</v>
      </c>
      <c r="H108" s="1">
        <v>0</v>
      </c>
      <c r="I108" s="1">
        <v>0</v>
      </c>
      <c r="J108" s="1">
        <v>2.5000000000000001E-3</v>
      </c>
      <c r="K108" s="1">
        <v>-0.45500000000000002</v>
      </c>
      <c r="L108">
        <v>5.5423147017156999E-3</v>
      </c>
      <c r="M108" s="3">
        <v>0.26</v>
      </c>
      <c r="N108">
        <v>9.8000000000000004E-2</v>
      </c>
      <c r="O108" s="89">
        <v>0.248</v>
      </c>
      <c r="P108" s="89">
        <v>0.06</v>
      </c>
    </row>
    <row r="109" spans="1:16">
      <c r="A109" s="3"/>
      <c r="B109" s="3"/>
      <c r="C109" s="9">
        <f t="shared" si="4"/>
        <v>39873</v>
      </c>
      <c r="D109" s="1">
        <v>5.9781109757113302E-2</v>
      </c>
      <c r="E109" s="1">
        <v>4.165</v>
      </c>
      <c r="F109" s="1">
        <v>0.2</v>
      </c>
      <c r="G109" s="1">
        <v>-0.15</v>
      </c>
      <c r="H109" s="1">
        <v>0</v>
      </c>
      <c r="I109" s="1">
        <v>0</v>
      </c>
      <c r="J109" s="1">
        <v>2.5000000000000001E-3</v>
      </c>
      <c r="K109" s="1">
        <v>-0.45500000000000002</v>
      </c>
      <c r="L109">
        <v>5.5425012196500005E-3</v>
      </c>
      <c r="M109" s="3">
        <v>0.26</v>
      </c>
      <c r="N109">
        <v>9.8000000000000004E-2</v>
      </c>
      <c r="O109" s="89">
        <v>6.8000000000000005E-2</v>
      </c>
      <c r="P109" s="89">
        <v>0.06</v>
      </c>
    </row>
    <row r="110" spans="1:16">
      <c r="A110" s="3"/>
      <c r="B110" s="3"/>
      <c r="C110" s="9">
        <f t="shared" si="4"/>
        <v>39904</v>
      </c>
      <c r="D110" s="1">
        <v>5.9853172272788906E-2</v>
      </c>
      <c r="E110" s="1">
        <v>3.98</v>
      </c>
      <c r="F110" s="1">
        <v>0.1925</v>
      </c>
      <c r="G110" s="1">
        <v>-0.22</v>
      </c>
      <c r="H110" s="1">
        <v>0</v>
      </c>
      <c r="I110" s="1">
        <v>0</v>
      </c>
      <c r="J110" s="1">
        <v>2.5000000000000001E-3</v>
      </c>
      <c r="K110" s="1">
        <v>-0.61</v>
      </c>
      <c r="L110">
        <v>1.7320953560499997E-3</v>
      </c>
      <c r="M110" s="3">
        <v>0.25</v>
      </c>
      <c r="N110">
        <v>6.8000000000000005E-2</v>
      </c>
      <c r="O110" s="89">
        <v>-0.1</v>
      </c>
      <c r="P110" s="89">
        <v>0.02</v>
      </c>
    </row>
    <row r="111" spans="1:16">
      <c r="A111" s="3"/>
      <c r="B111" s="3"/>
      <c r="C111" s="9">
        <f t="shared" si="4"/>
        <v>39934</v>
      </c>
      <c r="D111" s="1">
        <v>5.9922910192827999E-2</v>
      </c>
      <c r="E111" s="1">
        <v>3.97</v>
      </c>
      <c r="F111" s="1">
        <v>0.1925</v>
      </c>
      <c r="G111" s="1">
        <v>-0.27</v>
      </c>
      <c r="H111" s="1">
        <v>0</v>
      </c>
      <c r="I111" s="1">
        <v>0</v>
      </c>
      <c r="J111" s="1">
        <v>2.5000000000000001E-3</v>
      </c>
      <c r="K111" s="1">
        <v>-0.61</v>
      </c>
      <c r="L111">
        <v>1.7321562179083E-3</v>
      </c>
      <c r="M111" s="3">
        <v>0.25</v>
      </c>
      <c r="N111">
        <v>6.8000000000000005E-2</v>
      </c>
      <c r="O111" s="89">
        <v>-0.1</v>
      </c>
      <c r="P111" s="89">
        <v>0.02</v>
      </c>
    </row>
    <row r="112" spans="1:16">
      <c r="A112" s="3"/>
      <c r="B112" s="3"/>
      <c r="C112" s="9">
        <f t="shared" si="4"/>
        <v>39965</v>
      </c>
      <c r="D112" s="1">
        <v>5.99949727118987E-2</v>
      </c>
      <c r="E112" s="1">
        <v>4.0060000000000002</v>
      </c>
      <c r="F112" s="1">
        <v>0.1925</v>
      </c>
      <c r="G112" s="1">
        <v>-0.27</v>
      </c>
      <c r="H112" s="1">
        <v>0</v>
      </c>
      <c r="I112" s="1">
        <v>0</v>
      </c>
      <c r="J112" s="1">
        <v>2.5000000000000001E-3</v>
      </c>
      <c r="K112" s="1">
        <v>-0.61</v>
      </c>
      <c r="L112">
        <v>1.7322182741714E-3</v>
      </c>
      <c r="M112" s="3">
        <v>0.25</v>
      </c>
      <c r="N112">
        <v>6.8000000000000005E-2</v>
      </c>
      <c r="O112" s="89">
        <v>-0.1</v>
      </c>
      <c r="P112" s="89">
        <v>0.02</v>
      </c>
    </row>
    <row r="113" spans="1:16">
      <c r="A113" s="3"/>
      <c r="B113" s="3"/>
      <c r="C113" s="9">
        <f t="shared" si="4"/>
        <v>39995</v>
      </c>
      <c r="D113" s="1">
        <v>6.0064710635223201E-2</v>
      </c>
      <c r="E113" s="1">
        <v>4.0549999999999997</v>
      </c>
      <c r="F113" s="1">
        <v>0.1925</v>
      </c>
      <c r="G113" s="1">
        <v>-0.27</v>
      </c>
      <c r="H113" s="1">
        <v>0</v>
      </c>
      <c r="I113" s="1">
        <v>0</v>
      </c>
      <c r="J113" s="1">
        <v>2.5000000000000001E-3</v>
      </c>
      <c r="K113" s="1">
        <v>-0.61</v>
      </c>
      <c r="L113">
        <v>1.732277521209E-3</v>
      </c>
      <c r="M113" s="3">
        <v>0.25</v>
      </c>
      <c r="N113">
        <v>6.8000000000000005E-2</v>
      </c>
      <c r="O113" s="89">
        <v>-0.1</v>
      </c>
      <c r="P113" s="89">
        <v>0.02</v>
      </c>
    </row>
    <row r="114" spans="1:16">
      <c r="A114" s="3"/>
      <c r="B114" s="3"/>
      <c r="C114" s="9">
        <f t="shared" si="4"/>
        <v>40026</v>
      </c>
      <c r="D114" s="1">
        <v>6.0136773157688998E-2</v>
      </c>
      <c r="E114" s="1">
        <v>4.0999999999999996</v>
      </c>
      <c r="F114" s="1">
        <v>0.1925</v>
      </c>
      <c r="G114" s="1">
        <v>-0.27</v>
      </c>
      <c r="H114" s="1">
        <v>0</v>
      </c>
      <c r="I114" s="1">
        <v>0</v>
      </c>
      <c r="J114" s="1">
        <v>2.5000000000000001E-3</v>
      </c>
      <c r="K114" s="1">
        <v>-0.61</v>
      </c>
      <c r="L114">
        <v>1.7323379088247E-3</v>
      </c>
      <c r="M114" s="3">
        <v>0.25</v>
      </c>
      <c r="N114">
        <v>6.8000000000000005E-2</v>
      </c>
      <c r="O114" s="89">
        <v>-0.1</v>
      </c>
      <c r="P114" s="89">
        <v>0.02</v>
      </c>
    </row>
    <row r="115" spans="1:16">
      <c r="A115" s="3"/>
      <c r="B115" s="3"/>
      <c r="C115" s="9">
        <f t="shared" si="4"/>
        <v>40057</v>
      </c>
      <c r="D115" s="1">
        <v>6.0208835681880797E-2</v>
      </c>
      <c r="E115" s="1">
        <v>4.1070000000000002</v>
      </c>
      <c r="F115" s="1">
        <v>0.1925</v>
      </c>
      <c r="G115" s="1">
        <v>-0.27</v>
      </c>
      <c r="H115" s="1">
        <v>0</v>
      </c>
      <c r="I115" s="1">
        <v>0</v>
      </c>
      <c r="J115" s="1">
        <v>2.5000000000000001E-3</v>
      </c>
      <c r="K115" s="1">
        <v>-0.61</v>
      </c>
      <c r="L115">
        <v>1.7323974484418001E-3</v>
      </c>
      <c r="M115" s="3">
        <v>0.25</v>
      </c>
      <c r="N115">
        <v>6.8000000000000005E-2</v>
      </c>
      <c r="O115" s="89">
        <v>-0.1</v>
      </c>
      <c r="P115" s="89">
        <v>0.02</v>
      </c>
    </row>
    <row r="116" spans="1:16">
      <c r="A116" s="3"/>
      <c r="B116" s="3"/>
      <c r="C116" s="9">
        <f t="shared" si="4"/>
        <v>40087</v>
      </c>
      <c r="D116" s="1">
        <v>6.0278573610161E-2</v>
      </c>
      <c r="E116" s="1">
        <v>4.1349999999999998</v>
      </c>
      <c r="F116" s="1">
        <v>0.1925</v>
      </c>
      <c r="G116" s="1">
        <v>-0.27</v>
      </c>
      <c r="H116" s="1">
        <v>0</v>
      </c>
      <c r="I116" s="1">
        <v>0</v>
      </c>
      <c r="J116" s="1">
        <v>2.5000000000000001E-3</v>
      </c>
      <c r="K116" s="1">
        <v>-0.61</v>
      </c>
      <c r="L116">
        <v>1.7324542600216999E-3</v>
      </c>
      <c r="M116" s="3">
        <v>0.25</v>
      </c>
      <c r="N116">
        <v>6.8000000000000005E-2</v>
      </c>
      <c r="O116" s="89">
        <v>-0.1</v>
      </c>
      <c r="P116" s="89">
        <v>0.02</v>
      </c>
    </row>
    <row r="117" spans="1:16">
      <c r="A117" s="3"/>
      <c r="B117" s="3"/>
      <c r="C117" s="9">
        <f t="shared" si="4"/>
        <v>40118</v>
      </c>
      <c r="D117" s="1">
        <v>6.0350636137746598E-2</v>
      </c>
      <c r="E117" s="1">
        <v>4.2699999999999996</v>
      </c>
      <c r="F117" s="1">
        <v>0.1925</v>
      </c>
      <c r="G117" s="1">
        <v>-0.15</v>
      </c>
      <c r="H117" s="1">
        <v>0</v>
      </c>
      <c r="I117" s="1">
        <v>0</v>
      </c>
      <c r="J117" s="1">
        <v>2.5000000000000001E-3</v>
      </c>
      <c r="K117" s="1">
        <v>-0.56999999999999995</v>
      </c>
      <c r="L117">
        <v>5.5440388192245999E-3</v>
      </c>
      <c r="M117" s="3">
        <v>0.26</v>
      </c>
      <c r="N117">
        <v>0.1</v>
      </c>
      <c r="O117" s="89">
        <v>-2E-3</v>
      </c>
      <c r="P117" s="89">
        <v>0.06</v>
      </c>
    </row>
    <row r="118" spans="1:16">
      <c r="A118" s="3"/>
      <c r="B118" s="3"/>
      <c r="C118" s="9">
        <f t="shared" si="4"/>
        <v>40148</v>
      </c>
      <c r="D118" s="1">
        <v>6.0420374069312104E-2</v>
      </c>
      <c r="E118" s="1">
        <v>4.4050000000000002</v>
      </c>
      <c r="F118" s="1">
        <v>0.1925</v>
      </c>
      <c r="G118" s="1">
        <v>-0.15</v>
      </c>
      <c r="H118" s="1">
        <v>0</v>
      </c>
      <c r="I118" s="1">
        <v>0</v>
      </c>
      <c r="J118" s="1">
        <v>2.5000000000000001E-3</v>
      </c>
      <c r="K118" s="1">
        <v>-0.56999999999999995</v>
      </c>
      <c r="L118">
        <v>5.5442154489380004E-3</v>
      </c>
      <c r="M118" s="3">
        <v>0.26</v>
      </c>
      <c r="N118">
        <v>0.1</v>
      </c>
      <c r="O118" s="89">
        <v>5.8000000000000003E-2</v>
      </c>
      <c r="P118" s="89">
        <v>0.06</v>
      </c>
    </row>
    <row r="119" spans="1:16">
      <c r="A119" s="3"/>
      <c r="B119" s="3"/>
      <c r="C119" s="9">
        <f t="shared" si="4"/>
        <v>40179</v>
      </c>
      <c r="D119" s="1">
        <v>6.0492436600292798E-2</v>
      </c>
      <c r="E119" s="1">
        <v>4.4860000000000007</v>
      </c>
      <c r="F119" s="1">
        <v>0.1925</v>
      </c>
      <c r="G119" s="1">
        <v>-0.15</v>
      </c>
      <c r="H119" s="1">
        <v>0</v>
      </c>
      <c r="I119" s="1">
        <v>0</v>
      </c>
      <c r="J119" s="1">
        <v>2.5000000000000001E-3</v>
      </c>
      <c r="K119" s="1">
        <v>-0.56999999999999995</v>
      </c>
      <c r="L119">
        <v>5.5443952965460001E-3</v>
      </c>
      <c r="M119" s="3">
        <v>0.26</v>
      </c>
      <c r="N119">
        <v>0.1</v>
      </c>
      <c r="O119" s="89">
        <v>0.128</v>
      </c>
      <c r="P119" s="89">
        <v>0.06</v>
      </c>
    </row>
    <row r="120" spans="1:16">
      <c r="A120" s="3"/>
      <c r="B120" s="3"/>
      <c r="C120" s="9">
        <f t="shared" si="4"/>
        <v>40210</v>
      </c>
      <c r="D120" s="1">
        <v>6.05644991329988E-2</v>
      </c>
      <c r="E120" s="1">
        <v>4.3680000000000003</v>
      </c>
      <c r="F120" s="1">
        <v>0.1875</v>
      </c>
      <c r="G120" s="1">
        <v>-0.15</v>
      </c>
      <c r="H120" s="1">
        <v>0</v>
      </c>
      <c r="I120" s="1">
        <v>0</v>
      </c>
      <c r="J120" s="1">
        <v>2.5000000000000001E-3</v>
      </c>
      <c r="K120" s="1">
        <v>-0.56999999999999995</v>
      </c>
      <c r="L120">
        <v>5.5445724306513004E-3</v>
      </c>
      <c r="M120" s="3">
        <v>0.26</v>
      </c>
      <c r="N120">
        <v>0.1</v>
      </c>
      <c r="O120" s="89">
        <v>-2E-3</v>
      </c>
      <c r="P120" s="89">
        <v>0.06</v>
      </c>
    </row>
    <row r="121" spans="1:16">
      <c r="A121" s="3"/>
      <c r="B121" s="3"/>
      <c r="C121" s="9">
        <f t="shared" si="4"/>
        <v>40238</v>
      </c>
      <c r="D121" s="1">
        <v>6.06295878736995E-2</v>
      </c>
      <c r="E121" s="1">
        <v>4.2350000000000003</v>
      </c>
      <c r="F121" s="1">
        <v>0.185</v>
      </c>
      <c r="G121" s="1">
        <v>-0.15</v>
      </c>
      <c r="H121" s="1">
        <v>0</v>
      </c>
      <c r="I121" s="1">
        <v>0</v>
      </c>
      <c r="J121" s="1">
        <v>2.5000000000000001E-3</v>
      </c>
      <c r="K121" s="1">
        <v>-0.56999999999999995</v>
      </c>
      <c r="L121">
        <v>5.5447300904583E-3</v>
      </c>
      <c r="M121" s="3">
        <v>0.26</v>
      </c>
      <c r="N121">
        <v>0.1</v>
      </c>
      <c r="O121" s="89">
        <v>-0.182</v>
      </c>
      <c r="P121" s="89">
        <v>0.06</v>
      </c>
    </row>
    <row r="122" spans="1:16">
      <c r="A122" s="3"/>
      <c r="B122" s="3"/>
      <c r="C122" s="9">
        <f t="shared" si="4"/>
        <v>40269</v>
      </c>
      <c r="D122" s="1">
        <v>6.0701650409688702E-2</v>
      </c>
      <c r="E122" s="1">
        <v>4.05</v>
      </c>
      <c r="F122" s="1">
        <v>0.185</v>
      </c>
      <c r="G122" s="1">
        <v>-0.22</v>
      </c>
      <c r="H122" s="1">
        <v>0</v>
      </c>
      <c r="I122" s="1">
        <v>0</v>
      </c>
      <c r="J122" s="1">
        <v>2.5000000000000001E-3</v>
      </c>
      <c r="K122" s="1">
        <v>-0.64</v>
      </c>
      <c r="L122">
        <v>1.7327818938259001E-3</v>
      </c>
      <c r="M122" s="3">
        <v>0.25</v>
      </c>
      <c r="N122">
        <v>7.0000000000000007E-2</v>
      </c>
      <c r="O122" s="89">
        <v>-0.1</v>
      </c>
      <c r="P122" s="89">
        <v>0.02</v>
      </c>
    </row>
    <row r="123" spans="1:16">
      <c r="A123" s="3"/>
      <c r="B123" s="3"/>
      <c r="C123" s="9">
        <f t="shared" si="4"/>
        <v>40299</v>
      </c>
      <c r="D123" s="1">
        <v>6.07713883493846E-2</v>
      </c>
      <c r="E123" s="1">
        <v>4.04</v>
      </c>
      <c r="F123" s="1">
        <v>0.185</v>
      </c>
      <c r="G123" s="1">
        <v>-0.27</v>
      </c>
      <c r="H123" s="1">
        <v>0</v>
      </c>
      <c r="I123" s="1">
        <v>0</v>
      </c>
      <c r="J123" s="1">
        <v>2.5000000000000001E-3</v>
      </c>
      <c r="K123" s="1">
        <v>-0.64</v>
      </c>
      <c r="L123">
        <v>1.7328330934667001E-3</v>
      </c>
      <c r="M123" s="3">
        <v>0.25</v>
      </c>
      <c r="N123">
        <v>7.0000000000000007E-2</v>
      </c>
      <c r="O123" s="89">
        <v>-0.1</v>
      </c>
      <c r="P123" s="89">
        <v>0.02</v>
      </c>
    </row>
    <row r="124" spans="1:16">
      <c r="A124" s="3"/>
      <c r="B124" s="3"/>
      <c r="C124" s="9">
        <f t="shared" si="4"/>
        <v>40330</v>
      </c>
      <c r="D124" s="1">
        <v>6.08434508887679E-2</v>
      </c>
      <c r="E124" s="1">
        <v>4.0760000000000005</v>
      </c>
      <c r="F124" s="1">
        <v>0.185</v>
      </c>
      <c r="G124" s="1">
        <v>-0.27</v>
      </c>
      <c r="H124" s="1">
        <v>0</v>
      </c>
      <c r="I124" s="1">
        <v>0</v>
      </c>
      <c r="J124" s="1">
        <v>2.5000000000000001E-3</v>
      </c>
      <c r="K124" s="1">
        <v>-0.64</v>
      </c>
      <c r="L124">
        <v>1.7328851655129E-3</v>
      </c>
      <c r="M124" s="3">
        <v>0.25</v>
      </c>
      <c r="N124">
        <v>7.0000000000000007E-2</v>
      </c>
      <c r="O124" s="89">
        <v>-0.1</v>
      </c>
      <c r="P124" s="89">
        <v>0.02</v>
      </c>
    </row>
    <row r="125" spans="1:16">
      <c r="A125" s="3"/>
      <c r="B125" s="3"/>
      <c r="C125" s="9">
        <f t="shared" si="4"/>
        <v>40360</v>
      </c>
      <c r="D125" s="1">
        <v>6.0913188831748198E-2</v>
      </c>
      <c r="E125" s="1">
        <v>4.125</v>
      </c>
      <c r="F125" s="1">
        <v>0.185</v>
      </c>
      <c r="G125" s="1">
        <v>-0.27</v>
      </c>
      <c r="H125" s="1">
        <v>0</v>
      </c>
      <c r="I125" s="1">
        <v>0</v>
      </c>
      <c r="J125" s="1">
        <v>2.5000000000000001E-3</v>
      </c>
      <c r="K125" s="1">
        <v>-0.64</v>
      </c>
      <c r="L125">
        <v>1.7329347504910001E-3</v>
      </c>
      <c r="M125" s="3">
        <v>0.25</v>
      </c>
      <c r="N125">
        <v>7.0000000000000007E-2</v>
      </c>
      <c r="O125" s="89">
        <v>-0.1</v>
      </c>
      <c r="P125" s="89">
        <v>0.02</v>
      </c>
    </row>
    <row r="126" spans="1:16">
      <c r="A126" s="3"/>
      <c r="B126" s="3"/>
      <c r="C126" s="9">
        <f t="shared" si="4"/>
        <v>40391</v>
      </c>
      <c r="D126" s="1">
        <v>6.0985251374525304E-2</v>
      </c>
      <c r="E126" s="1">
        <v>4.17</v>
      </c>
      <c r="F126" s="1">
        <v>0.185</v>
      </c>
      <c r="G126" s="1">
        <v>-0.27</v>
      </c>
      <c r="H126" s="1">
        <v>0</v>
      </c>
      <c r="I126" s="1">
        <v>0</v>
      </c>
      <c r="J126" s="1">
        <v>2.5000000000000001E-3</v>
      </c>
      <c r="K126" s="1">
        <v>-0.64</v>
      </c>
      <c r="L126">
        <v>1.7329851540813001E-3</v>
      </c>
      <c r="M126" s="3">
        <v>0.25</v>
      </c>
      <c r="N126">
        <v>7.0000000000000007E-2</v>
      </c>
      <c r="O126" s="89">
        <v>-0.1</v>
      </c>
      <c r="P126" s="89">
        <v>0.02</v>
      </c>
    </row>
    <row r="127" spans="1:16">
      <c r="A127" s="3"/>
      <c r="B127" s="3"/>
      <c r="C127" s="9">
        <f t="shared" si="4"/>
        <v>40422</v>
      </c>
      <c r="D127" s="1">
        <v>6.1057313919026704E-2</v>
      </c>
      <c r="E127" s="1">
        <v>4.1770000000000005</v>
      </c>
      <c r="F127" s="1">
        <v>0.185</v>
      </c>
      <c r="G127" s="1">
        <v>-0.27</v>
      </c>
      <c r="H127" s="1">
        <v>0</v>
      </c>
      <c r="I127" s="1">
        <v>0</v>
      </c>
      <c r="J127" s="1">
        <v>2.5000000000000001E-3</v>
      </c>
      <c r="K127" s="1">
        <v>-0.64</v>
      </c>
      <c r="L127">
        <v>1.7330347097922001E-3</v>
      </c>
      <c r="M127" s="3">
        <v>0.25</v>
      </c>
      <c r="N127">
        <v>7.0000000000000007E-2</v>
      </c>
      <c r="O127" s="89">
        <v>-0.1</v>
      </c>
      <c r="P127" s="89">
        <v>0.02</v>
      </c>
    </row>
    <row r="128" spans="1:16">
      <c r="A128" s="3"/>
      <c r="B128" s="3"/>
      <c r="C128" s="9">
        <f t="shared" si="4"/>
        <v>40452</v>
      </c>
      <c r="D128" s="1">
        <v>6.1127051866959999E-2</v>
      </c>
      <c r="E128" s="1">
        <v>4.2050000000000001</v>
      </c>
      <c r="F128" s="1">
        <v>0.185</v>
      </c>
      <c r="G128" s="1">
        <v>-0.27</v>
      </c>
      <c r="H128" s="1">
        <v>0</v>
      </c>
      <c r="I128" s="1">
        <v>0</v>
      </c>
      <c r="J128" s="1">
        <v>2.5000000000000001E-3</v>
      </c>
      <c r="K128" s="1">
        <v>-0.64</v>
      </c>
      <c r="L128">
        <v>1.7330818596545E-3</v>
      </c>
      <c r="M128" s="3">
        <v>0.25</v>
      </c>
      <c r="N128">
        <v>7.0000000000000007E-2</v>
      </c>
      <c r="O128" s="89">
        <v>-0.1</v>
      </c>
      <c r="P128" s="89">
        <v>0.02</v>
      </c>
    </row>
    <row r="129" spans="1:16">
      <c r="A129" s="3"/>
      <c r="B129" s="3"/>
      <c r="C129" s="9">
        <f t="shared" si="4"/>
        <v>40483</v>
      </c>
      <c r="D129" s="1">
        <v>6.1199114414855205E-2</v>
      </c>
      <c r="E129" s="1">
        <v>4.34</v>
      </c>
      <c r="F129" s="1">
        <v>0.185</v>
      </c>
      <c r="G129" s="1">
        <v>-0.15</v>
      </c>
      <c r="H129" s="1">
        <v>0</v>
      </c>
      <c r="I129" s="1">
        <v>0</v>
      </c>
      <c r="J129" s="1">
        <v>2.5000000000000001E-3</v>
      </c>
      <c r="K129" s="1">
        <v>-0.6</v>
      </c>
      <c r="L129">
        <v>5.5460151904363E-3</v>
      </c>
      <c r="M129" s="3">
        <v>0.35</v>
      </c>
      <c r="N129">
        <v>0.10200000000000001</v>
      </c>
      <c r="O129" s="89">
        <v>0.13800000000000001</v>
      </c>
      <c r="P129" s="89">
        <v>0.06</v>
      </c>
    </row>
    <row r="130" spans="1:16">
      <c r="A130" s="3"/>
      <c r="B130" s="3"/>
      <c r="C130" s="9">
        <f t="shared" si="4"/>
        <v>40513</v>
      </c>
      <c r="D130" s="1">
        <v>6.1268852366072504E-2</v>
      </c>
      <c r="E130" s="1">
        <v>4.4749999999999996</v>
      </c>
      <c r="F130" s="1">
        <v>0.185</v>
      </c>
      <c r="G130" s="1">
        <v>-0.15</v>
      </c>
      <c r="H130" s="1">
        <v>0</v>
      </c>
      <c r="I130" s="1">
        <v>0</v>
      </c>
      <c r="J130" s="1">
        <v>2.5000000000000001E-3</v>
      </c>
      <c r="K130" s="1">
        <v>-0.6</v>
      </c>
      <c r="L130">
        <v>5.5461609035992003E-3</v>
      </c>
      <c r="M130" s="3">
        <v>0.35</v>
      </c>
      <c r="N130">
        <v>0.10200000000000001</v>
      </c>
      <c r="O130" s="89">
        <v>0.19800000000000001</v>
      </c>
      <c r="P130" s="89">
        <v>0.06</v>
      </c>
    </row>
    <row r="131" spans="1:16">
      <c r="A131" s="3"/>
      <c r="B131" s="3"/>
      <c r="C131" s="9">
        <f t="shared" si="4"/>
        <v>40544</v>
      </c>
      <c r="D131" s="1">
        <v>6.1340914917360503E-2</v>
      </c>
      <c r="E131" s="1">
        <v>4.5609999999999999</v>
      </c>
      <c r="F131" s="1">
        <v>0.185</v>
      </c>
      <c r="G131" s="1">
        <v>-0.15</v>
      </c>
      <c r="H131" s="1">
        <v>0</v>
      </c>
      <c r="I131" s="1">
        <v>0</v>
      </c>
      <c r="J131" s="1">
        <v>2.5000000000000001E-3</v>
      </c>
      <c r="K131" s="1">
        <v>-0.6</v>
      </c>
      <c r="L131">
        <v>5.5463088046618005E-3</v>
      </c>
      <c r="M131" s="3">
        <v>0.35</v>
      </c>
      <c r="N131">
        <v>0.10200000000000001</v>
      </c>
      <c r="O131" s="89">
        <v>0.26800000000000002</v>
      </c>
      <c r="P131" s="89">
        <v>0.06</v>
      </c>
    </row>
    <row r="132" spans="1:16">
      <c r="A132" s="3"/>
      <c r="B132" s="3"/>
      <c r="C132" s="9">
        <f t="shared" si="4"/>
        <v>40575</v>
      </c>
      <c r="D132" s="1">
        <v>6.1412977470372901E-2</v>
      </c>
      <c r="E132" s="1">
        <v>4.4430000000000005</v>
      </c>
      <c r="F132" s="1">
        <v>0.185</v>
      </c>
      <c r="G132" s="1">
        <v>-0.15</v>
      </c>
      <c r="H132" s="1">
        <v>0</v>
      </c>
      <c r="I132" s="1">
        <v>0</v>
      </c>
      <c r="J132" s="1">
        <v>2.5000000000000001E-3</v>
      </c>
      <c r="K132" s="1">
        <v>-0.6</v>
      </c>
      <c r="L132">
        <v>5.5464539928339E-3</v>
      </c>
      <c r="M132" s="3">
        <v>0.35</v>
      </c>
      <c r="N132">
        <v>0.10200000000000001</v>
      </c>
      <c r="O132" s="89">
        <v>0.13800000000000001</v>
      </c>
      <c r="P132" s="89">
        <v>0.06</v>
      </c>
    </row>
    <row r="133" spans="1:16">
      <c r="A133" s="3"/>
      <c r="B133" s="3"/>
      <c r="C133" s="9">
        <f t="shared" si="4"/>
        <v>40603</v>
      </c>
      <c r="D133" s="1">
        <v>6.1478066229414499E-2</v>
      </c>
      <c r="E133" s="1">
        <v>4.3099999999999996</v>
      </c>
      <c r="F133" s="1">
        <v>0.18</v>
      </c>
      <c r="G133" s="1">
        <v>-0.15</v>
      </c>
      <c r="H133" s="1">
        <v>0</v>
      </c>
      <c r="I133" s="1">
        <v>0</v>
      </c>
      <c r="J133" s="1">
        <v>2.5000000000000001E-3</v>
      </c>
      <c r="K133" s="1">
        <v>-0.6</v>
      </c>
      <c r="L133">
        <v>5.5465827988146E-3</v>
      </c>
      <c r="M133" s="3">
        <v>0.35</v>
      </c>
      <c r="N133">
        <v>0.10200000000000001</v>
      </c>
      <c r="O133" s="89">
        <v>-4.2000000000000003E-2</v>
      </c>
      <c r="P133" s="89">
        <v>0.06</v>
      </c>
    </row>
    <row r="134" spans="1:16">
      <c r="A134" s="3"/>
      <c r="B134" s="3"/>
      <c r="C134" s="9">
        <f t="shared" si="4"/>
        <v>40634</v>
      </c>
      <c r="D134" s="1">
        <v>6.1550128785708799E-2</v>
      </c>
      <c r="E134" s="1">
        <v>4.125</v>
      </c>
      <c r="F134" s="1">
        <v>0.18</v>
      </c>
      <c r="G134" s="1">
        <v>-0.22</v>
      </c>
      <c r="H134" s="1">
        <v>0</v>
      </c>
      <c r="I134" s="1">
        <v>0</v>
      </c>
      <c r="J134" s="1">
        <v>2.5000000000000001E-3</v>
      </c>
      <c r="K134" s="1">
        <v>-0.67800000000000005</v>
      </c>
      <c r="L134">
        <v>1.7333508824876E-3</v>
      </c>
      <c r="M134" s="3">
        <v>0.43</v>
      </c>
      <c r="N134">
        <v>7.2000000000000008E-2</v>
      </c>
      <c r="O134" s="89">
        <v>-0.1</v>
      </c>
      <c r="P134" s="89">
        <v>0.02</v>
      </c>
    </row>
    <row r="135" spans="1:16">
      <c r="A135" s="3"/>
      <c r="B135" s="3"/>
      <c r="C135" s="9">
        <f t="shared" si="4"/>
        <v>40664</v>
      </c>
      <c r="D135" s="1">
        <v>6.1619866745054298E-2</v>
      </c>
      <c r="E135" s="1">
        <v>4.1150000000000002</v>
      </c>
      <c r="F135" s="1">
        <v>0.18</v>
      </c>
      <c r="G135" s="1">
        <v>-0.27</v>
      </c>
      <c r="H135" s="1">
        <v>0</v>
      </c>
      <c r="I135" s="1">
        <v>0</v>
      </c>
      <c r="J135" s="1">
        <v>2.5000000000000001E-3</v>
      </c>
      <c r="K135" s="1">
        <v>-0.67800000000000005</v>
      </c>
      <c r="L135">
        <v>1.7333924216738001E-3</v>
      </c>
      <c r="M135" s="3">
        <v>0.43</v>
      </c>
      <c r="N135">
        <v>0</v>
      </c>
      <c r="O135" s="89">
        <v>-0.1</v>
      </c>
      <c r="P135" s="89">
        <v>0.02</v>
      </c>
    </row>
    <row r="136" spans="1:16">
      <c r="A136" s="3"/>
      <c r="B136" s="3"/>
      <c r="C136" s="9">
        <f t="shared" si="4"/>
        <v>40695</v>
      </c>
      <c r="D136" s="1">
        <v>6.1691929304740899E-2</v>
      </c>
      <c r="E136" s="1">
        <v>4.1509999999999998</v>
      </c>
      <c r="F136" s="1">
        <v>0.18</v>
      </c>
      <c r="G136" s="1">
        <v>-0.27</v>
      </c>
      <c r="H136" s="1">
        <v>0</v>
      </c>
      <c r="I136" s="1">
        <v>0</v>
      </c>
      <c r="J136" s="1">
        <v>2.5000000000000001E-3</v>
      </c>
      <c r="K136" s="1">
        <v>-0.67800000000000005</v>
      </c>
      <c r="L136">
        <v>1.7334345114942001E-3</v>
      </c>
      <c r="M136" s="3">
        <v>0.43</v>
      </c>
      <c r="N136">
        <v>0</v>
      </c>
      <c r="O136" s="89">
        <v>-0.1</v>
      </c>
      <c r="P136" s="89">
        <v>0.02</v>
      </c>
    </row>
    <row r="137" spans="1:16">
      <c r="A137" s="3"/>
      <c r="B137" s="3"/>
      <c r="C137" s="9">
        <f t="shared" si="4"/>
        <v>40725</v>
      </c>
      <c r="D137" s="1">
        <v>6.1733883443403602E-2</v>
      </c>
      <c r="E137" s="1">
        <v>4.2</v>
      </c>
      <c r="F137" s="1">
        <v>0.18</v>
      </c>
      <c r="G137" s="1">
        <v>-0.27</v>
      </c>
      <c r="H137" s="1">
        <v>0</v>
      </c>
      <c r="I137" s="1">
        <v>0</v>
      </c>
      <c r="J137" s="1">
        <v>2.5000000000000001E-3</v>
      </c>
      <c r="K137" s="1">
        <v>-0.67800000000000005</v>
      </c>
      <c r="L137">
        <v>1.7334312198382001E-3</v>
      </c>
      <c r="M137" s="3">
        <v>0.43</v>
      </c>
      <c r="N137">
        <v>0</v>
      </c>
      <c r="O137" s="89">
        <v>-0.1</v>
      </c>
      <c r="P137" s="89">
        <v>0.02</v>
      </c>
    </row>
    <row r="138" spans="1:16">
      <c r="A138" s="3"/>
      <c r="B138" s="3"/>
      <c r="C138" s="9">
        <f t="shared" si="4"/>
        <v>40756</v>
      </c>
      <c r="D138" s="1">
        <v>6.1770058566049002E-2</v>
      </c>
      <c r="E138" s="1">
        <v>4.2450000000000001</v>
      </c>
      <c r="F138" s="1">
        <v>0.18</v>
      </c>
      <c r="G138" s="1">
        <v>-0.27</v>
      </c>
      <c r="H138" s="1">
        <v>0</v>
      </c>
      <c r="I138" s="1">
        <v>0</v>
      </c>
      <c r="J138" s="1">
        <v>2.5000000000000001E-3</v>
      </c>
      <c r="K138" s="1">
        <v>-0.67800000000000005</v>
      </c>
      <c r="L138">
        <v>1.7333927259881999E-3</v>
      </c>
      <c r="M138" s="3">
        <v>0.43</v>
      </c>
      <c r="N138">
        <v>0</v>
      </c>
      <c r="O138" s="89">
        <v>-0.1</v>
      </c>
      <c r="P138" s="89">
        <v>0.02</v>
      </c>
    </row>
    <row r="139" spans="1:16">
      <c r="A139" s="3"/>
      <c r="B139" s="3"/>
      <c r="C139" s="9">
        <f t="shared" si="4"/>
        <v>40787</v>
      </c>
      <c r="D139" s="1">
        <v>6.18062336891292E-2</v>
      </c>
      <c r="E139" s="1">
        <v>4.2519999999999998</v>
      </c>
      <c r="F139" s="1">
        <v>0.18</v>
      </c>
      <c r="G139" s="1">
        <v>-0.27</v>
      </c>
      <c r="H139" s="1">
        <v>0</v>
      </c>
      <c r="I139" s="1">
        <v>0</v>
      </c>
      <c r="J139" s="1">
        <v>2.5000000000000001E-3</v>
      </c>
      <c r="K139" s="1">
        <v>-0.67800000000000005</v>
      </c>
      <c r="L139">
        <v>1.7333520729585E-3</v>
      </c>
      <c r="M139" s="3">
        <v>0.43</v>
      </c>
      <c r="N139">
        <v>0</v>
      </c>
      <c r="O139" s="89">
        <v>-0.1</v>
      </c>
      <c r="P139" s="89">
        <v>0.02</v>
      </c>
    </row>
    <row r="140" spans="1:16">
      <c r="A140" s="3"/>
      <c r="B140" s="3"/>
      <c r="C140" s="9">
        <f t="shared" si="4"/>
        <v>40817</v>
      </c>
      <c r="D140" s="1">
        <v>6.1841241873168903E-2</v>
      </c>
      <c r="E140" s="1">
        <v>4.28</v>
      </c>
      <c r="F140" s="1">
        <v>0.18</v>
      </c>
      <c r="G140" s="1">
        <v>-0.27</v>
      </c>
      <c r="H140" s="1">
        <v>0</v>
      </c>
      <c r="I140" s="1">
        <v>0</v>
      </c>
      <c r="J140" s="1">
        <v>2.5000000000000001E-3</v>
      </c>
      <c r="K140" s="1">
        <v>-0.67800000000000005</v>
      </c>
      <c r="L140">
        <v>1.7333106757517001E-3</v>
      </c>
      <c r="M140" s="3">
        <v>0.43</v>
      </c>
      <c r="N140">
        <v>0</v>
      </c>
      <c r="O140" s="89">
        <v>-0.1</v>
      </c>
      <c r="P140" s="89">
        <v>0.02</v>
      </c>
    </row>
    <row r="141" spans="1:16">
      <c r="A141" s="3"/>
      <c r="B141" s="3"/>
      <c r="C141" s="9">
        <f t="shared" si="4"/>
        <v>40848</v>
      </c>
      <c r="D141" s="1">
        <v>6.1877416997103904E-2</v>
      </c>
      <c r="E141" s="1">
        <v>4.415</v>
      </c>
      <c r="F141" s="1">
        <v>0.18</v>
      </c>
      <c r="G141" s="1">
        <v>-0.15</v>
      </c>
      <c r="H141" s="1">
        <v>0</v>
      </c>
      <c r="I141" s="1">
        <v>0</v>
      </c>
      <c r="J141" s="1">
        <v>2.5000000000000001E-3</v>
      </c>
      <c r="K141" s="1">
        <v>-0.61799999999999999</v>
      </c>
      <c r="L141">
        <v>5.5464504794610001E-3</v>
      </c>
      <c r="M141" s="3">
        <v>0.35</v>
      </c>
      <c r="N141">
        <v>0</v>
      </c>
      <c r="O141" s="89">
        <v>0.13800000000000001</v>
      </c>
      <c r="P141" s="89">
        <v>0.06</v>
      </c>
    </row>
    <row r="142" spans="1:16">
      <c r="A142" s="3"/>
      <c r="B142" s="3"/>
      <c r="C142" s="9">
        <f t="shared" si="4"/>
        <v>40878</v>
      </c>
      <c r="D142" s="1">
        <v>6.1912425181970501E-2</v>
      </c>
      <c r="E142" s="1">
        <v>4.55</v>
      </c>
      <c r="F142" s="1">
        <v>0.18</v>
      </c>
      <c r="G142" s="1">
        <v>-0.15</v>
      </c>
      <c r="H142" s="1">
        <v>0</v>
      </c>
      <c r="I142" s="1">
        <v>0</v>
      </c>
      <c r="J142" s="1">
        <v>2.5000000000000001E-3</v>
      </c>
      <c r="K142" s="1">
        <v>-0.61799999999999999</v>
      </c>
      <c r="L142">
        <v>5.5463048553760002E-3</v>
      </c>
      <c r="M142" s="3">
        <v>0.35</v>
      </c>
      <c r="N142">
        <v>0</v>
      </c>
      <c r="O142" s="89">
        <v>0.19800000000000001</v>
      </c>
      <c r="P142" s="89">
        <v>0.06</v>
      </c>
    </row>
    <row r="143" spans="1:16">
      <c r="A143" s="3"/>
      <c r="B143" s="3"/>
      <c r="C143" s="9">
        <f t="shared" si="4"/>
        <v>40909</v>
      </c>
      <c r="D143" s="1">
        <v>6.1948600306760401E-2</v>
      </c>
      <c r="E143" s="1">
        <v>4.641</v>
      </c>
      <c r="F143" s="1">
        <v>0.18</v>
      </c>
      <c r="G143" s="1">
        <v>-0.15</v>
      </c>
      <c r="H143" s="1">
        <v>0</v>
      </c>
      <c r="I143" s="1">
        <v>0</v>
      </c>
      <c r="J143" s="1">
        <v>2.5000000000000001E-3</v>
      </c>
      <c r="K143" s="1">
        <v>-0.61799999999999999</v>
      </c>
      <c r="L143">
        <v>5.5461475828159999E-3</v>
      </c>
      <c r="M143" s="3">
        <v>0.35</v>
      </c>
      <c r="N143">
        <v>0</v>
      </c>
      <c r="O143" s="89">
        <v>0.26800000000000002</v>
      </c>
      <c r="P143" s="89">
        <v>0.06</v>
      </c>
    </row>
    <row r="144" spans="1:16">
      <c r="A144" s="3"/>
      <c r="B144" s="3"/>
      <c r="C144" s="9">
        <f t="shared" si="4"/>
        <v>40940</v>
      </c>
      <c r="D144" s="1">
        <v>6.1984775431985099E-2</v>
      </c>
      <c r="E144" s="1">
        <v>4.5230000000000006</v>
      </c>
      <c r="F144" s="1">
        <v>0.17499999999999999</v>
      </c>
      <c r="G144" s="1">
        <v>-0.15</v>
      </c>
      <c r="H144" s="1">
        <v>0</v>
      </c>
      <c r="I144" s="1">
        <v>0</v>
      </c>
      <c r="J144" s="1">
        <v>2.5000000000000001E-3</v>
      </c>
      <c r="K144" s="1">
        <v>-0.61799999999999999</v>
      </c>
      <c r="L144">
        <v>5.5459834055136999E-3</v>
      </c>
      <c r="M144" s="3">
        <v>0.35</v>
      </c>
      <c r="N144">
        <v>0</v>
      </c>
      <c r="O144" s="89">
        <v>0.13800000000000001</v>
      </c>
      <c r="P144" s="89">
        <v>0.06</v>
      </c>
    </row>
    <row r="145" spans="1:16">
      <c r="A145" s="3"/>
      <c r="B145" s="3"/>
      <c r="C145" s="9">
        <f t="shared" si="4"/>
        <v>40969</v>
      </c>
      <c r="D145" s="1">
        <v>6.2018616678555502E-2</v>
      </c>
      <c r="E145" s="1">
        <v>4.3899999999999997</v>
      </c>
      <c r="F145" s="1">
        <v>0.17</v>
      </c>
      <c r="G145" s="1">
        <v>-0.15</v>
      </c>
      <c r="H145" s="1">
        <v>0</v>
      </c>
      <c r="I145" s="1">
        <v>0</v>
      </c>
      <c r="J145" s="1">
        <v>2.5000000000000001E-3</v>
      </c>
      <c r="K145" s="1">
        <v>-0.61799999999999999</v>
      </c>
      <c r="L145">
        <v>5.5458235702825001E-3</v>
      </c>
      <c r="M145" s="3">
        <v>0.35</v>
      </c>
      <c r="N145">
        <v>0</v>
      </c>
      <c r="O145" s="89">
        <v>-4.2000000000000003E-2</v>
      </c>
      <c r="P145" s="89">
        <v>0.06</v>
      </c>
    </row>
    <row r="146" spans="1:16">
      <c r="A146" s="3"/>
      <c r="B146" s="3"/>
      <c r="C146" s="9">
        <f t="shared" ref="C146:C209" si="5">NextMonth(C145)</f>
        <v>41000</v>
      </c>
      <c r="D146" s="1">
        <v>6.2054791804620799E-2</v>
      </c>
      <c r="E146" s="1">
        <v>4.2050000000000001</v>
      </c>
      <c r="F146" s="1">
        <v>0.17</v>
      </c>
      <c r="G146" s="1">
        <v>-0.22</v>
      </c>
      <c r="H146" s="1">
        <v>0</v>
      </c>
      <c r="I146" s="1">
        <v>0</v>
      </c>
      <c r="J146" s="1">
        <v>2.5000000000000001E-3</v>
      </c>
      <c r="K146" s="1">
        <v>-0.71800000000000008</v>
      </c>
      <c r="L146">
        <v>1.7330143849588E-3</v>
      </c>
      <c r="M146" s="3">
        <v>0.43</v>
      </c>
      <c r="N146">
        <v>0</v>
      </c>
      <c r="O146" s="89">
        <v>-0.1</v>
      </c>
      <c r="P146" s="89">
        <v>0.02</v>
      </c>
    </row>
    <row r="147" spans="1:16">
      <c r="A147" s="3"/>
      <c r="B147" s="3"/>
      <c r="C147" s="9">
        <f t="shared" si="5"/>
        <v>41030</v>
      </c>
      <c r="D147" s="1">
        <v>6.20897999915484E-2</v>
      </c>
      <c r="E147" s="1">
        <v>4.1950000000000003</v>
      </c>
      <c r="F147" s="1">
        <v>0.17</v>
      </c>
      <c r="G147" s="1">
        <v>-0.27</v>
      </c>
      <c r="H147" s="1">
        <v>0</v>
      </c>
      <c r="I147" s="1">
        <v>0</v>
      </c>
      <c r="J147" s="1">
        <v>2.5000000000000001E-3</v>
      </c>
      <c r="K147" s="1">
        <v>-0.71800000000000008</v>
      </c>
      <c r="L147">
        <v>1.7329586403626001E-3</v>
      </c>
      <c r="M147" s="3">
        <v>0.43</v>
      </c>
      <c r="N147">
        <v>0</v>
      </c>
      <c r="O147" s="89">
        <v>-0.1</v>
      </c>
      <c r="P147" s="89">
        <v>0.02</v>
      </c>
    </row>
    <row r="148" spans="1:16">
      <c r="A148" s="3"/>
      <c r="B148" s="3"/>
      <c r="C148" s="9">
        <f t="shared" si="5"/>
        <v>41061</v>
      </c>
      <c r="D148" s="1">
        <v>6.2125975118468603E-2</v>
      </c>
      <c r="E148" s="1">
        <v>4.2309999999999999</v>
      </c>
      <c r="F148" s="1">
        <v>0.17</v>
      </c>
      <c r="G148" s="1">
        <v>-0.27</v>
      </c>
      <c r="H148" s="1">
        <v>0</v>
      </c>
      <c r="I148" s="1">
        <v>0</v>
      </c>
      <c r="J148" s="1">
        <v>2.5000000000000001E-3</v>
      </c>
      <c r="K148" s="1">
        <v>-0.71800000000000008</v>
      </c>
      <c r="L148">
        <v>1.7328989159497001E-3</v>
      </c>
      <c r="M148" s="3">
        <v>0.43</v>
      </c>
      <c r="N148">
        <v>0</v>
      </c>
      <c r="O148" s="89">
        <v>-0.1</v>
      </c>
      <c r="P148" s="89">
        <v>0.02</v>
      </c>
    </row>
    <row r="149" spans="1:16">
      <c r="A149" s="3"/>
      <c r="B149" s="3"/>
      <c r="C149" s="9">
        <f t="shared" si="5"/>
        <v>41091</v>
      </c>
      <c r="D149" s="1">
        <v>6.2160983306223598E-2</v>
      </c>
      <c r="E149" s="1">
        <v>4.28</v>
      </c>
      <c r="F149" s="1">
        <v>0.17</v>
      </c>
      <c r="G149" s="1">
        <v>-0.27</v>
      </c>
      <c r="H149" s="1">
        <v>0</v>
      </c>
      <c r="I149" s="1">
        <v>0</v>
      </c>
      <c r="J149" s="1">
        <v>2.5000000000000001E-3</v>
      </c>
      <c r="K149" s="1">
        <v>-0.71800000000000008</v>
      </c>
      <c r="L149">
        <v>1.7328390652326E-3</v>
      </c>
      <c r="M149" s="3">
        <v>0.43</v>
      </c>
      <c r="N149">
        <v>0</v>
      </c>
      <c r="O149" s="89">
        <v>-0.1</v>
      </c>
      <c r="P149" s="89">
        <v>0.02</v>
      </c>
    </row>
    <row r="150" spans="1:16">
      <c r="A150" s="3"/>
      <c r="B150" s="3"/>
      <c r="C150" s="9">
        <f t="shared" si="5"/>
        <v>41122</v>
      </c>
      <c r="D150" s="1">
        <v>6.2197158433998201E-2</v>
      </c>
      <c r="E150" s="1">
        <v>4.3250000000000002</v>
      </c>
      <c r="F150" s="1">
        <v>0.17</v>
      </c>
      <c r="G150" s="1">
        <v>-0.27</v>
      </c>
      <c r="H150" s="1">
        <v>0</v>
      </c>
      <c r="I150" s="1">
        <v>0</v>
      </c>
      <c r="J150" s="1">
        <v>2.5000000000000001E-3</v>
      </c>
      <c r="K150" s="1">
        <v>-0.71800000000000008</v>
      </c>
      <c r="L150">
        <v>1.7327750985105001E-3</v>
      </c>
      <c r="M150" s="3">
        <v>0.43</v>
      </c>
      <c r="N150">
        <v>0</v>
      </c>
      <c r="O150" s="89">
        <v>-0.1</v>
      </c>
      <c r="P150" s="89">
        <v>0.02</v>
      </c>
    </row>
    <row r="151" spans="1:16">
      <c r="A151" s="3"/>
      <c r="B151" s="3"/>
      <c r="C151" s="9">
        <f t="shared" si="5"/>
        <v>41153</v>
      </c>
      <c r="D151" s="1">
        <v>6.2233333562207199E-2</v>
      </c>
      <c r="E151" s="1">
        <v>4.3319999999999999</v>
      </c>
      <c r="F151" s="1">
        <v>0.17</v>
      </c>
      <c r="G151" s="1">
        <v>-0.27</v>
      </c>
      <c r="H151" s="1">
        <v>0</v>
      </c>
      <c r="I151" s="1">
        <v>0</v>
      </c>
      <c r="J151" s="1">
        <v>2.5000000000000001E-3</v>
      </c>
      <c r="K151" s="1">
        <v>-0.71800000000000008</v>
      </c>
      <c r="L151">
        <v>1.7327089763974001E-3</v>
      </c>
      <c r="M151" s="3">
        <v>0.43</v>
      </c>
      <c r="N151">
        <v>0</v>
      </c>
      <c r="O151" s="89">
        <v>-0.1</v>
      </c>
      <c r="P151" s="89">
        <v>0.02</v>
      </c>
    </row>
    <row r="152" spans="1:16">
      <c r="A152" s="3"/>
      <c r="B152" s="3"/>
      <c r="C152" s="9">
        <f t="shared" si="5"/>
        <v>41183</v>
      </c>
      <c r="D152" s="1">
        <v>6.2268341751209502E-2</v>
      </c>
      <c r="E152" s="1">
        <v>4.3600000000000003</v>
      </c>
      <c r="F152" s="1">
        <v>0.17</v>
      </c>
      <c r="G152" s="1">
        <v>-0.27</v>
      </c>
      <c r="H152" s="1">
        <v>0</v>
      </c>
      <c r="I152" s="1">
        <v>0</v>
      </c>
      <c r="J152" s="1">
        <v>2.5000000000000001E-3</v>
      </c>
      <c r="K152" s="1">
        <v>-0.71800000000000008</v>
      </c>
      <c r="L152">
        <v>1.7326429353871999E-3</v>
      </c>
      <c r="M152" s="3">
        <v>0.43</v>
      </c>
      <c r="N152">
        <v>0</v>
      </c>
      <c r="O152" s="89">
        <v>-0.1</v>
      </c>
      <c r="P152" s="89">
        <v>0.02</v>
      </c>
    </row>
    <row r="153" spans="1:16">
      <c r="A153" s="3"/>
      <c r="B153" s="3"/>
      <c r="C153" s="9">
        <f t="shared" si="5"/>
        <v>41214</v>
      </c>
      <c r="D153" s="1">
        <v>6.23045168802734E-2</v>
      </c>
      <c r="E153" s="1">
        <v>4.4950000000000001</v>
      </c>
      <c r="F153" s="1">
        <v>0.17</v>
      </c>
      <c r="G153" s="1">
        <v>-0.15</v>
      </c>
      <c r="H153" s="1">
        <v>0</v>
      </c>
      <c r="I153" s="1">
        <v>0</v>
      </c>
      <c r="J153" s="1">
        <v>2.5000000000000001E-3</v>
      </c>
      <c r="K153" s="1">
        <v>-0.65800000000000003</v>
      </c>
      <c r="L153">
        <v>5.5442322339702005E-3</v>
      </c>
      <c r="M153" s="3">
        <v>0.35</v>
      </c>
      <c r="N153">
        <v>0</v>
      </c>
      <c r="O153" s="89">
        <v>0.13800000000000001</v>
      </c>
      <c r="P153" s="89">
        <v>0.06</v>
      </c>
    </row>
    <row r="154" spans="1:16">
      <c r="A154" s="3"/>
      <c r="B154" s="3"/>
      <c r="C154" s="9">
        <f t="shared" si="5"/>
        <v>41244</v>
      </c>
      <c r="D154" s="1">
        <v>6.2339525070102604E-2</v>
      </c>
      <c r="E154" s="1">
        <v>4.63</v>
      </c>
      <c r="F154" s="1">
        <v>0.17</v>
      </c>
      <c r="G154" s="1">
        <v>-0.15</v>
      </c>
      <c r="H154" s="1">
        <v>0</v>
      </c>
      <c r="I154" s="1">
        <v>0</v>
      </c>
      <c r="J154" s="1">
        <v>2.5000000000000001E-3</v>
      </c>
      <c r="K154" s="1">
        <v>-0.65800000000000003</v>
      </c>
      <c r="L154">
        <v>5.5440077742267002E-3</v>
      </c>
      <c r="M154" s="3">
        <v>0.35</v>
      </c>
      <c r="N154">
        <v>0</v>
      </c>
      <c r="O154" s="89">
        <v>0.19800000000000001</v>
      </c>
      <c r="P154" s="89">
        <v>0.06</v>
      </c>
    </row>
    <row r="155" spans="1:16">
      <c r="A155" s="3"/>
      <c r="B155" s="3"/>
      <c r="C155" s="9">
        <f t="shared" si="5"/>
        <v>41275</v>
      </c>
      <c r="D155" s="1">
        <v>6.2375700200020902E-2</v>
      </c>
      <c r="E155" s="1">
        <v>4.726</v>
      </c>
      <c r="F155" s="1">
        <v>0.17</v>
      </c>
      <c r="G155" s="1">
        <v>-0.15</v>
      </c>
      <c r="H155" s="1">
        <v>0</v>
      </c>
      <c r="I155" s="1">
        <v>0</v>
      </c>
      <c r="J155" s="1">
        <v>2.5000000000000001E-3</v>
      </c>
      <c r="K155" s="1">
        <v>-0.65800000000000003</v>
      </c>
      <c r="L155">
        <v>5.5437690512587998E-3</v>
      </c>
      <c r="M155" s="3">
        <v>0.35</v>
      </c>
      <c r="N155">
        <v>0</v>
      </c>
      <c r="O155" s="89">
        <v>0.26800000000000002</v>
      </c>
      <c r="P155" s="89">
        <v>0.06</v>
      </c>
    </row>
    <row r="156" spans="1:16">
      <c r="A156" s="3"/>
      <c r="B156" s="3"/>
      <c r="C156" s="9">
        <f t="shared" si="5"/>
        <v>41306</v>
      </c>
      <c r="D156" s="1">
        <v>6.2411875330373498E-2</v>
      </c>
      <c r="E156" s="1">
        <v>4.6080000000000005</v>
      </c>
      <c r="F156" s="1">
        <v>0.17</v>
      </c>
      <c r="G156" s="1">
        <v>-0.15</v>
      </c>
      <c r="H156" s="1">
        <v>0</v>
      </c>
      <c r="I156" s="1">
        <v>0</v>
      </c>
      <c r="J156" s="1">
        <v>2.5000000000000001E-3</v>
      </c>
      <c r="K156" s="1">
        <v>-0.65800000000000003</v>
      </c>
      <c r="L156">
        <v>5.5435234371687004E-3</v>
      </c>
      <c r="M156" s="3">
        <v>0.35</v>
      </c>
      <c r="N156">
        <v>0</v>
      </c>
      <c r="O156" s="89">
        <v>0.13800000000000001</v>
      </c>
      <c r="P156" s="89">
        <v>0.06</v>
      </c>
    </row>
    <row r="157" spans="1:16">
      <c r="A157" s="3"/>
      <c r="B157" s="3"/>
      <c r="C157" s="9">
        <f t="shared" si="5"/>
        <v>41334</v>
      </c>
      <c r="D157" s="1">
        <v>6.2444549642032901E-2</v>
      </c>
      <c r="E157" s="1">
        <v>4.4749999999999996</v>
      </c>
      <c r="F157" s="1">
        <v>0.17</v>
      </c>
      <c r="G157" s="1">
        <v>-0.15</v>
      </c>
      <c r="H157" s="1">
        <v>0</v>
      </c>
      <c r="I157" s="1">
        <v>0</v>
      </c>
      <c r="J157" s="1">
        <v>2.5000000000000001E-3</v>
      </c>
      <c r="K157" s="1">
        <v>-0.65800000000000003</v>
      </c>
      <c r="L157">
        <v>5.5432956702131005E-3</v>
      </c>
      <c r="M157" s="3">
        <v>0.35</v>
      </c>
      <c r="N157">
        <v>0</v>
      </c>
      <c r="O157" s="89">
        <v>-4.2000000000000003E-2</v>
      </c>
      <c r="P157" s="89">
        <v>0.06</v>
      </c>
    </row>
    <row r="158" spans="1:16">
      <c r="A158" s="3"/>
      <c r="B158" s="3"/>
      <c r="C158" s="9">
        <f t="shared" si="5"/>
        <v>41365</v>
      </c>
      <c r="D158" s="1">
        <v>6.2480724773211503E-2</v>
      </c>
      <c r="E158" s="1">
        <v>4.29</v>
      </c>
      <c r="F158" s="1">
        <v>0.17</v>
      </c>
      <c r="G158" s="1">
        <v>-0.22</v>
      </c>
      <c r="H158" s="1">
        <v>0</v>
      </c>
      <c r="I158" s="1">
        <v>0</v>
      </c>
      <c r="J158" s="1">
        <v>2.5000000000000001E-3</v>
      </c>
      <c r="K158" s="1">
        <v>-0.75800000000000001</v>
      </c>
      <c r="L158">
        <v>1.7321990451322001E-3</v>
      </c>
      <c r="M158" s="3">
        <v>0.43</v>
      </c>
      <c r="N158">
        <v>0</v>
      </c>
      <c r="O158" s="89">
        <v>-0.1</v>
      </c>
      <c r="P158" s="89">
        <v>0.02</v>
      </c>
    </row>
    <row r="159" spans="1:16">
      <c r="A159" s="3"/>
      <c r="B159" s="3"/>
      <c r="C159" s="9">
        <f t="shared" si="5"/>
        <v>41395</v>
      </c>
      <c r="D159" s="1">
        <v>6.2515732965088902E-2</v>
      </c>
      <c r="E159" s="1">
        <v>4.28</v>
      </c>
      <c r="F159" s="1">
        <v>0.17</v>
      </c>
      <c r="G159" s="1">
        <v>-0.27</v>
      </c>
      <c r="H159" s="1">
        <v>0</v>
      </c>
      <c r="I159" s="1">
        <v>0</v>
      </c>
      <c r="J159" s="1">
        <v>2.5000000000000001E-3</v>
      </c>
      <c r="K159" s="1">
        <v>-0.75800000000000001</v>
      </c>
      <c r="L159">
        <v>1.732118752205E-3</v>
      </c>
      <c r="M159" s="3">
        <v>0.43</v>
      </c>
      <c r="N159">
        <v>0</v>
      </c>
      <c r="O159" s="89">
        <v>-0.1</v>
      </c>
      <c r="P159" s="89">
        <v>0.02</v>
      </c>
    </row>
    <row r="160" spans="1:16">
      <c r="A160" s="3"/>
      <c r="B160" s="3"/>
      <c r="C160" s="9">
        <f t="shared" si="5"/>
        <v>41426</v>
      </c>
      <c r="D160" s="1">
        <v>6.2551908097122397E-2</v>
      </c>
      <c r="E160" s="1">
        <v>4.3159999999999998</v>
      </c>
      <c r="F160" s="1">
        <v>0.17</v>
      </c>
      <c r="G160" s="1">
        <v>-0.27</v>
      </c>
      <c r="H160" s="1">
        <v>0</v>
      </c>
      <c r="I160" s="1">
        <v>0</v>
      </c>
      <c r="J160" s="1">
        <v>2.5000000000000001E-3</v>
      </c>
      <c r="K160" s="1">
        <v>-0.75800000000000001</v>
      </c>
      <c r="L160">
        <v>1.7320336657213001E-3</v>
      </c>
      <c r="M160" s="3">
        <v>0.43</v>
      </c>
      <c r="N160">
        <v>0</v>
      </c>
      <c r="O160" s="89">
        <v>-0.1</v>
      </c>
      <c r="P160" s="89">
        <v>0.02</v>
      </c>
    </row>
    <row r="161" spans="1:16">
      <c r="A161" s="3"/>
      <c r="B161" s="3"/>
      <c r="C161" s="9">
        <f t="shared" si="5"/>
        <v>41456</v>
      </c>
      <c r="D161" s="1">
        <v>6.2586916289826308E-2</v>
      </c>
      <c r="E161" s="1">
        <v>4.3650000000000002</v>
      </c>
      <c r="F161" s="1">
        <v>0.17</v>
      </c>
      <c r="G161" s="1">
        <v>-0.27</v>
      </c>
      <c r="H161" s="1">
        <v>0</v>
      </c>
      <c r="I161" s="1">
        <v>0</v>
      </c>
      <c r="J161" s="1">
        <v>2.5000000000000001E-3</v>
      </c>
      <c r="K161" s="1">
        <v>-0.75800000000000001</v>
      </c>
      <c r="L161">
        <v>1.7319492755442001E-3</v>
      </c>
      <c r="M161" s="3">
        <v>0.43</v>
      </c>
      <c r="N161">
        <v>0</v>
      </c>
      <c r="O161" s="89">
        <v>-0.1</v>
      </c>
      <c r="P161" s="89">
        <v>0.02</v>
      </c>
    </row>
    <row r="162" spans="1:16">
      <c r="A162" s="3"/>
      <c r="B162" s="3"/>
      <c r="C162" s="9">
        <f t="shared" si="5"/>
        <v>41487</v>
      </c>
      <c r="D162" s="1">
        <v>6.2623091422714605E-2</v>
      </c>
      <c r="E162" s="1">
        <v>4.41</v>
      </c>
      <c r="F162" s="1">
        <v>0.17</v>
      </c>
      <c r="G162" s="1">
        <v>-0.27</v>
      </c>
      <c r="H162" s="1">
        <v>0</v>
      </c>
      <c r="I162" s="1">
        <v>0</v>
      </c>
      <c r="J162" s="1">
        <v>2.5000000000000001E-3</v>
      </c>
      <c r="K162" s="1">
        <v>-0.75800000000000001</v>
      </c>
      <c r="L162">
        <v>1.7318599561004001E-3</v>
      </c>
      <c r="M162" s="3">
        <v>0.43</v>
      </c>
      <c r="N162">
        <v>0</v>
      </c>
      <c r="O162" s="89">
        <v>-0.1</v>
      </c>
      <c r="P162" s="89">
        <v>0.02</v>
      </c>
    </row>
    <row r="163" spans="1:16">
      <c r="A163" s="3"/>
      <c r="B163" s="3"/>
      <c r="C163" s="9">
        <f t="shared" si="5"/>
        <v>41518</v>
      </c>
      <c r="D163" s="1">
        <v>6.2659266556036805E-2</v>
      </c>
      <c r="E163" s="1">
        <v>4.4169999999999998</v>
      </c>
      <c r="F163" s="1">
        <v>0.17</v>
      </c>
      <c r="G163" s="1">
        <v>-0.27</v>
      </c>
      <c r="H163" s="1">
        <v>0</v>
      </c>
      <c r="I163" s="1">
        <v>0</v>
      </c>
      <c r="J163" s="1">
        <v>2.5000000000000001E-3</v>
      </c>
      <c r="K163" s="1">
        <v>-0.75800000000000001</v>
      </c>
      <c r="L163">
        <v>1.7317684861566001E-3</v>
      </c>
      <c r="M163" s="3">
        <v>0.43</v>
      </c>
      <c r="N163">
        <v>0</v>
      </c>
      <c r="O163" s="89">
        <v>-0.1</v>
      </c>
      <c r="P163" s="89">
        <v>0.02</v>
      </c>
    </row>
    <row r="164" spans="1:16">
      <c r="A164" s="3"/>
      <c r="B164" s="3"/>
      <c r="C164" s="9">
        <f t="shared" si="5"/>
        <v>41548</v>
      </c>
      <c r="D164" s="1">
        <v>6.2694274749988108E-2</v>
      </c>
      <c r="E164" s="1">
        <v>4.4450000000000003</v>
      </c>
      <c r="F164" s="1">
        <v>0.17</v>
      </c>
      <c r="G164" s="1">
        <v>-0.27</v>
      </c>
      <c r="H164" s="1">
        <v>0</v>
      </c>
      <c r="I164" s="1">
        <v>0</v>
      </c>
      <c r="J164" s="1">
        <v>2.5000000000000001E-3</v>
      </c>
      <c r="K164" s="1">
        <v>-0.75800000000000001</v>
      </c>
      <c r="L164">
        <v>1.7316779197330001E-3</v>
      </c>
      <c r="M164" s="3">
        <v>0.43</v>
      </c>
      <c r="N164">
        <v>0</v>
      </c>
      <c r="O164" s="89">
        <v>-0.1</v>
      </c>
      <c r="P164" s="89">
        <v>0.02</v>
      </c>
    </row>
    <row r="165" spans="1:16">
      <c r="A165" s="3"/>
      <c r="B165" s="3"/>
      <c r="C165" s="9">
        <f t="shared" si="5"/>
        <v>41579</v>
      </c>
      <c r="D165" s="1">
        <v>6.2730449884164804E-2</v>
      </c>
      <c r="E165" s="1">
        <v>4.58</v>
      </c>
      <c r="F165" s="1">
        <v>0.17</v>
      </c>
      <c r="G165" s="1">
        <v>-0.15</v>
      </c>
      <c r="H165" s="1">
        <v>0</v>
      </c>
      <c r="I165" s="1">
        <v>0</v>
      </c>
      <c r="J165" s="1">
        <v>2.5000000000000001E-3</v>
      </c>
      <c r="K165" s="1">
        <v>-0.69800000000000006</v>
      </c>
      <c r="L165">
        <v>5.5410631024946002E-3</v>
      </c>
      <c r="M165" s="3">
        <v>0.35</v>
      </c>
      <c r="N165">
        <v>0</v>
      </c>
      <c r="O165" s="89">
        <v>0.13800000000000001</v>
      </c>
      <c r="P165" s="89">
        <v>0.06</v>
      </c>
    </row>
    <row r="166" spans="1:16">
      <c r="A166" s="3"/>
      <c r="B166" s="3"/>
      <c r="C166" s="9">
        <f t="shared" si="5"/>
        <v>41609</v>
      </c>
      <c r="D166" s="1">
        <v>6.2765458078943001E-2</v>
      </c>
      <c r="E166" s="1">
        <v>4.7149999999999999</v>
      </c>
      <c r="F166" s="1">
        <v>0.17</v>
      </c>
      <c r="G166" s="1">
        <v>-0.15</v>
      </c>
      <c r="H166" s="1">
        <v>0</v>
      </c>
      <c r="I166" s="1">
        <v>0</v>
      </c>
      <c r="J166" s="1">
        <v>2.5000000000000001E-3</v>
      </c>
      <c r="K166" s="1">
        <v>-0.69800000000000006</v>
      </c>
      <c r="L166">
        <v>5.5407601926467003E-3</v>
      </c>
      <c r="M166" s="3">
        <v>0.35</v>
      </c>
      <c r="N166">
        <v>0</v>
      </c>
      <c r="O166" s="89">
        <v>0.19800000000000001</v>
      </c>
      <c r="P166" s="89">
        <v>0.06</v>
      </c>
    </row>
    <row r="167" spans="1:16">
      <c r="A167" s="3"/>
      <c r="B167" s="3"/>
      <c r="C167" s="9">
        <f t="shared" si="5"/>
        <v>41640</v>
      </c>
      <c r="D167" s="1">
        <v>6.28016332139745E-2</v>
      </c>
      <c r="E167" s="1">
        <v>4.8109999999999999</v>
      </c>
      <c r="F167" s="1">
        <v>0.17</v>
      </c>
      <c r="G167" s="1">
        <v>-0.15</v>
      </c>
      <c r="H167" s="1">
        <v>0</v>
      </c>
      <c r="I167" s="1">
        <v>0</v>
      </c>
      <c r="J167" s="1">
        <v>2.5000000000000001E-3</v>
      </c>
      <c r="K167" s="1">
        <v>-0.69800000000000006</v>
      </c>
      <c r="L167">
        <v>5.5404404211380999E-3</v>
      </c>
      <c r="M167" s="3">
        <v>0.35</v>
      </c>
      <c r="N167">
        <v>0</v>
      </c>
      <c r="O167" s="89">
        <v>0.26800000000000002</v>
      </c>
      <c r="P167" s="89">
        <v>0.06</v>
      </c>
    </row>
    <row r="168" spans="1:16">
      <c r="A168" s="3"/>
      <c r="B168" s="3"/>
      <c r="C168" s="9">
        <f t="shared" si="5"/>
        <v>41671</v>
      </c>
      <c r="D168" s="1">
        <v>6.2837808349439903E-2</v>
      </c>
      <c r="E168" s="1">
        <v>4.6930000000000005</v>
      </c>
      <c r="F168" s="1">
        <v>0.17</v>
      </c>
      <c r="G168" s="1">
        <v>-0.15</v>
      </c>
      <c r="H168" s="1">
        <v>0</v>
      </c>
      <c r="I168" s="1">
        <v>0</v>
      </c>
      <c r="J168" s="1">
        <v>2.5000000000000001E-3</v>
      </c>
      <c r="K168" s="1">
        <v>-0.69800000000000006</v>
      </c>
      <c r="L168">
        <v>5.5401137756434004E-3</v>
      </c>
      <c r="M168" s="3">
        <v>0.35</v>
      </c>
      <c r="N168">
        <v>0</v>
      </c>
      <c r="O168" s="89">
        <v>0.13800000000000001</v>
      </c>
      <c r="P168" s="89">
        <v>0.06</v>
      </c>
    </row>
    <row r="169" spans="1:16">
      <c r="A169" s="3"/>
      <c r="B169" s="3"/>
      <c r="C169" s="9">
        <f t="shared" si="5"/>
        <v>41699</v>
      </c>
      <c r="D169" s="1">
        <v>6.2870482665716904E-2</v>
      </c>
      <c r="E169" s="1">
        <v>4.5599999999999996</v>
      </c>
      <c r="F169" s="1">
        <v>0.17</v>
      </c>
      <c r="G169" s="1">
        <v>-0.15</v>
      </c>
      <c r="H169" s="1">
        <v>0</v>
      </c>
      <c r="I169" s="1">
        <v>0</v>
      </c>
      <c r="J169" s="1">
        <v>2.5000000000000001E-3</v>
      </c>
      <c r="K169" s="1">
        <v>-0.69800000000000006</v>
      </c>
      <c r="L169">
        <v>5.5398128340108004E-3</v>
      </c>
      <c r="M169" s="3">
        <v>0.35</v>
      </c>
      <c r="N169">
        <v>0</v>
      </c>
      <c r="O169" s="89">
        <v>-4.2000000000000003E-2</v>
      </c>
      <c r="P169" s="89">
        <v>0.06</v>
      </c>
    </row>
    <row r="170" spans="1:16">
      <c r="A170" s="3"/>
      <c r="B170" s="3"/>
      <c r="C170" s="9">
        <f t="shared" si="5"/>
        <v>41730</v>
      </c>
      <c r="D170" s="1">
        <v>6.29066578020092E-2</v>
      </c>
      <c r="E170" s="1">
        <v>4.375</v>
      </c>
      <c r="F170" s="1">
        <v>0.17</v>
      </c>
      <c r="G170" s="1">
        <v>-0.22</v>
      </c>
      <c r="H170" s="1">
        <v>0</v>
      </c>
      <c r="I170" s="1">
        <v>0</v>
      </c>
      <c r="J170" s="1">
        <v>2.5000000000000001E-3</v>
      </c>
      <c r="K170" s="1">
        <v>-0.79800000000000004</v>
      </c>
      <c r="L170">
        <v>1.7310853469564001E-3</v>
      </c>
      <c r="M170" s="3">
        <v>0.43</v>
      </c>
      <c r="N170">
        <v>0</v>
      </c>
      <c r="O170" s="89">
        <v>-0.1</v>
      </c>
      <c r="P170" s="89">
        <v>0.02</v>
      </c>
    </row>
    <row r="171" spans="1:16">
      <c r="A171" s="3"/>
      <c r="B171" s="3"/>
      <c r="C171" s="9">
        <f t="shared" si="5"/>
        <v>41760</v>
      </c>
      <c r="D171" s="1">
        <v>6.2941665998834204E-2</v>
      </c>
      <c r="E171" s="1">
        <v>4.3650000000000002</v>
      </c>
      <c r="F171" s="1">
        <v>0.17</v>
      </c>
      <c r="G171" s="1">
        <v>-0.27</v>
      </c>
      <c r="H171" s="1">
        <v>0</v>
      </c>
      <c r="I171" s="1">
        <v>0</v>
      </c>
      <c r="J171" s="1">
        <v>2.5000000000000001E-3</v>
      </c>
      <c r="K171" s="1">
        <v>-0.79800000000000004</v>
      </c>
      <c r="L171">
        <v>1.7309805640354E-3</v>
      </c>
      <c r="M171" s="3">
        <v>0.43</v>
      </c>
      <c r="N171">
        <v>0</v>
      </c>
      <c r="O171" s="89">
        <v>-0.1</v>
      </c>
      <c r="P171" s="89">
        <v>0.02</v>
      </c>
    </row>
    <row r="172" spans="1:16">
      <c r="A172" s="3"/>
      <c r="B172" s="3"/>
      <c r="C172" s="9">
        <f t="shared" si="5"/>
        <v>41791</v>
      </c>
      <c r="D172" s="1">
        <v>6.2977841135980497E-2</v>
      </c>
      <c r="E172" s="1">
        <v>4.4009999999999998</v>
      </c>
      <c r="F172" s="1">
        <v>0.17</v>
      </c>
      <c r="G172" s="1">
        <v>-0.27</v>
      </c>
      <c r="H172" s="1">
        <v>0</v>
      </c>
      <c r="I172" s="1">
        <v>0</v>
      </c>
      <c r="J172" s="1">
        <v>2.5000000000000001E-3</v>
      </c>
      <c r="K172" s="1">
        <v>-0.79800000000000004</v>
      </c>
      <c r="L172">
        <v>1.7308701768520001E-3</v>
      </c>
      <c r="M172" s="3">
        <v>0.43</v>
      </c>
      <c r="N172">
        <v>0</v>
      </c>
      <c r="O172" s="89">
        <v>-0.1</v>
      </c>
      <c r="P172" s="89">
        <v>0.02</v>
      </c>
    </row>
    <row r="173" spans="1:16">
      <c r="A173" s="3"/>
      <c r="B173" s="3"/>
      <c r="C173" s="9">
        <f t="shared" si="5"/>
        <v>41821</v>
      </c>
      <c r="D173" s="1">
        <v>6.3012849333632395E-2</v>
      </c>
      <c r="E173" s="1">
        <v>4.45</v>
      </c>
      <c r="F173" s="1">
        <v>0.17</v>
      </c>
      <c r="G173" s="1">
        <v>-0.27</v>
      </c>
      <c r="H173" s="1">
        <v>0</v>
      </c>
      <c r="I173" s="1">
        <v>0</v>
      </c>
      <c r="J173" s="1">
        <v>2.5000000000000001E-3</v>
      </c>
      <c r="K173" s="1">
        <v>-0.79800000000000004</v>
      </c>
      <c r="L173">
        <v>1.7307613076596999E-3</v>
      </c>
      <c r="M173" s="3">
        <v>0.43</v>
      </c>
      <c r="N173">
        <v>0</v>
      </c>
      <c r="O173" s="89">
        <v>-0.1</v>
      </c>
      <c r="P173" s="89">
        <v>0.02</v>
      </c>
    </row>
    <row r="174" spans="1:16">
      <c r="A174" s="3"/>
      <c r="B174" s="3"/>
      <c r="C174" s="9">
        <f t="shared" si="5"/>
        <v>41852</v>
      </c>
      <c r="D174" s="1">
        <v>6.3049024471632603E-2</v>
      </c>
      <c r="E174" s="1">
        <v>4.4950000000000001</v>
      </c>
      <c r="F174" s="1">
        <v>0.17</v>
      </c>
      <c r="G174" s="1">
        <v>-0.27</v>
      </c>
      <c r="H174" s="1">
        <v>0</v>
      </c>
      <c r="I174" s="1">
        <v>0</v>
      </c>
      <c r="J174" s="1">
        <v>2.5000000000000001E-3</v>
      </c>
      <c r="K174" s="1">
        <v>-0.79800000000000004</v>
      </c>
      <c r="L174">
        <v>1.7306466990421E-3</v>
      </c>
      <c r="M174" s="3">
        <v>0.43</v>
      </c>
      <c r="N174">
        <v>0</v>
      </c>
      <c r="O174" s="89">
        <v>-0.1</v>
      </c>
      <c r="P174" s="89">
        <v>0.02</v>
      </c>
    </row>
    <row r="175" spans="1:16">
      <c r="A175" s="3"/>
      <c r="B175" s="3"/>
      <c r="C175" s="9">
        <f t="shared" si="5"/>
        <v>41883</v>
      </c>
      <c r="D175" s="1">
        <v>6.3085199610067602E-2</v>
      </c>
      <c r="E175" s="1">
        <v>4.5019999999999998</v>
      </c>
      <c r="F175" s="1">
        <v>0.17</v>
      </c>
      <c r="G175" s="1">
        <v>-0.27</v>
      </c>
      <c r="H175" s="1">
        <v>0</v>
      </c>
      <c r="I175" s="1">
        <v>0</v>
      </c>
      <c r="J175" s="1">
        <v>2.5000000000000001E-3</v>
      </c>
      <c r="K175" s="1">
        <v>-0.79800000000000004</v>
      </c>
      <c r="L175">
        <v>1.7305299459210001E-3</v>
      </c>
      <c r="M175" s="3">
        <v>0.43</v>
      </c>
      <c r="N175">
        <v>0</v>
      </c>
      <c r="O175" s="89">
        <v>-0.1</v>
      </c>
      <c r="P175" s="89">
        <v>0.02</v>
      </c>
    </row>
    <row r="176" spans="1:16">
      <c r="A176" s="3"/>
      <c r="B176" s="3"/>
      <c r="C176" s="9">
        <f t="shared" si="5"/>
        <v>41913</v>
      </c>
      <c r="D176" s="1">
        <v>6.31202078089661E-2</v>
      </c>
      <c r="E176" s="1">
        <v>4.53</v>
      </c>
      <c r="F176" s="1">
        <v>0.17</v>
      </c>
      <c r="G176" s="1">
        <v>-0.27</v>
      </c>
      <c r="H176" s="1">
        <v>0</v>
      </c>
      <c r="I176" s="1">
        <v>0</v>
      </c>
      <c r="J176" s="1">
        <v>2.5000000000000001E-3</v>
      </c>
      <c r="K176" s="1">
        <v>-0.79800000000000004</v>
      </c>
      <c r="L176">
        <v>1.730414917704E-3</v>
      </c>
      <c r="M176" s="3">
        <v>0.43</v>
      </c>
      <c r="N176">
        <v>0</v>
      </c>
      <c r="O176" s="89">
        <v>-0.1</v>
      </c>
      <c r="P176" s="89">
        <v>0.02</v>
      </c>
    </row>
    <row r="177" spans="1:16">
      <c r="A177" s="3"/>
      <c r="B177" s="3"/>
      <c r="C177" s="9">
        <f t="shared" si="5"/>
        <v>41944</v>
      </c>
      <c r="D177" s="1">
        <v>6.3156382948255499E-2</v>
      </c>
      <c r="E177" s="1">
        <v>4.665</v>
      </c>
      <c r="F177" s="1">
        <v>0.17</v>
      </c>
      <c r="G177" s="1">
        <v>-0.15</v>
      </c>
      <c r="H177" s="1">
        <v>0</v>
      </c>
      <c r="I177" s="1">
        <v>0</v>
      </c>
      <c r="J177" s="1">
        <v>2.5000000000000001E-3</v>
      </c>
      <c r="K177" s="1">
        <v>-0.73799999999999999</v>
      </c>
      <c r="L177">
        <v>5.5369406284668998E-3</v>
      </c>
      <c r="M177" s="3">
        <v>0.35</v>
      </c>
      <c r="N177">
        <v>0</v>
      </c>
      <c r="O177" s="89">
        <v>0.13800000000000001</v>
      </c>
      <c r="P177" s="89">
        <v>0.06</v>
      </c>
    </row>
    <row r="178" spans="1:16">
      <c r="A178" s="3"/>
      <c r="B178" s="3"/>
      <c r="C178" s="9">
        <f t="shared" si="5"/>
        <v>41974</v>
      </c>
      <c r="D178" s="1">
        <v>6.3191391147981307E-2</v>
      </c>
      <c r="E178" s="1">
        <v>4.8</v>
      </c>
      <c r="F178" s="1">
        <v>0.17</v>
      </c>
      <c r="G178" s="1">
        <v>-0.15</v>
      </c>
      <c r="H178" s="1">
        <v>0</v>
      </c>
      <c r="I178" s="1">
        <v>0</v>
      </c>
      <c r="J178" s="1">
        <v>2.5000000000000001E-3</v>
      </c>
      <c r="K178" s="1">
        <v>-0.73799999999999999</v>
      </c>
      <c r="L178">
        <v>5.5365594788275001E-3</v>
      </c>
      <c r="M178" s="3">
        <v>0.35</v>
      </c>
      <c r="N178">
        <v>0</v>
      </c>
      <c r="O178" s="89">
        <v>0.19800000000000001</v>
      </c>
      <c r="P178" s="89">
        <v>0.06</v>
      </c>
    </row>
    <row r="179" spans="1:16">
      <c r="A179" s="3"/>
      <c r="B179" s="3"/>
      <c r="C179" s="9">
        <f t="shared" si="5"/>
        <v>42005</v>
      </c>
      <c r="D179" s="1">
        <v>6.3227566288124301E-2</v>
      </c>
      <c r="E179" s="1">
        <v>4.8959999999999999</v>
      </c>
      <c r="F179" s="1">
        <v>0.17</v>
      </c>
      <c r="G179" s="1">
        <v>-0.15</v>
      </c>
      <c r="H179" s="1">
        <v>0</v>
      </c>
      <c r="I179" s="1">
        <v>0</v>
      </c>
      <c r="J179" s="1">
        <v>2.5000000000000001E-3</v>
      </c>
      <c r="K179" s="1">
        <v>-0.73799999999999999</v>
      </c>
      <c r="L179">
        <v>5.5361588795753997E-3</v>
      </c>
      <c r="M179" s="3">
        <v>0.35</v>
      </c>
      <c r="N179">
        <v>0</v>
      </c>
      <c r="O179" s="89">
        <v>0.26800000000000002</v>
      </c>
      <c r="P179" s="89">
        <v>0.06</v>
      </c>
    </row>
    <row r="180" spans="1:16">
      <c r="A180" s="3"/>
      <c r="B180" s="3"/>
      <c r="C180" s="9">
        <f t="shared" si="5"/>
        <v>42036</v>
      </c>
      <c r="D180" s="1">
        <v>6.32637414287021E-2</v>
      </c>
      <c r="E180" s="1">
        <v>4.7780000000000005</v>
      </c>
      <c r="F180" s="1">
        <v>0.17</v>
      </c>
      <c r="G180" s="1">
        <v>-0.15</v>
      </c>
      <c r="H180" s="1">
        <v>0</v>
      </c>
      <c r="I180" s="1">
        <v>0</v>
      </c>
      <c r="J180" s="1">
        <v>2.5000000000000001E-3</v>
      </c>
      <c r="K180" s="1">
        <v>-0.73799999999999999</v>
      </c>
      <c r="L180">
        <v>5.5357514270029003E-3</v>
      </c>
      <c r="M180" s="3">
        <v>0.35</v>
      </c>
      <c r="N180">
        <v>0</v>
      </c>
      <c r="O180" s="89">
        <v>0.13800000000000001</v>
      </c>
      <c r="P180" s="89">
        <v>0.06</v>
      </c>
    </row>
    <row r="181" spans="1:16">
      <c r="A181" s="3"/>
      <c r="B181" s="3"/>
      <c r="C181" s="9">
        <f t="shared" si="5"/>
        <v>42064</v>
      </c>
      <c r="D181" s="1">
        <v>6.3296415749596796E-2</v>
      </c>
      <c r="E181" s="1">
        <v>4.6449999999999996</v>
      </c>
      <c r="F181" s="1">
        <v>0.17</v>
      </c>
      <c r="G181" s="1">
        <v>-0.15</v>
      </c>
      <c r="H181" s="1">
        <v>0</v>
      </c>
      <c r="I181" s="1">
        <v>0</v>
      </c>
      <c r="J181" s="1">
        <v>2.5000000000000001E-3</v>
      </c>
      <c r="K181" s="1">
        <v>-0.73799999999999999</v>
      </c>
      <c r="L181">
        <v>5.5353775163432999E-3</v>
      </c>
      <c r="M181" s="3">
        <v>0.35</v>
      </c>
      <c r="N181">
        <v>0</v>
      </c>
      <c r="O181" s="89">
        <v>-4.2000000000000003E-2</v>
      </c>
      <c r="P181" s="89">
        <v>0.06</v>
      </c>
    </row>
    <row r="182" spans="1:16">
      <c r="A182" s="3"/>
      <c r="B182" s="3"/>
      <c r="C182" s="9">
        <f t="shared" si="5"/>
        <v>42095</v>
      </c>
      <c r="D182" s="1">
        <v>6.3332590891001003E-2</v>
      </c>
      <c r="E182" s="1">
        <v>4.46</v>
      </c>
      <c r="F182" s="1">
        <v>0.17</v>
      </c>
      <c r="G182" s="1">
        <v>-0.22</v>
      </c>
      <c r="H182" s="1">
        <v>0</v>
      </c>
      <c r="I182" s="1">
        <v>0</v>
      </c>
      <c r="J182" s="1">
        <v>2.5000000000000001E-3</v>
      </c>
      <c r="K182" s="1">
        <v>-0.83800000000000008</v>
      </c>
      <c r="L182">
        <v>5.5349570256717998E-3</v>
      </c>
      <c r="M182" s="3">
        <v>0.43</v>
      </c>
      <c r="N182">
        <v>0</v>
      </c>
      <c r="O182" s="89">
        <v>-0.1</v>
      </c>
      <c r="P182" s="89">
        <v>0.02</v>
      </c>
    </row>
    <row r="183" spans="1:16">
      <c r="A183" s="3"/>
      <c r="B183" s="3"/>
      <c r="C183" s="9">
        <f t="shared" si="5"/>
        <v>42125</v>
      </c>
      <c r="D183" s="1">
        <v>6.3367599092772703E-2</v>
      </c>
      <c r="E183" s="1">
        <v>4.45</v>
      </c>
      <c r="F183" s="1">
        <v>0.17</v>
      </c>
      <c r="G183" s="1">
        <v>-0.27</v>
      </c>
      <c r="H183" s="1">
        <v>0</v>
      </c>
      <c r="I183" s="1">
        <v>0</v>
      </c>
      <c r="J183" s="1">
        <v>2.5000000000000001E-3</v>
      </c>
      <c r="M183" s="3">
        <v>0.43</v>
      </c>
      <c r="N183">
        <v>0</v>
      </c>
    </row>
    <row r="184" spans="1:16">
      <c r="A184" s="3"/>
      <c r="B184" s="3"/>
      <c r="C184" s="9">
        <f t="shared" si="5"/>
        <v>42156</v>
      </c>
      <c r="D184" s="1">
        <v>6.3403774235030796E-2</v>
      </c>
      <c r="E184" s="1">
        <v>4.4860000000000007</v>
      </c>
      <c r="F184" s="1">
        <v>0.17</v>
      </c>
      <c r="G184" s="1">
        <v>-0.27</v>
      </c>
      <c r="H184" s="1">
        <v>0</v>
      </c>
      <c r="I184" s="1">
        <v>0</v>
      </c>
      <c r="J184" s="1">
        <v>2.5000000000000001E-3</v>
      </c>
      <c r="M184" s="3">
        <v>0.43</v>
      </c>
      <c r="N184">
        <v>0</v>
      </c>
    </row>
    <row r="185" spans="1:16">
      <c r="A185" s="3"/>
      <c r="B185" s="3"/>
      <c r="C185" s="9">
        <f t="shared" si="5"/>
        <v>42186</v>
      </c>
      <c r="D185" s="1">
        <v>6.3438782437629002E-2</v>
      </c>
      <c r="E185" s="1">
        <v>4.5350000000000001</v>
      </c>
      <c r="F185" s="1">
        <v>0.17</v>
      </c>
      <c r="G185" s="1">
        <v>-0.27</v>
      </c>
      <c r="H185" s="1">
        <v>0</v>
      </c>
      <c r="I185" s="1">
        <v>0</v>
      </c>
      <c r="J185" s="1">
        <v>2.5000000000000001E-3</v>
      </c>
      <c r="M185" s="3">
        <v>0.43</v>
      </c>
      <c r="N185">
        <v>0</v>
      </c>
    </row>
    <row r="186" spans="1:16">
      <c r="A186" s="3"/>
      <c r="B186" s="3"/>
      <c r="C186" s="9">
        <f t="shared" si="5"/>
        <v>42217</v>
      </c>
      <c r="D186" s="1">
        <v>6.3474957580741204E-2</v>
      </c>
      <c r="E186" s="1">
        <v>4.58</v>
      </c>
      <c r="F186" s="1">
        <v>0.17</v>
      </c>
      <c r="G186" s="1">
        <v>-0.27</v>
      </c>
      <c r="H186" s="1">
        <v>0</v>
      </c>
      <c r="I186" s="1">
        <v>0</v>
      </c>
      <c r="J186" s="1">
        <v>2.5000000000000001E-3</v>
      </c>
      <c r="M186" s="3">
        <v>0.43</v>
      </c>
      <c r="N186">
        <v>0</v>
      </c>
    </row>
    <row r="187" spans="1:16">
      <c r="A187" s="3"/>
      <c r="B187" s="3"/>
      <c r="C187" s="9">
        <f t="shared" si="5"/>
        <v>42248</v>
      </c>
      <c r="D187" s="1">
        <v>6.3511132724287697E-2</v>
      </c>
      <c r="E187" s="1">
        <v>4.5870000000000006</v>
      </c>
      <c r="F187" s="1">
        <v>0.17</v>
      </c>
      <c r="G187" s="1">
        <v>-0.27</v>
      </c>
      <c r="H187" s="1">
        <v>0</v>
      </c>
      <c r="I187" s="1">
        <v>0</v>
      </c>
      <c r="J187" s="1">
        <v>2.5000000000000001E-3</v>
      </c>
      <c r="M187" s="3">
        <v>0.43</v>
      </c>
      <c r="N187">
        <v>0</v>
      </c>
    </row>
    <row r="188" spans="1:16">
      <c r="A188" s="3"/>
      <c r="B188" s="3"/>
      <c r="C188" s="9">
        <f t="shared" si="5"/>
        <v>42278</v>
      </c>
      <c r="D188" s="1">
        <v>6.3546140928132808E-2</v>
      </c>
      <c r="E188" s="1">
        <v>4.6150000000000002</v>
      </c>
      <c r="F188" s="1">
        <v>0.17</v>
      </c>
      <c r="G188" s="1">
        <v>-0.27</v>
      </c>
      <c r="H188" s="1">
        <v>0</v>
      </c>
      <c r="I188" s="1">
        <v>0</v>
      </c>
      <c r="J188" s="1">
        <v>2.5000000000000001E-3</v>
      </c>
      <c r="M188" s="3">
        <v>0.43</v>
      </c>
      <c r="N188">
        <v>0</v>
      </c>
    </row>
    <row r="189" spans="1:16">
      <c r="A189" s="3"/>
      <c r="B189" s="3"/>
      <c r="C189" s="9">
        <f t="shared" si="5"/>
        <v>42309</v>
      </c>
      <c r="D189" s="1">
        <v>6.3582316072533299E-2</v>
      </c>
      <c r="E189" s="1">
        <v>4.75</v>
      </c>
      <c r="F189" s="1">
        <v>0.17</v>
      </c>
      <c r="G189" s="1">
        <v>-0.15</v>
      </c>
      <c r="H189" s="1">
        <v>0</v>
      </c>
      <c r="I189" s="1">
        <v>0</v>
      </c>
      <c r="J189" s="1">
        <v>2.5000000000000001E-3</v>
      </c>
      <c r="M189" s="3">
        <v>0.35</v>
      </c>
      <c r="N189">
        <v>0</v>
      </c>
    </row>
    <row r="190" spans="1:16">
      <c r="A190" s="3"/>
      <c r="B190" s="3"/>
      <c r="C190" s="9">
        <f t="shared" si="5"/>
        <v>42339</v>
      </c>
      <c r="D190" s="1">
        <v>6.3617324277204901E-2</v>
      </c>
      <c r="E190" s="1">
        <v>4.8849999999999998</v>
      </c>
      <c r="F190" s="1">
        <v>0.17</v>
      </c>
      <c r="G190" s="1">
        <v>-0.15</v>
      </c>
      <c r="H190" s="1">
        <v>0</v>
      </c>
      <c r="I190" s="1">
        <v>0</v>
      </c>
      <c r="J190" s="1">
        <v>2.5000000000000001E-3</v>
      </c>
      <c r="M190" s="3">
        <v>0.35</v>
      </c>
      <c r="N190">
        <v>0</v>
      </c>
    </row>
    <row r="191" spans="1:16">
      <c r="A191" s="3"/>
      <c r="B191" s="3"/>
      <c r="C191" s="9">
        <f t="shared" si="5"/>
        <v>42370</v>
      </c>
      <c r="D191" s="1">
        <v>6.3653499422459403E-2</v>
      </c>
      <c r="E191" s="1">
        <v>4.9809999999999999</v>
      </c>
      <c r="F191" s="1">
        <v>0.17</v>
      </c>
      <c r="G191" s="1">
        <v>-0.15</v>
      </c>
      <c r="H191" s="1">
        <v>0</v>
      </c>
      <c r="I191" s="1">
        <v>0</v>
      </c>
      <c r="J191" s="1">
        <v>2.5000000000000001E-3</v>
      </c>
      <c r="M191" s="3">
        <v>0.35</v>
      </c>
      <c r="N191">
        <v>0</v>
      </c>
    </row>
    <row r="192" spans="1:16">
      <c r="A192" s="3"/>
      <c r="B192" s="3"/>
      <c r="C192" s="9">
        <f t="shared" si="5"/>
        <v>42401</v>
      </c>
      <c r="D192" s="1">
        <v>6.36896745681481E-2</v>
      </c>
      <c r="E192" s="1">
        <v>4.8630000000000004</v>
      </c>
      <c r="F192" s="1">
        <v>0.17</v>
      </c>
      <c r="G192" s="1">
        <v>-0.15</v>
      </c>
      <c r="H192" s="1">
        <v>0</v>
      </c>
      <c r="I192" s="1">
        <v>0</v>
      </c>
      <c r="J192" s="1">
        <v>2.5000000000000001E-3</v>
      </c>
      <c r="M192" s="3">
        <v>0.35</v>
      </c>
      <c r="N192">
        <v>0</v>
      </c>
    </row>
    <row r="193" spans="1:14">
      <c r="A193" s="3"/>
      <c r="B193" s="3"/>
      <c r="C193" s="9">
        <f t="shared" si="5"/>
        <v>42430</v>
      </c>
      <c r="D193" s="1">
        <v>6.3723515833862696E-2</v>
      </c>
      <c r="E193" s="1">
        <v>4.7300000000000004</v>
      </c>
      <c r="F193" s="1">
        <v>0.17</v>
      </c>
      <c r="G193" s="1">
        <v>-0.15</v>
      </c>
      <c r="H193" s="1">
        <v>0</v>
      </c>
      <c r="I193" s="1">
        <v>0</v>
      </c>
      <c r="J193" s="1">
        <v>0</v>
      </c>
      <c r="M193" s="3">
        <v>0.35</v>
      </c>
      <c r="N193">
        <v>0</v>
      </c>
    </row>
    <row r="194" spans="1:14">
      <c r="A194" s="3"/>
      <c r="B194" s="3"/>
      <c r="C194" s="9">
        <f t="shared" si="5"/>
        <v>42461</v>
      </c>
      <c r="D194" s="1">
        <v>6.3759690980391207E-2</v>
      </c>
      <c r="E194" s="1">
        <v>4.5449999999999999</v>
      </c>
      <c r="F194" s="1">
        <v>0.17</v>
      </c>
      <c r="G194" s="1">
        <v>-0.22</v>
      </c>
      <c r="H194" s="1">
        <v>0</v>
      </c>
      <c r="I194" s="1">
        <v>0</v>
      </c>
      <c r="J194" s="1">
        <v>0</v>
      </c>
      <c r="M194" s="3">
        <v>0.43</v>
      </c>
      <c r="N194">
        <v>0</v>
      </c>
    </row>
    <row r="195" spans="1:14">
      <c r="A195" s="3"/>
      <c r="B195" s="3"/>
      <c r="C195" s="9">
        <f t="shared" si="5"/>
        <v>42491</v>
      </c>
      <c r="D195" s="1">
        <v>6.3794699187122605E-2</v>
      </c>
      <c r="E195" s="1">
        <v>4.5350000000000001</v>
      </c>
      <c r="F195" s="1">
        <v>0.17</v>
      </c>
      <c r="G195" s="1">
        <v>-0.27</v>
      </c>
      <c r="H195" s="1">
        <v>0</v>
      </c>
      <c r="I195" s="1">
        <v>0</v>
      </c>
      <c r="J195" s="1">
        <v>0</v>
      </c>
      <c r="M195" s="3">
        <v>0.43</v>
      </c>
      <c r="N195">
        <v>0</v>
      </c>
    </row>
    <row r="196" spans="1:14">
      <c r="A196" s="3"/>
      <c r="B196" s="3"/>
      <c r="C196" s="9">
        <f t="shared" si="5"/>
        <v>42522</v>
      </c>
      <c r="D196" s="1">
        <v>6.38308743345051E-2</v>
      </c>
      <c r="E196" s="1">
        <v>4.5710000000000006</v>
      </c>
      <c r="F196" s="1">
        <v>0.17</v>
      </c>
      <c r="G196" s="1">
        <v>-0.27</v>
      </c>
      <c r="H196" s="1">
        <v>0</v>
      </c>
      <c r="I196" s="1">
        <v>0</v>
      </c>
      <c r="J196" s="1">
        <v>0</v>
      </c>
      <c r="M196" s="3">
        <v>0.43</v>
      </c>
      <c r="N196">
        <v>0</v>
      </c>
    </row>
    <row r="197" spans="1:14">
      <c r="A197" s="3"/>
      <c r="B197" s="3"/>
      <c r="C197" s="9">
        <f t="shared" si="5"/>
        <v>42552</v>
      </c>
      <c r="D197" s="1">
        <v>6.3865882542062796E-2</v>
      </c>
      <c r="E197" s="1">
        <v>4.62</v>
      </c>
      <c r="F197" s="1">
        <v>0.17</v>
      </c>
      <c r="G197" s="1">
        <v>-0.27</v>
      </c>
      <c r="H197" s="1">
        <v>0</v>
      </c>
      <c r="I197" s="1">
        <v>0</v>
      </c>
      <c r="J197" s="1">
        <v>0</v>
      </c>
      <c r="M197" s="3">
        <v>0.43</v>
      </c>
      <c r="N197">
        <v>0</v>
      </c>
    </row>
    <row r="198" spans="1:14">
      <c r="A198" s="3"/>
      <c r="B198" s="3"/>
      <c r="C198" s="9">
        <f t="shared" si="5"/>
        <v>42583</v>
      </c>
      <c r="D198" s="1">
        <v>6.3902057690299802E-2</v>
      </c>
      <c r="E198" s="1">
        <v>4.665</v>
      </c>
      <c r="F198" s="1">
        <v>0.17</v>
      </c>
      <c r="G198" s="1">
        <v>-0.27</v>
      </c>
      <c r="H198" s="1">
        <v>0</v>
      </c>
      <c r="I198" s="1">
        <v>0</v>
      </c>
      <c r="J198" s="1">
        <v>0</v>
      </c>
      <c r="M198" s="3">
        <v>0.43</v>
      </c>
      <c r="N198">
        <v>0</v>
      </c>
    </row>
    <row r="199" spans="1:14">
      <c r="A199" s="3"/>
      <c r="B199" s="3"/>
      <c r="C199" s="9">
        <f t="shared" si="5"/>
        <v>42614</v>
      </c>
      <c r="D199" s="1">
        <v>6.3938232838970196E-2</v>
      </c>
      <c r="E199" s="1">
        <v>4.6720000000000006</v>
      </c>
      <c r="F199" s="1">
        <v>0.17</v>
      </c>
      <c r="G199" s="1">
        <v>-0.27</v>
      </c>
      <c r="H199" s="1">
        <v>0</v>
      </c>
      <c r="I199" s="1">
        <v>0</v>
      </c>
      <c r="J199" s="1">
        <v>0</v>
      </c>
      <c r="M199" s="3">
        <v>0.43</v>
      </c>
      <c r="N199">
        <v>0</v>
      </c>
    </row>
    <row r="200" spans="1:14">
      <c r="A200" s="3"/>
      <c r="B200" s="3"/>
      <c r="C200" s="9">
        <f t="shared" si="5"/>
        <v>42644</v>
      </c>
      <c r="D200" s="1">
        <v>6.3973241047774507E-2</v>
      </c>
      <c r="E200" s="1">
        <v>4.7</v>
      </c>
      <c r="F200" s="1">
        <v>0.17</v>
      </c>
      <c r="G200" s="1">
        <v>-0.27</v>
      </c>
      <c r="H200" s="1">
        <v>0</v>
      </c>
      <c r="I200" s="1">
        <v>0</v>
      </c>
      <c r="J200" s="1">
        <v>0</v>
      </c>
      <c r="M200" s="3">
        <v>0.43</v>
      </c>
      <c r="N200">
        <v>0</v>
      </c>
    </row>
    <row r="201" spans="1:14">
      <c r="A201" s="3"/>
      <c r="B201" s="3"/>
      <c r="C201" s="9">
        <f t="shared" si="5"/>
        <v>42675</v>
      </c>
      <c r="D201" s="1">
        <v>6.4009416197299301E-2</v>
      </c>
      <c r="E201" s="1">
        <v>4.835</v>
      </c>
      <c r="F201" s="1">
        <v>0.17</v>
      </c>
      <c r="G201" s="1">
        <v>-0.15</v>
      </c>
      <c r="H201" s="1">
        <v>0</v>
      </c>
      <c r="I201" s="1">
        <v>0</v>
      </c>
      <c r="J201" s="1">
        <v>0</v>
      </c>
      <c r="M201" s="3">
        <v>0.35</v>
      </c>
      <c r="N201">
        <v>0</v>
      </c>
    </row>
    <row r="202" spans="1:14">
      <c r="A202" s="3"/>
      <c r="B202" s="3"/>
      <c r="C202" s="9">
        <f t="shared" si="5"/>
        <v>42705</v>
      </c>
      <c r="D202" s="1">
        <v>6.4044424406929604E-2</v>
      </c>
      <c r="E202" s="1">
        <v>4.97</v>
      </c>
      <c r="F202" s="1">
        <v>0.17</v>
      </c>
      <c r="G202" s="1">
        <v>-0.15</v>
      </c>
      <c r="H202" s="1">
        <v>0</v>
      </c>
      <c r="I202" s="1">
        <v>0</v>
      </c>
      <c r="J202" s="1">
        <v>0</v>
      </c>
      <c r="M202" s="3">
        <v>0.35</v>
      </c>
      <c r="N202">
        <v>0</v>
      </c>
    </row>
    <row r="203" spans="1:14">
      <c r="A203" s="3"/>
      <c r="B203" s="3"/>
      <c r="C203" s="9">
        <f t="shared" si="5"/>
        <v>42736</v>
      </c>
      <c r="D203" s="1">
        <v>6.4080599557308396E-2</v>
      </c>
      <c r="E203" s="1">
        <v>5.0659999999999998</v>
      </c>
      <c r="F203" s="1">
        <v>0.17</v>
      </c>
      <c r="G203" s="1">
        <v>-0.15</v>
      </c>
      <c r="H203" s="1">
        <v>0</v>
      </c>
      <c r="I203" s="1">
        <v>0</v>
      </c>
      <c r="J203" s="1">
        <v>0</v>
      </c>
      <c r="M203" s="3">
        <v>0.35</v>
      </c>
      <c r="N203">
        <v>0</v>
      </c>
    </row>
    <row r="204" spans="1:14">
      <c r="A204" s="3"/>
      <c r="B204" s="3"/>
      <c r="C204" s="9">
        <f t="shared" si="5"/>
        <v>42767</v>
      </c>
      <c r="D204" s="1">
        <v>6.4116774708120605E-2</v>
      </c>
      <c r="E204" s="1">
        <v>4.9480000000000004</v>
      </c>
      <c r="F204" s="1">
        <v>0.17</v>
      </c>
      <c r="G204" s="1">
        <v>-0.15</v>
      </c>
      <c r="H204" s="1">
        <v>0</v>
      </c>
      <c r="I204" s="1">
        <v>0</v>
      </c>
      <c r="J204" s="1">
        <v>0</v>
      </c>
      <c r="M204" s="3">
        <v>0.35</v>
      </c>
      <c r="N204">
        <v>0</v>
      </c>
    </row>
    <row r="205" spans="1:14">
      <c r="A205" s="3"/>
      <c r="B205" s="3"/>
      <c r="C205" s="9">
        <f t="shared" si="5"/>
        <v>42795</v>
      </c>
      <c r="D205" s="1">
        <v>6.4149449038259906E-2</v>
      </c>
      <c r="E205" s="1">
        <v>4.8150000000000004</v>
      </c>
      <c r="F205" s="1">
        <v>0.17</v>
      </c>
      <c r="G205" s="1">
        <v>-0.15</v>
      </c>
      <c r="H205" s="1">
        <v>0</v>
      </c>
      <c r="I205" s="1">
        <v>0</v>
      </c>
      <c r="J205" s="1">
        <v>0</v>
      </c>
      <c r="M205" s="3">
        <v>0.35</v>
      </c>
      <c r="N205">
        <v>0</v>
      </c>
    </row>
    <row r="206" spans="1:14">
      <c r="A206" s="3"/>
      <c r="B206" s="3"/>
      <c r="C206" s="9">
        <f t="shared" si="5"/>
        <v>42826</v>
      </c>
      <c r="D206" s="1">
        <v>6.4185624189898205E-2</v>
      </c>
      <c r="E206" s="1">
        <v>4.63</v>
      </c>
      <c r="F206" s="1">
        <v>0.17</v>
      </c>
      <c r="G206" s="1">
        <v>-0.22</v>
      </c>
      <c r="H206" s="1">
        <v>0</v>
      </c>
      <c r="I206" s="1">
        <v>0</v>
      </c>
      <c r="J206" s="1">
        <v>0</v>
      </c>
      <c r="M206" s="3">
        <v>0.43</v>
      </c>
      <c r="N206">
        <v>0</v>
      </c>
    </row>
    <row r="207" spans="1:14">
      <c r="A207" s="3"/>
      <c r="B207" s="3"/>
      <c r="C207" s="9">
        <f t="shared" si="5"/>
        <v>42856</v>
      </c>
      <c r="D207" s="1">
        <v>6.4220632401574398E-2</v>
      </c>
      <c r="E207" s="1">
        <v>4.62</v>
      </c>
      <c r="F207" s="1">
        <v>0.17</v>
      </c>
      <c r="G207" s="1">
        <v>-0.27</v>
      </c>
      <c r="H207" s="1">
        <v>0</v>
      </c>
      <c r="I207" s="1">
        <v>0</v>
      </c>
      <c r="J207" s="1">
        <v>0</v>
      </c>
      <c r="M207" s="3">
        <v>0.43</v>
      </c>
      <c r="N207">
        <v>0</v>
      </c>
    </row>
    <row r="208" spans="1:14">
      <c r="A208" s="3"/>
      <c r="B208" s="3"/>
      <c r="C208" s="9">
        <f t="shared" si="5"/>
        <v>42887</v>
      </c>
      <c r="D208" s="1">
        <v>6.4256807554066597E-2</v>
      </c>
      <c r="E208" s="1">
        <v>4.6560000000000006</v>
      </c>
      <c r="F208" s="1">
        <v>0.17</v>
      </c>
      <c r="G208" s="1">
        <v>-0.27</v>
      </c>
      <c r="H208" s="1">
        <v>0</v>
      </c>
      <c r="I208" s="1">
        <v>0</v>
      </c>
      <c r="J208" s="1">
        <v>0</v>
      </c>
      <c r="M208" s="3">
        <v>0.43</v>
      </c>
      <c r="N208">
        <v>0</v>
      </c>
    </row>
    <row r="209" spans="1:14">
      <c r="A209" s="3"/>
      <c r="B209" s="3"/>
      <c r="C209" s="9">
        <f t="shared" si="5"/>
        <v>42917</v>
      </c>
      <c r="D209" s="1">
        <v>6.4291815766568797E-2</v>
      </c>
      <c r="E209" s="1">
        <v>4.7050000000000001</v>
      </c>
      <c r="F209" s="1">
        <v>0.17</v>
      </c>
      <c r="G209" s="1">
        <v>-0.27</v>
      </c>
      <c r="H209" s="1">
        <v>0</v>
      </c>
      <c r="I209" s="1">
        <v>0</v>
      </c>
      <c r="J209" s="1">
        <v>0</v>
      </c>
      <c r="M209" s="3">
        <v>0.43</v>
      </c>
      <c r="N209">
        <v>0</v>
      </c>
    </row>
    <row r="210" spans="1:14">
      <c r="A210" s="3"/>
      <c r="B210" s="3"/>
      <c r="C210" s="9">
        <f t="shared" ref="C210:C273" si="6">NextMonth(C209)</f>
        <v>42948</v>
      </c>
      <c r="D210" s="1">
        <v>6.4327990919915007E-2</v>
      </c>
      <c r="E210" s="1">
        <v>4.75</v>
      </c>
      <c r="F210" s="1">
        <v>0.17</v>
      </c>
      <c r="G210" s="1">
        <v>-0.27</v>
      </c>
      <c r="H210" s="1">
        <v>0</v>
      </c>
      <c r="I210" s="1">
        <v>0</v>
      </c>
      <c r="J210" s="1">
        <v>0</v>
      </c>
      <c r="M210" s="3">
        <v>0.43</v>
      </c>
      <c r="N210">
        <v>0</v>
      </c>
    </row>
    <row r="211" spans="1:14">
      <c r="A211" s="3"/>
      <c r="B211" s="3"/>
      <c r="C211" s="9">
        <f t="shared" si="6"/>
        <v>42979</v>
      </c>
      <c r="D211" s="1">
        <v>6.4364166073695106E-2</v>
      </c>
      <c r="E211" s="1">
        <v>4.7570000000000006</v>
      </c>
      <c r="F211" s="1">
        <v>0.17</v>
      </c>
      <c r="G211" s="1">
        <v>-0.27</v>
      </c>
      <c r="H211" s="1">
        <v>0</v>
      </c>
      <c r="I211" s="1">
        <v>0</v>
      </c>
      <c r="J211" s="1">
        <v>0</v>
      </c>
      <c r="M211" s="3">
        <v>0.43</v>
      </c>
      <c r="N211">
        <v>0</v>
      </c>
    </row>
    <row r="212" spans="1:14">
      <c r="A212" s="3"/>
      <c r="B212" s="3"/>
      <c r="C212" s="9">
        <f t="shared" si="6"/>
        <v>43009</v>
      </c>
      <c r="D212" s="1">
        <v>6.4399174287443905E-2</v>
      </c>
      <c r="E212" s="1">
        <v>4.7850000000000001</v>
      </c>
      <c r="F212" s="1">
        <v>0.17</v>
      </c>
      <c r="G212" s="1">
        <v>-0.27</v>
      </c>
      <c r="H212" s="1">
        <v>0</v>
      </c>
      <c r="I212" s="1">
        <v>0</v>
      </c>
      <c r="J212" s="1">
        <v>0</v>
      </c>
      <c r="M212" s="3">
        <v>0.43</v>
      </c>
      <c r="N212">
        <v>0</v>
      </c>
    </row>
    <row r="213" spans="1:14">
      <c r="A213" s="3"/>
      <c r="B213" s="3"/>
      <c r="C213" s="9">
        <f t="shared" si="6"/>
        <v>43040</v>
      </c>
      <c r="D213" s="1">
        <v>6.4435349442077502E-2</v>
      </c>
      <c r="E213" s="1">
        <v>4.92</v>
      </c>
      <c r="F213" s="1">
        <v>0.17</v>
      </c>
      <c r="G213" s="1">
        <v>-0.15</v>
      </c>
      <c r="H213" s="1">
        <v>0</v>
      </c>
      <c r="I213" s="1">
        <v>0</v>
      </c>
      <c r="J213" s="1">
        <v>0</v>
      </c>
      <c r="M213" s="3">
        <v>0.35</v>
      </c>
      <c r="N213">
        <v>0</v>
      </c>
    </row>
    <row r="214" spans="1:14">
      <c r="A214" s="3"/>
      <c r="B214" s="3"/>
      <c r="C214" s="9">
        <f t="shared" si="6"/>
        <v>43070</v>
      </c>
      <c r="D214" s="1">
        <v>6.4470357656652308E-2</v>
      </c>
      <c r="E214" s="1">
        <v>5.0549999999999997</v>
      </c>
      <c r="F214" s="1">
        <v>0.17</v>
      </c>
      <c r="G214" s="1">
        <v>-0.15</v>
      </c>
      <c r="H214" s="1">
        <v>0</v>
      </c>
      <c r="I214" s="1">
        <v>0</v>
      </c>
      <c r="J214" s="1">
        <v>0</v>
      </c>
      <c r="M214" s="3">
        <v>0.35</v>
      </c>
      <c r="N214">
        <v>0</v>
      </c>
    </row>
    <row r="215" spans="1:14">
      <c r="A215" s="3"/>
      <c r="B215" s="3"/>
      <c r="C215" s="9">
        <f t="shared" si="6"/>
        <v>43101</v>
      </c>
      <c r="D215" s="1">
        <v>6.45065328121395E-2</v>
      </c>
      <c r="E215" s="1">
        <v>5.1510000000000007</v>
      </c>
      <c r="F215" s="1">
        <v>0.17</v>
      </c>
      <c r="G215" s="1">
        <v>-0.15</v>
      </c>
      <c r="H215" s="1">
        <v>0</v>
      </c>
      <c r="I215" s="1">
        <v>0</v>
      </c>
      <c r="J215" s="1">
        <v>0</v>
      </c>
      <c r="M215" s="3">
        <v>0.35</v>
      </c>
      <c r="N215">
        <v>0</v>
      </c>
    </row>
    <row r="216" spans="1:14">
      <c r="A216" s="3"/>
      <c r="B216" s="3"/>
      <c r="C216" s="9">
        <f t="shared" si="6"/>
        <v>43132</v>
      </c>
      <c r="D216" s="1">
        <v>6.45427079680614E-2</v>
      </c>
      <c r="E216" s="1">
        <v>5.0330000000000004</v>
      </c>
      <c r="F216" s="1">
        <v>0.17</v>
      </c>
      <c r="G216" s="1">
        <v>-0.15</v>
      </c>
      <c r="H216" s="1">
        <v>0</v>
      </c>
      <c r="I216" s="1">
        <v>0</v>
      </c>
      <c r="J216" s="1">
        <v>0</v>
      </c>
      <c r="M216" s="3">
        <v>0.35</v>
      </c>
      <c r="N216">
        <v>0</v>
      </c>
    </row>
    <row r="217" spans="1:14">
      <c r="A217" s="3"/>
      <c r="B217" s="3"/>
      <c r="C217" s="9">
        <f t="shared" si="6"/>
        <v>43160</v>
      </c>
      <c r="D217" s="1">
        <v>6.4575382302814802E-2</v>
      </c>
      <c r="E217" s="1">
        <v>4.9000000000000004</v>
      </c>
      <c r="F217" s="1">
        <v>0.17</v>
      </c>
      <c r="G217" s="1">
        <v>-0.15</v>
      </c>
      <c r="H217" s="1">
        <v>0</v>
      </c>
      <c r="I217" s="1">
        <v>0</v>
      </c>
      <c r="J217" s="1">
        <v>0</v>
      </c>
      <c r="M217" s="3">
        <v>0.35</v>
      </c>
      <c r="N217">
        <v>0</v>
      </c>
    </row>
    <row r="218" spans="1:14">
      <c r="A218" s="3"/>
      <c r="B218" s="3"/>
      <c r="C218" s="9">
        <f t="shared" si="6"/>
        <v>43191</v>
      </c>
      <c r="D218" s="1">
        <v>6.4611557459561805E-2</v>
      </c>
      <c r="E218" s="1">
        <v>4.7149999999999999</v>
      </c>
      <c r="F218" s="1">
        <v>0.17</v>
      </c>
      <c r="G218" s="1">
        <v>-0.22</v>
      </c>
      <c r="H218" s="1">
        <v>0</v>
      </c>
      <c r="I218" s="1">
        <v>0</v>
      </c>
      <c r="J218" s="1">
        <v>0</v>
      </c>
      <c r="M218" s="3">
        <v>0.43</v>
      </c>
      <c r="N218">
        <v>0</v>
      </c>
    </row>
    <row r="219" spans="1:14">
      <c r="A219" s="3"/>
      <c r="B219" s="3"/>
      <c r="C219" s="9">
        <f t="shared" si="6"/>
        <v>43221</v>
      </c>
      <c r="D219" s="1">
        <v>6.4646565676181697E-2</v>
      </c>
      <c r="E219" s="1">
        <v>4.7050000000000001</v>
      </c>
      <c r="F219" s="1">
        <v>0.17</v>
      </c>
      <c r="G219" s="1">
        <v>-0.27</v>
      </c>
      <c r="H219" s="1">
        <v>0</v>
      </c>
      <c r="I219" s="1">
        <v>0</v>
      </c>
      <c r="J219" s="1">
        <v>0</v>
      </c>
      <c r="M219" s="3">
        <v>0.43</v>
      </c>
      <c r="N219">
        <v>0</v>
      </c>
    </row>
    <row r="220" spans="1:14">
      <c r="A220" s="3"/>
      <c r="B220" s="3"/>
      <c r="C220" s="9">
        <f t="shared" si="6"/>
        <v>43252</v>
      </c>
      <c r="D220" s="1">
        <v>6.4682740833782698E-2</v>
      </c>
      <c r="E220" s="1">
        <v>4.7410000000000005</v>
      </c>
      <c r="F220" s="1">
        <v>0.17</v>
      </c>
      <c r="G220" s="1">
        <v>-0.27</v>
      </c>
      <c r="H220" s="1">
        <v>0</v>
      </c>
      <c r="I220" s="1">
        <v>0</v>
      </c>
      <c r="J220" s="1">
        <v>0</v>
      </c>
      <c r="M220" s="3">
        <v>0.43</v>
      </c>
      <c r="N220">
        <v>0</v>
      </c>
    </row>
    <row r="221" spans="1:14">
      <c r="A221" s="3"/>
      <c r="B221" s="3"/>
      <c r="C221" s="9">
        <f t="shared" si="6"/>
        <v>43282</v>
      </c>
      <c r="D221" s="1">
        <v>6.4717749051228499E-2</v>
      </c>
      <c r="E221" s="1">
        <v>4.79</v>
      </c>
      <c r="F221" s="1">
        <v>0.17</v>
      </c>
      <c r="G221" s="1">
        <v>-0.27</v>
      </c>
      <c r="H221" s="1">
        <v>0</v>
      </c>
      <c r="I221" s="1">
        <v>0</v>
      </c>
      <c r="J221" s="1">
        <v>0</v>
      </c>
      <c r="M221" s="3">
        <v>0.43</v>
      </c>
      <c r="N221">
        <v>0</v>
      </c>
    </row>
    <row r="222" spans="1:14">
      <c r="A222" s="3"/>
      <c r="B222" s="3"/>
      <c r="C222" s="9">
        <f t="shared" si="6"/>
        <v>43313</v>
      </c>
      <c r="D222" s="1">
        <v>6.4753924209683095E-2</v>
      </c>
      <c r="E222" s="1">
        <v>4.835</v>
      </c>
      <c r="F222" s="1">
        <v>0.17</v>
      </c>
      <c r="G222" s="1">
        <v>-0.27</v>
      </c>
      <c r="H222" s="1">
        <v>0</v>
      </c>
      <c r="I222" s="1">
        <v>0</v>
      </c>
      <c r="J222" s="1">
        <v>0</v>
      </c>
      <c r="M222" s="3">
        <v>0.43</v>
      </c>
      <c r="N222">
        <v>0</v>
      </c>
    </row>
    <row r="223" spans="1:14">
      <c r="A223" s="3"/>
      <c r="B223" s="3"/>
      <c r="C223" s="9">
        <f t="shared" si="6"/>
        <v>43344</v>
      </c>
      <c r="D223" s="1">
        <v>6.4790099368571497E-2</v>
      </c>
      <c r="E223" s="1">
        <v>4.8420000000000005</v>
      </c>
      <c r="F223" s="1">
        <v>0.17</v>
      </c>
      <c r="G223" s="1">
        <v>-0.27</v>
      </c>
      <c r="H223" s="1">
        <v>0</v>
      </c>
      <c r="I223" s="1">
        <v>0</v>
      </c>
      <c r="J223" s="1">
        <v>0</v>
      </c>
      <c r="M223" s="3">
        <v>0.43</v>
      </c>
      <c r="N223">
        <v>0</v>
      </c>
    </row>
    <row r="224" spans="1:14">
      <c r="A224" s="3"/>
      <c r="B224" s="3"/>
      <c r="C224" s="9">
        <f t="shared" si="6"/>
        <v>43374</v>
      </c>
      <c r="D224" s="1">
        <v>6.4825107587263398E-2</v>
      </c>
      <c r="E224" s="1">
        <v>4.87</v>
      </c>
      <c r="F224" s="1">
        <v>0.17</v>
      </c>
      <c r="G224" s="1">
        <v>-0.27</v>
      </c>
      <c r="H224" s="1">
        <v>0</v>
      </c>
      <c r="I224" s="1">
        <v>0</v>
      </c>
      <c r="J224" s="1">
        <v>0</v>
      </c>
      <c r="M224" s="3">
        <v>0.43</v>
      </c>
      <c r="N224">
        <v>0</v>
      </c>
    </row>
    <row r="225" spans="1:14">
      <c r="A225" s="3"/>
      <c r="B225" s="3"/>
      <c r="C225" s="9">
        <f t="shared" si="6"/>
        <v>43405</v>
      </c>
      <c r="D225" s="1">
        <v>6.4861282747005408E-2</v>
      </c>
      <c r="E225" s="1">
        <v>5.0049999999999999</v>
      </c>
      <c r="F225" s="1">
        <v>0.17</v>
      </c>
      <c r="G225" s="1">
        <v>-0.15</v>
      </c>
      <c r="H225" s="1">
        <v>0</v>
      </c>
      <c r="I225" s="1">
        <v>0</v>
      </c>
      <c r="J225" s="1">
        <v>0</v>
      </c>
      <c r="M225" s="3">
        <v>0.35</v>
      </c>
      <c r="N225">
        <v>0</v>
      </c>
    </row>
    <row r="226" spans="1:14">
      <c r="A226" s="3"/>
      <c r="B226" s="3"/>
      <c r="C226" s="9">
        <f t="shared" si="6"/>
        <v>43435</v>
      </c>
      <c r="D226" s="1">
        <v>6.4896290966523398E-2</v>
      </c>
      <c r="E226" s="1">
        <v>5.14</v>
      </c>
      <c r="F226" s="1">
        <v>0.17</v>
      </c>
      <c r="G226" s="1">
        <v>-0.15</v>
      </c>
      <c r="H226" s="1">
        <v>0</v>
      </c>
      <c r="I226" s="1">
        <v>0</v>
      </c>
      <c r="J226" s="1">
        <v>0</v>
      </c>
      <c r="M226" s="3">
        <v>0.35</v>
      </c>
      <c r="N226">
        <v>0</v>
      </c>
    </row>
    <row r="227" spans="1:14">
      <c r="A227" s="3"/>
      <c r="B227" s="3"/>
      <c r="C227" s="9">
        <f t="shared" si="6"/>
        <v>43466</v>
      </c>
      <c r="D227" s="1">
        <v>6.4932466127118907E-2</v>
      </c>
      <c r="E227" s="1">
        <v>5.2360000000000007</v>
      </c>
      <c r="F227" s="1">
        <v>0.17</v>
      </c>
      <c r="G227" s="1">
        <v>-0.15</v>
      </c>
      <c r="H227" s="1">
        <v>0</v>
      </c>
      <c r="I227" s="1">
        <v>0</v>
      </c>
      <c r="J227" s="1">
        <v>0</v>
      </c>
      <c r="M227" s="3">
        <v>0.35</v>
      </c>
      <c r="N227">
        <v>0</v>
      </c>
    </row>
    <row r="228" spans="1:14">
      <c r="A228" s="3"/>
      <c r="B228" s="3"/>
      <c r="C228" s="9">
        <f t="shared" si="6"/>
        <v>43497</v>
      </c>
      <c r="D228" s="1">
        <v>6.4968641288148304E-2</v>
      </c>
      <c r="E228" s="1">
        <v>5.1180000000000003</v>
      </c>
      <c r="F228" s="1">
        <v>0.17</v>
      </c>
      <c r="G228" s="1">
        <v>-0.15</v>
      </c>
      <c r="H228" s="1">
        <v>0</v>
      </c>
      <c r="I228" s="1">
        <v>0</v>
      </c>
      <c r="J228" s="1">
        <v>0</v>
      </c>
      <c r="M228" s="3">
        <v>0.35</v>
      </c>
      <c r="N228">
        <v>0</v>
      </c>
    </row>
    <row r="229" spans="1:14">
      <c r="A229" s="3"/>
      <c r="B229" s="3"/>
      <c r="C229" s="9">
        <f t="shared" si="6"/>
        <v>43525</v>
      </c>
      <c r="D229" s="1">
        <v>6.5001315627515308E-2</v>
      </c>
      <c r="E229" s="1">
        <v>4.9850000000000003</v>
      </c>
      <c r="F229" s="1">
        <v>0.17</v>
      </c>
      <c r="G229" s="1">
        <v>-0.15</v>
      </c>
      <c r="H229" s="1">
        <v>0</v>
      </c>
      <c r="I229" s="1">
        <v>0</v>
      </c>
      <c r="J229" s="1">
        <v>0</v>
      </c>
      <c r="M229" s="3">
        <v>0.35</v>
      </c>
      <c r="N229">
        <v>0</v>
      </c>
    </row>
    <row r="230" spans="1:14">
      <c r="A230" s="3"/>
      <c r="B230" s="3"/>
      <c r="C230" s="9">
        <f t="shared" si="6"/>
        <v>43556</v>
      </c>
      <c r="D230" s="1">
        <v>6.5037490789370295E-2</v>
      </c>
      <c r="E230" s="1">
        <v>4.8</v>
      </c>
      <c r="F230" s="1">
        <v>0.17</v>
      </c>
      <c r="G230" s="1">
        <v>-0.22</v>
      </c>
      <c r="H230" s="1">
        <v>0</v>
      </c>
      <c r="I230" s="1">
        <v>0</v>
      </c>
      <c r="J230" s="1">
        <v>0</v>
      </c>
      <c r="M230" s="3">
        <v>0.43</v>
      </c>
      <c r="N230">
        <v>0</v>
      </c>
    </row>
    <row r="231" spans="1:14">
      <c r="A231" s="3"/>
      <c r="B231" s="3"/>
      <c r="C231" s="9">
        <f t="shared" si="6"/>
        <v>43586</v>
      </c>
      <c r="D231" s="1">
        <v>6.5072499010932802E-2</v>
      </c>
      <c r="E231" s="1">
        <v>4.79</v>
      </c>
      <c r="F231" s="1">
        <v>0.17</v>
      </c>
      <c r="G231" s="1">
        <v>-0.27</v>
      </c>
      <c r="H231" s="1">
        <v>0</v>
      </c>
      <c r="I231" s="1">
        <v>0</v>
      </c>
      <c r="J231" s="1">
        <v>0</v>
      </c>
      <c r="M231" s="3">
        <v>0.43</v>
      </c>
      <c r="N231">
        <v>0</v>
      </c>
    </row>
    <row r="232" spans="1:14">
      <c r="A232" s="3"/>
      <c r="B232" s="3"/>
      <c r="C232" s="9">
        <f t="shared" si="6"/>
        <v>43617</v>
      </c>
      <c r="D232" s="1">
        <v>6.5108674173641301E-2</v>
      </c>
      <c r="E232" s="1">
        <v>4.8260000000000005</v>
      </c>
      <c r="F232" s="1">
        <v>0.17</v>
      </c>
      <c r="G232" s="1">
        <v>-0.27</v>
      </c>
      <c r="H232" s="1">
        <v>0</v>
      </c>
      <c r="I232" s="1">
        <v>0</v>
      </c>
      <c r="J232" s="1">
        <v>0</v>
      </c>
      <c r="M232" s="3">
        <v>0.43</v>
      </c>
      <c r="N232">
        <v>0</v>
      </c>
    </row>
    <row r="233" spans="1:14">
      <c r="A233" s="3"/>
      <c r="B233" s="3"/>
      <c r="C233" s="9">
        <f t="shared" si="6"/>
        <v>43647</v>
      </c>
      <c r="D233" s="1">
        <v>6.5143682396029898E-2</v>
      </c>
      <c r="E233" s="1">
        <v>4.875</v>
      </c>
      <c r="F233" s="1">
        <v>0.17</v>
      </c>
      <c r="G233" s="1">
        <v>-0.27</v>
      </c>
      <c r="H233" s="1">
        <v>0</v>
      </c>
      <c r="I233" s="1">
        <v>0</v>
      </c>
      <c r="J233" s="1">
        <v>0</v>
      </c>
      <c r="M233" s="3">
        <v>0.43</v>
      </c>
      <c r="N233">
        <v>0</v>
      </c>
    </row>
    <row r="234" spans="1:14">
      <c r="A234" s="3"/>
      <c r="B234" s="3"/>
      <c r="C234" s="9">
        <f t="shared" si="6"/>
        <v>43678</v>
      </c>
      <c r="D234" s="1">
        <v>6.5179857559591395E-2</v>
      </c>
      <c r="E234" s="1">
        <v>4.92</v>
      </c>
      <c r="F234" s="1">
        <v>0.17</v>
      </c>
      <c r="G234" s="1">
        <v>-0.27</v>
      </c>
      <c r="H234" s="1">
        <v>0</v>
      </c>
      <c r="I234" s="1">
        <v>0</v>
      </c>
      <c r="J234" s="1">
        <v>0</v>
      </c>
      <c r="M234" s="3">
        <v>0.43</v>
      </c>
      <c r="N234">
        <v>0</v>
      </c>
    </row>
    <row r="235" spans="1:14">
      <c r="A235" s="3"/>
      <c r="B235" s="3"/>
      <c r="C235" s="9">
        <f t="shared" si="6"/>
        <v>43709</v>
      </c>
      <c r="D235" s="1">
        <v>6.5216032723586906E-2</v>
      </c>
      <c r="E235" s="1">
        <v>4.9270000000000005</v>
      </c>
      <c r="F235" s="1">
        <v>0.17</v>
      </c>
      <c r="G235" s="1">
        <v>-0.27</v>
      </c>
      <c r="H235" s="1">
        <v>0</v>
      </c>
      <c r="I235" s="1">
        <v>0</v>
      </c>
      <c r="J235" s="1">
        <v>0</v>
      </c>
      <c r="M235" s="3">
        <v>0.43</v>
      </c>
      <c r="N235">
        <v>0</v>
      </c>
    </row>
    <row r="236" spans="1:14">
      <c r="A236" s="3"/>
      <c r="B236" s="3"/>
      <c r="C236" s="9">
        <f t="shared" si="6"/>
        <v>43739</v>
      </c>
      <c r="D236" s="1">
        <v>6.5251040947221603E-2</v>
      </c>
      <c r="E236" s="1">
        <v>4.9550000000000001</v>
      </c>
      <c r="F236" s="1">
        <v>0.17</v>
      </c>
      <c r="G236" s="1">
        <v>-0.27</v>
      </c>
      <c r="H236" s="1">
        <v>0</v>
      </c>
      <c r="I236" s="1">
        <v>0</v>
      </c>
      <c r="J236" s="1">
        <v>0</v>
      </c>
      <c r="M236" s="3">
        <v>0.43</v>
      </c>
      <c r="N236">
        <v>0</v>
      </c>
    </row>
    <row r="237" spans="1:14">
      <c r="A237" s="3"/>
      <c r="B237" s="3"/>
      <c r="C237" s="9">
        <f t="shared" si="6"/>
        <v>43770</v>
      </c>
      <c r="D237" s="1">
        <v>6.5287216112070598E-2</v>
      </c>
      <c r="E237" s="1">
        <v>5.09</v>
      </c>
      <c r="F237" s="1">
        <v>0.17</v>
      </c>
      <c r="G237" s="1">
        <v>-0.15</v>
      </c>
      <c r="H237" s="1">
        <v>0</v>
      </c>
      <c r="I237" s="1">
        <v>0</v>
      </c>
      <c r="J237" s="1">
        <v>0</v>
      </c>
      <c r="M237" s="3">
        <v>0.35</v>
      </c>
      <c r="N237">
        <v>0</v>
      </c>
    </row>
    <row r="238" spans="1:14">
      <c r="A238" s="3"/>
      <c r="B238" s="3"/>
      <c r="C238" s="9">
        <f t="shared" si="6"/>
        <v>43800</v>
      </c>
      <c r="D238" s="1">
        <v>6.5322224336530801E-2</v>
      </c>
      <c r="E238" s="1">
        <v>5.2249999999999996</v>
      </c>
      <c r="F238" s="1">
        <v>0.17</v>
      </c>
      <c r="G238" s="1">
        <v>-0.15</v>
      </c>
      <c r="H238" s="1">
        <v>0</v>
      </c>
      <c r="I238" s="1">
        <v>0</v>
      </c>
      <c r="J238" s="1">
        <v>0</v>
      </c>
      <c r="M238" s="3">
        <v>0.35</v>
      </c>
      <c r="N238">
        <v>0</v>
      </c>
    </row>
    <row r="239" spans="1:14">
      <c r="A239" s="3"/>
      <c r="B239" s="3"/>
      <c r="C239" s="9">
        <f t="shared" si="6"/>
        <v>43831</v>
      </c>
      <c r="D239" s="1">
        <v>6.5358399502232906E-2</v>
      </c>
      <c r="E239" s="1">
        <v>5.3210000000000006</v>
      </c>
      <c r="F239" s="1">
        <v>0.17</v>
      </c>
      <c r="G239" s="1">
        <v>-0.15</v>
      </c>
      <c r="H239" s="1">
        <v>0</v>
      </c>
      <c r="I239" s="1">
        <v>0</v>
      </c>
      <c r="J239" s="1">
        <v>0</v>
      </c>
      <c r="M239" s="3">
        <v>0.35</v>
      </c>
      <c r="N239">
        <v>0</v>
      </c>
    </row>
    <row r="240" spans="1:14">
      <c r="A240" s="3"/>
      <c r="B240" s="3"/>
      <c r="C240" s="9">
        <f t="shared" si="6"/>
        <v>43862</v>
      </c>
      <c r="D240" s="1">
        <v>6.5394574668368802E-2</v>
      </c>
      <c r="E240" s="1">
        <v>5.2030000000000003</v>
      </c>
      <c r="F240" s="1">
        <v>0.17</v>
      </c>
      <c r="G240" s="1">
        <v>-0.15</v>
      </c>
      <c r="H240" s="1">
        <v>0</v>
      </c>
      <c r="I240" s="1">
        <v>0</v>
      </c>
      <c r="J240" s="1">
        <v>0</v>
      </c>
      <c r="M240" s="3">
        <v>0.35</v>
      </c>
      <c r="N240">
        <v>0</v>
      </c>
    </row>
    <row r="241" spans="1:14">
      <c r="A241" s="3"/>
      <c r="B241" s="3"/>
      <c r="C241" s="9">
        <f t="shared" si="6"/>
        <v>43891</v>
      </c>
      <c r="D241" s="1">
        <v>6.5428415953211708E-2</v>
      </c>
      <c r="E241" s="1">
        <v>5.07</v>
      </c>
      <c r="F241" s="1">
        <v>0.17</v>
      </c>
      <c r="G241" s="1">
        <v>-0.15</v>
      </c>
      <c r="H241" s="1">
        <v>0</v>
      </c>
      <c r="I241" s="1">
        <v>0</v>
      </c>
      <c r="J241" s="1">
        <v>0</v>
      </c>
      <c r="M241" s="3">
        <v>0.35</v>
      </c>
      <c r="N241">
        <v>0</v>
      </c>
    </row>
    <row r="242" spans="1:14">
      <c r="A242" s="3"/>
      <c r="B242" s="3"/>
      <c r="C242" s="9">
        <f t="shared" si="6"/>
        <v>43922</v>
      </c>
      <c r="D242" s="1">
        <v>6.5464591120186502E-2</v>
      </c>
      <c r="E242" s="1">
        <v>4.8849999999999998</v>
      </c>
      <c r="F242" s="1">
        <v>0.17</v>
      </c>
      <c r="G242" s="1">
        <v>-0.22</v>
      </c>
      <c r="H242" s="1">
        <v>0</v>
      </c>
      <c r="I242" s="1">
        <v>0</v>
      </c>
      <c r="J242" s="1">
        <v>0</v>
      </c>
      <c r="M242" s="3">
        <v>0.43</v>
      </c>
      <c r="N242">
        <v>0</v>
      </c>
    </row>
    <row r="243" spans="1:14">
      <c r="A243" s="3"/>
      <c r="B243" s="3"/>
      <c r="C243" s="9">
        <f t="shared" si="6"/>
        <v>43952</v>
      </c>
      <c r="D243" s="1">
        <v>6.5499599346705101E-2</v>
      </c>
      <c r="E243" s="1">
        <v>4.875</v>
      </c>
      <c r="F243" s="1">
        <v>0.17</v>
      </c>
      <c r="G243" s="1">
        <v>-0.27</v>
      </c>
      <c r="H243" s="1">
        <v>0</v>
      </c>
      <c r="I243" s="1">
        <v>0</v>
      </c>
      <c r="J243" s="1">
        <v>0</v>
      </c>
      <c r="M243" s="3">
        <v>0.43</v>
      </c>
      <c r="N243">
        <v>0</v>
      </c>
    </row>
    <row r="244" spans="1:14">
      <c r="A244" s="3"/>
      <c r="B244" s="3"/>
      <c r="C244" s="9">
        <f t="shared" si="6"/>
        <v>43983</v>
      </c>
      <c r="D244" s="1">
        <v>6.5535774514533504E-2</v>
      </c>
      <c r="E244" s="1">
        <v>4.9110000000000005</v>
      </c>
      <c r="F244" s="1">
        <v>0.17</v>
      </c>
      <c r="G244" s="1">
        <v>-0.27</v>
      </c>
      <c r="H244" s="1">
        <v>0</v>
      </c>
      <c r="I244" s="1">
        <v>0</v>
      </c>
      <c r="J244" s="1">
        <v>0</v>
      </c>
      <c r="M244" s="3">
        <v>0.43</v>
      </c>
      <c r="N244">
        <v>0</v>
      </c>
    </row>
    <row r="245" spans="1:14">
      <c r="A245" s="3"/>
      <c r="B245" s="3"/>
      <c r="C245" s="9">
        <f t="shared" si="6"/>
        <v>44013</v>
      </c>
      <c r="D245" s="1">
        <v>6.5570782741877706E-2</v>
      </c>
      <c r="E245" s="1">
        <v>4.96</v>
      </c>
      <c r="F245" s="1">
        <v>0.17</v>
      </c>
      <c r="G245" s="1">
        <v>-0.27</v>
      </c>
      <c r="H245" s="1">
        <v>0</v>
      </c>
      <c r="I245" s="1">
        <v>0</v>
      </c>
      <c r="J245" s="1">
        <v>0</v>
      </c>
      <c r="M245" s="3">
        <v>0.43</v>
      </c>
      <c r="N245">
        <v>0</v>
      </c>
    </row>
    <row r="246" spans="1:14">
      <c r="A246" s="3"/>
      <c r="B246" s="3"/>
      <c r="C246" s="9">
        <f t="shared" si="6"/>
        <v>44044</v>
      </c>
      <c r="D246" s="1">
        <v>6.5606957910559607E-2</v>
      </c>
      <c r="E246" s="1">
        <v>5.0049999999999999</v>
      </c>
      <c r="F246" s="1">
        <v>0.17</v>
      </c>
      <c r="G246" s="1">
        <v>-0.27</v>
      </c>
      <c r="H246" s="1">
        <v>0</v>
      </c>
      <c r="I246" s="1">
        <v>0</v>
      </c>
      <c r="J246" s="1">
        <v>0</v>
      </c>
      <c r="M246" s="3">
        <v>0.43</v>
      </c>
      <c r="N246">
        <v>0</v>
      </c>
    </row>
    <row r="247" spans="1:14">
      <c r="A247" s="3"/>
      <c r="B247" s="3"/>
      <c r="C247" s="9">
        <f t="shared" si="6"/>
        <v>44075</v>
      </c>
      <c r="D247" s="1">
        <v>6.5643133079674995E-2</v>
      </c>
      <c r="E247" s="1">
        <v>5.0120000000000005</v>
      </c>
      <c r="F247" s="1">
        <v>0.17</v>
      </c>
      <c r="G247" s="1">
        <v>-0.27</v>
      </c>
      <c r="H247" s="1">
        <v>0</v>
      </c>
      <c r="I247" s="1">
        <v>0</v>
      </c>
      <c r="J247" s="1">
        <v>0</v>
      </c>
      <c r="M247" s="3">
        <v>0.43</v>
      </c>
      <c r="N247">
        <v>0</v>
      </c>
    </row>
    <row r="248" spans="1:14">
      <c r="A248" s="3"/>
      <c r="B248" s="3"/>
      <c r="C248" s="9">
        <f t="shared" si="6"/>
        <v>44105</v>
      </c>
      <c r="D248" s="1">
        <v>6.5678141308264798E-2</v>
      </c>
      <c r="E248" s="1">
        <v>5.04</v>
      </c>
      <c r="F248" s="1">
        <v>0.17</v>
      </c>
      <c r="G248" s="1">
        <v>-0.27</v>
      </c>
      <c r="H248" s="1">
        <v>0</v>
      </c>
      <c r="I248" s="1">
        <v>0</v>
      </c>
      <c r="J248" s="1">
        <v>0</v>
      </c>
      <c r="M248" s="3">
        <v>0.43</v>
      </c>
      <c r="N248">
        <v>0</v>
      </c>
    </row>
    <row r="249" spans="1:14">
      <c r="A249" s="3"/>
      <c r="B249" s="3"/>
      <c r="C249" s="9">
        <f t="shared" si="6"/>
        <v>44136</v>
      </c>
      <c r="D249" s="1">
        <v>6.5714316478233198E-2</v>
      </c>
      <c r="E249" s="1">
        <v>5.1749999999999998</v>
      </c>
      <c r="F249" s="1">
        <v>0.17</v>
      </c>
      <c r="G249" s="1">
        <v>0</v>
      </c>
      <c r="H249" s="1">
        <v>0</v>
      </c>
      <c r="I249" s="1">
        <v>0</v>
      </c>
      <c r="J249" s="1">
        <v>0</v>
      </c>
      <c r="M249" s="3">
        <v>0.35</v>
      </c>
      <c r="N249">
        <v>0</v>
      </c>
    </row>
    <row r="250" spans="1:14">
      <c r="A250" s="3"/>
      <c r="B250" s="3"/>
      <c r="C250" s="9">
        <f t="shared" si="6"/>
        <v>44166</v>
      </c>
      <c r="D250" s="1">
        <v>6.5749324707648604E-2</v>
      </c>
      <c r="E250" s="1">
        <v>5.31</v>
      </c>
      <c r="F250" s="1">
        <v>0.17</v>
      </c>
      <c r="G250" s="1">
        <v>0</v>
      </c>
      <c r="H250" s="1">
        <v>0</v>
      </c>
      <c r="I250" s="1">
        <v>0</v>
      </c>
      <c r="J250" s="1">
        <v>0</v>
      </c>
      <c r="M250" s="3">
        <v>0.35</v>
      </c>
      <c r="N250">
        <v>0</v>
      </c>
    </row>
    <row r="251" spans="1:14">
      <c r="A251" s="3"/>
      <c r="B251" s="3"/>
      <c r="C251" s="9">
        <f t="shared" si="6"/>
        <v>44197</v>
      </c>
      <c r="D251" s="1">
        <v>6.5785499878470599E-2</v>
      </c>
      <c r="E251" s="1">
        <v>5.4060000000000006</v>
      </c>
      <c r="F251" s="1">
        <v>0.17</v>
      </c>
      <c r="G251" s="1">
        <v>0</v>
      </c>
      <c r="H251" s="1">
        <v>0</v>
      </c>
      <c r="I251" s="1">
        <v>0</v>
      </c>
      <c r="J251" s="1">
        <v>0</v>
      </c>
      <c r="M251" s="3">
        <v>0.35</v>
      </c>
      <c r="N251">
        <v>0</v>
      </c>
    </row>
    <row r="252" spans="1:14">
      <c r="A252" s="3"/>
      <c r="B252" s="3"/>
      <c r="C252" s="9">
        <f t="shared" si="6"/>
        <v>44228</v>
      </c>
      <c r="D252" s="1">
        <v>6.5821675049726497E-2</v>
      </c>
      <c r="E252" s="1">
        <v>5.2880000000000003</v>
      </c>
      <c r="F252" s="1">
        <v>0.17</v>
      </c>
      <c r="G252" s="1">
        <v>0</v>
      </c>
      <c r="H252" s="1">
        <v>0</v>
      </c>
      <c r="I252" s="1">
        <v>0</v>
      </c>
      <c r="J252" s="1">
        <v>0</v>
      </c>
      <c r="M252" s="3">
        <v>0.35</v>
      </c>
      <c r="N252">
        <v>0</v>
      </c>
    </row>
    <row r="253" spans="1:14">
      <c r="A253" s="3"/>
      <c r="B253" s="3"/>
      <c r="C253" s="9">
        <f t="shared" si="6"/>
        <v>44256</v>
      </c>
      <c r="D253" s="1">
        <v>6.5854349398329695E-2</v>
      </c>
      <c r="E253" s="1">
        <v>5.1550000000000002</v>
      </c>
      <c r="F253" s="1">
        <v>0.17</v>
      </c>
      <c r="G253" s="1">
        <v>0</v>
      </c>
      <c r="H253" s="1">
        <v>0</v>
      </c>
      <c r="I253" s="1">
        <v>0</v>
      </c>
      <c r="J253" s="1">
        <v>0</v>
      </c>
      <c r="M253" s="3">
        <v>0.35</v>
      </c>
      <c r="N253">
        <v>0</v>
      </c>
    </row>
    <row r="254" spans="1:14">
      <c r="A254" s="3"/>
      <c r="B254" s="3"/>
      <c r="C254" s="9">
        <f t="shared" si="6"/>
        <v>44287</v>
      </c>
      <c r="D254" s="1">
        <v>6.5890524570411099E-2</v>
      </c>
      <c r="E254" s="1">
        <v>4.97</v>
      </c>
      <c r="F254" s="1">
        <v>0.17</v>
      </c>
      <c r="G254" s="1">
        <v>0</v>
      </c>
      <c r="H254" s="1">
        <v>0</v>
      </c>
      <c r="I254" s="1">
        <v>0</v>
      </c>
      <c r="J254" s="1">
        <v>0</v>
      </c>
      <c r="M254" s="3">
        <v>0.43</v>
      </c>
      <c r="N254">
        <v>0</v>
      </c>
    </row>
    <row r="255" spans="1:14">
      <c r="A255" s="3"/>
      <c r="B255" s="3"/>
      <c r="C255" s="9">
        <f t="shared" si="6"/>
        <v>44317</v>
      </c>
      <c r="D255" s="1">
        <v>6.5925532801869802E-2</v>
      </c>
      <c r="E255" s="1">
        <v>4.96</v>
      </c>
      <c r="F255" s="1">
        <v>0.17</v>
      </c>
      <c r="G255" s="1">
        <v>0</v>
      </c>
      <c r="H255" s="1">
        <v>0</v>
      </c>
      <c r="I255" s="1">
        <v>0</v>
      </c>
      <c r="J255" s="1">
        <v>0</v>
      </c>
      <c r="M255" s="3">
        <v>0.43</v>
      </c>
      <c r="N255">
        <v>0</v>
      </c>
    </row>
    <row r="256" spans="1:14">
      <c r="A256" s="3"/>
      <c r="B256" s="3"/>
      <c r="C256" s="9">
        <f t="shared" si="6"/>
        <v>44348</v>
      </c>
      <c r="D256" s="1">
        <v>6.5961707974803802E-2</v>
      </c>
      <c r="E256" s="1">
        <v>4.9960000000000004</v>
      </c>
      <c r="F256" s="1">
        <v>0.17</v>
      </c>
      <c r="G256" s="1">
        <v>0</v>
      </c>
      <c r="H256" s="1">
        <v>0</v>
      </c>
      <c r="I256" s="1">
        <v>0</v>
      </c>
      <c r="J256" s="1">
        <v>0</v>
      </c>
      <c r="M256" s="3">
        <v>0.43</v>
      </c>
      <c r="N256">
        <v>0</v>
      </c>
    </row>
    <row r="257" spans="1:14">
      <c r="A257" s="3"/>
      <c r="B257" s="3"/>
      <c r="C257" s="9">
        <f t="shared" si="6"/>
        <v>44378</v>
      </c>
      <c r="D257" s="1">
        <v>6.5966858832772396E-2</v>
      </c>
      <c r="E257" s="1">
        <v>5.0449999999999999</v>
      </c>
      <c r="F257" s="1">
        <v>0.17</v>
      </c>
      <c r="G257" s="1">
        <v>0</v>
      </c>
      <c r="H257" s="1">
        <v>0</v>
      </c>
      <c r="I257" s="1">
        <v>0</v>
      </c>
      <c r="J257" s="1">
        <v>0</v>
      </c>
      <c r="M257" s="3">
        <v>0.43</v>
      </c>
      <c r="N257">
        <v>0</v>
      </c>
    </row>
    <row r="258" spans="1:14">
      <c r="A258" s="3"/>
      <c r="B258" s="3"/>
      <c r="C258" s="9">
        <f t="shared" si="6"/>
        <v>44409</v>
      </c>
      <c r="D258" s="1">
        <v>6.5964468231018106E-2</v>
      </c>
      <c r="E258" s="1">
        <v>5.09</v>
      </c>
      <c r="F258" s="1">
        <v>0.17</v>
      </c>
      <c r="G258" s="1">
        <v>0</v>
      </c>
      <c r="H258" s="1">
        <v>0</v>
      </c>
      <c r="I258" s="1">
        <v>0</v>
      </c>
      <c r="J258" s="1">
        <v>0</v>
      </c>
      <c r="M258" s="3">
        <v>0.43</v>
      </c>
      <c r="N258">
        <v>0</v>
      </c>
    </row>
    <row r="259" spans="1:14">
      <c r="A259" s="3"/>
      <c r="B259" s="3"/>
      <c r="C259" s="9">
        <f t="shared" si="6"/>
        <v>44440</v>
      </c>
      <c r="D259" s="1">
        <v>6.5962077629265495E-2</v>
      </c>
      <c r="E259" s="1">
        <v>5.0970000000000004</v>
      </c>
      <c r="F259" s="1">
        <v>0.17</v>
      </c>
      <c r="G259" s="1">
        <v>0</v>
      </c>
      <c r="H259" s="1">
        <v>0</v>
      </c>
      <c r="I259" s="1">
        <v>0</v>
      </c>
      <c r="J259" s="1">
        <v>0</v>
      </c>
      <c r="M259" s="3">
        <v>0.43</v>
      </c>
      <c r="N259">
        <v>0</v>
      </c>
    </row>
    <row r="260" spans="1:14">
      <c r="A260" s="3"/>
      <c r="B260" s="3"/>
      <c r="C260" s="9">
        <f t="shared" si="6"/>
        <v>44470</v>
      </c>
      <c r="D260" s="1">
        <v>6.5959764143701097E-2</v>
      </c>
      <c r="E260" s="1">
        <v>5.125</v>
      </c>
      <c r="F260" s="1">
        <v>0.17</v>
      </c>
      <c r="G260" s="1">
        <v>0</v>
      </c>
      <c r="H260" s="1">
        <v>0</v>
      </c>
      <c r="I260" s="1">
        <v>0</v>
      </c>
      <c r="J260" s="1">
        <v>0</v>
      </c>
      <c r="M260" s="3">
        <v>0.43</v>
      </c>
      <c r="N260">
        <v>0</v>
      </c>
    </row>
    <row r="261" spans="1:14">
      <c r="A261" s="3"/>
      <c r="B261" s="3"/>
      <c r="C261" s="9">
        <f t="shared" si="6"/>
        <v>44501</v>
      </c>
      <c r="D261" s="1">
        <v>6.5957373541952108E-2</v>
      </c>
      <c r="E261" s="1">
        <v>5.26</v>
      </c>
      <c r="F261" s="1">
        <v>0.17</v>
      </c>
      <c r="G261" s="1">
        <v>0</v>
      </c>
      <c r="H261" s="1">
        <v>0</v>
      </c>
      <c r="I261" s="1">
        <v>0</v>
      </c>
      <c r="J261" s="1">
        <v>0</v>
      </c>
      <c r="M261" s="3">
        <v>0</v>
      </c>
      <c r="N261">
        <v>0</v>
      </c>
    </row>
    <row r="262" spans="1:14">
      <c r="A262" s="3"/>
      <c r="B262" s="3"/>
      <c r="C262" s="9">
        <f t="shared" si="6"/>
        <v>44531</v>
      </c>
      <c r="D262" s="1">
        <v>6.5955060056391207E-2</v>
      </c>
      <c r="E262" s="1">
        <v>5.3949999999999996</v>
      </c>
      <c r="F262" s="1">
        <v>0.17</v>
      </c>
      <c r="G262" s="1">
        <v>0</v>
      </c>
      <c r="H262" s="1">
        <v>0</v>
      </c>
      <c r="I262" s="1">
        <v>0</v>
      </c>
      <c r="J262" s="1">
        <v>0</v>
      </c>
      <c r="M262" s="3">
        <v>0</v>
      </c>
      <c r="N262">
        <v>0</v>
      </c>
    </row>
    <row r="263" spans="1:14">
      <c r="A263" s="3"/>
      <c r="B263" s="3"/>
      <c r="C263" s="9">
        <f t="shared" si="6"/>
        <v>44562</v>
      </c>
      <c r="D263" s="1">
        <v>6.5952669454646201E-2</v>
      </c>
      <c r="E263" s="1">
        <v>5.4910000000000005</v>
      </c>
      <c r="F263" s="1">
        <v>0.17</v>
      </c>
      <c r="G263" s="1">
        <v>0</v>
      </c>
      <c r="H263" s="1">
        <v>0</v>
      </c>
      <c r="I263" s="1">
        <v>0</v>
      </c>
      <c r="J263" s="1">
        <v>0</v>
      </c>
      <c r="M263" s="3">
        <v>0</v>
      </c>
      <c r="N263">
        <v>0</v>
      </c>
    </row>
    <row r="264" spans="1:14">
      <c r="A264" s="3"/>
      <c r="B264" s="3"/>
      <c r="C264" s="9">
        <f t="shared" si="6"/>
        <v>44593</v>
      </c>
      <c r="D264" s="1">
        <v>6.5950278852902902E-2</v>
      </c>
      <c r="E264" s="1">
        <v>5.3730000000000002</v>
      </c>
      <c r="F264" s="1">
        <v>0.17</v>
      </c>
      <c r="G264" s="1">
        <v>0</v>
      </c>
      <c r="H264" s="1">
        <v>0</v>
      </c>
      <c r="I264" s="1">
        <v>0</v>
      </c>
      <c r="J264" s="1">
        <v>0</v>
      </c>
      <c r="M264" s="3">
        <v>0</v>
      </c>
      <c r="N264">
        <v>0</v>
      </c>
    </row>
    <row r="265" spans="1:14">
      <c r="A265" s="3"/>
      <c r="B265" s="3"/>
      <c r="C265" s="9">
        <f t="shared" si="6"/>
        <v>44621</v>
      </c>
      <c r="D265" s="1">
        <v>6.5948119599717803E-2</v>
      </c>
      <c r="E265" s="1">
        <v>5.24</v>
      </c>
      <c r="F265" s="1">
        <v>0.17</v>
      </c>
      <c r="G265" s="1">
        <v>0</v>
      </c>
      <c r="H265" s="1">
        <v>0</v>
      </c>
      <c r="I265" s="1">
        <v>0</v>
      </c>
      <c r="J265" s="1">
        <v>0</v>
      </c>
      <c r="M265" s="3">
        <v>0</v>
      </c>
      <c r="N265">
        <v>0</v>
      </c>
    </row>
    <row r="266" spans="1:14">
      <c r="A266" s="3"/>
      <c r="B266" s="3"/>
      <c r="C266" s="9">
        <f t="shared" si="6"/>
        <v>44652</v>
      </c>
      <c r="D266" s="1">
        <v>6.5945728997978098E-2</v>
      </c>
      <c r="E266" s="1">
        <v>5.0549999999999997</v>
      </c>
      <c r="F266" s="1">
        <v>0.17</v>
      </c>
      <c r="G266" s="1">
        <v>0</v>
      </c>
      <c r="H266" s="1">
        <v>0</v>
      </c>
      <c r="I266" s="1">
        <v>0</v>
      </c>
      <c r="J266" s="1">
        <v>0</v>
      </c>
      <c r="M266" s="3">
        <v>0</v>
      </c>
      <c r="N266">
        <v>0</v>
      </c>
    </row>
    <row r="267" spans="1:14">
      <c r="A267" s="3"/>
      <c r="B267" s="3"/>
      <c r="C267" s="9">
        <f t="shared" si="6"/>
        <v>44682</v>
      </c>
      <c r="D267" s="1">
        <v>6.5943415512426107E-2</v>
      </c>
      <c r="E267" s="1">
        <v>5.0449999999999999</v>
      </c>
      <c r="F267" s="1">
        <v>0.17</v>
      </c>
      <c r="G267" s="1">
        <v>0</v>
      </c>
      <c r="H267" s="1">
        <v>0</v>
      </c>
      <c r="I267" s="1">
        <v>0</v>
      </c>
      <c r="J267" s="1">
        <v>0</v>
      </c>
      <c r="M267" s="3">
        <v>0</v>
      </c>
      <c r="N267">
        <v>0</v>
      </c>
    </row>
    <row r="268" spans="1:14">
      <c r="A268" s="3"/>
      <c r="B268" s="3"/>
      <c r="C268" s="9">
        <f t="shared" si="6"/>
        <v>44713</v>
      </c>
      <c r="D268" s="1">
        <v>6.5941024910689996E-2</v>
      </c>
      <c r="E268" s="1">
        <v>5.0810000000000004</v>
      </c>
      <c r="F268" s="1">
        <v>0.17</v>
      </c>
      <c r="G268" s="1">
        <v>0</v>
      </c>
      <c r="H268" s="1">
        <v>0</v>
      </c>
      <c r="I268" s="1">
        <v>0</v>
      </c>
      <c r="J268" s="1">
        <v>0</v>
      </c>
      <c r="M268" s="3">
        <v>0</v>
      </c>
      <c r="N268">
        <v>0</v>
      </c>
    </row>
    <row r="269" spans="1:14">
      <c r="A269" s="3"/>
      <c r="B269" s="3"/>
      <c r="C269" s="9">
        <f t="shared" si="6"/>
        <v>44743</v>
      </c>
      <c r="D269" s="1">
        <v>6.5938711425141502E-2</v>
      </c>
      <c r="E269" s="1">
        <v>5.13</v>
      </c>
      <c r="F269" s="1">
        <v>0.17</v>
      </c>
      <c r="G269" s="1">
        <v>0</v>
      </c>
      <c r="H269" s="1">
        <v>0</v>
      </c>
      <c r="I269" s="1">
        <v>0</v>
      </c>
      <c r="J269" s="1">
        <v>0</v>
      </c>
      <c r="M269" s="3">
        <v>0</v>
      </c>
      <c r="N269">
        <v>0</v>
      </c>
    </row>
    <row r="270" spans="1:14">
      <c r="A270" s="3"/>
      <c r="B270" s="3"/>
      <c r="C270" s="9">
        <f t="shared" si="6"/>
        <v>44774</v>
      </c>
      <c r="D270" s="1">
        <v>6.5936320823409403E-2</v>
      </c>
      <c r="E270" s="1">
        <v>5.1749999999999998</v>
      </c>
      <c r="F270" s="1">
        <v>0.17</v>
      </c>
      <c r="G270" s="1">
        <v>0</v>
      </c>
      <c r="H270" s="1">
        <v>0</v>
      </c>
      <c r="I270" s="1">
        <v>0</v>
      </c>
      <c r="J270" s="1">
        <v>0</v>
      </c>
      <c r="M270" s="3">
        <v>0</v>
      </c>
      <c r="N270">
        <v>0</v>
      </c>
    </row>
    <row r="271" spans="1:14">
      <c r="A271" s="3"/>
      <c r="B271" s="3"/>
      <c r="C271" s="9">
        <f t="shared" si="6"/>
        <v>44805</v>
      </c>
      <c r="D271" s="1">
        <v>6.5933930221679496E-2</v>
      </c>
      <c r="E271" s="1">
        <v>5.1820000000000004</v>
      </c>
      <c r="F271" s="1">
        <v>0.17</v>
      </c>
      <c r="G271" s="1">
        <v>0</v>
      </c>
      <c r="H271" s="1">
        <v>0</v>
      </c>
      <c r="I271" s="1">
        <v>0</v>
      </c>
      <c r="J271" s="1">
        <v>0</v>
      </c>
      <c r="M271" s="3">
        <v>0</v>
      </c>
      <c r="N271">
        <v>0</v>
      </c>
    </row>
    <row r="272" spans="1:14">
      <c r="A272" s="3"/>
      <c r="B272" s="3"/>
      <c r="C272" s="9">
        <f t="shared" si="6"/>
        <v>44835</v>
      </c>
      <c r="D272" s="1">
        <v>6.5931616736136303E-2</v>
      </c>
      <c r="E272" s="1">
        <v>5.21</v>
      </c>
      <c r="F272" s="1">
        <v>0.17</v>
      </c>
      <c r="G272" s="1">
        <v>0</v>
      </c>
      <c r="H272" s="1">
        <v>0</v>
      </c>
      <c r="I272" s="1">
        <v>0</v>
      </c>
      <c r="J272" s="1">
        <v>0</v>
      </c>
      <c r="M272" s="3">
        <v>0</v>
      </c>
      <c r="N272">
        <v>0</v>
      </c>
    </row>
    <row r="273" spans="1:14">
      <c r="A273" s="3"/>
      <c r="B273" s="3"/>
      <c r="C273" s="9">
        <f t="shared" si="6"/>
        <v>44866</v>
      </c>
      <c r="D273" s="1">
        <v>6.5929226134409602E-2</v>
      </c>
      <c r="E273" s="1">
        <v>5.3449999999999998</v>
      </c>
      <c r="F273" s="1">
        <v>0.17</v>
      </c>
      <c r="G273" s="1">
        <v>0</v>
      </c>
      <c r="H273" s="1">
        <v>0</v>
      </c>
      <c r="I273" s="1">
        <v>0</v>
      </c>
      <c r="J273" s="1">
        <v>0</v>
      </c>
      <c r="M273" s="3">
        <v>0</v>
      </c>
      <c r="N273">
        <v>0</v>
      </c>
    </row>
    <row r="274" spans="1:14">
      <c r="A274" s="3"/>
      <c r="B274" s="3"/>
      <c r="C274" s="9">
        <f t="shared" ref="C274:C337" si="7">NextMonth(C273)</f>
        <v>44896</v>
      </c>
      <c r="D274" s="1">
        <v>6.5926912648870406E-2</v>
      </c>
      <c r="E274" s="1">
        <v>5.48</v>
      </c>
      <c r="F274" s="1">
        <v>0.17</v>
      </c>
      <c r="G274" s="1">
        <v>0</v>
      </c>
      <c r="H274" s="1">
        <v>0</v>
      </c>
      <c r="I274" s="1">
        <v>0</v>
      </c>
      <c r="J274" s="1">
        <v>0</v>
      </c>
      <c r="M274" s="3">
        <v>0</v>
      </c>
      <c r="N274">
        <v>0</v>
      </c>
    </row>
    <row r="275" spans="1:14">
      <c r="A275" s="3"/>
      <c r="B275" s="3"/>
      <c r="C275" s="9">
        <f t="shared" si="7"/>
        <v>44927</v>
      </c>
      <c r="D275" s="1">
        <v>6.5924522047147605E-2</v>
      </c>
      <c r="E275" s="1">
        <v>5.5760000000000005</v>
      </c>
      <c r="F275" s="1">
        <v>0.17</v>
      </c>
      <c r="G275" s="1">
        <v>0</v>
      </c>
      <c r="H275" s="1">
        <v>0</v>
      </c>
      <c r="M275" s="3">
        <v>0</v>
      </c>
      <c r="N275">
        <v>0</v>
      </c>
    </row>
    <row r="276" spans="1:14">
      <c r="A276" s="3"/>
      <c r="B276" s="3"/>
      <c r="C276" s="9">
        <f t="shared" si="7"/>
        <v>44958</v>
      </c>
      <c r="D276" s="1">
        <v>6.5922131445426607E-2</v>
      </c>
      <c r="E276" s="1">
        <v>5.4580000000000002</v>
      </c>
      <c r="F276" s="1">
        <v>0.17</v>
      </c>
      <c r="G276" s="1">
        <v>0</v>
      </c>
      <c r="H276" s="1">
        <v>0</v>
      </c>
      <c r="M276" s="3">
        <v>0</v>
      </c>
      <c r="N276">
        <v>0</v>
      </c>
    </row>
    <row r="277" spans="1:14">
      <c r="A277" s="3"/>
      <c r="B277" s="3"/>
      <c r="C277" s="9">
        <f t="shared" si="7"/>
        <v>44986</v>
      </c>
      <c r="D277" s="1">
        <v>6.5919972192261395E-2</v>
      </c>
      <c r="E277" s="1">
        <v>5.3250000000000002</v>
      </c>
      <c r="F277" s="1">
        <v>0.17</v>
      </c>
      <c r="G277" s="1">
        <v>0</v>
      </c>
      <c r="H277" s="1">
        <v>0</v>
      </c>
      <c r="M277" s="3">
        <v>0</v>
      </c>
      <c r="N277">
        <v>0</v>
      </c>
    </row>
    <row r="278" spans="1:14">
      <c r="A278" s="3"/>
      <c r="B278" s="3"/>
      <c r="C278" s="9">
        <f t="shared" si="7"/>
        <v>45017</v>
      </c>
      <c r="D278" s="1">
        <v>6.5917581590544005E-2</v>
      </c>
      <c r="E278" s="1">
        <v>5.14</v>
      </c>
      <c r="F278" s="1">
        <v>0.17</v>
      </c>
      <c r="G278" s="1">
        <v>0</v>
      </c>
      <c r="H278" s="1">
        <v>0</v>
      </c>
      <c r="M278" s="3">
        <v>0</v>
      </c>
      <c r="N278">
        <v>0</v>
      </c>
    </row>
    <row r="279" spans="1:14">
      <c r="A279" s="3"/>
      <c r="B279" s="3"/>
      <c r="C279" s="9">
        <f t="shared" si="7"/>
        <v>45047</v>
      </c>
      <c r="D279" s="1">
        <v>6.5915268105013705E-2</v>
      </c>
      <c r="E279" s="1">
        <v>5.13</v>
      </c>
      <c r="F279" s="1">
        <v>0.17</v>
      </c>
      <c r="G279" s="1">
        <v>0</v>
      </c>
      <c r="H279" s="1">
        <v>0</v>
      </c>
      <c r="M279" s="3">
        <v>0</v>
      </c>
      <c r="N279">
        <v>0</v>
      </c>
    </row>
    <row r="280" spans="1:14">
      <c r="A280" s="3"/>
      <c r="B280" s="3"/>
      <c r="C280" s="9">
        <f t="shared" si="7"/>
        <v>45078</v>
      </c>
      <c r="D280" s="1">
        <v>6.5912877503300202E-2</v>
      </c>
      <c r="E280" s="1">
        <v>5.1660000000000004</v>
      </c>
      <c r="F280" s="1">
        <v>0.17</v>
      </c>
      <c r="G280" s="1">
        <v>0</v>
      </c>
      <c r="H280" s="1">
        <v>0</v>
      </c>
      <c r="M280" s="3">
        <v>0</v>
      </c>
      <c r="N280">
        <v>0</v>
      </c>
    </row>
    <row r="281" spans="1:14">
      <c r="A281" s="3"/>
      <c r="B281" s="3"/>
      <c r="C281" s="9">
        <f t="shared" si="7"/>
        <v>45108</v>
      </c>
      <c r="D281" s="1">
        <v>6.5910564017773107E-2</v>
      </c>
      <c r="E281" s="1">
        <v>5.2149999999999999</v>
      </c>
      <c r="F281" s="1">
        <v>0.17</v>
      </c>
      <c r="G281" s="1">
        <v>0</v>
      </c>
      <c r="H281" s="1">
        <v>0</v>
      </c>
      <c r="M281" s="3">
        <v>0</v>
      </c>
      <c r="N281">
        <v>0</v>
      </c>
    </row>
    <row r="282" spans="1:14">
      <c r="A282" s="3"/>
      <c r="B282" s="3"/>
      <c r="C282" s="9">
        <f t="shared" si="7"/>
        <v>45139</v>
      </c>
      <c r="D282" s="1">
        <v>6.5908173416063101E-2</v>
      </c>
      <c r="E282" s="1">
        <v>5.26</v>
      </c>
      <c r="F282" s="1">
        <v>0.17</v>
      </c>
      <c r="G282" s="1">
        <v>0</v>
      </c>
      <c r="H282" s="1">
        <v>0</v>
      </c>
      <c r="M282" s="3">
        <v>0</v>
      </c>
      <c r="N282">
        <v>0</v>
      </c>
    </row>
    <row r="283" spans="1:14">
      <c r="A283" s="3"/>
      <c r="B283" s="3"/>
      <c r="C283" s="9">
        <f t="shared" si="7"/>
        <v>45170</v>
      </c>
      <c r="D283" s="1">
        <v>6.5905782814355399E-2</v>
      </c>
      <c r="E283" s="1">
        <v>5.2670000000000003</v>
      </c>
      <c r="F283" s="1">
        <v>0.17</v>
      </c>
      <c r="G283" s="1">
        <v>0</v>
      </c>
      <c r="H283" s="1">
        <v>0</v>
      </c>
      <c r="M283" s="3">
        <v>0</v>
      </c>
      <c r="N283">
        <v>0</v>
      </c>
    </row>
    <row r="284" spans="1:14">
      <c r="A284" s="3"/>
      <c r="B284" s="3"/>
      <c r="C284" s="9">
        <f t="shared" si="7"/>
        <v>45200</v>
      </c>
      <c r="D284" s="1">
        <v>6.5903469328834105E-2</v>
      </c>
      <c r="E284" s="1">
        <v>5.2949999999999999</v>
      </c>
      <c r="F284" s="1">
        <v>0.17</v>
      </c>
      <c r="G284" s="1">
        <v>0</v>
      </c>
      <c r="H284" s="1">
        <v>0</v>
      </c>
      <c r="M284" s="3">
        <v>0</v>
      </c>
      <c r="N284">
        <v>0</v>
      </c>
    </row>
    <row r="285" spans="1:14">
      <c r="A285" s="3"/>
      <c r="B285" s="3"/>
      <c r="C285" s="9">
        <f t="shared" si="7"/>
        <v>45231</v>
      </c>
      <c r="D285" s="1">
        <v>6.59010787271299E-2</v>
      </c>
      <c r="E285" s="1">
        <v>5.43</v>
      </c>
      <c r="F285" s="1">
        <v>0.17</v>
      </c>
      <c r="G285" s="1">
        <v>0</v>
      </c>
      <c r="H285" s="1">
        <v>0</v>
      </c>
      <c r="M285" s="3">
        <v>0</v>
      </c>
      <c r="N285">
        <v>0</v>
      </c>
    </row>
    <row r="286" spans="1:14">
      <c r="A286" s="3"/>
      <c r="B286" s="3"/>
      <c r="C286" s="9">
        <f t="shared" si="7"/>
        <v>45261</v>
      </c>
      <c r="D286" s="1">
        <v>6.5898765241611604E-2</v>
      </c>
      <c r="E286" s="1">
        <v>5.5650000000000004</v>
      </c>
      <c r="F286" s="1">
        <v>0.17</v>
      </c>
      <c r="G286" s="1">
        <v>0</v>
      </c>
      <c r="H286" s="1">
        <v>0</v>
      </c>
      <c r="M286" s="3">
        <v>0</v>
      </c>
      <c r="N286">
        <v>0</v>
      </c>
    </row>
    <row r="287" spans="1:14">
      <c r="A287" s="3"/>
      <c r="B287" s="3"/>
      <c r="C287" s="9">
        <f t="shared" si="7"/>
        <v>45292</v>
      </c>
      <c r="D287" s="1">
        <v>6.5896374639911506E-2</v>
      </c>
      <c r="E287" s="1">
        <v>5.6610000000000005</v>
      </c>
      <c r="F287" s="1">
        <v>0.17</v>
      </c>
      <c r="G287" s="1">
        <v>0</v>
      </c>
      <c r="H287" s="1">
        <v>0</v>
      </c>
      <c r="M287" s="3">
        <v>0</v>
      </c>
      <c r="N287">
        <v>0</v>
      </c>
    </row>
    <row r="288" spans="1:14">
      <c r="A288" s="3"/>
      <c r="B288" s="3"/>
      <c r="C288" s="9">
        <f t="shared" si="7"/>
        <v>45323</v>
      </c>
      <c r="D288" s="1">
        <v>6.58939840382127E-2</v>
      </c>
      <c r="E288" s="1">
        <v>5.5430000000000001</v>
      </c>
      <c r="F288" s="1">
        <v>0.17</v>
      </c>
      <c r="G288" s="1">
        <v>0</v>
      </c>
      <c r="H288" s="1">
        <v>0</v>
      </c>
      <c r="M288" s="3">
        <v>0</v>
      </c>
      <c r="N288">
        <v>0</v>
      </c>
    </row>
    <row r="289" spans="1:14">
      <c r="A289" s="3"/>
      <c r="B289" s="3"/>
      <c r="C289" s="9">
        <f t="shared" si="7"/>
        <v>45352</v>
      </c>
      <c r="D289" s="1">
        <v>6.5891747668883796E-2</v>
      </c>
      <c r="E289" s="1">
        <v>5.41</v>
      </c>
      <c r="F289" s="1">
        <v>0.17</v>
      </c>
      <c r="G289" s="1">
        <v>0</v>
      </c>
      <c r="H289" s="1">
        <v>0</v>
      </c>
      <c r="M289" s="3">
        <v>0</v>
      </c>
      <c r="N289">
        <v>0</v>
      </c>
    </row>
    <row r="290" spans="1:14">
      <c r="A290" s="3"/>
      <c r="B290" s="3"/>
      <c r="C290" s="9">
        <f t="shared" si="7"/>
        <v>45383</v>
      </c>
      <c r="D290" s="1">
        <v>6.5889357067189E-2</v>
      </c>
      <c r="E290" s="1">
        <v>5.2249999999999996</v>
      </c>
      <c r="F290" s="1">
        <v>0.17</v>
      </c>
      <c r="G290" s="1">
        <v>0</v>
      </c>
      <c r="H290" s="1">
        <v>0</v>
      </c>
      <c r="M290" s="3">
        <v>0</v>
      </c>
      <c r="N290">
        <v>0</v>
      </c>
    </row>
    <row r="291" spans="1:14">
      <c r="A291" s="3"/>
      <c r="B291" s="3"/>
      <c r="C291" s="9">
        <f t="shared" si="7"/>
        <v>45413</v>
      </c>
      <c r="D291" s="1">
        <v>6.5887043581680099E-2</v>
      </c>
      <c r="E291" s="1">
        <v>5.2149999999999999</v>
      </c>
      <c r="F291" s="1">
        <v>0.17</v>
      </c>
      <c r="G291" s="1">
        <v>0</v>
      </c>
      <c r="H291" s="1">
        <v>0</v>
      </c>
      <c r="M291" s="3">
        <v>0</v>
      </c>
      <c r="N291">
        <v>0</v>
      </c>
    </row>
    <row r="292" spans="1:14">
      <c r="A292" s="3"/>
      <c r="B292" s="3"/>
      <c r="C292" s="9">
        <f t="shared" si="7"/>
        <v>45444</v>
      </c>
      <c r="D292" s="1">
        <v>6.58846529799888E-2</v>
      </c>
      <c r="E292" s="1">
        <v>5.2510000000000003</v>
      </c>
      <c r="F292" s="1">
        <v>0.17</v>
      </c>
      <c r="G292" s="1">
        <v>0</v>
      </c>
      <c r="H292" s="1">
        <v>0</v>
      </c>
      <c r="M292" s="3">
        <v>0</v>
      </c>
      <c r="N292">
        <v>0</v>
      </c>
    </row>
    <row r="293" spans="1:14">
      <c r="A293" s="3"/>
      <c r="B293" s="3"/>
      <c r="C293" s="9">
        <f t="shared" si="7"/>
        <v>45474</v>
      </c>
      <c r="D293" s="1">
        <v>6.5882339494483799E-2</v>
      </c>
      <c r="E293" s="1">
        <v>5.3</v>
      </c>
      <c r="F293" s="1">
        <v>0.17</v>
      </c>
      <c r="G293" s="1">
        <v>0</v>
      </c>
      <c r="H293" s="1">
        <v>0</v>
      </c>
      <c r="M293" s="3">
        <v>0</v>
      </c>
      <c r="N293">
        <v>0</v>
      </c>
    </row>
    <row r="294" spans="1:14">
      <c r="A294" s="3"/>
      <c r="B294" s="3"/>
      <c r="C294" s="9">
        <f t="shared" si="7"/>
        <v>45505</v>
      </c>
      <c r="D294" s="1">
        <v>6.5879948892796095E-2</v>
      </c>
      <c r="E294" s="1">
        <v>5.3449999999999998</v>
      </c>
      <c r="F294" s="1">
        <v>0.17</v>
      </c>
      <c r="G294" s="1">
        <v>0</v>
      </c>
      <c r="H294" s="1">
        <v>0</v>
      </c>
      <c r="M294" s="3">
        <v>0</v>
      </c>
      <c r="N294">
        <v>0</v>
      </c>
    </row>
    <row r="295" spans="1:14">
      <c r="A295" s="3"/>
      <c r="B295" s="3"/>
      <c r="C295" s="9">
        <f t="shared" si="7"/>
        <v>45536</v>
      </c>
      <c r="D295" s="1">
        <v>6.5877558291110597E-2</v>
      </c>
      <c r="E295" s="1">
        <v>5.3520000000000003</v>
      </c>
      <c r="F295" s="1">
        <v>0.17</v>
      </c>
      <c r="G295" s="1">
        <v>0</v>
      </c>
      <c r="H295" s="1">
        <v>0</v>
      </c>
      <c r="M295" s="3">
        <v>0</v>
      </c>
      <c r="N295">
        <v>0</v>
      </c>
    </row>
    <row r="296" spans="1:14">
      <c r="A296" s="3"/>
      <c r="B296" s="3"/>
      <c r="C296" s="9">
        <f t="shared" si="7"/>
        <v>45566</v>
      </c>
      <c r="D296" s="1">
        <v>6.5875244805610605E-2</v>
      </c>
      <c r="E296" s="1">
        <v>5.38</v>
      </c>
      <c r="F296" s="1">
        <v>0.17</v>
      </c>
      <c r="G296" s="1">
        <v>0</v>
      </c>
      <c r="H296" s="1">
        <v>0</v>
      </c>
      <c r="M296" s="3">
        <v>0</v>
      </c>
      <c r="N296">
        <v>0</v>
      </c>
    </row>
    <row r="297" spans="1:14">
      <c r="A297" s="3"/>
      <c r="B297" s="3"/>
      <c r="C297" s="9">
        <f t="shared" si="7"/>
        <v>45597</v>
      </c>
      <c r="D297" s="1">
        <v>6.5872854203929104E-2</v>
      </c>
      <c r="E297" s="1">
        <v>5.5149999999999997</v>
      </c>
      <c r="F297" s="1">
        <v>0.17</v>
      </c>
      <c r="G297" s="1">
        <v>0</v>
      </c>
      <c r="H297" s="1">
        <v>0</v>
      </c>
      <c r="M297" s="3">
        <v>0</v>
      </c>
      <c r="N297">
        <v>0</v>
      </c>
    </row>
    <row r="298" spans="1:14">
      <c r="A298" s="3"/>
      <c r="B298" s="3"/>
      <c r="C298" s="9">
        <f t="shared" si="7"/>
        <v>45627</v>
      </c>
      <c r="D298" s="1">
        <v>6.5870540718432596E-2</v>
      </c>
      <c r="E298" s="1">
        <v>5.65</v>
      </c>
      <c r="F298" s="1">
        <v>0.17</v>
      </c>
      <c r="G298" s="1">
        <v>0</v>
      </c>
      <c r="H298" s="1">
        <v>0</v>
      </c>
      <c r="M298" s="3">
        <v>0</v>
      </c>
      <c r="N298">
        <v>0</v>
      </c>
    </row>
    <row r="299" spans="1:14">
      <c r="A299" s="3"/>
      <c r="B299" s="3"/>
      <c r="C299" s="9">
        <f t="shared" si="7"/>
        <v>45658</v>
      </c>
      <c r="D299" s="1">
        <v>6.5868150116754606E-2</v>
      </c>
      <c r="G299" s="1">
        <v>0</v>
      </c>
      <c r="H299" s="1">
        <v>0</v>
      </c>
      <c r="M299" s="3">
        <v>0</v>
      </c>
      <c r="N299">
        <v>0</v>
      </c>
    </row>
    <row r="300" spans="1:14">
      <c r="A300" s="3"/>
      <c r="B300" s="3"/>
      <c r="C300" s="9">
        <f t="shared" si="7"/>
        <v>45689</v>
      </c>
      <c r="D300" s="1">
        <v>6.5865759515078406E-2</v>
      </c>
      <c r="G300" s="1">
        <v>0</v>
      </c>
      <c r="H300" s="1">
        <v>0</v>
      </c>
      <c r="M300" s="3">
        <v>0</v>
      </c>
      <c r="N300">
        <v>0</v>
      </c>
    </row>
    <row r="301" spans="1:14">
      <c r="A301" s="3"/>
      <c r="B301" s="3"/>
      <c r="C301" s="9">
        <f t="shared" si="7"/>
        <v>45717</v>
      </c>
      <c r="D301" s="1">
        <v>6.5863600261953703E-2</v>
      </c>
      <c r="G301" s="1">
        <v>0</v>
      </c>
      <c r="H301" s="1">
        <v>0</v>
      </c>
      <c r="M301" s="3">
        <v>0</v>
      </c>
      <c r="N301">
        <v>0</v>
      </c>
    </row>
    <row r="302" spans="1:14">
      <c r="A302" s="3"/>
      <c r="B302" s="3"/>
      <c r="C302" s="9">
        <f t="shared" si="7"/>
        <v>45748</v>
      </c>
      <c r="D302" s="1">
        <v>6.5861209660281098E-2</v>
      </c>
      <c r="G302" s="1">
        <v>0</v>
      </c>
      <c r="H302" s="1">
        <v>0</v>
      </c>
      <c r="M302" s="3">
        <v>0</v>
      </c>
      <c r="N302">
        <v>0</v>
      </c>
    </row>
    <row r="303" spans="1:14">
      <c r="A303" s="3"/>
      <c r="B303" s="3"/>
      <c r="C303" s="9">
        <f t="shared" si="7"/>
        <v>45778</v>
      </c>
      <c r="D303" s="1">
        <v>6.5858896174793499E-2</v>
      </c>
      <c r="G303" s="1">
        <v>0</v>
      </c>
      <c r="H303" s="1">
        <v>0</v>
      </c>
      <c r="M303" s="3">
        <v>0</v>
      </c>
      <c r="N303">
        <v>0</v>
      </c>
    </row>
    <row r="304" spans="1:14">
      <c r="A304" s="3"/>
      <c r="B304" s="3"/>
      <c r="C304" s="9">
        <f t="shared" si="7"/>
        <v>45809</v>
      </c>
      <c r="D304" s="1">
        <v>6.5856505573124807E-2</v>
      </c>
      <c r="G304" s="1">
        <v>0</v>
      </c>
      <c r="H304" s="1">
        <v>0</v>
      </c>
      <c r="M304" s="3">
        <v>0</v>
      </c>
      <c r="N304">
        <v>0</v>
      </c>
    </row>
    <row r="305" spans="1:14">
      <c r="A305" s="3"/>
      <c r="B305" s="3"/>
      <c r="C305" s="9">
        <f t="shared" si="7"/>
        <v>45839</v>
      </c>
      <c r="D305" s="1">
        <v>6.5854192087640803E-2</v>
      </c>
      <c r="G305" s="1">
        <v>0</v>
      </c>
      <c r="H305" s="1">
        <v>0</v>
      </c>
      <c r="M305" s="3">
        <v>0</v>
      </c>
      <c r="N305">
        <v>0</v>
      </c>
    </row>
    <row r="306" spans="1:14">
      <c r="A306" s="3"/>
      <c r="B306" s="3"/>
      <c r="C306" s="9">
        <f t="shared" si="7"/>
        <v>45870</v>
      </c>
      <c r="D306" s="1">
        <v>6.5851801485975706E-2</v>
      </c>
      <c r="G306" s="1">
        <v>0</v>
      </c>
      <c r="H306" s="1">
        <v>0</v>
      </c>
      <c r="M306" s="3">
        <v>0</v>
      </c>
      <c r="N306">
        <v>0</v>
      </c>
    </row>
    <row r="307" spans="1:14">
      <c r="A307" s="3"/>
      <c r="B307" s="3"/>
      <c r="C307" s="9">
        <f t="shared" si="7"/>
        <v>45901</v>
      </c>
      <c r="D307" s="1">
        <v>6.5849410884312398E-2</v>
      </c>
      <c r="G307" s="1">
        <v>0</v>
      </c>
      <c r="H307" s="1">
        <v>0</v>
      </c>
      <c r="M307" s="3">
        <v>0</v>
      </c>
      <c r="N307">
        <v>0</v>
      </c>
    </row>
    <row r="308" spans="1:14">
      <c r="A308" s="3"/>
      <c r="B308" s="3"/>
      <c r="C308" s="9">
        <f t="shared" si="7"/>
        <v>45931</v>
      </c>
      <c r="D308" s="1">
        <v>6.5847097398834098E-2</v>
      </c>
      <c r="G308" s="1">
        <v>0</v>
      </c>
      <c r="H308" s="1">
        <v>0</v>
      </c>
      <c r="M308" s="3">
        <v>0</v>
      </c>
      <c r="N308">
        <v>0</v>
      </c>
    </row>
    <row r="309" spans="1:14">
      <c r="A309" s="3"/>
      <c r="B309" s="3"/>
      <c r="C309" s="9">
        <f t="shared" si="7"/>
        <v>45962</v>
      </c>
      <c r="D309" s="1">
        <v>6.5844706797174801E-2</v>
      </c>
      <c r="G309" s="1">
        <v>0</v>
      </c>
      <c r="H309" s="1">
        <v>0</v>
      </c>
      <c r="M309" s="3">
        <v>0</v>
      </c>
      <c r="N309">
        <v>0</v>
      </c>
    </row>
    <row r="310" spans="1:14">
      <c r="A310" s="3"/>
      <c r="B310" s="3"/>
      <c r="C310" s="9">
        <f t="shared" si="7"/>
        <v>45992</v>
      </c>
      <c r="D310" s="1">
        <v>6.5842393311699998E-2</v>
      </c>
      <c r="G310" s="1">
        <v>0</v>
      </c>
      <c r="H310" s="1">
        <v>0</v>
      </c>
      <c r="M310" s="3">
        <v>0</v>
      </c>
      <c r="N310">
        <v>0</v>
      </c>
    </row>
    <row r="311" spans="1:14">
      <c r="A311" s="3"/>
      <c r="B311" s="3"/>
      <c r="C311" s="9">
        <f t="shared" si="7"/>
        <v>46023</v>
      </c>
      <c r="D311" s="1">
        <v>6.5840002710044296E-2</v>
      </c>
      <c r="G311" s="1">
        <v>0</v>
      </c>
      <c r="H311" s="1">
        <v>0</v>
      </c>
      <c r="M311" s="3">
        <v>0</v>
      </c>
      <c r="N311">
        <v>0</v>
      </c>
    </row>
    <row r="312" spans="1:14">
      <c r="A312" s="3"/>
      <c r="B312" s="3"/>
      <c r="C312" s="9">
        <f t="shared" si="7"/>
        <v>46054</v>
      </c>
      <c r="D312" s="1">
        <v>6.58376121083903E-2</v>
      </c>
      <c r="G312" s="1">
        <v>0</v>
      </c>
      <c r="H312" s="1">
        <v>0</v>
      </c>
      <c r="M312" s="3">
        <v>0</v>
      </c>
      <c r="N312">
        <v>0</v>
      </c>
    </row>
    <row r="313" spans="1:14">
      <c r="A313" s="3"/>
      <c r="B313" s="3"/>
      <c r="C313" s="9">
        <f t="shared" si="7"/>
        <v>46082</v>
      </c>
      <c r="D313" s="1">
        <v>6.5835452855285595E-2</v>
      </c>
      <c r="G313" s="1">
        <v>0</v>
      </c>
      <c r="H313" s="1">
        <v>0</v>
      </c>
      <c r="M313" s="3">
        <v>0</v>
      </c>
      <c r="N313">
        <v>0</v>
      </c>
    </row>
    <row r="314" spans="1:14">
      <c r="A314" s="3"/>
      <c r="B314" s="3"/>
      <c r="C314" s="9">
        <f t="shared" si="7"/>
        <v>46113</v>
      </c>
      <c r="D314" s="1">
        <v>6.5833062253635208E-2</v>
      </c>
      <c r="G314" s="1">
        <v>0</v>
      </c>
      <c r="H314" s="1">
        <v>0</v>
      </c>
      <c r="M314" s="3">
        <v>0</v>
      </c>
      <c r="N314">
        <v>0</v>
      </c>
    </row>
    <row r="315" spans="1:14">
      <c r="A315" s="3"/>
      <c r="B315" s="3"/>
      <c r="C315" s="9">
        <f t="shared" si="7"/>
        <v>46143</v>
      </c>
      <c r="D315" s="1">
        <v>6.58307487681693E-2</v>
      </c>
      <c r="G315" s="1">
        <v>0</v>
      </c>
      <c r="H315" s="1">
        <v>0</v>
      </c>
      <c r="M315" s="3">
        <v>0</v>
      </c>
      <c r="N315">
        <v>0</v>
      </c>
    </row>
    <row r="316" spans="1:14">
      <c r="A316" s="3"/>
      <c r="B316" s="3"/>
      <c r="C316" s="9">
        <f t="shared" si="7"/>
        <v>46174</v>
      </c>
      <c r="D316" s="1">
        <v>6.5828358166522896E-2</v>
      </c>
      <c r="G316" s="1">
        <v>0</v>
      </c>
      <c r="H316" s="1">
        <v>0</v>
      </c>
      <c r="M316" s="3">
        <v>0</v>
      </c>
      <c r="N316">
        <v>0</v>
      </c>
    </row>
    <row r="317" spans="1:14">
      <c r="A317" s="3"/>
      <c r="B317" s="3"/>
      <c r="C317" s="9">
        <f t="shared" si="7"/>
        <v>46204</v>
      </c>
      <c r="D317" s="1">
        <v>6.5826044681060597E-2</v>
      </c>
      <c r="G317" s="1">
        <v>0</v>
      </c>
      <c r="H317" s="1">
        <v>0</v>
      </c>
      <c r="M317" s="3">
        <v>0</v>
      </c>
      <c r="N317">
        <v>0</v>
      </c>
    </row>
    <row r="318" spans="1:14">
      <c r="A318" s="3"/>
      <c r="B318" s="3"/>
      <c r="C318" s="9">
        <f t="shared" si="7"/>
        <v>46235</v>
      </c>
      <c r="D318" s="1">
        <v>6.5823654079417704E-2</v>
      </c>
      <c r="G318" s="1">
        <v>0</v>
      </c>
      <c r="H318" s="1">
        <v>0</v>
      </c>
      <c r="M318" s="3">
        <v>0</v>
      </c>
      <c r="N318">
        <v>0</v>
      </c>
    </row>
    <row r="319" spans="1:14">
      <c r="A319" s="3"/>
      <c r="B319" s="3"/>
      <c r="C319" s="9">
        <f t="shared" si="7"/>
        <v>46266</v>
      </c>
      <c r="D319" s="1">
        <v>6.5821263477777101E-2</v>
      </c>
      <c r="G319" s="1">
        <v>0</v>
      </c>
      <c r="H319" s="1">
        <v>0</v>
      </c>
      <c r="M319" s="3">
        <v>0</v>
      </c>
      <c r="N319">
        <v>0</v>
      </c>
    </row>
    <row r="320" spans="1:14">
      <c r="A320" s="3"/>
      <c r="B320" s="3"/>
      <c r="C320" s="9">
        <f t="shared" si="7"/>
        <v>46296</v>
      </c>
      <c r="D320" s="1">
        <v>6.5818949992320103E-2</v>
      </c>
      <c r="G320" s="1">
        <v>0</v>
      </c>
      <c r="H320" s="1">
        <v>0</v>
      </c>
      <c r="M320" s="3">
        <v>0</v>
      </c>
      <c r="N320">
        <v>0</v>
      </c>
    </row>
    <row r="321" spans="1:14">
      <c r="A321" s="3"/>
      <c r="B321" s="3"/>
      <c r="C321" s="9">
        <f t="shared" si="7"/>
        <v>46327</v>
      </c>
      <c r="D321" s="1">
        <v>6.5816559390682997E-2</v>
      </c>
      <c r="G321" s="1">
        <v>0</v>
      </c>
      <c r="H321" s="1">
        <v>0</v>
      </c>
      <c r="M321" s="3">
        <v>0</v>
      </c>
      <c r="N321">
        <v>0</v>
      </c>
    </row>
    <row r="322" spans="1:14">
      <c r="A322" s="3"/>
      <c r="B322" s="3"/>
      <c r="C322" s="9">
        <f t="shared" si="7"/>
        <v>46357</v>
      </c>
      <c r="D322" s="1">
        <v>6.5814245905229607E-2</v>
      </c>
      <c r="G322" s="1">
        <v>0</v>
      </c>
      <c r="H322" s="1">
        <v>0</v>
      </c>
      <c r="M322" s="3">
        <v>0</v>
      </c>
      <c r="N322">
        <v>0</v>
      </c>
    </row>
    <row r="323" spans="1:14">
      <c r="A323" s="3"/>
      <c r="B323" s="3"/>
      <c r="C323" s="9">
        <f t="shared" si="7"/>
        <v>46388</v>
      </c>
      <c r="D323" s="1">
        <v>6.5811855303596498E-2</v>
      </c>
      <c r="G323" s="1">
        <v>0</v>
      </c>
      <c r="H323" s="1">
        <v>0</v>
      </c>
      <c r="M323" s="3">
        <v>0</v>
      </c>
      <c r="N323">
        <v>0</v>
      </c>
    </row>
    <row r="324" spans="1:14">
      <c r="A324" s="3"/>
      <c r="B324" s="3"/>
      <c r="C324" s="9">
        <f t="shared" si="7"/>
        <v>46419</v>
      </c>
      <c r="D324" s="1">
        <v>6.5809464701964707E-2</v>
      </c>
      <c r="G324" s="1">
        <v>0</v>
      </c>
      <c r="H324" s="1">
        <v>0</v>
      </c>
      <c r="M324" s="3">
        <v>0</v>
      </c>
      <c r="N324">
        <v>0</v>
      </c>
    </row>
    <row r="325" spans="1:14">
      <c r="A325" s="3"/>
      <c r="B325" s="3"/>
      <c r="C325" s="9">
        <f t="shared" si="7"/>
        <v>46447</v>
      </c>
      <c r="D325" s="1">
        <v>6.5807305448879902E-2</v>
      </c>
      <c r="G325" s="1">
        <v>0</v>
      </c>
      <c r="H325" s="1">
        <v>0</v>
      </c>
      <c r="M325" s="3">
        <v>0</v>
      </c>
      <c r="N325">
        <v>0</v>
      </c>
    </row>
    <row r="326" spans="1:14">
      <c r="A326" s="3"/>
      <c r="B326" s="3"/>
      <c r="C326" s="9">
        <f t="shared" si="7"/>
        <v>46478</v>
      </c>
      <c r="D326" s="1">
        <v>6.5804914847252205E-2</v>
      </c>
      <c r="G326" s="1">
        <v>0</v>
      </c>
      <c r="H326" s="1">
        <v>0</v>
      </c>
      <c r="M326" s="3">
        <v>0</v>
      </c>
      <c r="N326">
        <v>0</v>
      </c>
    </row>
    <row r="327" spans="1:14">
      <c r="A327" s="3"/>
      <c r="B327" s="3"/>
      <c r="C327" s="9">
        <f t="shared" si="7"/>
        <v>46508</v>
      </c>
      <c r="D327" s="1">
        <v>6.5802601361808002E-2</v>
      </c>
      <c r="G327" s="1">
        <v>0</v>
      </c>
      <c r="H327" s="1">
        <v>0</v>
      </c>
      <c r="M327" s="3">
        <v>0</v>
      </c>
      <c r="N327">
        <v>0</v>
      </c>
    </row>
    <row r="328" spans="1:14">
      <c r="A328" s="3"/>
      <c r="B328" s="3"/>
      <c r="C328" s="9">
        <f t="shared" si="7"/>
        <v>46539</v>
      </c>
      <c r="D328" s="1">
        <v>6.58002107601834E-2</v>
      </c>
      <c r="G328" s="1">
        <v>0</v>
      </c>
      <c r="H328" s="1">
        <v>0</v>
      </c>
      <c r="M328" s="3">
        <v>0</v>
      </c>
      <c r="N328">
        <v>0</v>
      </c>
    </row>
    <row r="329" spans="1:14">
      <c r="A329" s="3"/>
      <c r="B329" s="3"/>
      <c r="C329" s="9">
        <f t="shared" si="7"/>
        <v>46569</v>
      </c>
      <c r="D329" s="1">
        <v>6.5797897274742806E-2</v>
      </c>
      <c r="G329" s="1">
        <v>0</v>
      </c>
      <c r="H329" s="1">
        <v>0</v>
      </c>
      <c r="M329" s="3">
        <v>0</v>
      </c>
      <c r="N329">
        <v>0</v>
      </c>
    </row>
    <row r="330" spans="1:14">
      <c r="A330" s="3"/>
      <c r="B330" s="3"/>
      <c r="C330" s="9">
        <f t="shared" si="7"/>
        <v>46600</v>
      </c>
      <c r="D330" s="1">
        <v>6.5795506673122603E-2</v>
      </c>
      <c r="G330" s="1">
        <v>0</v>
      </c>
      <c r="H330" s="1">
        <v>0</v>
      </c>
      <c r="M330" s="3">
        <v>0</v>
      </c>
      <c r="N330">
        <v>0</v>
      </c>
    </row>
    <row r="331" spans="1:14">
      <c r="A331" s="3"/>
      <c r="B331" s="3"/>
      <c r="C331" s="9">
        <f t="shared" si="7"/>
        <v>46631</v>
      </c>
      <c r="D331" s="1">
        <v>6.5793116071503704E-2</v>
      </c>
      <c r="G331" s="1">
        <v>0</v>
      </c>
      <c r="H331" s="1">
        <v>0</v>
      </c>
      <c r="M331" s="3">
        <v>0</v>
      </c>
      <c r="N331">
        <v>0</v>
      </c>
    </row>
    <row r="332" spans="1:14">
      <c r="A332" s="3"/>
      <c r="B332" s="3"/>
      <c r="C332" s="9">
        <f t="shared" si="7"/>
        <v>46661</v>
      </c>
      <c r="D332" s="1">
        <v>6.5790802586068495E-2</v>
      </c>
      <c r="G332" s="1">
        <v>0</v>
      </c>
      <c r="H332" s="1">
        <v>0</v>
      </c>
      <c r="M332" s="3">
        <v>0</v>
      </c>
      <c r="N332">
        <v>0</v>
      </c>
    </row>
    <row r="333" spans="1:14">
      <c r="A333" s="3"/>
      <c r="B333" s="3"/>
      <c r="C333" s="9">
        <f t="shared" si="7"/>
        <v>46692</v>
      </c>
      <c r="D333" s="1">
        <v>6.5788411984453607E-2</v>
      </c>
      <c r="G333" s="1">
        <v>0</v>
      </c>
      <c r="H333" s="1">
        <v>0</v>
      </c>
      <c r="M333" s="3">
        <v>0</v>
      </c>
      <c r="N333">
        <v>0</v>
      </c>
    </row>
    <row r="334" spans="1:14">
      <c r="A334" s="3"/>
      <c r="B334" s="3"/>
      <c r="C334" s="9">
        <f t="shared" si="7"/>
        <v>46722</v>
      </c>
      <c r="D334" s="1">
        <v>6.5786098499022005E-2</v>
      </c>
      <c r="G334" s="1">
        <v>0</v>
      </c>
      <c r="H334" s="1">
        <v>0</v>
      </c>
      <c r="M334" s="3">
        <v>0</v>
      </c>
      <c r="N334">
        <v>0</v>
      </c>
    </row>
    <row r="335" spans="1:14">
      <c r="A335" s="3"/>
      <c r="B335" s="3"/>
      <c r="C335" s="9">
        <f t="shared" si="7"/>
        <v>46753</v>
      </c>
      <c r="D335" s="1">
        <v>6.5783707897411101E-2</v>
      </c>
      <c r="G335" s="1">
        <v>0</v>
      </c>
      <c r="H335" s="1">
        <v>0</v>
      </c>
      <c r="M335" s="3">
        <v>0</v>
      </c>
      <c r="N335">
        <v>0</v>
      </c>
    </row>
    <row r="336" spans="1:14">
      <c r="A336" s="3"/>
      <c r="B336" s="3"/>
      <c r="C336" s="9">
        <f t="shared" si="7"/>
        <v>46784</v>
      </c>
      <c r="D336" s="1">
        <v>6.57813172958015E-2</v>
      </c>
      <c r="G336" s="1">
        <v>0</v>
      </c>
      <c r="H336" s="1">
        <v>0</v>
      </c>
      <c r="M336" s="3">
        <v>0</v>
      </c>
      <c r="N336">
        <v>0</v>
      </c>
    </row>
    <row r="337" spans="1:14">
      <c r="A337" s="3"/>
      <c r="B337" s="3"/>
      <c r="C337" s="9">
        <f t="shared" si="7"/>
        <v>46813</v>
      </c>
      <c r="D337" s="1">
        <v>6.5779080926556197E-2</v>
      </c>
      <c r="G337" s="1">
        <v>0</v>
      </c>
      <c r="H337" s="1">
        <v>0</v>
      </c>
      <c r="M337" s="3">
        <v>0</v>
      </c>
      <c r="N337">
        <v>0</v>
      </c>
    </row>
    <row r="338" spans="1:14">
      <c r="A338" s="3"/>
      <c r="B338" s="3"/>
      <c r="C338" s="9">
        <f t="shared" ref="C338:C377" si="8">NextMonth(C337)</f>
        <v>46844</v>
      </c>
      <c r="D338" s="1">
        <v>6.5776690324950607E-2</v>
      </c>
      <c r="G338" s="1">
        <v>0</v>
      </c>
      <c r="H338" s="1">
        <v>0</v>
      </c>
      <c r="M338" s="3">
        <v>0</v>
      </c>
      <c r="N338">
        <v>0</v>
      </c>
    </row>
    <row r="339" spans="1:14">
      <c r="A339" s="3"/>
      <c r="B339" s="3"/>
      <c r="C339" s="9">
        <f t="shared" si="8"/>
        <v>46874</v>
      </c>
      <c r="D339" s="1">
        <v>6.5774376839528206E-2</v>
      </c>
      <c r="G339" s="1">
        <v>0</v>
      </c>
      <c r="H339" s="1">
        <v>0</v>
      </c>
      <c r="M339" s="3">
        <v>0</v>
      </c>
      <c r="N339">
        <v>0</v>
      </c>
    </row>
    <row r="340" spans="1:14">
      <c r="A340" s="3"/>
      <c r="B340" s="3"/>
      <c r="C340" s="9">
        <f t="shared" si="8"/>
        <v>46905</v>
      </c>
      <c r="D340" s="1">
        <v>6.5771986237926197E-2</v>
      </c>
      <c r="G340" s="1">
        <v>0</v>
      </c>
      <c r="H340" s="1">
        <v>0</v>
      </c>
      <c r="M340" s="3">
        <v>0</v>
      </c>
      <c r="N340">
        <v>0</v>
      </c>
    </row>
    <row r="341" spans="1:14">
      <c r="A341" s="3"/>
      <c r="B341" s="3"/>
      <c r="C341" s="9">
        <f t="shared" si="8"/>
        <v>46935</v>
      </c>
      <c r="D341" s="1">
        <v>6.5769672752507002E-2</v>
      </c>
      <c r="G341" s="1">
        <v>0</v>
      </c>
      <c r="H341" s="1">
        <v>0</v>
      </c>
      <c r="M341" s="3">
        <v>0</v>
      </c>
      <c r="N341">
        <v>0</v>
      </c>
    </row>
    <row r="342" spans="1:14">
      <c r="A342" s="3"/>
      <c r="B342" s="3"/>
      <c r="C342" s="9">
        <f t="shared" si="8"/>
        <v>46966</v>
      </c>
      <c r="D342" s="1">
        <v>6.5767282150909004E-2</v>
      </c>
      <c r="G342" s="1">
        <v>0</v>
      </c>
      <c r="H342" s="1">
        <v>0</v>
      </c>
      <c r="M342" s="3">
        <v>0</v>
      </c>
      <c r="N342">
        <v>0</v>
      </c>
    </row>
    <row r="343" spans="1:14">
      <c r="A343" s="3"/>
      <c r="B343" s="3"/>
      <c r="C343" s="9">
        <f t="shared" si="8"/>
        <v>46997</v>
      </c>
      <c r="D343" s="1">
        <v>6.5764891549312796E-2</v>
      </c>
      <c r="G343" s="1">
        <v>0</v>
      </c>
      <c r="H343" s="1">
        <v>0</v>
      </c>
      <c r="M343" s="3">
        <v>0</v>
      </c>
      <c r="N343">
        <v>0</v>
      </c>
    </row>
    <row r="344" spans="1:14">
      <c r="A344" s="3"/>
      <c r="B344" s="3"/>
      <c r="C344" s="9">
        <f t="shared" si="8"/>
        <v>47027</v>
      </c>
      <c r="D344" s="1">
        <v>6.5762578063899305E-2</v>
      </c>
      <c r="G344" s="1">
        <v>0</v>
      </c>
      <c r="H344" s="1">
        <v>0</v>
      </c>
      <c r="M344" s="3">
        <v>0</v>
      </c>
      <c r="N344">
        <v>0</v>
      </c>
    </row>
    <row r="345" spans="1:14">
      <c r="A345" s="3"/>
      <c r="B345" s="3"/>
      <c r="C345" s="9">
        <f t="shared" si="8"/>
        <v>47058</v>
      </c>
      <c r="D345" s="1">
        <v>6.5760187462306607E-2</v>
      </c>
      <c r="G345" s="1">
        <v>0</v>
      </c>
      <c r="H345" s="1">
        <v>0</v>
      </c>
      <c r="M345" s="3">
        <v>0</v>
      </c>
      <c r="N345">
        <v>0</v>
      </c>
    </row>
    <row r="346" spans="1:14">
      <c r="A346" s="3"/>
      <c r="B346" s="3"/>
      <c r="C346" s="9">
        <f t="shared" si="8"/>
        <v>47088</v>
      </c>
      <c r="D346" s="1">
        <v>6.5757873976896697E-2</v>
      </c>
      <c r="G346" s="1">
        <v>0</v>
      </c>
      <c r="H346" s="1">
        <v>0</v>
      </c>
      <c r="M346" s="3">
        <v>0</v>
      </c>
      <c r="N346">
        <v>0</v>
      </c>
    </row>
    <row r="347" spans="1:14">
      <c r="A347" s="3"/>
      <c r="B347" s="3"/>
      <c r="C347" s="9">
        <f t="shared" si="8"/>
        <v>47119</v>
      </c>
      <c r="D347" s="1">
        <v>6.5755483375307608E-2</v>
      </c>
      <c r="G347" s="1">
        <v>0</v>
      </c>
      <c r="H347" s="1">
        <v>0</v>
      </c>
      <c r="M347" s="3">
        <v>0</v>
      </c>
      <c r="N347">
        <v>0</v>
      </c>
    </row>
    <row r="348" spans="1:14">
      <c r="A348" s="3"/>
      <c r="B348" s="3"/>
      <c r="C348" s="9">
        <f t="shared" si="8"/>
        <v>47150</v>
      </c>
      <c r="D348" s="1">
        <v>6.5753092773720698E-2</v>
      </c>
      <c r="G348" s="1">
        <v>0</v>
      </c>
      <c r="H348" s="1">
        <v>0</v>
      </c>
      <c r="M348" s="3">
        <v>0</v>
      </c>
      <c r="N348">
        <v>0</v>
      </c>
    </row>
    <row r="349" spans="1:14">
      <c r="A349" s="3"/>
      <c r="B349" s="3"/>
      <c r="C349" s="9">
        <f t="shared" si="8"/>
        <v>47178</v>
      </c>
      <c r="D349" s="1">
        <v>6.5750933520676708E-2</v>
      </c>
      <c r="G349" s="1">
        <v>0</v>
      </c>
      <c r="H349" s="1">
        <v>0</v>
      </c>
      <c r="M349" s="3">
        <v>0</v>
      </c>
      <c r="N349">
        <v>0</v>
      </c>
    </row>
    <row r="350" spans="1:14">
      <c r="A350" s="3"/>
      <c r="B350" s="3"/>
      <c r="C350" s="9">
        <f t="shared" si="8"/>
        <v>47209</v>
      </c>
      <c r="D350" s="1">
        <v>6.5748542919093406E-2</v>
      </c>
      <c r="G350" s="1">
        <v>0</v>
      </c>
      <c r="H350" s="1">
        <v>0</v>
      </c>
      <c r="M350" s="3">
        <v>0</v>
      </c>
      <c r="N350">
        <v>0</v>
      </c>
    </row>
    <row r="351" spans="1:14">
      <c r="A351" s="3"/>
      <c r="B351" s="3"/>
      <c r="C351" s="9">
        <f t="shared" si="8"/>
        <v>47239</v>
      </c>
      <c r="D351" s="1">
        <v>6.5746229433692405E-2</v>
      </c>
      <c r="G351" s="1">
        <v>0</v>
      </c>
      <c r="H351" s="1">
        <v>0</v>
      </c>
      <c r="M351" s="3">
        <v>0</v>
      </c>
      <c r="N351">
        <v>0</v>
      </c>
    </row>
    <row r="352" spans="1:14">
      <c r="A352" s="3"/>
      <c r="B352" s="3"/>
      <c r="C352" s="9">
        <f t="shared" si="8"/>
        <v>47270</v>
      </c>
      <c r="D352" s="1">
        <v>6.5743838832112503E-2</v>
      </c>
      <c r="G352" s="1">
        <v>0</v>
      </c>
      <c r="H352" s="1">
        <v>0</v>
      </c>
      <c r="M352" s="3">
        <v>0</v>
      </c>
      <c r="N352">
        <v>0</v>
      </c>
    </row>
    <row r="353" spans="1:14">
      <c r="A353" s="3"/>
      <c r="B353" s="3"/>
      <c r="C353" s="9">
        <f t="shared" si="8"/>
        <v>47300</v>
      </c>
      <c r="D353" s="1">
        <v>6.5741525346715096E-2</v>
      </c>
      <c r="G353" s="1">
        <v>0</v>
      </c>
      <c r="H353" s="1">
        <v>0</v>
      </c>
      <c r="M353" s="3">
        <v>0</v>
      </c>
      <c r="N353">
        <v>0</v>
      </c>
    </row>
    <row r="354" spans="1:14">
      <c r="A354" s="3"/>
      <c r="B354" s="3"/>
      <c r="C354" s="9">
        <f t="shared" si="8"/>
        <v>47331</v>
      </c>
      <c r="D354" s="1">
        <v>6.5739134745139302E-2</v>
      </c>
      <c r="G354" s="1">
        <v>0</v>
      </c>
      <c r="H354" s="1">
        <v>0</v>
      </c>
      <c r="M354" s="3">
        <v>0</v>
      </c>
      <c r="N354">
        <v>0</v>
      </c>
    </row>
    <row r="355" spans="1:14">
      <c r="A355" s="3"/>
      <c r="B355" s="3"/>
      <c r="C355" s="9">
        <f t="shared" si="8"/>
        <v>47362</v>
      </c>
      <c r="D355" s="1">
        <v>6.5736744143565201E-2</v>
      </c>
      <c r="G355" s="1">
        <v>0</v>
      </c>
      <c r="H355" s="1">
        <v>0</v>
      </c>
      <c r="M355" s="3">
        <v>0</v>
      </c>
      <c r="N355">
        <v>0</v>
      </c>
    </row>
    <row r="356" spans="1:14">
      <c r="A356" s="3"/>
      <c r="B356" s="3"/>
      <c r="C356" s="9">
        <f t="shared" si="8"/>
        <v>47392</v>
      </c>
      <c r="D356" s="1">
        <v>6.5734430658173096E-2</v>
      </c>
      <c r="G356" s="1">
        <v>0</v>
      </c>
      <c r="H356" s="1">
        <v>0</v>
      </c>
      <c r="M356" s="3">
        <v>0</v>
      </c>
      <c r="N356">
        <v>0</v>
      </c>
    </row>
    <row r="357" spans="1:14">
      <c r="A357" s="3"/>
      <c r="B357" s="3"/>
      <c r="C357" s="9">
        <f t="shared" si="8"/>
        <v>47423</v>
      </c>
      <c r="D357" s="1">
        <v>6.5732040056603006E-2</v>
      </c>
      <c r="G357" s="1">
        <v>0</v>
      </c>
      <c r="H357" s="1">
        <v>0</v>
      </c>
      <c r="M357" s="3">
        <v>0</v>
      </c>
      <c r="N357">
        <v>0</v>
      </c>
    </row>
    <row r="358" spans="1:14">
      <c r="A358" s="3"/>
      <c r="B358" s="3"/>
      <c r="C358" s="9">
        <f t="shared" si="8"/>
        <v>47453</v>
      </c>
      <c r="D358" s="1">
        <v>6.5729726571214397E-2</v>
      </c>
      <c r="G358" s="1">
        <v>0</v>
      </c>
      <c r="H358" s="1">
        <v>0</v>
      </c>
      <c r="M358" s="3">
        <v>0</v>
      </c>
      <c r="N358">
        <v>0</v>
      </c>
    </row>
    <row r="359" spans="1:14">
      <c r="A359" s="3"/>
      <c r="B359" s="3"/>
      <c r="C359" s="9">
        <f t="shared" si="8"/>
        <v>47484</v>
      </c>
      <c r="D359" s="1">
        <v>6.5727335969647999E-2</v>
      </c>
    </row>
    <row r="360" spans="1:14">
      <c r="A360" s="3"/>
      <c r="B360" s="3"/>
      <c r="C360" s="9">
        <f t="shared" si="8"/>
        <v>47515</v>
      </c>
      <c r="D360" s="1">
        <v>6.5724945368083307E-2</v>
      </c>
    </row>
    <row r="361" spans="1:14">
      <c r="A361" s="3"/>
      <c r="B361" s="3"/>
      <c r="C361" s="9">
        <f t="shared" si="8"/>
        <v>47543</v>
      </c>
      <c r="D361" s="1">
        <v>6.5722786115059301E-2</v>
      </c>
    </row>
    <row r="362" spans="1:14">
      <c r="A362" s="3"/>
      <c r="B362" s="3"/>
      <c r="C362" s="9">
        <f t="shared" si="8"/>
        <v>47574</v>
      </c>
      <c r="D362" s="1">
        <v>6.5720395513498203E-2</v>
      </c>
    </row>
    <row r="363" spans="1:14">
      <c r="A363" s="3"/>
      <c r="B363" s="3"/>
      <c r="C363" s="9">
        <f t="shared" si="8"/>
        <v>47604</v>
      </c>
      <c r="D363" s="1">
        <v>6.5718082028118907E-2</v>
      </c>
    </row>
    <row r="364" spans="1:14">
      <c r="A364" s="3"/>
      <c r="B364" s="3"/>
      <c r="C364" s="9">
        <f t="shared" si="8"/>
        <v>47635</v>
      </c>
      <c r="D364" s="1">
        <v>6.5715691426561307E-2</v>
      </c>
    </row>
    <row r="365" spans="1:14">
      <c r="A365" s="3"/>
      <c r="B365" s="3"/>
      <c r="C365" s="9">
        <f t="shared" si="8"/>
        <v>47665</v>
      </c>
      <c r="D365" s="1">
        <v>6.5713377941185605E-2</v>
      </c>
    </row>
    <row r="366" spans="1:14">
      <c r="A366" s="3"/>
      <c r="B366" s="3"/>
      <c r="C366" s="9">
        <f t="shared" si="8"/>
        <v>47696</v>
      </c>
      <c r="D366" s="1">
        <v>6.5710987339632002E-2</v>
      </c>
    </row>
    <row r="367" spans="1:14">
      <c r="A367" s="3"/>
      <c r="B367" s="3"/>
      <c r="C367" s="9">
        <f t="shared" si="8"/>
        <v>47727</v>
      </c>
      <c r="D367" s="1">
        <v>6.5708596738080202E-2</v>
      </c>
    </row>
    <row r="368" spans="1:14">
      <c r="A368" s="3"/>
      <c r="B368" s="3"/>
      <c r="C368" s="9">
        <f t="shared" si="8"/>
        <v>47757</v>
      </c>
      <c r="D368" s="1">
        <v>6.5706283252709802E-2</v>
      </c>
    </row>
    <row r="369" spans="1:4">
      <c r="A369" s="3"/>
      <c r="B369" s="3"/>
      <c r="C369" s="9">
        <f t="shared" si="8"/>
        <v>47788</v>
      </c>
      <c r="D369" s="1">
        <v>6.5703892651161902E-2</v>
      </c>
    </row>
    <row r="370" spans="1:4">
      <c r="A370" s="3"/>
      <c r="B370" s="3"/>
      <c r="C370" s="9">
        <f t="shared" si="8"/>
        <v>47818</v>
      </c>
      <c r="D370" s="1">
        <v>6.5701579165795096E-2</v>
      </c>
    </row>
    <row r="371" spans="1:4">
      <c r="A371" s="3"/>
      <c r="B371" s="3"/>
      <c r="C371" s="9">
        <f t="shared" si="8"/>
        <v>47849</v>
      </c>
      <c r="D371" s="1">
        <v>6.5699188564250804E-2</v>
      </c>
    </row>
    <row r="372" spans="1:4">
      <c r="A372" s="3"/>
      <c r="B372" s="3"/>
      <c r="C372" s="9">
        <f t="shared" si="8"/>
        <v>47880</v>
      </c>
      <c r="D372" s="1">
        <v>6.5696797962708803E-2</v>
      </c>
    </row>
    <row r="373" spans="1:4">
      <c r="A373" s="3"/>
      <c r="B373" s="3"/>
      <c r="C373" s="9">
        <f t="shared" si="8"/>
        <v>47908</v>
      </c>
      <c r="D373" s="1">
        <v>6.5694638709704406E-2</v>
      </c>
    </row>
    <row r="374" spans="1:4">
      <c r="A374" s="3"/>
      <c r="B374" s="3"/>
      <c r="C374" s="9">
        <f t="shared" si="8"/>
        <v>47939</v>
      </c>
      <c r="D374" s="1">
        <v>6.5692248108165902E-2</v>
      </c>
    </row>
    <row r="375" spans="1:4">
      <c r="A375" s="3"/>
      <c r="B375" s="3"/>
      <c r="C375" s="9">
        <f t="shared" si="8"/>
        <v>47969</v>
      </c>
      <c r="D375" s="1">
        <v>6.5689934622807908E-2</v>
      </c>
    </row>
    <row r="376" spans="1:4">
      <c r="A376" s="3"/>
      <c r="B376" s="3"/>
      <c r="C376" s="9">
        <f t="shared" si="8"/>
        <v>48000</v>
      </c>
      <c r="D376" s="1">
        <v>6.5687544021272998E-2</v>
      </c>
    </row>
    <row r="377" spans="1:4">
      <c r="C377" s="9">
        <f t="shared" si="8"/>
        <v>48030</v>
      </c>
    </row>
  </sheetData>
  <phoneticPr fontId="16" type="noConversion"/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LoadInTheCurves">
                <anchor moveWithCells="1" sizeWithCells="1">
                  <from>
                    <xdr:col>0</xdr:col>
                    <xdr:colOff>638175</xdr:colOff>
                    <xdr:row>10</xdr:row>
                    <xdr:rowOff>9525</xdr:rowOff>
                  </from>
                  <to>
                    <xdr:col>1</xdr:col>
                    <xdr:colOff>923925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I184"/>
  <sheetViews>
    <sheetView topLeftCell="A40" workbookViewId="0">
      <selection activeCell="C67" sqref="C67"/>
    </sheetView>
  </sheetViews>
  <sheetFormatPr defaultRowHeight="12.75"/>
  <cols>
    <col min="1" max="1" width="12.7109375" style="18" customWidth="1"/>
    <col min="2" max="2" width="9.140625" style="18"/>
    <col min="3" max="3" width="25.7109375" style="18" customWidth="1"/>
    <col min="4" max="4" width="32.85546875" style="18" customWidth="1"/>
    <col min="5" max="5" width="12.7109375" style="18" customWidth="1"/>
    <col min="6" max="16384" width="9.140625" style="18"/>
  </cols>
  <sheetData>
    <row r="1" spans="2:5" ht="13.5" thickBot="1"/>
    <row r="2" spans="2:5" ht="13.5" thickBot="1">
      <c r="B2" s="103" t="s">
        <v>89</v>
      </c>
      <c r="C2" s="104"/>
      <c r="D2" s="105"/>
    </row>
    <row r="3" spans="2:5">
      <c r="B3" s="106"/>
      <c r="C3" s="23"/>
      <c r="D3" s="107"/>
    </row>
    <row r="4" spans="2:5">
      <c r="B4" s="108">
        <v>1</v>
      </c>
      <c r="C4" s="109" t="s">
        <v>18</v>
      </c>
      <c r="D4" s="110" t="s">
        <v>90</v>
      </c>
      <c r="E4" s="111"/>
    </row>
    <row r="5" spans="2:5">
      <c r="B5" s="108">
        <v>2</v>
      </c>
      <c r="C5" s="109" t="s">
        <v>19</v>
      </c>
      <c r="D5" s="110" t="s">
        <v>91</v>
      </c>
      <c r="E5" s="111"/>
    </row>
    <row r="6" spans="2:5">
      <c r="B6" s="108">
        <v>3</v>
      </c>
      <c r="C6" s="109" t="s">
        <v>20</v>
      </c>
      <c r="D6" s="110" t="s">
        <v>92</v>
      </c>
      <c r="E6" s="111"/>
    </row>
    <row r="7" spans="2:5">
      <c r="B7" s="108">
        <v>4</v>
      </c>
      <c r="C7" s="109" t="s">
        <v>17</v>
      </c>
      <c r="D7" s="110" t="s">
        <v>93</v>
      </c>
      <c r="E7" s="111"/>
    </row>
    <row r="8" spans="2:5">
      <c r="B8" s="108">
        <v>5</v>
      </c>
      <c r="C8" s="109" t="s">
        <v>94</v>
      </c>
      <c r="D8" s="110" t="s">
        <v>95</v>
      </c>
      <c r="E8" s="111"/>
    </row>
    <row r="9" spans="2:5">
      <c r="B9" s="108">
        <v>6</v>
      </c>
      <c r="C9" s="109"/>
      <c r="D9" s="112" t="s">
        <v>96</v>
      </c>
      <c r="E9" s="111"/>
    </row>
    <row r="10" spans="2:5">
      <c r="B10" s="108">
        <v>7</v>
      </c>
      <c r="C10" s="109"/>
      <c r="D10" s="112" t="s">
        <v>96</v>
      </c>
      <c r="E10" s="111"/>
    </row>
    <row r="11" spans="2:5">
      <c r="B11" s="108">
        <v>8</v>
      </c>
      <c r="C11" s="109"/>
      <c r="D11" s="112" t="s">
        <v>96</v>
      </c>
      <c r="E11" s="111"/>
    </row>
    <row r="12" spans="2:5">
      <c r="B12" s="108">
        <v>9</v>
      </c>
      <c r="C12" s="109"/>
      <c r="D12" s="112" t="s">
        <v>96</v>
      </c>
      <c r="E12" s="111"/>
    </row>
    <row r="13" spans="2:5">
      <c r="B13" s="108">
        <v>10</v>
      </c>
      <c r="C13" s="109"/>
      <c r="D13" s="112" t="s">
        <v>96</v>
      </c>
      <c r="E13" s="111"/>
    </row>
    <row r="14" spans="2:5" ht="13.5" thickBot="1">
      <c r="B14" s="113"/>
      <c r="C14" s="114"/>
      <c r="D14" s="115"/>
      <c r="E14" s="111"/>
    </row>
    <row r="15" spans="2:5" ht="13.5" thickBot="1"/>
    <row r="16" spans="2:5" ht="13.5" thickBot="1">
      <c r="B16" s="116" t="s">
        <v>97</v>
      </c>
      <c r="C16" s="117"/>
      <c r="D16" s="118"/>
    </row>
    <row r="17" spans="2:4">
      <c r="B17" s="106"/>
      <c r="C17" s="23"/>
      <c r="D17" s="107"/>
    </row>
    <row r="18" spans="2:4">
      <c r="B18" s="31">
        <v>1</v>
      </c>
      <c r="C18" s="23" t="s">
        <v>15</v>
      </c>
      <c r="D18" s="119" t="s">
        <v>98</v>
      </c>
    </row>
    <row r="19" spans="2:4">
      <c r="B19" s="31">
        <v>2</v>
      </c>
      <c r="C19" s="23" t="s">
        <v>99</v>
      </c>
      <c r="D19" s="107" t="s">
        <v>100</v>
      </c>
    </row>
    <row r="20" spans="2:4">
      <c r="B20" s="31">
        <v>3</v>
      </c>
      <c r="C20" s="23" t="s">
        <v>101</v>
      </c>
      <c r="D20" s="107" t="s">
        <v>102</v>
      </c>
    </row>
    <row r="21" spans="2:4">
      <c r="B21" s="31">
        <v>4</v>
      </c>
      <c r="C21" s="23" t="s">
        <v>14</v>
      </c>
      <c r="D21" s="107" t="s">
        <v>103</v>
      </c>
    </row>
    <row r="22" spans="2:4">
      <c r="B22" s="31">
        <v>5</v>
      </c>
      <c r="C22" s="23" t="s">
        <v>24</v>
      </c>
      <c r="D22" s="107" t="s">
        <v>104</v>
      </c>
    </row>
    <row r="23" spans="2:4">
      <c r="B23" s="31">
        <v>6</v>
      </c>
      <c r="C23" s="23" t="s">
        <v>105</v>
      </c>
      <c r="D23" s="107" t="s">
        <v>106</v>
      </c>
    </row>
    <row r="24" spans="2:4">
      <c r="B24" s="31">
        <v>7</v>
      </c>
      <c r="C24" s="23" t="s">
        <v>107</v>
      </c>
      <c r="D24" s="107" t="s">
        <v>108</v>
      </c>
    </row>
    <row r="25" spans="2:4">
      <c r="B25" s="31">
        <v>8</v>
      </c>
      <c r="C25" s="23" t="s">
        <v>109</v>
      </c>
      <c r="D25" s="107" t="s">
        <v>110</v>
      </c>
    </row>
    <row r="26" spans="2:4">
      <c r="B26" s="31">
        <v>9</v>
      </c>
      <c r="C26" s="23" t="s">
        <v>111</v>
      </c>
      <c r="D26" s="107" t="s">
        <v>112</v>
      </c>
    </row>
    <row r="27" spans="2:4">
      <c r="B27" s="31">
        <v>10</v>
      </c>
      <c r="C27" s="23"/>
      <c r="D27" s="107" t="s">
        <v>96</v>
      </c>
    </row>
    <row r="28" spans="2:4">
      <c r="B28" s="31">
        <v>11</v>
      </c>
      <c r="C28" s="23"/>
      <c r="D28" s="107" t="s">
        <v>96</v>
      </c>
    </row>
    <row r="29" spans="2:4">
      <c r="B29" s="31">
        <v>12</v>
      </c>
      <c r="C29" s="23"/>
      <c r="D29" s="107" t="s">
        <v>96</v>
      </c>
    </row>
    <row r="30" spans="2:4" ht="13.5" thickBot="1">
      <c r="B30" s="120"/>
      <c r="C30" s="121"/>
      <c r="D30" s="122"/>
    </row>
    <row r="31" spans="2:4" ht="13.5" thickBot="1"/>
    <row r="32" spans="2:4" ht="13.5" thickBot="1">
      <c r="B32" s="123" t="s">
        <v>113</v>
      </c>
      <c r="C32" s="124"/>
      <c r="D32" s="125"/>
    </row>
    <row r="33" spans="2:9">
      <c r="B33" s="126"/>
      <c r="C33" s="30"/>
      <c r="D33" s="127"/>
      <c r="F33" s="128"/>
      <c r="G33" s="128"/>
      <c r="H33" s="128"/>
      <c r="I33" s="128"/>
    </row>
    <row r="34" spans="2:9">
      <c r="B34" s="31">
        <v>1</v>
      </c>
      <c r="C34" s="23" t="s">
        <v>12</v>
      </c>
      <c r="D34" s="119" t="s">
        <v>114</v>
      </c>
      <c r="F34"/>
      <c r="G34"/>
      <c r="H34" s="23"/>
      <c r="I34" s="23"/>
    </row>
    <row r="35" spans="2:9">
      <c r="B35" s="31">
        <v>2</v>
      </c>
      <c r="C35" s="23" t="s">
        <v>115</v>
      </c>
      <c r="D35" s="119" t="s">
        <v>116</v>
      </c>
      <c r="F35" s="23"/>
      <c r="G35" s="23"/>
    </row>
    <row r="36" spans="2:9">
      <c r="B36" s="31">
        <v>3</v>
      </c>
      <c r="C36" s="23" t="s">
        <v>117</v>
      </c>
      <c r="D36" s="129" t="s">
        <v>118</v>
      </c>
      <c r="F36" s="23"/>
      <c r="G36" s="23"/>
    </row>
    <row r="37" spans="2:9">
      <c r="B37" s="31">
        <v>4</v>
      </c>
      <c r="C37" s="130" t="s">
        <v>119</v>
      </c>
      <c r="D37" s="112" t="s">
        <v>120</v>
      </c>
      <c r="F37" s="23"/>
      <c r="G37" s="23"/>
    </row>
    <row r="38" spans="2:9">
      <c r="B38" s="31">
        <v>5</v>
      </c>
      <c r="C38" s="109" t="s">
        <v>121</v>
      </c>
      <c r="D38" s="110" t="s">
        <v>122</v>
      </c>
      <c r="F38" s="23"/>
      <c r="G38" s="23"/>
    </row>
    <row r="39" spans="2:9">
      <c r="B39" s="31">
        <v>6</v>
      </c>
      <c r="C39" s="109" t="s">
        <v>123</v>
      </c>
      <c r="D39" s="112" t="s">
        <v>124</v>
      </c>
      <c r="F39" s="23"/>
      <c r="G39" s="23"/>
    </row>
    <row r="40" spans="2:9">
      <c r="B40" s="31">
        <v>7</v>
      </c>
      <c r="C40" s="109" t="s">
        <v>125</v>
      </c>
      <c r="D40" s="112" t="s">
        <v>126</v>
      </c>
      <c r="F40" s="23"/>
      <c r="G40" s="23"/>
    </row>
    <row r="41" spans="2:9">
      <c r="B41" s="31">
        <v>8</v>
      </c>
      <c r="C41" s="109" t="s">
        <v>127</v>
      </c>
      <c r="D41" s="110" t="s">
        <v>128</v>
      </c>
      <c r="F41" s="23"/>
      <c r="G41" s="23"/>
    </row>
    <row r="42" spans="2:9">
      <c r="B42" s="31">
        <v>9</v>
      </c>
      <c r="C42" s="109" t="s">
        <v>129</v>
      </c>
      <c r="D42" s="110" t="s">
        <v>130</v>
      </c>
      <c r="F42" s="23"/>
      <c r="G42" s="23"/>
    </row>
    <row r="43" spans="2:9">
      <c r="B43" s="31">
        <v>10</v>
      </c>
      <c r="C43" s="109" t="s">
        <v>131</v>
      </c>
      <c r="D43" s="110" t="s">
        <v>132</v>
      </c>
      <c r="F43" s="23"/>
      <c r="G43" s="23"/>
    </row>
    <row r="44" spans="2:9">
      <c r="B44" s="31">
        <v>11</v>
      </c>
      <c r="C44" s="109" t="s">
        <v>133</v>
      </c>
      <c r="D44" s="110" t="s">
        <v>134</v>
      </c>
      <c r="F44" s="23"/>
      <c r="G44" s="23"/>
    </row>
    <row r="45" spans="2:9">
      <c r="B45" s="31">
        <v>12</v>
      </c>
      <c r="C45" s="109" t="s">
        <v>135</v>
      </c>
      <c r="D45" s="110" t="s">
        <v>136</v>
      </c>
      <c r="F45" s="23"/>
      <c r="G45" s="23"/>
    </row>
    <row r="46" spans="2:9">
      <c r="B46" s="31">
        <v>13</v>
      </c>
      <c r="C46" s="109" t="s">
        <v>137</v>
      </c>
      <c r="D46" s="110" t="s">
        <v>138</v>
      </c>
      <c r="F46" s="23"/>
      <c r="G46" s="23"/>
    </row>
    <row r="47" spans="2:9">
      <c r="B47" s="31">
        <v>14</v>
      </c>
      <c r="C47" s="109" t="s">
        <v>139</v>
      </c>
      <c r="D47" s="110" t="s">
        <v>140</v>
      </c>
      <c r="F47" s="23"/>
      <c r="G47" s="23"/>
    </row>
    <row r="48" spans="2:9">
      <c r="B48" s="31">
        <v>15</v>
      </c>
      <c r="C48" s="109" t="s">
        <v>141</v>
      </c>
      <c r="D48" s="110" t="s">
        <v>142</v>
      </c>
      <c r="F48" s="23"/>
      <c r="G48" s="23"/>
    </row>
    <row r="49" spans="2:7">
      <c r="B49" s="31">
        <v>16</v>
      </c>
      <c r="C49" s="109" t="s">
        <v>143</v>
      </c>
      <c r="D49" s="110" t="s">
        <v>144</v>
      </c>
      <c r="F49" s="23"/>
      <c r="G49" s="23"/>
    </row>
    <row r="50" spans="2:7">
      <c r="B50" s="31">
        <v>17</v>
      </c>
      <c r="C50" s="109" t="s">
        <v>145</v>
      </c>
      <c r="D50" s="112" t="s">
        <v>146</v>
      </c>
      <c r="F50" s="23"/>
      <c r="G50" s="23"/>
    </row>
    <row r="51" spans="2:7">
      <c r="B51" s="31">
        <v>18</v>
      </c>
      <c r="C51" s="109" t="s">
        <v>72</v>
      </c>
      <c r="D51" s="110" t="s">
        <v>147</v>
      </c>
      <c r="F51" s="23"/>
      <c r="G51" s="23"/>
    </row>
    <row r="52" spans="2:7">
      <c r="B52" s="31">
        <v>19</v>
      </c>
      <c r="C52" s="109" t="s">
        <v>44</v>
      </c>
      <c r="D52" s="110" t="s">
        <v>148</v>
      </c>
      <c r="F52" s="23"/>
      <c r="G52" s="23"/>
    </row>
    <row r="53" spans="2:7">
      <c r="B53" s="31">
        <v>20</v>
      </c>
      <c r="C53" s="109" t="s">
        <v>149</v>
      </c>
      <c r="D53" s="110" t="s">
        <v>150</v>
      </c>
      <c r="F53" s="23"/>
      <c r="G53" s="23"/>
    </row>
    <row r="54" spans="2:7">
      <c r="B54" s="31">
        <v>21</v>
      </c>
      <c r="C54" s="109" t="s">
        <v>151</v>
      </c>
      <c r="D54" s="110" t="s">
        <v>152</v>
      </c>
      <c r="F54" s="23"/>
      <c r="G54" s="23"/>
    </row>
    <row r="55" spans="2:7">
      <c r="B55" s="31">
        <v>22</v>
      </c>
      <c r="C55" s="109" t="s">
        <v>153</v>
      </c>
      <c r="D55" s="110" t="s">
        <v>154</v>
      </c>
      <c r="F55" s="23"/>
      <c r="G55" s="23"/>
    </row>
    <row r="56" spans="2:7">
      <c r="B56" s="31">
        <v>23</v>
      </c>
      <c r="C56" s="109" t="s">
        <v>155</v>
      </c>
      <c r="D56" s="110" t="s">
        <v>156</v>
      </c>
      <c r="F56" s="23"/>
      <c r="G56" s="23"/>
    </row>
    <row r="57" spans="2:7">
      <c r="B57" s="31">
        <v>24</v>
      </c>
      <c r="C57" s="109" t="s">
        <v>157</v>
      </c>
      <c r="D57" s="110" t="s">
        <v>158</v>
      </c>
      <c r="F57" s="23"/>
      <c r="G57" s="23"/>
    </row>
    <row r="58" spans="2:7">
      <c r="B58" s="31">
        <v>25</v>
      </c>
      <c r="C58" s="109" t="s">
        <v>159</v>
      </c>
      <c r="D58" s="110" t="s">
        <v>160</v>
      </c>
      <c r="F58" s="23"/>
      <c r="G58" s="23"/>
    </row>
    <row r="59" spans="2:7">
      <c r="B59" s="31">
        <v>26</v>
      </c>
      <c r="C59" s="130" t="s">
        <v>161</v>
      </c>
      <c r="D59" s="110" t="s">
        <v>162</v>
      </c>
      <c r="F59" s="23"/>
      <c r="G59" s="23"/>
    </row>
    <row r="60" spans="2:7">
      <c r="B60" s="31">
        <v>27</v>
      </c>
      <c r="C60" s="109" t="s">
        <v>163</v>
      </c>
      <c r="D60" s="110" t="s">
        <v>164</v>
      </c>
      <c r="F60" s="23"/>
      <c r="G60" s="23"/>
    </row>
    <row r="61" spans="2:7">
      <c r="B61" s="31">
        <v>28</v>
      </c>
      <c r="C61" s="109" t="s">
        <v>165</v>
      </c>
      <c r="D61" s="110" t="s">
        <v>166</v>
      </c>
      <c r="F61" s="23"/>
      <c r="G61" s="23"/>
    </row>
    <row r="62" spans="2:7">
      <c r="B62" s="31">
        <v>29</v>
      </c>
      <c r="C62" s="109" t="s">
        <v>167</v>
      </c>
      <c r="D62" s="110" t="s">
        <v>168</v>
      </c>
      <c r="F62" s="23"/>
      <c r="G62" s="23"/>
    </row>
    <row r="63" spans="2:7">
      <c r="B63" s="31">
        <v>30</v>
      </c>
      <c r="C63" s="109" t="s">
        <v>169</v>
      </c>
      <c r="D63" s="110" t="s">
        <v>170</v>
      </c>
      <c r="F63" s="23"/>
      <c r="G63" s="23"/>
    </row>
    <row r="64" spans="2:7">
      <c r="B64" s="31">
        <v>31</v>
      </c>
      <c r="C64" s="109" t="s">
        <v>171</v>
      </c>
      <c r="D64" s="110" t="s">
        <v>172</v>
      </c>
      <c r="F64" s="23"/>
      <c r="G64" s="23"/>
    </row>
    <row r="65" spans="2:7">
      <c r="B65" s="31">
        <v>32</v>
      </c>
      <c r="C65" s="109" t="s">
        <v>173</v>
      </c>
      <c r="D65" s="110" t="s">
        <v>174</v>
      </c>
      <c r="F65" s="23"/>
      <c r="G65" s="23"/>
    </row>
    <row r="66" spans="2:7">
      <c r="B66" s="31">
        <v>33</v>
      </c>
      <c r="C66" s="109" t="s">
        <v>78</v>
      </c>
      <c r="D66" s="110" t="s">
        <v>175</v>
      </c>
      <c r="F66" s="23"/>
      <c r="G66" s="23"/>
    </row>
    <row r="67" spans="2:7">
      <c r="B67" s="31">
        <v>34</v>
      </c>
      <c r="C67" s="109" t="s">
        <v>176</v>
      </c>
      <c r="D67" s="110" t="s">
        <v>177</v>
      </c>
      <c r="F67" s="23"/>
      <c r="G67" s="23"/>
    </row>
    <row r="68" spans="2:7">
      <c r="B68" s="31">
        <v>35</v>
      </c>
      <c r="C68" s="109" t="s">
        <v>178</v>
      </c>
      <c r="D68" s="110" t="s">
        <v>179</v>
      </c>
      <c r="F68" s="23"/>
      <c r="G68" s="23"/>
    </row>
    <row r="69" spans="2:7">
      <c r="B69" s="31">
        <v>36</v>
      </c>
      <c r="C69" s="109" t="s">
        <v>180</v>
      </c>
      <c r="D69" s="110" t="s">
        <v>181</v>
      </c>
      <c r="F69" s="23"/>
      <c r="G69" s="23"/>
    </row>
    <row r="70" spans="2:7">
      <c r="B70" s="31">
        <v>37</v>
      </c>
      <c r="C70" s="109" t="s">
        <v>182</v>
      </c>
      <c r="D70" s="110" t="s">
        <v>183</v>
      </c>
      <c r="F70" s="23"/>
      <c r="G70" s="23"/>
    </row>
    <row r="71" spans="2:7">
      <c r="B71" s="31">
        <v>38</v>
      </c>
      <c r="C71" s="109" t="s">
        <v>184</v>
      </c>
      <c r="D71" s="110" t="s">
        <v>185</v>
      </c>
      <c r="F71" s="23"/>
      <c r="G71" s="23"/>
    </row>
    <row r="72" spans="2:7">
      <c r="B72" s="31">
        <v>39</v>
      </c>
      <c r="C72" s="109" t="s">
        <v>186</v>
      </c>
      <c r="D72" s="110" t="s">
        <v>187</v>
      </c>
      <c r="F72" s="23"/>
      <c r="G72" s="23"/>
    </row>
    <row r="73" spans="2:7">
      <c r="B73" s="31">
        <v>40</v>
      </c>
      <c r="C73" s="130" t="s">
        <v>188</v>
      </c>
      <c r="D73" s="110" t="s">
        <v>189</v>
      </c>
      <c r="F73" s="23"/>
      <c r="G73" s="23"/>
    </row>
    <row r="74" spans="2:7">
      <c r="B74" s="31">
        <v>41</v>
      </c>
      <c r="C74" s="109" t="s">
        <v>190</v>
      </c>
      <c r="D74" s="110" t="s">
        <v>191</v>
      </c>
      <c r="F74" s="23"/>
      <c r="G74" s="23"/>
    </row>
    <row r="75" spans="2:7">
      <c r="B75" s="31">
        <v>42</v>
      </c>
      <c r="C75" s="130" t="s">
        <v>192</v>
      </c>
      <c r="D75" s="110" t="s">
        <v>192</v>
      </c>
      <c r="F75" s="23"/>
      <c r="G75" s="23"/>
    </row>
    <row r="76" spans="2:7">
      <c r="B76" s="31">
        <v>43</v>
      </c>
      <c r="C76" s="130" t="s">
        <v>193</v>
      </c>
      <c r="D76" s="110" t="s">
        <v>193</v>
      </c>
      <c r="F76" s="23"/>
      <c r="G76" s="23"/>
    </row>
    <row r="77" spans="2:7">
      <c r="B77" s="31">
        <v>44</v>
      </c>
      <c r="C77" s="109" t="s">
        <v>194</v>
      </c>
      <c r="D77" s="110" t="s">
        <v>195</v>
      </c>
      <c r="F77" s="23"/>
      <c r="G77" s="23"/>
    </row>
    <row r="78" spans="2:7">
      <c r="B78" s="31">
        <v>45</v>
      </c>
      <c r="C78" s="109" t="s">
        <v>196</v>
      </c>
      <c r="D78" s="110" t="s">
        <v>197</v>
      </c>
      <c r="F78" s="23"/>
      <c r="G78" s="23"/>
    </row>
    <row r="79" spans="2:7">
      <c r="B79" s="31">
        <v>46</v>
      </c>
      <c r="C79" s="109" t="s">
        <v>198</v>
      </c>
      <c r="D79" s="110" t="s">
        <v>199</v>
      </c>
      <c r="F79" s="23"/>
      <c r="G79" s="23"/>
    </row>
    <row r="80" spans="2:7">
      <c r="B80" s="31">
        <v>47</v>
      </c>
      <c r="C80" s="109" t="s">
        <v>200</v>
      </c>
      <c r="D80" s="110" t="s">
        <v>201</v>
      </c>
      <c r="F80" s="23"/>
      <c r="G80" s="23"/>
    </row>
    <row r="81" spans="2:7">
      <c r="B81" s="31">
        <v>48</v>
      </c>
      <c r="C81" s="109" t="s">
        <v>202</v>
      </c>
      <c r="D81" s="110" t="s">
        <v>203</v>
      </c>
      <c r="F81" s="23"/>
      <c r="G81" s="23"/>
    </row>
    <row r="82" spans="2:7">
      <c r="B82" s="31">
        <v>49</v>
      </c>
      <c r="C82" s="109" t="s">
        <v>204</v>
      </c>
      <c r="D82" s="110" t="s">
        <v>205</v>
      </c>
      <c r="F82" s="23"/>
      <c r="G82" s="23"/>
    </row>
    <row r="83" spans="2:7">
      <c r="B83" s="31">
        <v>50</v>
      </c>
      <c r="C83" s="109" t="s">
        <v>206</v>
      </c>
      <c r="D83" s="110" t="s">
        <v>207</v>
      </c>
      <c r="F83" s="23"/>
      <c r="G83" s="23"/>
    </row>
    <row r="84" spans="2:7">
      <c r="B84" s="31">
        <v>51</v>
      </c>
      <c r="C84" s="109" t="s">
        <v>208</v>
      </c>
      <c r="D84" s="110" t="s">
        <v>209</v>
      </c>
      <c r="F84" s="23"/>
      <c r="G84" s="23"/>
    </row>
    <row r="85" spans="2:7">
      <c r="B85" s="31">
        <v>52</v>
      </c>
      <c r="C85" s="131" t="s">
        <v>210</v>
      </c>
      <c r="D85" s="110" t="s">
        <v>211</v>
      </c>
      <c r="F85" s="130"/>
      <c r="G85" s="23"/>
    </row>
    <row r="86" spans="2:7">
      <c r="B86" s="31">
        <v>53</v>
      </c>
      <c r="C86" s="131" t="s">
        <v>212</v>
      </c>
      <c r="D86" s="110" t="s">
        <v>213</v>
      </c>
      <c r="F86" s="130"/>
      <c r="G86" s="23"/>
    </row>
    <row r="87" spans="2:7">
      <c r="B87" s="31">
        <v>54</v>
      </c>
      <c r="C87" s="131" t="s">
        <v>214</v>
      </c>
      <c r="D87" s="110" t="s">
        <v>215</v>
      </c>
      <c r="F87" s="130"/>
      <c r="G87" s="23"/>
    </row>
    <row r="88" spans="2:7">
      <c r="B88" s="31">
        <v>55</v>
      </c>
      <c r="C88" s="131" t="s">
        <v>216</v>
      </c>
      <c r="D88" s="110" t="s">
        <v>217</v>
      </c>
      <c r="F88" s="130"/>
      <c r="G88" s="23"/>
    </row>
    <row r="89" spans="2:7">
      <c r="B89" s="31">
        <v>56</v>
      </c>
      <c r="C89" s="109" t="s">
        <v>218</v>
      </c>
      <c r="D89" s="112" t="s">
        <v>218</v>
      </c>
      <c r="F89" s="23"/>
      <c r="G89" s="23"/>
    </row>
    <row r="90" spans="2:7">
      <c r="B90" s="31">
        <v>57</v>
      </c>
      <c r="C90" s="109" t="s">
        <v>219</v>
      </c>
      <c r="D90" s="110" t="s">
        <v>220</v>
      </c>
      <c r="F90" s="23"/>
      <c r="G90" s="23"/>
    </row>
    <row r="91" spans="2:7">
      <c r="B91" s="31">
        <v>58</v>
      </c>
      <c r="C91" s="109" t="s">
        <v>221</v>
      </c>
      <c r="D91" s="112" t="s">
        <v>222</v>
      </c>
      <c r="F91" s="23"/>
      <c r="G91" s="23"/>
    </row>
    <row r="92" spans="2:7">
      <c r="B92" s="31">
        <v>59</v>
      </c>
      <c r="C92" s="109" t="s">
        <v>223</v>
      </c>
      <c r="D92" s="110" t="s">
        <v>224</v>
      </c>
      <c r="F92" s="23"/>
      <c r="G92" s="23"/>
    </row>
    <row r="93" spans="2:7">
      <c r="B93" s="31">
        <v>60</v>
      </c>
      <c r="C93" s="109" t="s">
        <v>225</v>
      </c>
      <c r="D93" s="110" t="s">
        <v>226</v>
      </c>
      <c r="F93" s="23"/>
      <c r="G93" s="23"/>
    </row>
    <row r="94" spans="2:7">
      <c r="B94" s="31">
        <v>61</v>
      </c>
      <c r="C94" s="109" t="s">
        <v>227</v>
      </c>
      <c r="D94" s="110" t="s">
        <v>228</v>
      </c>
      <c r="F94" s="23"/>
      <c r="G94" s="23"/>
    </row>
    <row r="95" spans="2:7">
      <c r="B95" s="31">
        <v>62</v>
      </c>
      <c r="C95" s="109" t="s">
        <v>229</v>
      </c>
      <c r="D95" s="110" t="s">
        <v>230</v>
      </c>
      <c r="F95" s="23"/>
      <c r="G95" s="23"/>
    </row>
    <row r="96" spans="2:7">
      <c r="B96" s="31">
        <v>63</v>
      </c>
      <c r="C96" s="130" t="s">
        <v>231</v>
      </c>
      <c r="D96" s="110" t="s">
        <v>232</v>
      </c>
      <c r="F96" s="23"/>
      <c r="G96" s="23"/>
    </row>
    <row r="97" spans="2:7">
      <c r="B97" s="31">
        <v>64</v>
      </c>
      <c r="C97" s="131" t="s">
        <v>233</v>
      </c>
      <c r="D97" s="112" t="s">
        <v>234</v>
      </c>
      <c r="F97" s="23"/>
      <c r="G97" s="23"/>
    </row>
    <row r="98" spans="2:7">
      <c r="B98" s="31">
        <v>65</v>
      </c>
      <c r="C98" s="131" t="s">
        <v>235</v>
      </c>
      <c r="D98" s="112" t="s">
        <v>236</v>
      </c>
      <c r="F98" s="23"/>
      <c r="G98" s="23"/>
    </row>
    <row r="99" spans="2:7">
      <c r="B99" s="31">
        <v>66</v>
      </c>
      <c r="C99" s="131" t="s">
        <v>237</v>
      </c>
      <c r="D99" s="112" t="s">
        <v>238</v>
      </c>
      <c r="F99" s="23"/>
      <c r="G99" s="23"/>
    </row>
    <row r="100" spans="2:7">
      <c r="B100" s="31">
        <v>67</v>
      </c>
      <c r="C100" s="131" t="s">
        <v>239</v>
      </c>
      <c r="D100" s="112" t="s">
        <v>240</v>
      </c>
      <c r="F100" s="23"/>
      <c r="G100" s="23"/>
    </row>
    <row r="101" spans="2:7">
      <c r="B101" s="31">
        <v>68</v>
      </c>
      <c r="C101" s="131" t="s">
        <v>241</v>
      </c>
      <c r="D101" s="112" t="s">
        <v>242</v>
      </c>
      <c r="F101" s="23"/>
      <c r="G101" s="23"/>
    </row>
    <row r="102" spans="2:7">
      <c r="B102" s="31">
        <v>69</v>
      </c>
      <c r="C102" s="131" t="s">
        <v>243</v>
      </c>
      <c r="D102" s="112" t="s">
        <v>244</v>
      </c>
      <c r="F102" s="23"/>
      <c r="G102" s="23"/>
    </row>
    <row r="103" spans="2:7">
      <c r="B103" s="31">
        <v>70</v>
      </c>
      <c r="C103" s="131" t="s">
        <v>245</v>
      </c>
      <c r="D103" s="112" t="s">
        <v>246</v>
      </c>
      <c r="F103" s="23"/>
      <c r="G103" s="23"/>
    </row>
    <row r="104" spans="2:7">
      <c r="B104" s="31">
        <v>71</v>
      </c>
      <c r="C104" s="109" t="s">
        <v>247</v>
      </c>
      <c r="D104" s="112" t="s">
        <v>248</v>
      </c>
      <c r="F104" s="23"/>
      <c r="G104" s="23"/>
    </row>
    <row r="105" spans="2:7">
      <c r="B105" s="31">
        <v>72</v>
      </c>
      <c r="C105" s="109" t="s">
        <v>249</v>
      </c>
      <c r="D105" s="112" t="s">
        <v>250</v>
      </c>
      <c r="F105" s="23"/>
      <c r="G105" s="23"/>
    </row>
    <row r="106" spans="2:7">
      <c r="B106" s="31">
        <v>73</v>
      </c>
      <c r="C106" s="109" t="s">
        <v>251</v>
      </c>
      <c r="D106" s="112" t="s">
        <v>252</v>
      </c>
      <c r="F106" s="23"/>
      <c r="G106" s="23"/>
    </row>
    <row r="107" spans="2:7">
      <c r="B107" s="31">
        <v>74</v>
      </c>
      <c r="C107" s="109" t="s">
        <v>74</v>
      </c>
      <c r="D107" s="110" t="s">
        <v>253</v>
      </c>
      <c r="F107" s="23"/>
      <c r="G107" s="23"/>
    </row>
    <row r="108" spans="2:7">
      <c r="B108" s="31">
        <v>75</v>
      </c>
      <c r="C108" s="109" t="s">
        <v>254</v>
      </c>
      <c r="D108" s="110" t="s">
        <v>255</v>
      </c>
      <c r="F108" s="23"/>
      <c r="G108" s="23"/>
    </row>
    <row r="109" spans="2:7">
      <c r="B109" s="31">
        <v>76</v>
      </c>
      <c r="C109" s="109" t="s">
        <v>256</v>
      </c>
      <c r="D109" s="110" t="s">
        <v>257</v>
      </c>
      <c r="F109" s="23"/>
      <c r="G109" s="23"/>
    </row>
    <row r="110" spans="2:7">
      <c r="B110" s="31">
        <v>77</v>
      </c>
      <c r="C110" s="109" t="s">
        <v>75</v>
      </c>
      <c r="D110" s="110" t="s">
        <v>258</v>
      </c>
      <c r="F110" s="23"/>
      <c r="G110" s="23"/>
    </row>
    <row r="111" spans="2:7">
      <c r="B111" s="31">
        <v>78</v>
      </c>
      <c r="C111" s="109" t="s">
        <v>259</v>
      </c>
      <c r="D111" s="112" t="s">
        <v>260</v>
      </c>
      <c r="F111" s="23"/>
      <c r="G111" s="23"/>
    </row>
    <row r="112" spans="2:7">
      <c r="B112" s="31">
        <v>79</v>
      </c>
      <c r="C112" s="109" t="s">
        <v>261</v>
      </c>
      <c r="D112" s="112" t="s">
        <v>262</v>
      </c>
      <c r="F112" s="23"/>
      <c r="G112" s="23"/>
    </row>
    <row r="113" spans="2:7">
      <c r="B113" s="31">
        <v>80</v>
      </c>
      <c r="C113" s="109" t="s">
        <v>263</v>
      </c>
      <c r="D113" s="112" t="s">
        <v>264</v>
      </c>
      <c r="F113" s="23"/>
      <c r="G113" s="23"/>
    </row>
    <row r="114" spans="2:7">
      <c r="B114" s="31">
        <v>81</v>
      </c>
      <c r="C114" s="109" t="s">
        <v>265</v>
      </c>
      <c r="D114" s="110" t="s">
        <v>266</v>
      </c>
      <c r="F114" s="23"/>
      <c r="G114" s="23"/>
    </row>
    <row r="115" spans="2:7">
      <c r="B115" s="31">
        <v>82</v>
      </c>
      <c r="C115" s="109" t="s">
        <v>267</v>
      </c>
      <c r="D115" s="112" t="s">
        <v>268</v>
      </c>
      <c r="F115" s="23"/>
      <c r="G115" s="23"/>
    </row>
    <row r="116" spans="2:7">
      <c r="B116" s="31">
        <v>83</v>
      </c>
      <c r="C116" s="23" t="s">
        <v>269</v>
      </c>
      <c r="D116" s="119" t="s">
        <v>270</v>
      </c>
      <c r="F116" s="23"/>
      <c r="G116" s="23"/>
    </row>
    <row r="117" spans="2:7">
      <c r="B117" s="31">
        <v>84</v>
      </c>
      <c r="C117" s="132" t="s">
        <v>271</v>
      </c>
      <c r="D117" s="129" t="s">
        <v>272</v>
      </c>
      <c r="F117" s="23"/>
      <c r="G117" s="23"/>
    </row>
    <row r="118" spans="2:7">
      <c r="B118" s="31">
        <v>85</v>
      </c>
      <c r="C118" s="109" t="s">
        <v>273</v>
      </c>
      <c r="D118" s="110" t="s">
        <v>274</v>
      </c>
      <c r="F118" s="23"/>
      <c r="G118" s="23"/>
    </row>
    <row r="119" spans="2:7">
      <c r="B119" s="31">
        <v>86</v>
      </c>
      <c r="C119" s="109" t="s">
        <v>275</v>
      </c>
      <c r="D119" s="110" t="s">
        <v>276</v>
      </c>
    </row>
    <row r="120" spans="2:7">
      <c r="B120" s="31">
        <v>87</v>
      </c>
      <c r="C120" s="109" t="s">
        <v>277</v>
      </c>
      <c r="D120" s="110" t="s">
        <v>278</v>
      </c>
    </row>
    <row r="121" spans="2:7">
      <c r="B121" s="31">
        <v>88</v>
      </c>
      <c r="C121" s="109" t="s">
        <v>279</v>
      </c>
      <c r="D121" s="110" t="s">
        <v>280</v>
      </c>
    </row>
    <row r="122" spans="2:7">
      <c r="B122" s="31">
        <v>89</v>
      </c>
      <c r="C122" s="109" t="s">
        <v>281</v>
      </c>
      <c r="D122" s="110" t="s">
        <v>282</v>
      </c>
    </row>
    <row r="123" spans="2:7">
      <c r="B123" s="31">
        <v>90</v>
      </c>
      <c r="C123" s="109" t="s">
        <v>283</v>
      </c>
      <c r="D123" s="110" t="s">
        <v>284</v>
      </c>
    </row>
    <row r="124" spans="2:7">
      <c r="B124" s="31">
        <v>91</v>
      </c>
      <c r="C124" s="109" t="s">
        <v>285</v>
      </c>
      <c r="D124" s="110" t="s">
        <v>286</v>
      </c>
    </row>
    <row r="125" spans="2:7">
      <c r="B125" s="31">
        <v>92</v>
      </c>
      <c r="C125" s="109" t="s">
        <v>287</v>
      </c>
      <c r="D125" s="110" t="s">
        <v>288</v>
      </c>
    </row>
    <row r="126" spans="2:7">
      <c r="B126" s="31">
        <v>93</v>
      </c>
      <c r="C126" s="109" t="s">
        <v>289</v>
      </c>
      <c r="D126" s="110" t="s">
        <v>290</v>
      </c>
    </row>
    <row r="127" spans="2:7">
      <c r="B127" s="31">
        <v>94</v>
      </c>
      <c r="C127" s="109" t="s">
        <v>291</v>
      </c>
      <c r="D127" s="110" t="s">
        <v>292</v>
      </c>
    </row>
    <row r="128" spans="2:7">
      <c r="B128" s="31">
        <v>95</v>
      </c>
      <c r="C128" s="109" t="s">
        <v>293</v>
      </c>
      <c r="D128" s="110" t="s">
        <v>294</v>
      </c>
    </row>
    <row r="129" spans="2:4">
      <c r="B129" s="31">
        <v>96</v>
      </c>
      <c r="C129" s="109" t="s">
        <v>295</v>
      </c>
      <c r="D129" s="110" t="s">
        <v>296</v>
      </c>
    </row>
    <row r="130" spans="2:4">
      <c r="B130" s="31">
        <v>97</v>
      </c>
      <c r="C130" s="109" t="s">
        <v>297</v>
      </c>
      <c r="D130" s="110" t="s">
        <v>298</v>
      </c>
    </row>
    <row r="131" spans="2:4">
      <c r="B131" s="31">
        <v>98</v>
      </c>
      <c r="C131" s="109" t="s">
        <v>299</v>
      </c>
      <c r="D131" s="110" t="s">
        <v>300</v>
      </c>
    </row>
    <row r="132" spans="2:4">
      <c r="B132" s="31">
        <v>99</v>
      </c>
      <c r="C132" s="109" t="s">
        <v>301</v>
      </c>
      <c r="D132" s="110" t="s">
        <v>302</v>
      </c>
    </row>
    <row r="133" spans="2:4">
      <c r="B133" s="31">
        <v>100</v>
      </c>
      <c r="C133" s="109" t="s">
        <v>303</v>
      </c>
      <c r="D133" s="110" t="s">
        <v>304</v>
      </c>
    </row>
    <row r="134" spans="2:4">
      <c r="B134" s="31">
        <v>101</v>
      </c>
      <c r="C134" s="109" t="s">
        <v>305</v>
      </c>
      <c r="D134" s="110" t="s">
        <v>306</v>
      </c>
    </row>
    <row r="135" spans="2:4">
      <c r="B135" s="31">
        <v>102</v>
      </c>
      <c r="C135" s="109" t="s">
        <v>307</v>
      </c>
      <c r="D135" s="110" t="s">
        <v>308</v>
      </c>
    </row>
    <row r="136" spans="2:4">
      <c r="B136" s="31">
        <v>103</v>
      </c>
      <c r="C136" s="109" t="s">
        <v>309</v>
      </c>
      <c r="D136" s="110" t="s">
        <v>310</v>
      </c>
    </row>
    <row r="137" spans="2:4">
      <c r="B137" s="31">
        <v>104</v>
      </c>
      <c r="C137" s="109" t="s">
        <v>311</v>
      </c>
      <c r="D137" s="110" t="s">
        <v>312</v>
      </c>
    </row>
    <row r="138" spans="2:4">
      <c r="B138" s="31">
        <v>105</v>
      </c>
      <c r="C138" s="109" t="s">
        <v>313</v>
      </c>
      <c r="D138" s="110" t="s">
        <v>314</v>
      </c>
    </row>
    <row r="139" spans="2:4">
      <c r="B139" s="31">
        <v>106</v>
      </c>
      <c r="C139" s="109" t="s">
        <v>315</v>
      </c>
      <c r="D139" s="112" t="s">
        <v>316</v>
      </c>
    </row>
    <row r="140" spans="2:4">
      <c r="B140" s="31">
        <v>107</v>
      </c>
      <c r="C140" s="109" t="s">
        <v>317</v>
      </c>
      <c r="D140" s="112" t="s">
        <v>318</v>
      </c>
    </row>
    <row r="141" spans="2:4">
      <c r="B141" s="31">
        <v>108</v>
      </c>
      <c r="C141" s="109" t="s">
        <v>319</v>
      </c>
      <c r="D141" s="112" t="s">
        <v>320</v>
      </c>
    </row>
    <row r="142" spans="2:4">
      <c r="B142" s="31">
        <v>109</v>
      </c>
      <c r="C142" s="109" t="s">
        <v>321</v>
      </c>
      <c r="D142" s="110" t="s">
        <v>322</v>
      </c>
    </row>
    <row r="143" spans="2:4">
      <c r="B143" s="31">
        <v>110</v>
      </c>
      <c r="C143" s="109" t="s">
        <v>323</v>
      </c>
      <c r="D143" s="110" t="s">
        <v>324</v>
      </c>
    </row>
    <row r="144" spans="2:4">
      <c r="B144" s="31">
        <v>111</v>
      </c>
      <c r="C144" s="109" t="s">
        <v>325</v>
      </c>
      <c r="D144" s="110" t="s">
        <v>326</v>
      </c>
    </row>
    <row r="145" spans="2:4">
      <c r="B145" s="31">
        <v>112</v>
      </c>
      <c r="C145" s="109" t="s">
        <v>327</v>
      </c>
      <c r="D145" s="110" t="s">
        <v>328</v>
      </c>
    </row>
    <row r="146" spans="2:4">
      <c r="B146" s="31">
        <v>113</v>
      </c>
      <c r="C146" s="109" t="s">
        <v>329</v>
      </c>
      <c r="D146" s="110" t="s">
        <v>330</v>
      </c>
    </row>
    <row r="147" spans="2:4">
      <c r="B147" s="31">
        <v>114</v>
      </c>
      <c r="C147" s="109" t="s">
        <v>331</v>
      </c>
      <c r="D147" s="110" t="s">
        <v>332</v>
      </c>
    </row>
    <row r="148" spans="2:4">
      <c r="B148" s="31">
        <v>115</v>
      </c>
      <c r="C148" s="109" t="s">
        <v>333</v>
      </c>
      <c r="D148" s="110" t="s">
        <v>334</v>
      </c>
    </row>
    <row r="149" spans="2:4">
      <c r="B149" s="31">
        <v>116</v>
      </c>
      <c r="C149" s="109" t="s">
        <v>335</v>
      </c>
      <c r="D149" s="110" t="s">
        <v>336</v>
      </c>
    </row>
    <row r="150" spans="2:4">
      <c r="B150" s="31">
        <v>117</v>
      </c>
      <c r="C150" s="109" t="s">
        <v>337</v>
      </c>
      <c r="D150" s="110" t="s">
        <v>338</v>
      </c>
    </row>
    <row r="151" spans="2:4">
      <c r="B151" s="31">
        <v>118</v>
      </c>
      <c r="C151" s="109" t="s">
        <v>339</v>
      </c>
      <c r="D151" s="110" t="s">
        <v>340</v>
      </c>
    </row>
    <row r="152" spans="2:4">
      <c r="B152" s="31">
        <v>119</v>
      </c>
      <c r="C152" s="109" t="s">
        <v>341</v>
      </c>
      <c r="D152" s="110" t="s">
        <v>342</v>
      </c>
    </row>
    <row r="153" spans="2:4">
      <c r="B153" s="31">
        <v>120</v>
      </c>
      <c r="C153" s="109" t="s">
        <v>343</v>
      </c>
      <c r="D153" s="110" t="s">
        <v>344</v>
      </c>
    </row>
    <row r="154" spans="2:4">
      <c r="B154" s="31">
        <v>121</v>
      </c>
      <c r="C154" s="109" t="s">
        <v>345</v>
      </c>
      <c r="D154" s="110" t="s">
        <v>346</v>
      </c>
    </row>
    <row r="155" spans="2:4">
      <c r="B155" s="31">
        <v>122</v>
      </c>
      <c r="C155" s="109" t="s">
        <v>347</v>
      </c>
      <c r="D155" s="110" t="s">
        <v>348</v>
      </c>
    </row>
    <row r="156" spans="2:4">
      <c r="B156" s="31">
        <v>123</v>
      </c>
      <c r="C156" s="109" t="s">
        <v>349</v>
      </c>
      <c r="D156" s="110" t="s">
        <v>350</v>
      </c>
    </row>
    <row r="157" spans="2:4">
      <c r="B157" s="31">
        <v>124</v>
      </c>
      <c r="C157" s="109" t="s">
        <v>351</v>
      </c>
      <c r="D157" s="110" t="s">
        <v>352</v>
      </c>
    </row>
    <row r="158" spans="2:4">
      <c r="B158" s="31">
        <v>125</v>
      </c>
      <c r="C158" s="109" t="s">
        <v>353</v>
      </c>
      <c r="D158" s="110" t="s">
        <v>354</v>
      </c>
    </row>
    <row r="159" spans="2:4">
      <c r="B159" s="31">
        <v>126</v>
      </c>
      <c r="C159" s="23" t="s">
        <v>355</v>
      </c>
      <c r="D159" s="129" t="s">
        <v>356</v>
      </c>
    </row>
    <row r="160" spans="2:4">
      <c r="B160" s="31">
        <v>127</v>
      </c>
      <c r="C160" s="23" t="s">
        <v>357</v>
      </c>
      <c r="D160" s="107" t="s">
        <v>357</v>
      </c>
    </row>
    <row r="161" spans="2:4">
      <c r="B161" s="31">
        <v>128</v>
      </c>
      <c r="C161" s="23" t="s">
        <v>358</v>
      </c>
      <c r="D161" s="107" t="s">
        <v>359</v>
      </c>
    </row>
    <row r="162" spans="2:4">
      <c r="B162" s="31">
        <v>129</v>
      </c>
      <c r="C162" s="109" t="s">
        <v>360</v>
      </c>
      <c r="D162" s="112" t="s">
        <v>361</v>
      </c>
    </row>
    <row r="163" spans="2:4">
      <c r="B163" s="31">
        <v>130</v>
      </c>
      <c r="C163" s="109" t="s">
        <v>362</v>
      </c>
      <c r="D163" s="110" t="s">
        <v>363</v>
      </c>
    </row>
    <row r="164" spans="2:4">
      <c r="B164" s="31">
        <v>131</v>
      </c>
      <c r="C164" s="109" t="s">
        <v>364</v>
      </c>
      <c r="D164" s="110" t="s">
        <v>365</v>
      </c>
    </row>
    <row r="165" spans="2:4">
      <c r="B165" s="31">
        <v>132</v>
      </c>
      <c r="C165" s="109" t="s">
        <v>366</v>
      </c>
      <c r="D165" s="110" t="s">
        <v>366</v>
      </c>
    </row>
    <row r="166" spans="2:4">
      <c r="B166" s="31">
        <v>133</v>
      </c>
      <c r="C166" s="23" t="s">
        <v>343</v>
      </c>
      <c r="D166" s="112" t="s">
        <v>367</v>
      </c>
    </row>
    <row r="167" spans="2:4">
      <c r="B167" s="31">
        <v>134</v>
      </c>
      <c r="C167" s="23"/>
      <c r="D167" s="112" t="s">
        <v>96</v>
      </c>
    </row>
    <row r="168" spans="2:4">
      <c r="B168" s="31">
        <v>135</v>
      </c>
      <c r="C168" s="130"/>
      <c r="D168" s="119" t="s">
        <v>96</v>
      </c>
    </row>
    <row r="169" spans="2:4">
      <c r="B169" s="31">
        <v>136</v>
      </c>
      <c r="C169" s="23"/>
      <c r="D169" s="119" t="s">
        <v>96</v>
      </c>
    </row>
    <row r="170" spans="2:4">
      <c r="B170" s="31">
        <v>137</v>
      </c>
      <c r="C170" s="23"/>
      <c r="D170" s="119" t="s">
        <v>96</v>
      </c>
    </row>
    <row r="171" spans="2:4">
      <c r="B171" s="31">
        <v>138</v>
      </c>
      <c r="C171" s="23"/>
      <c r="D171" s="119" t="s">
        <v>96</v>
      </c>
    </row>
    <row r="172" spans="2:4">
      <c r="B172" s="31">
        <v>139</v>
      </c>
      <c r="C172" s="23"/>
      <c r="D172" s="119" t="s">
        <v>96</v>
      </c>
    </row>
    <row r="173" spans="2:4">
      <c r="B173" s="31">
        <v>140</v>
      </c>
      <c r="C173" s="23"/>
      <c r="D173" s="119" t="s">
        <v>96</v>
      </c>
    </row>
    <row r="174" spans="2:4">
      <c r="B174" s="31">
        <v>141</v>
      </c>
      <c r="C174" s="23"/>
      <c r="D174" s="119" t="s">
        <v>96</v>
      </c>
    </row>
    <row r="175" spans="2:4">
      <c r="B175" s="31">
        <v>142</v>
      </c>
      <c r="C175" s="23"/>
      <c r="D175" s="119" t="s">
        <v>96</v>
      </c>
    </row>
    <row r="176" spans="2:4">
      <c r="B176" s="31">
        <v>143</v>
      </c>
      <c r="C176" s="23"/>
      <c r="D176" s="119" t="s">
        <v>96</v>
      </c>
    </row>
    <row r="177" spans="2:4">
      <c r="B177" s="31">
        <v>144</v>
      </c>
      <c r="C177" s="23"/>
      <c r="D177" s="119" t="s">
        <v>96</v>
      </c>
    </row>
    <row r="178" spans="2:4">
      <c r="B178" s="31">
        <v>145</v>
      </c>
      <c r="C178" s="23"/>
      <c r="D178" s="119" t="s">
        <v>96</v>
      </c>
    </row>
    <row r="179" spans="2:4">
      <c r="B179" s="31">
        <v>146</v>
      </c>
      <c r="C179" s="23"/>
      <c r="D179" s="119" t="s">
        <v>96</v>
      </c>
    </row>
    <row r="180" spans="2:4">
      <c r="B180" s="106"/>
      <c r="C180" s="23"/>
      <c r="D180" s="119" t="s">
        <v>96</v>
      </c>
    </row>
    <row r="181" spans="2:4">
      <c r="B181" s="106"/>
      <c r="C181" s="23"/>
      <c r="D181" s="119" t="s">
        <v>96</v>
      </c>
    </row>
    <row r="182" spans="2:4">
      <c r="B182" s="106"/>
      <c r="C182" s="23"/>
      <c r="D182" s="129" t="s">
        <v>96</v>
      </c>
    </row>
    <row r="183" spans="2:4">
      <c r="B183" s="31"/>
      <c r="C183" s="23"/>
      <c r="D183" s="129" t="s">
        <v>96</v>
      </c>
    </row>
    <row r="184" spans="2:4" ht="13.5" thickBot="1">
      <c r="B184" s="120"/>
      <c r="C184" s="121"/>
      <c r="D184" s="122"/>
    </row>
  </sheetData>
  <phoneticPr fontId="0" type="noConversion"/>
  <printOptions horizontalCentered="1"/>
  <pageMargins left="0.75" right="0.75" top="0.5" bottom="0.5" header="0.5" footer="0.5"/>
  <pageSetup paperSize="5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Inputs-Summary</vt:lpstr>
      <vt:lpstr>Sumas</vt:lpstr>
      <vt:lpstr>Rockies</vt:lpstr>
      <vt:lpstr>Kingsgate #1</vt:lpstr>
      <vt:lpstr>Kingsgate #2</vt:lpstr>
      <vt:lpstr>Curves</vt:lpstr>
      <vt:lpstr>Tables</vt:lpstr>
      <vt:lpstr>CurveCodes</vt:lpstr>
      <vt:lpstr>CurveMonth</vt:lpstr>
      <vt:lpstr>CurveRange</vt:lpstr>
      <vt:lpstr>Curves</vt:lpstr>
      <vt:lpstr>CurveTable</vt:lpstr>
      <vt:lpstr>CurveType</vt:lpstr>
      <vt:lpstr>CurveValues</vt:lpstr>
      <vt:lpstr>CurveValuesExtra</vt:lpstr>
      <vt:lpstr>DBase</vt:lpstr>
      <vt:lpstr>'Kingsgate #1'!mthbeg</vt:lpstr>
      <vt:lpstr>'Kingsgate #2'!mthbeg</vt:lpstr>
      <vt:lpstr>Sumas!mthbeg</vt:lpstr>
      <vt:lpstr>mthbeg</vt:lpstr>
      <vt:lpstr>'Kingsgate #1'!mthend</vt:lpstr>
      <vt:lpstr>'Kingsgate #2'!mthend</vt:lpstr>
      <vt:lpstr>Sumas!mthend</vt:lpstr>
      <vt:lpstr>mthend</vt:lpstr>
      <vt:lpstr>Password</vt:lpstr>
      <vt:lpstr>Table</vt:lpstr>
      <vt:lpstr>today</vt:lpstr>
      <vt:lpstr>UpperLeftOfCurveTable</vt:lpstr>
      <vt:lpstr>UserName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dc:description>- Oracle 8i ODBC QueryFix Applied</dc:description>
  <cp:lastModifiedBy>Jan Havlíček</cp:lastModifiedBy>
  <cp:lastPrinted>2001-06-07T13:17:03Z</cp:lastPrinted>
  <dcterms:created xsi:type="dcterms:W3CDTF">1999-10-07T20:41:24Z</dcterms:created>
  <dcterms:modified xsi:type="dcterms:W3CDTF">2023-09-13T16:43:52Z</dcterms:modified>
</cp:coreProperties>
</file>