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18224B-3B4C-44B8-BDDB-E327360C2EA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H5" i="1"/>
  <c r="I5" i="1"/>
  <c r="J5" i="1"/>
  <c r="K5" i="1"/>
  <c r="L5" i="1"/>
  <c r="D6" i="1"/>
  <c r="E6" i="1"/>
  <c r="H6" i="1"/>
  <c r="I6" i="1"/>
  <c r="J6" i="1"/>
  <c r="K6" i="1"/>
  <c r="L6" i="1"/>
  <c r="D7" i="1"/>
  <c r="E7" i="1"/>
  <c r="H7" i="1"/>
  <c r="I7" i="1"/>
  <c r="J7" i="1"/>
  <c r="K7" i="1"/>
  <c r="L7" i="1"/>
  <c r="D8" i="1"/>
  <c r="E8" i="1"/>
  <c r="H8" i="1"/>
  <c r="I8" i="1"/>
  <c r="J8" i="1"/>
  <c r="K8" i="1"/>
  <c r="L8" i="1"/>
  <c r="D9" i="1"/>
  <c r="E9" i="1"/>
  <c r="H9" i="1"/>
  <c r="I9" i="1"/>
  <c r="J9" i="1"/>
  <c r="K9" i="1"/>
  <c r="L9" i="1"/>
  <c r="D10" i="1"/>
  <c r="E10" i="1"/>
  <c r="H10" i="1"/>
  <c r="I10" i="1"/>
  <c r="J10" i="1"/>
  <c r="K10" i="1"/>
  <c r="L10" i="1"/>
  <c r="D11" i="1"/>
  <c r="E11" i="1"/>
  <c r="H11" i="1"/>
  <c r="I11" i="1"/>
  <c r="J11" i="1"/>
  <c r="K11" i="1"/>
  <c r="L11" i="1"/>
  <c r="D12" i="1"/>
  <c r="E12" i="1"/>
  <c r="H12" i="1"/>
  <c r="I12" i="1"/>
  <c r="J12" i="1"/>
  <c r="K12" i="1"/>
  <c r="L12" i="1"/>
  <c r="D13" i="1"/>
  <c r="E13" i="1"/>
  <c r="H13" i="1"/>
  <c r="I13" i="1"/>
  <c r="J13" i="1"/>
  <c r="K13" i="1"/>
  <c r="L13" i="1"/>
  <c r="D14" i="1"/>
  <c r="E14" i="1"/>
  <c r="H14" i="1"/>
  <c r="I14" i="1"/>
  <c r="J14" i="1"/>
  <c r="K14" i="1"/>
  <c r="L14" i="1"/>
  <c r="D15" i="1"/>
  <c r="E15" i="1"/>
  <c r="H15" i="1"/>
  <c r="I15" i="1"/>
  <c r="J15" i="1"/>
  <c r="K15" i="1"/>
  <c r="L15" i="1"/>
  <c r="D16" i="1"/>
  <c r="E16" i="1"/>
  <c r="H16" i="1"/>
  <c r="I16" i="1"/>
  <c r="J16" i="1"/>
  <c r="K16" i="1"/>
  <c r="L16" i="1"/>
  <c r="D18" i="1"/>
  <c r="E18" i="1"/>
  <c r="H18" i="1"/>
  <c r="I18" i="1"/>
  <c r="J18" i="1"/>
  <c r="K18" i="1"/>
  <c r="E21" i="1"/>
  <c r="E22" i="1"/>
  <c r="E23" i="1"/>
</calcChain>
</file>

<file path=xl/sharedStrings.xml><?xml version="1.0" encoding="utf-8"?>
<sst xmlns="http://schemas.openxmlformats.org/spreadsheetml/2006/main" count="13" uniqueCount="12">
  <si>
    <t>Daily</t>
  </si>
  <si>
    <t>Monthly</t>
  </si>
  <si>
    <t>Month</t>
  </si>
  <si>
    <t>PV Volume</t>
  </si>
  <si>
    <t>PV Factor</t>
  </si>
  <si>
    <t>Option Premium</t>
  </si>
  <si>
    <t>Nymex Mid</t>
  </si>
  <si>
    <t>Option Price</t>
  </si>
  <si>
    <t>Total Option Premium</t>
  </si>
  <si>
    <t>Nominal Volume</t>
  </si>
  <si>
    <t>Future Option Price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</si>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</sst>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0.000"/>
    <numFmt numFmtId="166" formatCode="&quot;$&quot;#,##0"/>
    <numFmt numFmtId="171" formatCode="&quot;$&quot;#,##0.00000"/>
    <numFmt numFmtId="175" formatCode="&quot;$&quot;#,##0.000000_);[Red]\(&quot;$&quot;#,##0.000000\)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/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3"/>
  <sheetViews>
    <sheetView tabSelected="1" topLeftCell="C1" zoomScale="80" workbookViewId="0">
      <selection activeCell="H12" sqref="H12"/>
    </sheetView>
  </sheetViews>
  <sheetFormatPr defaultRowHeight="12.75" x14ac:dyDescent="0.2"/>
  <cols>
    <col min="2" max="2" width="11.5703125" style="3" customWidth="1"/>
    <col min="3" max="3" width="9.140625" style="2"/>
    <col min="4" max="4" width="10.140625" style="2" customWidth="1"/>
    <col min="5" max="5" width="12.85546875" customWidth="1"/>
    <col min="6" max="7" width="11.85546875" customWidth="1"/>
    <col min="8" max="8" width="16.85546875" customWidth="1"/>
    <col min="9" max="9" width="13.140625" bestFit="1" customWidth="1"/>
    <col min="10" max="10" width="20.5703125" bestFit="1" customWidth="1"/>
    <col min="11" max="11" width="9.28515625" style="1" bestFit="1" customWidth="1"/>
  </cols>
  <sheetData>
    <row r="3" spans="2:12" x14ac:dyDescent="0.2">
      <c r="H3" s="13" t="s">
        <v>11</v>
      </c>
      <c r="I3" s="13" t="s">
        <v>11</v>
      </c>
    </row>
    <row r="4" spans="2:12" x14ac:dyDescent="0.2">
      <c r="B4" s="4" t="s">
        <v>2</v>
      </c>
      <c r="C4" s="5" t="s">
        <v>0</v>
      </c>
      <c r="D4" s="5" t="s">
        <v>1</v>
      </c>
      <c r="E4" s="5" t="s">
        <v>3</v>
      </c>
      <c r="F4" s="5" t="s">
        <v>4</v>
      </c>
      <c r="G4" s="5" t="s">
        <v>6</v>
      </c>
      <c r="H4" s="5" t="s">
        <v>5</v>
      </c>
      <c r="I4" s="5" t="s">
        <v>7</v>
      </c>
      <c r="J4" s="5" t="s">
        <v>10</v>
      </c>
    </row>
    <row r="5" spans="2:12" x14ac:dyDescent="0.2">
      <c r="B5" s="3">
        <v>36892</v>
      </c>
      <c r="C5" s="2">
        <v>10000</v>
      </c>
      <c r="D5" s="2">
        <f>C5*(B6-B5)</f>
        <v>310000</v>
      </c>
      <c r="E5" s="2">
        <f>D5*F5</f>
        <v>308450</v>
      </c>
      <c r="F5" s="6">
        <v>0.995</v>
      </c>
      <c r="G5" s="6">
        <v>4.5</v>
      </c>
      <c r="H5" s="6">
        <f>0.05*G5</f>
        <v>0.22500000000000001</v>
      </c>
      <c r="I5" s="8">
        <f>H5*D5</f>
        <v>69750</v>
      </c>
      <c r="J5" s="8">
        <f>I5/F5</f>
        <v>70100.502512562816</v>
      </c>
      <c r="K5" s="11">
        <f>J5/D5</f>
        <v>0.22613065326633167</v>
      </c>
      <c r="L5">
        <f>H5/F5</f>
        <v>0.22613065326633167</v>
      </c>
    </row>
    <row r="6" spans="2:12" x14ac:dyDescent="0.2">
      <c r="B6" s="3">
        <v>36923</v>
      </c>
      <c r="C6" s="2">
        <v>10000</v>
      </c>
      <c r="D6" s="2">
        <f t="shared" ref="D6:D16" si="0">C6*(B7-B6)</f>
        <v>280000</v>
      </c>
      <c r="E6" s="2">
        <f t="shared" ref="E6:E16" si="1">D6*F6</f>
        <v>277200</v>
      </c>
      <c r="F6" s="6">
        <v>0.99</v>
      </c>
      <c r="G6" s="6">
        <v>4.4000000000000004</v>
      </c>
      <c r="H6" s="6">
        <f t="shared" ref="H6:H16" si="2">0.05*G6</f>
        <v>0.22000000000000003</v>
      </c>
      <c r="I6" s="8">
        <f t="shared" ref="I6:I16" si="3">H6*D6</f>
        <v>61600.000000000007</v>
      </c>
      <c r="J6" s="8">
        <f t="shared" ref="J6:J16" si="4">I6/F6</f>
        <v>62222.222222222234</v>
      </c>
      <c r="K6" s="11">
        <f t="shared" ref="K6:K16" si="5">J6/D6</f>
        <v>0.22222222222222227</v>
      </c>
      <c r="L6">
        <f t="shared" ref="L6:L16" si="6">H6/F6</f>
        <v>0.22222222222222227</v>
      </c>
    </row>
    <row r="7" spans="2:12" x14ac:dyDescent="0.2">
      <c r="B7" s="3">
        <v>36951</v>
      </c>
      <c r="C7" s="2">
        <v>10000</v>
      </c>
      <c r="D7" s="2">
        <f t="shared" si="0"/>
        <v>310000</v>
      </c>
      <c r="E7" s="2">
        <f t="shared" si="1"/>
        <v>305350</v>
      </c>
      <c r="F7" s="6">
        <v>0.98499999999999999</v>
      </c>
      <c r="G7" s="6">
        <v>4.3</v>
      </c>
      <c r="H7" s="6">
        <f t="shared" si="2"/>
        <v>0.215</v>
      </c>
      <c r="I7" s="8">
        <f t="shared" si="3"/>
        <v>66650</v>
      </c>
      <c r="J7" s="8">
        <f t="shared" si="4"/>
        <v>67664.974619289336</v>
      </c>
      <c r="K7" s="11">
        <f t="shared" si="5"/>
        <v>0.21827411167512689</v>
      </c>
      <c r="L7">
        <f t="shared" si="6"/>
        <v>0.21827411167512689</v>
      </c>
    </row>
    <row r="8" spans="2:12" x14ac:dyDescent="0.2">
      <c r="B8" s="3">
        <v>36982</v>
      </c>
      <c r="C8" s="2">
        <v>10000</v>
      </c>
      <c r="D8" s="2">
        <f t="shared" si="0"/>
        <v>300000</v>
      </c>
      <c r="E8" s="2">
        <f t="shared" si="1"/>
        <v>294000</v>
      </c>
      <c r="F8" s="6">
        <v>0.98</v>
      </c>
      <c r="G8" s="6">
        <v>4.2</v>
      </c>
      <c r="H8" s="6">
        <f t="shared" si="2"/>
        <v>0.21000000000000002</v>
      </c>
      <c r="I8" s="8">
        <f t="shared" si="3"/>
        <v>63000.000000000007</v>
      </c>
      <c r="J8" s="8">
        <f t="shared" si="4"/>
        <v>64285.714285714297</v>
      </c>
      <c r="K8" s="11">
        <f t="shared" si="5"/>
        <v>0.21428571428571433</v>
      </c>
      <c r="L8">
        <f t="shared" si="6"/>
        <v>0.2142857142857143</v>
      </c>
    </row>
    <row r="9" spans="2:12" x14ac:dyDescent="0.2">
      <c r="B9" s="3">
        <v>37012</v>
      </c>
      <c r="C9" s="2">
        <v>10000</v>
      </c>
      <c r="D9" s="2">
        <f t="shared" si="0"/>
        <v>310000</v>
      </c>
      <c r="E9" s="2">
        <f t="shared" si="1"/>
        <v>302250</v>
      </c>
      <c r="F9" s="6">
        <v>0.97499999999999998</v>
      </c>
      <c r="G9" s="6">
        <v>4.0999999999999996</v>
      </c>
      <c r="H9" s="6">
        <f t="shared" si="2"/>
        <v>0.20499999999999999</v>
      </c>
      <c r="I9" s="8">
        <f t="shared" si="3"/>
        <v>63549.999999999993</v>
      </c>
      <c r="J9" s="8">
        <f t="shared" si="4"/>
        <v>65179.487179487172</v>
      </c>
      <c r="K9" s="11">
        <f t="shared" si="5"/>
        <v>0.21025641025641023</v>
      </c>
      <c r="L9">
        <f t="shared" si="6"/>
        <v>0.21025641025641026</v>
      </c>
    </row>
    <row r="10" spans="2:12" x14ac:dyDescent="0.2">
      <c r="B10" s="3">
        <v>37043</v>
      </c>
      <c r="C10" s="2">
        <v>10000</v>
      </c>
      <c r="D10" s="2">
        <f t="shared" si="0"/>
        <v>300000</v>
      </c>
      <c r="E10" s="2">
        <f t="shared" si="1"/>
        <v>291000</v>
      </c>
      <c r="F10" s="6">
        <v>0.97</v>
      </c>
      <c r="G10" s="6">
        <v>4.0999999999999996</v>
      </c>
      <c r="H10" s="6">
        <f t="shared" si="2"/>
        <v>0.20499999999999999</v>
      </c>
      <c r="I10" s="8">
        <f t="shared" si="3"/>
        <v>61499.999999999993</v>
      </c>
      <c r="J10" s="8">
        <f t="shared" si="4"/>
        <v>63402.061855670094</v>
      </c>
      <c r="K10" s="11">
        <f t="shared" si="5"/>
        <v>0.21134020618556698</v>
      </c>
      <c r="L10">
        <f t="shared" si="6"/>
        <v>0.21134020618556701</v>
      </c>
    </row>
    <row r="11" spans="2:12" x14ac:dyDescent="0.2">
      <c r="B11" s="3">
        <v>37073</v>
      </c>
      <c r="C11" s="2">
        <v>10000</v>
      </c>
      <c r="D11" s="2">
        <f t="shared" si="0"/>
        <v>310000</v>
      </c>
      <c r="E11" s="2">
        <f t="shared" si="1"/>
        <v>299150</v>
      </c>
      <c r="F11" s="6">
        <v>0.96499999999999997</v>
      </c>
      <c r="G11" s="6">
        <v>4.2</v>
      </c>
      <c r="H11" s="6">
        <f t="shared" si="2"/>
        <v>0.21000000000000002</v>
      </c>
      <c r="I11" s="8">
        <f t="shared" si="3"/>
        <v>65100.000000000007</v>
      </c>
      <c r="J11" s="8">
        <f t="shared" si="4"/>
        <v>67461.139896373061</v>
      </c>
      <c r="K11" s="11">
        <f t="shared" si="5"/>
        <v>0.21761658031088085</v>
      </c>
      <c r="L11">
        <f t="shared" si="6"/>
        <v>0.21761658031088085</v>
      </c>
    </row>
    <row r="12" spans="2:12" x14ac:dyDescent="0.2">
      <c r="B12" s="3">
        <v>37104</v>
      </c>
      <c r="C12" s="2">
        <v>10000</v>
      </c>
      <c r="D12" s="2">
        <f t="shared" si="0"/>
        <v>310000</v>
      </c>
      <c r="E12" s="2">
        <f t="shared" si="1"/>
        <v>297600</v>
      </c>
      <c r="F12" s="6">
        <v>0.96</v>
      </c>
      <c r="G12" s="6">
        <v>4.3</v>
      </c>
      <c r="H12" s="6">
        <f t="shared" si="2"/>
        <v>0.215</v>
      </c>
      <c r="I12" s="8">
        <f t="shared" si="3"/>
        <v>66650</v>
      </c>
      <c r="J12" s="8">
        <f t="shared" si="4"/>
        <v>69427.083333333343</v>
      </c>
      <c r="K12" s="11">
        <f t="shared" si="5"/>
        <v>0.22395833333333337</v>
      </c>
      <c r="L12">
        <f t="shared" si="6"/>
        <v>0.22395833333333334</v>
      </c>
    </row>
    <row r="13" spans="2:12" x14ac:dyDescent="0.2">
      <c r="B13" s="3">
        <v>37135</v>
      </c>
      <c r="C13" s="2">
        <v>10000</v>
      </c>
      <c r="D13" s="2">
        <f t="shared" si="0"/>
        <v>300000</v>
      </c>
      <c r="E13" s="2">
        <f t="shared" si="1"/>
        <v>286500</v>
      </c>
      <c r="F13" s="6">
        <v>0.95499999999999996</v>
      </c>
      <c r="G13" s="6">
        <v>4.3</v>
      </c>
      <c r="H13" s="6">
        <f t="shared" si="2"/>
        <v>0.215</v>
      </c>
      <c r="I13" s="8">
        <f t="shared" si="3"/>
        <v>64500</v>
      </c>
      <c r="J13" s="8">
        <f t="shared" si="4"/>
        <v>67539.267015706806</v>
      </c>
      <c r="K13" s="11">
        <f t="shared" si="5"/>
        <v>0.22513089005235601</v>
      </c>
      <c r="L13">
        <f t="shared" si="6"/>
        <v>0.22513089005235604</v>
      </c>
    </row>
    <row r="14" spans="2:12" x14ac:dyDescent="0.2">
      <c r="B14" s="3">
        <v>37165</v>
      </c>
      <c r="C14" s="2">
        <v>10000</v>
      </c>
      <c r="D14" s="2">
        <f t="shared" si="0"/>
        <v>310000</v>
      </c>
      <c r="E14" s="2">
        <f t="shared" si="1"/>
        <v>294500</v>
      </c>
      <c r="F14" s="6">
        <v>0.95</v>
      </c>
      <c r="G14" s="6">
        <v>4.4000000000000004</v>
      </c>
      <c r="H14" s="6">
        <f t="shared" si="2"/>
        <v>0.22000000000000003</v>
      </c>
      <c r="I14" s="8">
        <f t="shared" si="3"/>
        <v>68200.000000000015</v>
      </c>
      <c r="J14" s="8">
        <f t="shared" si="4"/>
        <v>71789.473684210549</v>
      </c>
      <c r="K14" s="11">
        <f t="shared" si="5"/>
        <v>0.23157894736842113</v>
      </c>
      <c r="L14">
        <f t="shared" si="6"/>
        <v>0.23157894736842111</v>
      </c>
    </row>
    <row r="15" spans="2:12" x14ac:dyDescent="0.2">
      <c r="B15" s="3">
        <v>37196</v>
      </c>
      <c r="C15" s="2">
        <v>10000</v>
      </c>
      <c r="D15" s="2">
        <f t="shared" si="0"/>
        <v>300000</v>
      </c>
      <c r="E15" s="2">
        <f t="shared" si="1"/>
        <v>283500</v>
      </c>
      <c r="F15" s="6">
        <v>0.94499999999999995</v>
      </c>
      <c r="G15" s="6">
        <v>4.5</v>
      </c>
      <c r="H15" s="6">
        <f t="shared" si="2"/>
        <v>0.22500000000000001</v>
      </c>
      <c r="I15" s="8">
        <f t="shared" si="3"/>
        <v>67500</v>
      </c>
      <c r="J15" s="8">
        <f t="shared" si="4"/>
        <v>71428.571428571435</v>
      </c>
      <c r="K15" s="11">
        <f t="shared" si="5"/>
        <v>0.23809523809523811</v>
      </c>
      <c r="L15">
        <f t="shared" si="6"/>
        <v>0.23809523809523811</v>
      </c>
    </row>
    <row r="16" spans="2:12" x14ac:dyDescent="0.2">
      <c r="B16" s="3">
        <v>37226</v>
      </c>
      <c r="C16" s="2">
        <v>10000</v>
      </c>
      <c r="D16" s="2">
        <f t="shared" si="0"/>
        <v>310000</v>
      </c>
      <c r="E16" s="2">
        <f t="shared" si="1"/>
        <v>291400</v>
      </c>
      <c r="F16" s="6">
        <v>0.94</v>
      </c>
      <c r="G16" s="6">
        <v>4.5999999999999996</v>
      </c>
      <c r="H16" s="6">
        <f t="shared" si="2"/>
        <v>0.22999999999999998</v>
      </c>
      <c r="I16" s="8">
        <f t="shared" si="3"/>
        <v>71300</v>
      </c>
      <c r="J16" s="8">
        <f t="shared" si="4"/>
        <v>75851.063829787236</v>
      </c>
      <c r="K16" s="11">
        <f t="shared" si="5"/>
        <v>0.24468085106382978</v>
      </c>
      <c r="L16">
        <f t="shared" si="6"/>
        <v>0.24468085106382978</v>
      </c>
    </row>
    <row r="17" spans="2:11" x14ac:dyDescent="0.2">
      <c r="B17" s="3">
        <v>37257</v>
      </c>
    </row>
    <row r="18" spans="2:11" x14ac:dyDescent="0.2">
      <c r="D18" s="2">
        <f>SUM(D5:D16)</f>
        <v>3650000</v>
      </c>
      <c r="E18" s="2">
        <f>SUM(E5:E16)</f>
        <v>3530900</v>
      </c>
      <c r="F18" s="6"/>
      <c r="G18" s="6"/>
      <c r="H18" s="11">
        <f>SUMPRODUCT($E5:$E16,H5:H16)/SUM($E5:$E16)</f>
        <v>0.21620387153416976</v>
      </c>
      <c r="I18" s="8">
        <f>SUM(I5:I16)</f>
        <v>789300</v>
      </c>
      <c r="J18" s="8">
        <f>SUM(J5:J16)</f>
        <v>816351.56186292833</v>
      </c>
      <c r="K18" s="11">
        <f>SUMPRODUCT($E5:$E16,K5:K16)/SUM($E5:$E16)</f>
        <v>0.22354074032116458</v>
      </c>
    </row>
    <row r="21" spans="2:11" x14ac:dyDescent="0.2">
      <c r="D21" s="9" t="s">
        <v>8</v>
      </c>
      <c r="E21" s="7">
        <f>I18</f>
        <v>789300</v>
      </c>
    </row>
    <row r="22" spans="2:11" x14ac:dyDescent="0.2">
      <c r="D22" s="9" t="s">
        <v>9</v>
      </c>
      <c r="E22" s="10">
        <f>D18</f>
        <v>3650000</v>
      </c>
    </row>
    <row r="23" spans="2:11" x14ac:dyDescent="0.2">
      <c r="E23" s="12">
        <f>-E21/E22</f>
        <v>-0.21624657534246575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Jan Havlíček</cp:lastModifiedBy>
  <dcterms:created xsi:type="dcterms:W3CDTF">2001-05-30T03:35:33Z</dcterms:created>
  <dcterms:modified xsi:type="dcterms:W3CDTF">2023-09-13T16:46:17Z</dcterms:modified>
</cp:coreProperties>
</file>