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C8FFEA-2AC4-4A82-807E-1782C08C8E03}" xr6:coauthVersionLast="47" xr6:coauthVersionMax="47" xr10:uidLastSave="{00000000-0000-0000-0000-000000000000}"/>
  <bookViews>
    <workbookView xWindow="-120" yWindow="-120" windowWidth="38640" windowHeight="15720" activeTab="2"/>
  </bookViews>
  <sheets>
    <sheet name="NYMEX Quote - Full Volume" sheetId="4" r:id="rId1"/>
    <sheet name="NYMEX Quote - Incremental Vol" sheetId="5" r:id="rId2"/>
    <sheet name="NYMEX Quote - BW Unwind" sheetId="6" r:id="rId3"/>
    <sheet name="Sheet2" sheetId="2" r:id="rId4"/>
    <sheet name="Sheet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MC">[6]Inputs!$E$5</definedName>
    <definedName name="Avg_Load">[6]Inputs!$B$28</definedName>
    <definedName name="basis_post_id">#REF!</definedName>
    <definedName name="BasisIndexWarning">OFFSET(#REF!,0,0,1,COUNT(#REF!))</definedName>
    <definedName name="buckettable">[4]DateTable!$D$4:$F$288</definedName>
    <definedName name="correlationone">OFFSET([3]Intracorrel!$A$2,0,0,COUNT([3]Intracorrel!$A$1:$A$65536)+2,COUNT([3]Intracorrel!$A$5:$IV$5))</definedName>
    <definedName name="correlationtwo">OFFSET([3]Intercorrel!$A$1,0,0,COUNT([3]Intercorrel!$A$1:$A$65536),COUNT([3]Intercorrel!$A$3:$IV$3))</definedName>
    <definedName name="correlfrom" localSheetId="2">OFFSET([3]Intracorrel!$A$2,0,0,1,COUNT(correlmatchline))</definedName>
    <definedName name="correlfrom" localSheetId="1">OFFSET([3]Intracorrel!$A$2,0,0,1,COUNT(correlmatchline))</definedName>
    <definedName name="correlfrom">OFFSET([3]Intracorrel!$A$2,0,0,1,COUNT(correlmatchline))</definedName>
    <definedName name="correlmatchline">OFFSET([3]Intracorrel!$A$1,0,0,1,COUNT([3]Intracorrel!$A$1:$IV$1))</definedName>
    <definedName name="correlto" localSheetId="2">OFFSET([3]Intracorrel!$A$3,0,0,1,COUNT(correlmatchline))</definedName>
    <definedName name="correlto" localSheetId="1">OFFSET([3]Intracorrel!$A$3,0,0,1,COUNT(correlmatchline))</definedName>
    <definedName name="correlto">OFFSET([3]Intracorrel!$A$3,0,0,1,COUNT(correlmatchline))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[2]Curves!$A$5:$G$5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 localSheetId="2">OFFSET('[3]Mainline to Leach'!$K$21,0,0,Enddate-'[3]Mainline to Leach'!$A$20,1)</definedName>
    <definedName name="Dailydemandcharge" localSheetId="1">OFFSET('[3]Mainline to Leach'!$K$21,0,0,Enddate-'[3]Mainline to Leach'!$A$20,1)</definedName>
    <definedName name="Dailydemandcharge">OFFSET('[3]Mainline to Leach'!$K$21,0,0,Enddate-'[3]Mainline to Leach'!$A$20,1)</definedName>
    <definedName name="Dailydiscountedadjustedspread" localSheetId="2">OFFSET('[3]Mainline to Leach'!$M$21,0,0,Enddate-'[3]Mainline to Leach'!$A$20,1)</definedName>
    <definedName name="Dailydiscountedadjustedspread" localSheetId="1">OFFSET('[3]Mainline to Leach'!$M$21,0,0,Enddate-'[3]Mainline to Leach'!$A$20,1)</definedName>
    <definedName name="Dailydiscountedadjustedspread">OFFSET('[3]Mainline to Leach'!$M$21,0,0,Enddate-'[3]Mainline to Leach'!$A$20,1)</definedName>
    <definedName name="Dailydiscountedintrinsicvalue" localSheetId="2">OFFSET('[3]Mainline to Leach'!#REF!,0,0,Enddate-'[3]Mainline to Leach'!$A$20,1)</definedName>
    <definedName name="Dailydiscountedintrinsicvalue" localSheetId="1">OFFSET('[3]Mainline to Leach'!#REF!,0,0,Enddate-'[3]Mainline to Leach'!$A$20,1)</definedName>
    <definedName name="Dailydiscountedintrinsicvalue">OFFSET('[3]Mainline to Leach'!#REF!,0,0,Enddate-'[3]Mainline to Leach'!$A$20,1)</definedName>
    <definedName name="Dailydiscountedspread" localSheetId="2">OFFSET('[3]Mainline to Leach'!#REF!,0,0,Enddate-'[3]Mainline to Leach'!$A$20,1)</definedName>
    <definedName name="Dailydiscountedspread" localSheetId="1">OFFSET('[3]Mainline to Leach'!#REF!,0,0,Enddate-'[3]Mainline to Leach'!$A$20,1)</definedName>
    <definedName name="Dailydiscountedspread">OFFSET('[3]Mainline to Leach'!#REF!,0,0,Enddate-'[3]Mainline to Leach'!$A$20,1)</definedName>
    <definedName name="Dailyoptionprice">OFFSET('[3]Mainline to Leach'!$J$21,0,0,'[3]Mainline to Leach'!$H$6-'[3]Mainline to Leach'!$A$20,1)</definedName>
    <definedName name="days_month">[6]Inputs!$B$34</definedName>
    <definedName name="days_year">[6]Inputs!$B$33</definedName>
    <definedName name="DBase">#REF!</definedName>
    <definedName name="End_Year">[6]Inputs!$E$19</definedName>
    <definedName name="Enddate">'[3]Mainline to Leach'!$H$6</definedName>
    <definedName name="escalator" localSheetId="2">#REF!</definedName>
    <definedName name="escalator" localSheetId="0">#REF!</definedName>
    <definedName name="escalator" localSheetId="1">#REF!</definedName>
    <definedName name="escalator">#REF!</definedName>
    <definedName name="Gas_Price">[6]Inputs!$B$11</definedName>
    <definedName name="Heat_Rate">[6]Inputs!$B$6</definedName>
    <definedName name="hours_year">[6]Inputs!$B$35</definedName>
    <definedName name="HP">[6]Inputs!$B$5</definedName>
    <definedName name="index_post_id">#REF!</definedName>
    <definedName name="kW_HP">[6]Inputs!$B$40</definedName>
    <definedName name="Min_Load">[6]Inputs!$B$29</definedName>
    <definedName name="mthbeg" localSheetId="2">#REF!</definedName>
    <definedName name="mthbeg" localSheetId="0">#REF!</definedName>
    <definedName name="mthbeg" localSheetId="1">#REF!</definedName>
    <definedName name="mthend" localSheetId="2">#REF!</definedName>
    <definedName name="mthend" localSheetId="0">#REF!</definedName>
    <definedName name="mthend" localSheetId="1">#REF!</definedName>
    <definedName name="Password">#REF!</definedName>
    <definedName name="post_id">#REF!</definedName>
    <definedName name="price_post_id">#REF!</definedName>
    <definedName name="_xlnm.Print_Area" localSheetId="2">'NYMEX Quote - BW Unwind'!$A$1:$N$41</definedName>
    <definedName name="_xlnm.Print_Area" localSheetId="0">'NYMEX Quote - Full Volume'!$A$1:$N$41</definedName>
    <definedName name="_xlnm.Print_Area" localSheetId="1">'NYMEX Quote - Incremental Vol'!$A$1:$N$41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[6]Inputs!$E$18</definedName>
    <definedName name="Table">[2]Curves!$A$5:$G$88</definedName>
    <definedName name="today">#REF!</definedName>
    <definedName name="UID">#REF!</definedName>
    <definedName name="UpperLeftOfCurveTable">#REF!</definedName>
    <definedName name="UserName">#REF!</definedName>
    <definedName name="Volumes">[1]Volume!$A$11:$D$106</definedName>
    <definedName name="weeks_month">[6]Inputs!$B$38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L9" i="6"/>
  <c r="B11" i="6"/>
  <c r="C11" i="6"/>
  <c r="A18" i="6"/>
  <c r="B18" i="6"/>
  <c r="D18" i="6"/>
  <c r="E18" i="6"/>
  <c r="A19" i="6"/>
  <c r="B19" i="6"/>
  <c r="D19" i="6"/>
  <c r="E19" i="6"/>
  <c r="A20" i="6"/>
  <c r="B20" i="6"/>
  <c r="D20" i="6"/>
  <c r="E20" i="6"/>
  <c r="A21" i="6"/>
  <c r="B21" i="6"/>
  <c r="D21" i="6"/>
  <c r="E21" i="6"/>
  <c r="A22" i="6"/>
  <c r="B22" i="6"/>
  <c r="D22" i="6"/>
  <c r="E22" i="6"/>
  <c r="A23" i="6"/>
  <c r="B23" i="6"/>
  <c r="D23" i="6"/>
  <c r="E23" i="6"/>
  <c r="A24" i="6"/>
  <c r="B24" i="6"/>
  <c r="D24" i="6"/>
  <c r="E24" i="6"/>
  <c r="A25" i="6"/>
  <c r="B25" i="6"/>
  <c r="D25" i="6"/>
  <c r="E25" i="6"/>
  <c r="A26" i="6"/>
  <c r="B26" i="6"/>
  <c r="D26" i="6"/>
  <c r="E26" i="6"/>
  <c r="A27" i="6"/>
  <c r="B27" i="6"/>
  <c r="D27" i="6"/>
  <c r="E27" i="6"/>
  <c r="A28" i="6"/>
  <c r="B28" i="6"/>
  <c r="D28" i="6"/>
  <c r="E28" i="6"/>
  <c r="A29" i="6"/>
  <c r="B29" i="6"/>
  <c r="D29" i="6"/>
  <c r="E29" i="6"/>
  <c r="A30" i="6"/>
  <c r="B30" i="6"/>
  <c r="D30" i="6"/>
  <c r="E30" i="6"/>
  <c r="A31" i="6"/>
  <c r="B31" i="6"/>
  <c r="D31" i="6"/>
  <c r="E31" i="6"/>
  <c r="A32" i="6"/>
  <c r="B32" i="6"/>
  <c r="D32" i="6"/>
  <c r="E32" i="6"/>
  <c r="A33" i="6"/>
  <c r="B33" i="6"/>
  <c r="D33" i="6"/>
  <c r="E33" i="6"/>
  <c r="A34" i="6"/>
  <c r="B34" i="6"/>
  <c r="D34" i="6"/>
  <c r="E34" i="6"/>
  <c r="A35" i="6"/>
  <c r="B35" i="6"/>
  <c r="D35" i="6"/>
  <c r="E35" i="6"/>
  <c r="A36" i="6"/>
  <c r="B36" i="6"/>
  <c r="D36" i="6"/>
  <c r="E36" i="6"/>
  <c r="D37" i="6"/>
  <c r="E37" i="6"/>
  <c r="D38" i="6"/>
  <c r="E38" i="6"/>
  <c r="D39" i="6"/>
  <c r="E39" i="6"/>
  <c r="D40" i="6"/>
  <c r="E40" i="6"/>
  <c r="D41" i="6"/>
  <c r="E41" i="6"/>
  <c r="L9" i="4"/>
  <c r="B11" i="4"/>
  <c r="C11" i="4"/>
  <c r="A18" i="4"/>
  <c r="B18" i="4"/>
  <c r="D18" i="4"/>
  <c r="E18" i="4"/>
  <c r="G18" i="4"/>
  <c r="H18" i="4"/>
  <c r="J18" i="4"/>
  <c r="K18" i="4"/>
  <c r="M18" i="4"/>
  <c r="N18" i="4"/>
  <c r="A19" i="4"/>
  <c r="B19" i="4"/>
  <c r="D19" i="4"/>
  <c r="E19" i="4"/>
  <c r="G19" i="4"/>
  <c r="H19" i="4"/>
  <c r="J19" i="4"/>
  <c r="K19" i="4"/>
  <c r="M19" i="4"/>
  <c r="N19" i="4"/>
  <c r="A20" i="4"/>
  <c r="B20" i="4"/>
  <c r="D20" i="4"/>
  <c r="E20" i="4"/>
  <c r="G20" i="4"/>
  <c r="H20" i="4"/>
  <c r="J20" i="4"/>
  <c r="K20" i="4"/>
  <c r="M20" i="4"/>
  <c r="N20" i="4"/>
  <c r="A21" i="4"/>
  <c r="B21" i="4"/>
  <c r="D21" i="4"/>
  <c r="E21" i="4"/>
  <c r="G21" i="4"/>
  <c r="H21" i="4"/>
  <c r="J21" i="4"/>
  <c r="K21" i="4"/>
  <c r="M21" i="4"/>
  <c r="N21" i="4"/>
  <c r="A22" i="4"/>
  <c r="B22" i="4"/>
  <c r="D22" i="4"/>
  <c r="E22" i="4"/>
  <c r="G22" i="4"/>
  <c r="H22" i="4"/>
  <c r="J22" i="4"/>
  <c r="K22" i="4"/>
  <c r="A23" i="4"/>
  <c r="B23" i="4"/>
  <c r="D23" i="4"/>
  <c r="E23" i="4"/>
  <c r="G23" i="4"/>
  <c r="H23" i="4"/>
  <c r="J23" i="4"/>
  <c r="K23" i="4"/>
  <c r="A24" i="4"/>
  <c r="B24" i="4"/>
  <c r="D24" i="4"/>
  <c r="E24" i="4"/>
  <c r="G24" i="4"/>
  <c r="H24" i="4"/>
  <c r="J24" i="4"/>
  <c r="K24" i="4"/>
  <c r="A25" i="4"/>
  <c r="B25" i="4"/>
  <c r="D25" i="4"/>
  <c r="E25" i="4"/>
  <c r="G25" i="4"/>
  <c r="H25" i="4"/>
  <c r="J25" i="4"/>
  <c r="K25" i="4"/>
  <c r="A26" i="4"/>
  <c r="B26" i="4"/>
  <c r="D26" i="4"/>
  <c r="E26" i="4"/>
  <c r="G26" i="4"/>
  <c r="H26" i="4"/>
  <c r="J26" i="4"/>
  <c r="K26" i="4"/>
  <c r="A27" i="4"/>
  <c r="B27" i="4"/>
  <c r="D27" i="4"/>
  <c r="E27" i="4"/>
  <c r="G27" i="4"/>
  <c r="H27" i="4"/>
  <c r="J27" i="4"/>
  <c r="K27" i="4"/>
  <c r="A28" i="4"/>
  <c r="B28" i="4"/>
  <c r="D28" i="4"/>
  <c r="E28" i="4"/>
  <c r="G28" i="4"/>
  <c r="H28" i="4"/>
  <c r="J28" i="4"/>
  <c r="K28" i="4"/>
  <c r="A29" i="4"/>
  <c r="B29" i="4"/>
  <c r="D29" i="4"/>
  <c r="E29" i="4"/>
  <c r="G29" i="4"/>
  <c r="H29" i="4"/>
  <c r="J29" i="4"/>
  <c r="K29" i="4"/>
  <c r="A30" i="4"/>
  <c r="B30" i="4"/>
  <c r="D30" i="4"/>
  <c r="E30" i="4"/>
  <c r="G30" i="4"/>
  <c r="H30" i="4"/>
  <c r="J30" i="4"/>
  <c r="K30" i="4"/>
  <c r="A31" i="4"/>
  <c r="B31" i="4"/>
  <c r="D31" i="4"/>
  <c r="E31" i="4"/>
  <c r="G31" i="4"/>
  <c r="H31" i="4"/>
  <c r="J31" i="4"/>
  <c r="K31" i="4"/>
  <c r="A32" i="4"/>
  <c r="B32" i="4"/>
  <c r="D32" i="4"/>
  <c r="E32" i="4"/>
  <c r="G32" i="4"/>
  <c r="H32" i="4"/>
  <c r="J32" i="4"/>
  <c r="K32" i="4"/>
  <c r="A33" i="4"/>
  <c r="B33" i="4"/>
  <c r="D33" i="4"/>
  <c r="E33" i="4"/>
  <c r="G33" i="4"/>
  <c r="H33" i="4"/>
  <c r="J33" i="4"/>
  <c r="K33" i="4"/>
  <c r="A34" i="4"/>
  <c r="B34" i="4"/>
  <c r="D34" i="4"/>
  <c r="E34" i="4"/>
  <c r="G34" i="4"/>
  <c r="H34" i="4"/>
  <c r="J34" i="4"/>
  <c r="K34" i="4"/>
  <c r="A35" i="4"/>
  <c r="B35" i="4"/>
  <c r="D35" i="4"/>
  <c r="E35" i="4"/>
  <c r="G35" i="4"/>
  <c r="H35" i="4"/>
  <c r="J35" i="4"/>
  <c r="K35" i="4"/>
  <c r="A36" i="4"/>
  <c r="B36" i="4"/>
  <c r="D36" i="4"/>
  <c r="E36" i="4"/>
  <c r="G36" i="4"/>
  <c r="H36" i="4"/>
  <c r="J36" i="4"/>
  <c r="K36" i="4"/>
  <c r="A37" i="4"/>
  <c r="B37" i="4"/>
  <c r="D37" i="4"/>
  <c r="E37" i="4"/>
  <c r="G37" i="4"/>
  <c r="H37" i="4"/>
  <c r="J37" i="4"/>
  <c r="K37" i="4"/>
  <c r="D38" i="4"/>
  <c r="E38" i="4"/>
  <c r="G38" i="4"/>
  <c r="H38" i="4"/>
  <c r="J38" i="4"/>
  <c r="K38" i="4"/>
  <c r="D39" i="4"/>
  <c r="E39" i="4"/>
  <c r="G39" i="4"/>
  <c r="H39" i="4"/>
  <c r="J39" i="4"/>
  <c r="K39" i="4"/>
  <c r="D40" i="4"/>
  <c r="E40" i="4"/>
  <c r="G40" i="4"/>
  <c r="H40" i="4"/>
  <c r="J40" i="4"/>
  <c r="K40" i="4"/>
  <c r="D41" i="4"/>
  <c r="E41" i="4"/>
  <c r="G41" i="4"/>
  <c r="H41" i="4"/>
  <c r="J41" i="4"/>
  <c r="K41" i="4"/>
  <c r="A2" i="5"/>
  <c r="L9" i="5"/>
  <c r="B11" i="5"/>
  <c r="C11" i="5"/>
  <c r="A18" i="5"/>
  <c r="B18" i="5"/>
  <c r="D18" i="5"/>
  <c r="E18" i="5"/>
  <c r="G18" i="5"/>
  <c r="H18" i="5"/>
  <c r="J18" i="5"/>
  <c r="K18" i="5"/>
  <c r="M18" i="5"/>
  <c r="N18" i="5"/>
  <c r="A19" i="5"/>
  <c r="B19" i="5"/>
  <c r="D19" i="5"/>
  <c r="E19" i="5"/>
  <c r="G19" i="5"/>
  <c r="H19" i="5"/>
  <c r="J19" i="5"/>
  <c r="K19" i="5"/>
  <c r="M19" i="5"/>
  <c r="N19" i="5"/>
  <c r="A20" i="5"/>
  <c r="B20" i="5"/>
  <c r="D20" i="5"/>
  <c r="E20" i="5"/>
  <c r="G20" i="5"/>
  <c r="H20" i="5"/>
  <c r="J20" i="5"/>
  <c r="K20" i="5"/>
  <c r="M20" i="5"/>
  <c r="N20" i="5"/>
  <c r="A21" i="5"/>
  <c r="B21" i="5"/>
  <c r="D21" i="5"/>
  <c r="E21" i="5"/>
  <c r="G21" i="5"/>
  <c r="H21" i="5"/>
  <c r="J21" i="5"/>
  <c r="K21" i="5"/>
  <c r="M21" i="5"/>
  <c r="N21" i="5"/>
  <c r="A22" i="5"/>
  <c r="B22" i="5"/>
  <c r="D22" i="5"/>
  <c r="E22" i="5"/>
  <c r="G22" i="5"/>
  <c r="H22" i="5"/>
  <c r="J22" i="5"/>
  <c r="K22" i="5"/>
  <c r="A23" i="5"/>
  <c r="B23" i="5"/>
  <c r="D23" i="5"/>
  <c r="E23" i="5"/>
  <c r="G23" i="5"/>
  <c r="H23" i="5"/>
  <c r="J23" i="5"/>
  <c r="K23" i="5"/>
  <c r="A24" i="5"/>
  <c r="B24" i="5"/>
  <c r="D24" i="5"/>
  <c r="E24" i="5"/>
  <c r="G24" i="5"/>
  <c r="H24" i="5"/>
  <c r="J24" i="5"/>
  <c r="K24" i="5"/>
  <c r="A25" i="5"/>
  <c r="B25" i="5"/>
  <c r="D25" i="5"/>
  <c r="E25" i="5"/>
  <c r="G25" i="5"/>
  <c r="H25" i="5"/>
  <c r="J25" i="5"/>
  <c r="K25" i="5"/>
  <c r="A26" i="5"/>
  <c r="B26" i="5"/>
  <c r="D26" i="5"/>
  <c r="E26" i="5"/>
  <c r="G26" i="5"/>
  <c r="H26" i="5"/>
  <c r="J26" i="5"/>
  <c r="K26" i="5"/>
  <c r="A27" i="5"/>
  <c r="B27" i="5"/>
  <c r="D27" i="5"/>
  <c r="E27" i="5"/>
  <c r="G27" i="5"/>
  <c r="H27" i="5"/>
  <c r="J27" i="5"/>
  <c r="K27" i="5"/>
  <c r="A28" i="5"/>
  <c r="B28" i="5"/>
  <c r="D28" i="5"/>
  <c r="E28" i="5"/>
  <c r="G28" i="5"/>
  <c r="H28" i="5"/>
  <c r="J28" i="5"/>
  <c r="K28" i="5"/>
  <c r="A29" i="5"/>
  <c r="B29" i="5"/>
  <c r="D29" i="5"/>
  <c r="E29" i="5"/>
  <c r="G29" i="5"/>
  <c r="H29" i="5"/>
  <c r="J29" i="5"/>
  <c r="K29" i="5"/>
  <c r="A30" i="5"/>
  <c r="B30" i="5"/>
  <c r="D30" i="5"/>
  <c r="E30" i="5"/>
  <c r="G30" i="5"/>
  <c r="H30" i="5"/>
  <c r="J30" i="5"/>
  <c r="K30" i="5"/>
  <c r="A31" i="5"/>
  <c r="B31" i="5"/>
  <c r="D31" i="5"/>
  <c r="E31" i="5"/>
  <c r="G31" i="5"/>
  <c r="H31" i="5"/>
  <c r="J31" i="5"/>
  <c r="K31" i="5"/>
  <c r="A32" i="5"/>
  <c r="B32" i="5"/>
  <c r="D32" i="5"/>
  <c r="E32" i="5"/>
  <c r="G32" i="5"/>
  <c r="H32" i="5"/>
  <c r="J32" i="5"/>
  <c r="K32" i="5"/>
  <c r="A33" i="5"/>
  <c r="B33" i="5"/>
  <c r="D33" i="5"/>
  <c r="E33" i="5"/>
  <c r="G33" i="5"/>
  <c r="H33" i="5"/>
  <c r="J33" i="5"/>
  <c r="K33" i="5"/>
  <c r="A34" i="5"/>
  <c r="B34" i="5"/>
  <c r="D34" i="5"/>
  <c r="E34" i="5"/>
  <c r="G34" i="5"/>
  <c r="H34" i="5"/>
  <c r="J34" i="5"/>
  <c r="K34" i="5"/>
  <c r="A35" i="5"/>
  <c r="B35" i="5"/>
  <c r="D35" i="5"/>
  <c r="E35" i="5"/>
  <c r="G35" i="5"/>
  <c r="H35" i="5"/>
  <c r="J35" i="5"/>
  <c r="K35" i="5"/>
  <c r="A36" i="5"/>
  <c r="B36" i="5"/>
  <c r="D36" i="5"/>
  <c r="E36" i="5"/>
  <c r="G36" i="5"/>
  <c r="H36" i="5"/>
  <c r="J36" i="5"/>
  <c r="K36" i="5"/>
  <c r="A37" i="5"/>
  <c r="B37" i="5"/>
  <c r="D37" i="5"/>
  <c r="E37" i="5"/>
  <c r="G37" i="5"/>
  <c r="H37" i="5"/>
  <c r="J37" i="5"/>
  <c r="K37" i="5"/>
  <c r="D38" i="5"/>
  <c r="E38" i="5"/>
  <c r="G38" i="5"/>
  <c r="H38" i="5"/>
  <c r="J38" i="5"/>
  <c r="K38" i="5"/>
  <c r="D39" i="5"/>
  <c r="E39" i="5"/>
  <c r="G39" i="5"/>
  <c r="H39" i="5"/>
  <c r="J39" i="5"/>
  <c r="K39" i="5"/>
  <c r="D40" i="5"/>
  <c r="E40" i="5"/>
  <c r="G40" i="5"/>
  <c r="H40" i="5"/>
  <c r="J40" i="5"/>
  <c r="K40" i="5"/>
  <c r="D41" i="5"/>
  <c r="E41" i="5"/>
  <c r="G41" i="5"/>
  <c r="H41" i="5"/>
  <c r="J41" i="5"/>
  <c r="K41" i="5"/>
</calcChain>
</file>

<file path=xl/sharedStrings.xml><?xml version="1.0" encoding="utf-8"?>
<sst xmlns="http://schemas.openxmlformats.org/spreadsheetml/2006/main" count="100" uniqueCount="26">
  <si>
    <t>Trader</t>
  </si>
  <si>
    <t>Originator</t>
  </si>
  <si>
    <t>Structurer</t>
  </si>
  <si>
    <t>Customer</t>
  </si>
  <si>
    <t>John Arnold/ Dutch Quigley</t>
  </si>
  <si>
    <t>Steve Pruett</t>
  </si>
  <si>
    <t>Eric Boyt - x5-7754</t>
  </si>
  <si>
    <t>EEX VPP</t>
  </si>
  <si>
    <t>Charlie Weldon - X57229</t>
  </si>
  <si>
    <t>Start</t>
  </si>
  <si>
    <t>Stop</t>
  </si>
  <si>
    <t>Monthly</t>
  </si>
  <si>
    <t>NYMEX</t>
  </si>
  <si>
    <t>TOTAL VOLUME</t>
  </si>
  <si>
    <t>Date</t>
  </si>
  <si>
    <t>Term</t>
  </si>
  <si>
    <t>MMbtu</t>
  </si>
  <si>
    <t>Pricing Point</t>
  </si>
  <si>
    <t>OFFER</t>
  </si>
  <si>
    <t>See Below</t>
  </si>
  <si>
    <t xml:space="preserve">Monthly </t>
  </si>
  <si>
    <t>Month</t>
  </si>
  <si>
    <t>Volume</t>
  </si>
  <si>
    <t>Eric Boyt - x57754</t>
  </si>
  <si>
    <t>BID</t>
  </si>
  <si>
    <t>Eric Boyt - X57754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</si>
</sst>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#,##0.00&quot; F&quot;_);\(#,##0.00&quot; F&quot;\)"/>
    <numFmt numFmtId="165" formatCode="_(* #,##0_);_(* \(#,##0\);_(* &quot;-&quot;??_);_(@_)"/>
  </numFmts>
  <fonts count="20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i/>
      <sz val="10"/>
      <color indexed="12"/>
      <name val="Arial"/>
      <family val="2"/>
    </font>
    <font>
      <b/>
      <sz val="10"/>
      <name val="Arial"/>
    </font>
    <font>
      <b/>
      <sz val="10"/>
      <name val="Arial"/>
      <family val="2"/>
    </font>
    <font>
      <sz val="11"/>
      <name val="Arial"/>
    </font>
    <font>
      <b/>
      <sz val="10"/>
      <color indexed="8"/>
      <name val="Arial"/>
      <family val="2"/>
    </font>
    <font>
      <sz val="10"/>
      <name val="MS Sans Serif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color indexed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1" fontId="8" fillId="0" borderId="0"/>
    <xf numFmtId="0" fontId="4" fillId="2" borderId="1">
      <alignment horizontal="center" vertical="center"/>
    </xf>
    <xf numFmtId="0" fontId="9" fillId="0" borderId="2">
      <alignment horizontal="center"/>
    </xf>
    <xf numFmtId="43" fontId="1" fillId="0" borderId="0" applyFont="0" applyFill="0" applyBorder="0" applyAlignment="0" applyProtection="0"/>
    <xf numFmtId="6" fontId="10" fillId="0" borderId="0">
      <protection locked="0"/>
    </xf>
    <xf numFmtId="0" fontId="1" fillId="0" borderId="0"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38" fontId="12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4" fillId="0" borderId="3" applyNumberFormat="0" applyFill="0" applyAlignment="0" applyProtection="0"/>
    <xf numFmtId="10" fontId="12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5" fillId="0" borderId="0"/>
    <xf numFmtId="0" fontId="16" fillId="0" borderId="0"/>
    <xf numFmtId="0" fontId="6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37" fontId="12" fillId="5" borderId="0" applyNumberFormat="0" applyBorder="0" applyAlignment="0" applyProtection="0"/>
    <xf numFmtId="37" fontId="17" fillId="0" borderId="0"/>
    <xf numFmtId="3" fontId="18" fillId="0" borderId="3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</cellStyleXfs>
  <cellXfs count="40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/>
    <xf numFmtId="0" fontId="4" fillId="0" borderId="6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38" fontId="1" fillId="0" borderId="0" xfId="0" applyNumberFormat="1" applyFont="1"/>
    <xf numFmtId="0" fontId="1" fillId="5" borderId="0" xfId="0" applyFont="1" applyFill="1"/>
    <xf numFmtId="17" fontId="1" fillId="0" borderId="0" xfId="0" applyNumberFormat="1" applyFont="1" applyAlignment="1">
      <alignment horizontal="center"/>
    </xf>
    <xf numFmtId="0" fontId="1" fillId="0" borderId="0" xfId="20" quotePrefix="1" applyFont="1" applyBorder="1" applyAlignment="1">
      <alignment horizontal="center"/>
    </xf>
    <xf numFmtId="165" fontId="1" fillId="0" borderId="0" xfId="4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4" applyNumberFormat="1" applyFont="1"/>
    <xf numFmtId="0" fontId="1" fillId="0" borderId="0" xfId="0" applyFont="1" applyBorder="1"/>
    <xf numFmtId="0" fontId="5" fillId="0" borderId="0" xfId="0" applyFont="1" applyAlignment="1">
      <alignment horizontal="center"/>
    </xf>
    <xf numFmtId="165" fontId="5" fillId="0" borderId="0" xfId="4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4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7" xfId="4" applyNumberFormat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165" fontId="1" fillId="0" borderId="0" xfId="4" applyNumberFormat="1" applyFill="1" applyBorder="1"/>
    <xf numFmtId="17" fontId="1" fillId="0" borderId="0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17" fontId="1" fillId="0" borderId="0" xfId="0" quotePrefix="1" applyNumberFormat="1" applyFont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as%20Structuring\EEX\EEX%20New%20VPP%20%20-%20Swap%20(5-29-0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as%20Structuring\EEX\Curveload_E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Summary"/>
      <sheetName val="N60753.2 - Unwind"/>
      <sheetName val="NYMEX Quote - Full Volume"/>
      <sheetName val="NYMEX Quote - Incremental Vol"/>
      <sheetName val="NYMEX Quote - BW Unwind"/>
      <sheetName val="Volume"/>
      <sheetName val="Volume2"/>
      <sheetName val="NYMEX Swap - Total Volume"/>
      <sheetName val="NYMEX Swap - Incremental Volume"/>
      <sheetName val="N60753.2"/>
      <sheetName val="N60753.1"/>
      <sheetName val="N60753.3"/>
      <sheetName val="N60753.6"/>
    </sheetNames>
    <sheetDataSet>
      <sheetData sheetId="0"/>
      <sheetData sheetId="1">
        <row r="15">
          <cell r="C15">
            <v>39904</v>
          </cell>
        </row>
        <row r="16">
          <cell r="C16">
            <v>38322</v>
          </cell>
        </row>
      </sheetData>
      <sheetData sheetId="2"/>
      <sheetData sheetId="3"/>
      <sheetData sheetId="4"/>
      <sheetData sheetId="5"/>
      <sheetData sheetId="6">
        <row r="11">
          <cell r="A11">
            <v>37073</v>
          </cell>
          <cell r="B11">
            <v>1764291</v>
          </cell>
          <cell r="C11">
            <v>1170518.7502606129</v>
          </cell>
          <cell r="D11">
            <v>593772.24973938707</v>
          </cell>
        </row>
        <row r="12">
          <cell r="A12">
            <v>37104</v>
          </cell>
          <cell r="B12">
            <v>1709183</v>
          </cell>
          <cell r="C12">
            <v>1170518.7502606129</v>
          </cell>
          <cell r="D12">
            <v>538664.24973938707</v>
          </cell>
        </row>
        <row r="13">
          <cell r="A13">
            <v>37135</v>
          </cell>
          <cell r="B13">
            <v>1655212</v>
          </cell>
          <cell r="C13">
            <v>1088854.6514052211</v>
          </cell>
          <cell r="D13">
            <v>566357.34859477892</v>
          </cell>
        </row>
        <row r="14">
          <cell r="A14">
            <v>37165</v>
          </cell>
          <cell r="B14">
            <v>1602338</v>
          </cell>
          <cell r="C14">
            <v>1088854.6514052211</v>
          </cell>
          <cell r="D14">
            <v>513483.34859477892</v>
          </cell>
        </row>
        <row r="15">
          <cell r="A15">
            <v>37196</v>
          </cell>
          <cell r="B15">
            <v>1550520</v>
          </cell>
          <cell r="C15">
            <v>1088854.6514052211</v>
          </cell>
          <cell r="D15">
            <v>461665.34859477892</v>
          </cell>
        </row>
        <row r="16">
          <cell r="A16">
            <v>37226</v>
          </cell>
          <cell r="B16">
            <v>1499721</v>
          </cell>
          <cell r="C16">
            <v>1036181.3076434938</v>
          </cell>
          <cell r="D16">
            <v>463539.69235650625</v>
          </cell>
        </row>
        <row r="17">
          <cell r="A17">
            <v>37257</v>
          </cell>
          <cell r="B17">
            <v>1449904</v>
          </cell>
          <cell r="C17">
            <v>1036181.3076434938</v>
          </cell>
          <cell r="D17">
            <v>413722.69235650625</v>
          </cell>
        </row>
        <row r="18">
          <cell r="A18">
            <v>37288</v>
          </cell>
          <cell r="B18">
            <v>1401034</v>
          </cell>
          <cell r="C18">
            <v>1036181.3076434938</v>
          </cell>
          <cell r="D18">
            <v>364852.69235650625</v>
          </cell>
        </row>
        <row r="19">
          <cell r="A19">
            <v>37316</v>
          </cell>
          <cell r="B19">
            <v>1353077</v>
          </cell>
          <cell r="C19">
            <v>936948.26229691878</v>
          </cell>
          <cell r="D19">
            <v>416128.73770308122</v>
          </cell>
        </row>
        <row r="20">
          <cell r="A20">
            <v>37347</v>
          </cell>
          <cell r="B20">
            <v>1305999</v>
          </cell>
          <cell r="C20">
            <v>936948.26229691878</v>
          </cell>
          <cell r="D20">
            <v>369050.73770308122</v>
          </cell>
        </row>
        <row r="21">
          <cell r="A21">
            <v>37377</v>
          </cell>
          <cell r="B21">
            <v>1259769</v>
          </cell>
          <cell r="C21">
            <v>936948.26229691878</v>
          </cell>
          <cell r="D21">
            <v>322820.73770308122</v>
          </cell>
        </row>
        <row r="22">
          <cell r="A22">
            <v>37408</v>
          </cell>
          <cell r="B22">
            <v>1168704</v>
          </cell>
          <cell r="C22">
            <v>881736.02696158853</v>
          </cell>
          <cell r="D22">
            <v>286967.97303841147</v>
          </cell>
        </row>
        <row r="23">
          <cell r="A23">
            <v>37438</v>
          </cell>
          <cell r="B23">
            <v>1135474</v>
          </cell>
          <cell r="C23">
            <v>881736.02696158853</v>
          </cell>
          <cell r="D23">
            <v>253737.97303841147</v>
          </cell>
        </row>
        <row r="24">
          <cell r="A24">
            <v>37469</v>
          </cell>
          <cell r="B24">
            <v>1102419</v>
          </cell>
          <cell r="C24">
            <v>881736.02696158853</v>
          </cell>
          <cell r="D24">
            <v>220682.97303841147</v>
          </cell>
        </row>
        <row r="25">
          <cell r="A25">
            <v>37500</v>
          </cell>
          <cell r="B25">
            <v>1069535</v>
          </cell>
          <cell r="C25">
            <v>828183.5300299509</v>
          </cell>
          <cell r="D25">
            <v>241351.4699700491</v>
          </cell>
        </row>
        <row r="26">
          <cell r="A26">
            <v>37530</v>
          </cell>
          <cell r="B26">
            <v>1036820</v>
          </cell>
          <cell r="C26">
            <v>828183.5300299509</v>
          </cell>
          <cell r="D26">
            <v>208636.4699700491</v>
          </cell>
        </row>
        <row r="27">
          <cell r="A27">
            <v>37561</v>
          </cell>
          <cell r="B27">
            <v>1004271</v>
          </cell>
          <cell r="C27">
            <v>828183.5300299509</v>
          </cell>
          <cell r="D27">
            <v>176087.4699700491</v>
          </cell>
        </row>
        <row r="28">
          <cell r="A28">
            <v>37591</v>
          </cell>
          <cell r="B28">
            <v>971884</v>
          </cell>
          <cell r="C28">
            <v>778002.37673081341</v>
          </cell>
          <cell r="D28">
            <v>193881.62326918659</v>
          </cell>
        </row>
        <row r="29">
          <cell r="A29">
            <v>37622</v>
          </cell>
          <cell r="B29">
            <v>954420</v>
          </cell>
          <cell r="C29">
            <v>778002.37673081341</v>
          </cell>
          <cell r="D29">
            <v>176417.62326918659</v>
          </cell>
        </row>
        <row r="30">
          <cell r="A30">
            <v>37653</v>
          </cell>
          <cell r="B30">
            <v>937270</v>
          </cell>
          <cell r="C30">
            <v>778002.37673081341</v>
          </cell>
          <cell r="D30">
            <v>159267.62326918659</v>
          </cell>
        </row>
        <row r="31">
          <cell r="A31">
            <v>37681</v>
          </cell>
          <cell r="B31">
            <v>920428</v>
          </cell>
          <cell r="C31">
            <v>743349.81248329801</v>
          </cell>
          <cell r="D31">
            <v>177078.18751670199</v>
          </cell>
        </row>
        <row r="32">
          <cell r="A32">
            <v>37712</v>
          </cell>
          <cell r="B32">
            <v>903889</v>
          </cell>
          <cell r="C32">
            <v>743349.81248329801</v>
          </cell>
          <cell r="D32">
            <v>160539.18751670199</v>
          </cell>
        </row>
        <row r="33">
          <cell r="A33">
            <v>37742</v>
          </cell>
          <cell r="B33">
            <v>887647</v>
          </cell>
          <cell r="C33">
            <v>743349.81248329801</v>
          </cell>
          <cell r="D33">
            <v>144297.18751670199</v>
          </cell>
        </row>
        <row r="34">
          <cell r="A34">
            <v>37773</v>
          </cell>
          <cell r="B34">
            <v>871696</v>
          </cell>
          <cell r="C34">
            <v>715141.45508815406</v>
          </cell>
          <cell r="D34">
            <v>156554.54491184594</v>
          </cell>
        </row>
        <row r="35">
          <cell r="A35">
            <v>37803</v>
          </cell>
          <cell r="B35">
            <v>856033</v>
          </cell>
          <cell r="C35">
            <v>715141.45508815406</v>
          </cell>
          <cell r="D35">
            <v>140891.54491184594</v>
          </cell>
        </row>
        <row r="36">
          <cell r="A36">
            <v>37834</v>
          </cell>
          <cell r="B36">
            <v>840651</v>
          </cell>
          <cell r="C36">
            <v>715141.45508815406</v>
          </cell>
          <cell r="D36">
            <v>125509.54491184594</v>
          </cell>
        </row>
        <row r="37">
          <cell r="A37">
            <v>37865</v>
          </cell>
          <cell r="B37">
            <v>825545</v>
          </cell>
          <cell r="C37">
            <v>666432.37598048325</v>
          </cell>
          <cell r="D37">
            <v>159112.62401951675</v>
          </cell>
        </row>
        <row r="38">
          <cell r="A38">
            <v>37895</v>
          </cell>
          <cell r="B38">
            <v>810710</v>
          </cell>
          <cell r="C38">
            <v>666432.37598048325</v>
          </cell>
          <cell r="D38">
            <v>144277.62401951675</v>
          </cell>
        </row>
        <row r="39">
          <cell r="A39">
            <v>37926</v>
          </cell>
          <cell r="B39">
            <v>796143</v>
          </cell>
          <cell r="C39">
            <v>666432.37598048325</v>
          </cell>
          <cell r="D39">
            <v>129710.62401951675</v>
          </cell>
        </row>
        <row r="40">
          <cell r="A40">
            <v>37956</v>
          </cell>
          <cell r="B40">
            <v>781837</v>
          </cell>
          <cell r="C40">
            <v>632264.50645960472</v>
          </cell>
          <cell r="D40">
            <v>149572.49354039528</v>
          </cell>
        </row>
        <row r="41">
          <cell r="A41">
            <v>37987</v>
          </cell>
          <cell r="B41">
            <v>767788</v>
          </cell>
          <cell r="C41">
            <v>632264.50645960472</v>
          </cell>
          <cell r="D41">
            <v>135523.49354039528</v>
          </cell>
        </row>
        <row r="42">
          <cell r="A42">
            <v>38018</v>
          </cell>
          <cell r="B42">
            <v>753991</v>
          </cell>
          <cell r="C42">
            <v>632264.50645960472</v>
          </cell>
          <cell r="D42">
            <v>121726.49354039528</v>
          </cell>
        </row>
        <row r="43">
          <cell r="A43">
            <v>38047</v>
          </cell>
          <cell r="B43">
            <v>740443</v>
          </cell>
          <cell r="C43">
            <v>561604.32608045603</v>
          </cell>
          <cell r="D43">
            <v>178838.67391954397</v>
          </cell>
        </row>
        <row r="44">
          <cell r="A44">
            <v>38078</v>
          </cell>
          <cell r="B44">
            <v>727137</v>
          </cell>
          <cell r="C44">
            <v>561604.32608045603</v>
          </cell>
          <cell r="D44">
            <v>165532.67391954397</v>
          </cell>
        </row>
        <row r="45">
          <cell r="A45">
            <v>38108</v>
          </cell>
          <cell r="B45">
            <v>714071</v>
          </cell>
          <cell r="C45">
            <v>561604.32608045603</v>
          </cell>
          <cell r="D45">
            <v>152466.67391954397</v>
          </cell>
        </row>
        <row r="46">
          <cell r="A46">
            <v>38139</v>
          </cell>
          <cell r="B46">
            <v>701240</v>
          </cell>
          <cell r="C46">
            <v>563268.52855117561</v>
          </cell>
          <cell r="D46">
            <v>137971.47144882439</v>
          </cell>
        </row>
        <row r="47">
          <cell r="A47">
            <v>38169</v>
          </cell>
          <cell r="B47">
            <v>688639</v>
          </cell>
          <cell r="C47">
            <v>563268.52855117561</v>
          </cell>
          <cell r="D47">
            <v>125370.47144882439</v>
          </cell>
        </row>
        <row r="48">
          <cell r="A48">
            <v>38200</v>
          </cell>
          <cell r="B48">
            <v>676265</v>
          </cell>
          <cell r="C48">
            <v>563268.52855117561</v>
          </cell>
          <cell r="D48">
            <v>112996.47144882439</v>
          </cell>
        </row>
        <row r="49">
          <cell r="A49">
            <v>38231</v>
          </cell>
          <cell r="B49">
            <v>664113</v>
          </cell>
          <cell r="C49">
            <v>561604.32608045603</v>
          </cell>
          <cell r="D49">
            <v>102508.67391954397</v>
          </cell>
        </row>
        <row r="50">
          <cell r="A50">
            <v>38261</v>
          </cell>
          <cell r="B50">
            <v>652180</v>
          </cell>
          <cell r="C50">
            <v>561604.32608045603</v>
          </cell>
          <cell r="D50">
            <v>90575.673919543973</v>
          </cell>
        </row>
        <row r="51">
          <cell r="A51">
            <v>38292</v>
          </cell>
          <cell r="B51">
            <v>640461</v>
          </cell>
          <cell r="C51">
            <v>561604.32608045603</v>
          </cell>
          <cell r="D51">
            <v>78856.673919543973</v>
          </cell>
        </row>
        <row r="52">
          <cell r="A52">
            <v>38322</v>
          </cell>
          <cell r="B52">
            <v>628952</v>
          </cell>
          <cell r="C52">
            <v>536846.11393913848</v>
          </cell>
          <cell r="D52">
            <v>92105.886060861521</v>
          </cell>
        </row>
        <row r="53">
          <cell r="A53">
            <v>38353</v>
          </cell>
          <cell r="B53">
            <v>617650</v>
          </cell>
          <cell r="C53">
            <v>536846.11393913848</v>
          </cell>
          <cell r="D53">
            <v>80803.886060861521</v>
          </cell>
        </row>
        <row r="54">
          <cell r="A54">
            <v>38384</v>
          </cell>
          <cell r="B54">
            <v>606552</v>
          </cell>
          <cell r="C54">
            <v>536846.11393913848</v>
          </cell>
          <cell r="D54">
            <v>69705.886060861521</v>
          </cell>
        </row>
        <row r="55">
          <cell r="A55">
            <v>38412</v>
          </cell>
          <cell r="B55">
            <v>595652</v>
          </cell>
          <cell r="D55">
            <v>595652</v>
          </cell>
        </row>
        <row r="56">
          <cell r="A56">
            <v>38443</v>
          </cell>
          <cell r="B56">
            <v>584949</v>
          </cell>
          <cell r="D56">
            <v>584949</v>
          </cell>
        </row>
        <row r="57">
          <cell r="A57">
            <v>38473</v>
          </cell>
          <cell r="B57">
            <v>574438</v>
          </cell>
          <cell r="D57">
            <v>574438</v>
          </cell>
        </row>
        <row r="58">
          <cell r="A58">
            <v>38504</v>
          </cell>
          <cell r="B58">
            <v>564116</v>
          </cell>
          <cell r="D58">
            <v>564116</v>
          </cell>
        </row>
        <row r="59">
          <cell r="A59">
            <v>38534</v>
          </cell>
          <cell r="B59">
            <v>553979</v>
          </cell>
          <cell r="D59">
            <v>553979</v>
          </cell>
        </row>
        <row r="60">
          <cell r="A60">
            <v>38565</v>
          </cell>
          <cell r="B60">
            <v>544025</v>
          </cell>
          <cell r="D60">
            <v>544025</v>
          </cell>
        </row>
        <row r="61">
          <cell r="A61">
            <v>38596</v>
          </cell>
          <cell r="B61">
            <v>534249</v>
          </cell>
          <cell r="D61">
            <v>534249</v>
          </cell>
        </row>
        <row r="62">
          <cell r="A62">
            <v>38626</v>
          </cell>
          <cell r="B62">
            <v>524649</v>
          </cell>
          <cell r="D62">
            <v>524649</v>
          </cell>
        </row>
        <row r="63">
          <cell r="A63">
            <v>38657</v>
          </cell>
          <cell r="B63">
            <v>515221</v>
          </cell>
          <cell r="D63">
            <v>515221</v>
          </cell>
        </row>
        <row r="64">
          <cell r="A64">
            <v>38687</v>
          </cell>
          <cell r="B64">
            <v>505963</v>
          </cell>
          <cell r="D64">
            <v>505963</v>
          </cell>
        </row>
        <row r="65">
          <cell r="A65">
            <v>38718</v>
          </cell>
          <cell r="B65">
            <v>496872</v>
          </cell>
          <cell r="D65">
            <v>496872</v>
          </cell>
        </row>
        <row r="66">
          <cell r="A66">
            <v>38749</v>
          </cell>
          <cell r="B66">
            <v>487943</v>
          </cell>
          <cell r="D66">
            <v>487943</v>
          </cell>
        </row>
        <row r="67">
          <cell r="A67">
            <v>38777</v>
          </cell>
          <cell r="B67">
            <v>479175</v>
          </cell>
          <cell r="D67">
            <v>479175</v>
          </cell>
        </row>
        <row r="68">
          <cell r="A68">
            <v>38808</v>
          </cell>
          <cell r="B68">
            <v>470565</v>
          </cell>
          <cell r="D68">
            <v>470565</v>
          </cell>
        </row>
        <row r="69">
          <cell r="A69">
            <v>38838</v>
          </cell>
          <cell r="B69">
            <v>462109</v>
          </cell>
          <cell r="D69">
            <v>462109</v>
          </cell>
        </row>
        <row r="70">
          <cell r="A70">
            <v>38869</v>
          </cell>
          <cell r="B70">
            <v>453806</v>
          </cell>
          <cell r="D70">
            <v>453806</v>
          </cell>
        </row>
        <row r="71">
          <cell r="A71">
            <v>38899</v>
          </cell>
          <cell r="B71">
            <v>445651</v>
          </cell>
          <cell r="D71">
            <v>445651</v>
          </cell>
        </row>
        <row r="72">
          <cell r="A72">
            <v>38930</v>
          </cell>
          <cell r="B72">
            <v>437643</v>
          </cell>
          <cell r="D72">
            <v>437643</v>
          </cell>
        </row>
        <row r="73">
          <cell r="A73">
            <v>38961</v>
          </cell>
          <cell r="B73">
            <v>429779</v>
          </cell>
          <cell r="D73">
            <v>429779</v>
          </cell>
        </row>
        <row r="74">
          <cell r="A74">
            <v>38991</v>
          </cell>
          <cell r="B74">
            <v>422056</v>
          </cell>
          <cell r="D74">
            <v>422056</v>
          </cell>
        </row>
        <row r="75">
          <cell r="A75">
            <v>39022</v>
          </cell>
          <cell r="B75">
            <v>414472</v>
          </cell>
          <cell r="D75">
            <v>414472</v>
          </cell>
        </row>
        <row r="76">
          <cell r="A76">
            <v>39052</v>
          </cell>
          <cell r="B76">
            <v>407024</v>
          </cell>
          <cell r="D76">
            <v>407024</v>
          </cell>
        </row>
        <row r="77">
          <cell r="A77">
            <v>39083</v>
          </cell>
          <cell r="B77">
            <v>399711</v>
          </cell>
          <cell r="D77">
            <v>399711</v>
          </cell>
        </row>
        <row r="78">
          <cell r="A78">
            <v>39114</v>
          </cell>
          <cell r="B78">
            <v>392528</v>
          </cell>
          <cell r="D78">
            <v>392528</v>
          </cell>
        </row>
        <row r="79">
          <cell r="A79">
            <v>39142</v>
          </cell>
          <cell r="B79">
            <v>385475</v>
          </cell>
          <cell r="D79">
            <v>385475</v>
          </cell>
        </row>
        <row r="80">
          <cell r="A80">
            <v>39173</v>
          </cell>
          <cell r="B80">
            <v>378548</v>
          </cell>
          <cell r="D80">
            <v>378548</v>
          </cell>
        </row>
        <row r="81">
          <cell r="A81">
            <v>39203</v>
          </cell>
          <cell r="B81">
            <v>371746</v>
          </cell>
          <cell r="D81">
            <v>371746</v>
          </cell>
        </row>
        <row r="82">
          <cell r="A82">
            <v>39234</v>
          </cell>
          <cell r="B82">
            <v>365066</v>
          </cell>
          <cell r="D82">
            <v>365066</v>
          </cell>
        </row>
        <row r="83">
          <cell r="A83">
            <v>39264</v>
          </cell>
          <cell r="B83">
            <v>358506</v>
          </cell>
          <cell r="D83">
            <v>358506</v>
          </cell>
        </row>
        <row r="84">
          <cell r="A84">
            <v>39295</v>
          </cell>
          <cell r="B84">
            <v>352064</v>
          </cell>
          <cell r="D84">
            <v>352064</v>
          </cell>
        </row>
        <row r="85">
          <cell r="A85">
            <v>39326</v>
          </cell>
          <cell r="B85">
            <v>345738</v>
          </cell>
          <cell r="D85">
            <v>345738</v>
          </cell>
        </row>
        <row r="86">
          <cell r="A86">
            <v>39356</v>
          </cell>
          <cell r="B86">
            <v>339525</v>
          </cell>
          <cell r="D86">
            <v>339525</v>
          </cell>
        </row>
        <row r="87">
          <cell r="A87">
            <v>39387</v>
          </cell>
          <cell r="B87">
            <v>333424</v>
          </cell>
          <cell r="D87">
            <v>333424</v>
          </cell>
        </row>
        <row r="88">
          <cell r="A88">
            <v>39417</v>
          </cell>
          <cell r="B88">
            <v>327433</v>
          </cell>
          <cell r="D88">
            <v>327433</v>
          </cell>
        </row>
        <row r="89">
          <cell r="A89">
            <v>39448</v>
          </cell>
          <cell r="B89">
            <v>321549</v>
          </cell>
          <cell r="D89">
            <v>321549</v>
          </cell>
        </row>
        <row r="90">
          <cell r="A90">
            <v>39479</v>
          </cell>
          <cell r="B90">
            <v>315771</v>
          </cell>
          <cell r="D90">
            <v>315771</v>
          </cell>
        </row>
        <row r="91">
          <cell r="A91">
            <v>39508</v>
          </cell>
          <cell r="B91">
            <v>310097</v>
          </cell>
          <cell r="D91">
            <v>310097</v>
          </cell>
        </row>
        <row r="92">
          <cell r="A92">
            <v>39539</v>
          </cell>
          <cell r="B92">
            <v>304525</v>
          </cell>
          <cell r="D92">
            <v>304525</v>
          </cell>
        </row>
        <row r="93">
          <cell r="A93">
            <v>39569</v>
          </cell>
          <cell r="B93">
            <v>299053</v>
          </cell>
          <cell r="D93">
            <v>299053</v>
          </cell>
        </row>
        <row r="94">
          <cell r="A94">
            <v>39600</v>
          </cell>
          <cell r="B94">
            <v>293679</v>
          </cell>
          <cell r="D94">
            <v>293679</v>
          </cell>
        </row>
        <row r="95">
          <cell r="A95">
            <v>39630</v>
          </cell>
          <cell r="B95">
            <v>288402</v>
          </cell>
          <cell r="D95">
            <v>288402</v>
          </cell>
        </row>
        <row r="96">
          <cell r="A96">
            <v>39661</v>
          </cell>
          <cell r="B96">
            <v>283219</v>
          </cell>
          <cell r="D96">
            <v>283219</v>
          </cell>
        </row>
        <row r="97">
          <cell r="A97">
            <v>39692</v>
          </cell>
          <cell r="B97">
            <v>278130</v>
          </cell>
          <cell r="D97">
            <v>278130</v>
          </cell>
        </row>
        <row r="98">
          <cell r="A98">
            <v>39722</v>
          </cell>
          <cell r="B98">
            <v>273132</v>
          </cell>
          <cell r="D98">
            <v>273132</v>
          </cell>
        </row>
        <row r="99">
          <cell r="A99">
            <v>39753</v>
          </cell>
          <cell r="B99">
            <v>268224</v>
          </cell>
          <cell r="D99">
            <v>268224</v>
          </cell>
        </row>
        <row r="100">
          <cell r="A100">
            <v>39783</v>
          </cell>
          <cell r="B100">
            <v>263405</v>
          </cell>
          <cell r="D100">
            <v>263405</v>
          </cell>
        </row>
        <row r="101">
          <cell r="A101">
            <v>39814</v>
          </cell>
          <cell r="B101">
            <v>258672</v>
          </cell>
          <cell r="D101">
            <v>258672</v>
          </cell>
        </row>
        <row r="102">
          <cell r="A102">
            <v>39845</v>
          </cell>
          <cell r="B102">
            <v>254023</v>
          </cell>
          <cell r="D102">
            <v>254023</v>
          </cell>
        </row>
        <row r="103">
          <cell r="A103">
            <v>39873</v>
          </cell>
          <cell r="B103">
            <v>249459</v>
          </cell>
          <cell r="D103">
            <v>249459</v>
          </cell>
        </row>
        <row r="104">
          <cell r="A104">
            <v>39904</v>
          </cell>
          <cell r="B104">
            <v>244976</v>
          </cell>
          <cell r="D104">
            <v>244976</v>
          </cell>
        </row>
        <row r="105">
          <cell r="A105">
            <v>39934</v>
          </cell>
          <cell r="B105">
            <v>240574</v>
          </cell>
          <cell r="D105">
            <v>240574</v>
          </cell>
        </row>
        <row r="106">
          <cell r="A106">
            <v>39965</v>
          </cell>
          <cell r="B106">
            <v>236251</v>
          </cell>
          <cell r="D106">
            <v>236251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>
        <row r="6">
          <cell r="A6">
            <v>37040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37040</v>
          </cell>
          <cell r="E11">
            <v>37040</v>
          </cell>
          <cell r="F11">
            <v>37040</v>
          </cell>
          <cell r="G11">
            <v>37040</v>
          </cell>
        </row>
        <row r="12">
          <cell r="C12" t="str">
            <v>Prompt Month</v>
          </cell>
          <cell r="D12">
            <v>37043</v>
          </cell>
          <cell r="E12">
            <v>37043</v>
          </cell>
          <cell r="F12">
            <v>37043</v>
          </cell>
          <cell r="G12">
            <v>37043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GHUAN</v>
          </cell>
        </row>
        <row r="17">
          <cell r="C17">
            <v>37043</v>
          </cell>
          <cell r="D17">
            <v>4.1103815145576497E-2</v>
          </cell>
          <cell r="E17">
            <v>3.738</v>
          </cell>
          <cell r="F17">
            <v>0.53</v>
          </cell>
          <cell r="G17">
            <v>0.43</v>
          </cell>
        </row>
        <row r="18">
          <cell r="C18">
            <v>37073</v>
          </cell>
          <cell r="D18">
            <v>4.1457961575293002E-2</v>
          </cell>
          <cell r="E18">
            <v>3.81</v>
          </cell>
          <cell r="F18">
            <v>0.56999999999999995</v>
          </cell>
          <cell r="G18">
            <v>0.48</v>
          </cell>
        </row>
        <row r="19">
          <cell r="C19">
            <v>37104</v>
          </cell>
          <cell r="D19">
            <v>4.1137299082045803E-2</v>
          </cell>
          <cell r="E19">
            <v>3.8930000000000002</v>
          </cell>
          <cell r="F19">
            <v>0.56000000000000005</v>
          </cell>
          <cell r="G19">
            <v>0.53</v>
          </cell>
        </row>
        <row r="20">
          <cell r="C20">
            <v>37135</v>
          </cell>
          <cell r="D20">
            <v>4.0784333196384602E-2</v>
          </cell>
          <cell r="E20">
            <v>3.93</v>
          </cell>
          <cell r="F20">
            <v>0.56000000000000005</v>
          </cell>
          <cell r="G20">
            <v>0.53</v>
          </cell>
        </row>
        <row r="21">
          <cell r="C21">
            <v>37165</v>
          </cell>
          <cell r="D21">
            <v>4.0614808308079703E-2</v>
          </cell>
          <cell r="E21">
            <v>3.9620000000000002</v>
          </cell>
          <cell r="F21">
            <v>0.5625</v>
          </cell>
          <cell r="G21">
            <v>0.57999999999999996</v>
          </cell>
        </row>
        <row r="22">
          <cell r="C22">
            <v>37196</v>
          </cell>
          <cell r="D22">
            <v>4.0544387911367198E-2</v>
          </cell>
          <cell r="E22">
            <v>4.1420000000000003</v>
          </cell>
          <cell r="F22">
            <v>0.56999999999999995</v>
          </cell>
          <cell r="G22">
            <v>0.9</v>
          </cell>
        </row>
        <row r="23">
          <cell r="C23">
            <v>37226</v>
          </cell>
          <cell r="D23">
            <v>4.0476239141938604E-2</v>
          </cell>
          <cell r="E23">
            <v>4.3210000000000006</v>
          </cell>
          <cell r="F23">
            <v>0.57750000000000001</v>
          </cell>
          <cell r="G23">
            <v>1.1000000000000001</v>
          </cell>
        </row>
        <row r="24">
          <cell r="C24">
            <v>37257</v>
          </cell>
          <cell r="D24">
            <v>4.0599297268253405E-2</v>
          </cell>
          <cell r="E24">
            <v>4.4009999999999998</v>
          </cell>
          <cell r="F24">
            <v>0.58499999999999996</v>
          </cell>
          <cell r="G24">
            <v>1.1000000000000001</v>
          </cell>
        </row>
        <row r="25">
          <cell r="C25">
            <v>37288</v>
          </cell>
          <cell r="D25">
            <v>4.0990248766477506E-2</v>
          </cell>
          <cell r="E25">
            <v>4.2910000000000004</v>
          </cell>
          <cell r="F25">
            <v>0.57999999999999996</v>
          </cell>
          <cell r="G25">
            <v>1.1000000000000001</v>
          </cell>
        </row>
        <row r="26">
          <cell r="C26">
            <v>37316</v>
          </cell>
          <cell r="D26">
            <v>4.1343366292800901E-2</v>
          </cell>
          <cell r="E26">
            <v>4.13</v>
          </cell>
          <cell r="F26">
            <v>0.53</v>
          </cell>
          <cell r="G26">
            <v>0.85</v>
          </cell>
        </row>
        <row r="27">
          <cell r="C27">
            <v>37347</v>
          </cell>
          <cell r="D27">
            <v>4.1764819324632302E-2</v>
          </cell>
          <cell r="E27">
            <v>3.8130000000000002</v>
          </cell>
          <cell r="F27">
            <v>0.42</v>
          </cell>
          <cell r="G27">
            <v>0.4</v>
          </cell>
        </row>
        <row r="28">
          <cell r="C28">
            <v>37377</v>
          </cell>
          <cell r="D28">
            <v>4.2200907619882197E-2</v>
          </cell>
          <cell r="E28">
            <v>3.7530000000000001</v>
          </cell>
          <cell r="F28">
            <v>0.375</v>
          </cell>
          <cell r="G28">
            <v>0.45</v>
          </cell>
        </row>
        <row r="29">
          <cell r="C29">
            <v>37408</v>
          </cell>
          <cell r="D29">
            <v>4.2651532258600501E-2</v>
          </cell>
          <cell r="E29">
            <v>3.8030000000000004</v>
          </cell>
          <cell r="F29">
            <v>0.3725</v>
          </cell>
          <cell r="G29">
            <v>0.45</v>
          </cell>
        </row>
        <row r="30">
          <cell r="C30">
            <v>37438</v>
          </cell>
          <cell r="D30">
            <v>4.3117004661311804E-2</v>
          </cell>
          <cell r="E30">
            <v>3.8560000000000003</v>
          </cell>
          <cell r="F30">
            <v>0.3725</v>
          </cell>
          <cell r="G30">
            <v>0.5</v>
          </cell>
        </row>
        <row r="31">
          <cell r="C31">
            <v>37469</v>
          </cell>
          <cell r="D31">
            <v>4.3646035286512702E-2</v>
          </cell>
          <cell r="E31">
            <v>3.8890000000000002</v>
          </cell>
          <cell r="F31">
            <v>0.3725</v>
          </cell>
          <cell r="G31">
            <v>0.55000000000000004</v>
          </cell>
        </row>
        <row r="32">
          <cell r="C32">
            <v>37500</v>
          </cell>
          <cell r="D32">
            <v>4.4175066005449203E-2</v>
          </cell>
          <cell r="E32">
            <v>3.9060000000000001</v>
          </cell>
          <cell r="F32">
            <v>0.375</v>
          </cell>
          <cell r="G32">
            <v>0.55000000000000004</v>
          </cell>
        </row>
        <row r="33">
          <cell r="C33">
            <v>37530</v>
          </cell>
          <cell r="D33">
            <v>4.4689517874061002E-2</v>
          </cell>
          <cell r="E33">
            <v>3.9240000000000004</v>
          </cell>
          <cell r="F33">
            <v>0.3725</v>
          </cell>
          <cell r="G33">
            <v>0.6</v>
          </cell>
        </row>
        <row r="34">
          <cell r="C34">
            <v>37561</v>
          </cell>
          <cell r="D34">
            <v>4.5224672300563803E-2</v>
          </cell>
          <cell r="E34">
            <v>4.0590000000000002</v>
          </cell>
          <cell r="F34">
            <v>0.3775</v>
          </cell>
          <cell r="G34">
            <v>0.8</v>
          </cell>
        </row>
        <row r="35">
          <cell r="C35">
            <v>37591</v>
          </cell>
          <cell r="D35">
            <v>4.5742563772307704E-2</v>
          </cell>
          <cell r="E35">
            <v>4.1989999999999998</v>
          </cell>
          <cell r="F35">
            <v>0.38</v>
          </cell>
          <cell r="G35">
            <v>1</v>
          </cell>
        </row>
        <row r="36">
          <cell r="C36">
            <v>37622</v>
          </cell>
          <cell r="D36">
            <v>4.6282714267940998E-2</v>
          </cell>
          <cell r="E36">
            <v>4.2590000000000003</v>
          </cell>
          <cell r="F36">
            <v>0.38500000000000001</v>
          </cell>
          <cell r="G36">
            <v>1</v>
          </cell>
        </row>
        <row r="37">
          <cell r="C37">
            <v>37653</v>
          </cell>
          <cell r="D37">
            <v>4.6828931288664499E-2</v>
          </cell>
          <cell r="E37">
            <v>4.1390000000000002</v>
          </cell>
          <cell r="F37">
            <v>0.3775</v>
          </cell>
          <cell r="G37">
            <v>1</v>
          </cell>
        </row>
        <row r="38">
          <cell r="C38">
            <v>37681</v>
          </cell>
          <cell r="D38">
            <v>4.7322288683459703E-2</v>
          </cell>
          <cell r="E38">
            <v>3.9890000000000003</v>
          </cell>
          <cell r="F38">
            <v>0.35499999999999998</v>
          </cell>
          <cell r="G38">
            <v>0.75</v>
          </cell>
        </row>
        <row r="39">
          <cell r="C39">
            <v>37712</v>
          </cell>
          <cell r="D39">
            <v>4.7839180803882705E-2</v>
          </cell>
          <cell r="E39">
            <v>3.7290000000000001</v>
          </cell>
          <cell r="F39">
            <v>0.33500000000000002</v>
          </cell>
          <cell r="G39">
            <v>0.4</v>
          </cell>
        </row>
        <row r="40">
          <cell r="C40">
            <v>37742</v>
          </cell>
          <cell r="D40">
            <v>4.8298956776006402E-2</v>
          </cell>
          <cell r="E40">
            <v>3.714</v>
          </cell>
          <cell r="F40">
            <v>0.33</v>
          </cell>
          <cell r="G40">
            <v>0.45</v>
          </cell>
        </row>
        <row r="41">
          <cell r="C41">
            <v>37773</v>
          </cell>
          <cell r="D41">
            <v>4.87740586880787E-2</v>
          </cell>
          <cell r="E41">
            <v>3.754</v>
          </cell>
          <cell r="F41">
            <v>0.33</v>
          </cell>
          <cell r="G41">
            <v>0.45</v>
          </cell>
        </row>
        <row r="42">
          <cell r="C42">
            <v>37803</v>
          </cell>
          <cell r="D42">
            <v>4.9218561116699498E-2</v>
          </cell>
          <cell r="E42">
            <v>3.8090000000000002</v>
          </cell>
          <cell r="F42">
            <v>0.33</v>
          </cell>
          <cell r="G42">
            <v>0.5</v>
          </cell>
        </row>
        <row r="43">
          <cell r="C43">
            <v>37834</v>
          </cell>
          <cell r="D43">
            <v>4.9655981514882701E-2</v>
          </cell>
          <cell r="E43">
            <v>3.839</v>
          </cell>
          <cell r="F43">
            <v>0.33</v>
          </cell>
          <cell r="G43">
            <v>0.55000000000000004</v>
          </cell>
        </row>
        <row r="44">
          <cell r="C44">
            <v>37865</v>
          </cell>
          <cell r="D44">
            <v>5.0093401976961001E-2</v>
          </cell>
          <cell r="E44">
            <v>3.851</v>
          </cell>
          <cell r="F44">
            <v>0.33250000000000002</v>
          </cell>
          <cell r="G44">
            <v>0.55000000000000004</v>
          </cell>
        </row>
        <row r="45">
          <cell r="C45">
            <v>37895</v>
          </cell>
          <cell r="D45">
            <v>5.0496127205373199E-2</v>
          </cell>
          <cell r="E45">
            <v>3.8740000000000001</v>
          </cell>
          <cell r="F45">
            <v>0.33500000000000002</v>
          </cell>
          <cell r="G45">
            <v>0.6</v>
          </cell>
        </row>
        <row r="46">
          <cell r="C46">
            <v>37926</v>
          </cell>
          <cell r="D46">
            <v>5.0886466107245905E-2</v>
          </cell>
          <cell r="E46">
            <v>4.0090000000000003</v>
          </cell>
          <cell r="F46">
            <v>0.33750000000000002</v>
          </cell>
          <cell r="G46">
            <v>0.8</v>
          </cell>
        </row>
        <row r="47">
          <cell r="C47">
            <v>37956</v>
          </cell>
          <cell r="D47">
            <v>5.1264213480054707E-2</v>
          </cell>
          <cell r="E47">
            <v>4.149</v>
          </cell>
          <cell r="F47">
            <v>0.33750000000000002</v>
          </cell>
          <cell r="G47">
            <v>1</v>
          </cell>
        </row>
        <row r="48">
          <cell r="C48">
            <v>37987</v>
          </cell>
          <cell r="D48">
            <v>5.1642318387938001E-2</v>
          </cell>
          <cell r="E48">
            <v>4.1950000000000003</v>
          </cell>
          <cell r="F48">
            <v>0.34</v>
          </cell>
          <cell r="G48">
            <v>1</v>
          </cell>
        </row>
        <row r="49">
          <cell r="C49">
            <v>38018</v>
          </cell>
          <cell r="D49">
            <v>5.2007373641615104E-2</v>
          </cell>
          <cell r="E49">
            <v>4.077</v>
          </cell>
          <cell r="F49">
            <v>0.32500000000000001</v>
          </cell>
          <cell r="G49">
            <v>1</v>
          </cell>
        </row>
        <row r="50">
          <cell r="C50">
            <v>38047</v>
          </cell>
          <cell r="D50">
            <v>5.2348876983684602E-2</v>
          </cell>
          <cell r="E50">
            <v>3.9440000000000004</v>
          </cell>
          <cell r="F50">
            <v>0.3175</v>
          </cell>
          <cell r="G50">
            <v>0.75</v>
          </cell>
        </row>
        <row r="51">
          <cell r="C51">
            <v>38078</v>
          </cell>
          <cell r="D51">
            <v>5.2685018605326907E-2</v>
          </cell>
          <cell r="E51">
            <v>3.7790000000000004</v>
          </cell>
          <cell r="F51">
            <v>0.3</v>
          </cell>
          <cell r="G51">
            <v>0.4</v>
          </cell>
        </row>
        <row r="52">
          <cell r="C52">
            <v>38108</v>
          </cell>
          <cell r="D52">
            <v>5.2980470563133202E-2</v>
          </cell>
          <cell r="E52">
            <v>3.7690000000000001</v>
          </cell>
          <cell r="F52">
            <v>0.29749999999999999</v>
          </cell>
          <cell r="G52">
            <v>0.45</v>
          </cell>
        </row>
        <row r="53">
          <cell r="C53">
            <v>38139</v>
          </cell>
          <cell r="D53">
            <v>5.3285770950108002E-2</v>
          </cell>
          <cell r="E53">
            <v>3.8090000000000002</v>
          </cell>
          <cell r="F53">
            <v>0.29749999999999999</v>
          </cell>
          <cell r="G53">
            <v>0.45</v>
          </cell>
        </row>
        <row r="54">
          <cell r="C54">
            <v>38169</v>
          </cell>
          <cell r="D54">
            <v>5.3568117087565301E-2</v>
          </cell>
          <cell r="E54">
            <v>3.859</v>
          </cell>
          <cell r="F54">
            <v>0.29749999999999999</v>
          </cell>
          <cell r="G54">
            <v>0.5</v>
          </cell>
        </row>
        <row r="55">
          <cell r="C55">
            <v>38200</v>
          </cell>
          <cell r="D55">
            <v>5.3845482091575504E-2</v>
          </cell>
          <cell r="E55">
            <v>3.899</v>
          </cell>
          <cell r="F55">
            <v>0.29749999999999999</v>
          </cell>
          <cell r="G55">
            <v>0.55000000000000004</v>
          </cell>
        </row>
        <row r="56">
          <cell r="C56">
            <v>38231</v>
          </cell>
          <cell r="D56">
            <v>5.4122847121223797E-2</v>
          </cell>
          <cell r="E56">
            <v>3.911</v>
          </cell>
          <cell r="F56">
            <v>0.29749999999999999</v>
          </cell>
          <cell r="G56">
            <v>0.55000000000000004</v>
          </cell>
        </row>
        <row r="57">
          <cell r="C57">
            <v>38261</v>
          </cell>
          <cell r="D57">
            <v>5.4379896644221E-2</v>
          </cell>
          <cell r="E57">
            <v>3.9440000000000004</v>
          </cell>
          <cell r="F57">
            <v>0.29749999999999999</v>
          </cell>
          <cell r="G57">
            <v>0.6</v>
          </cell>
        </row>
        <row r="58">
          <cell r="C58">
            <v>38292</v>
          </cell>
          <cell r="D58">
            <v>5.4634580073207303E-2</v>
          </cell>
          <cell r="E58">
            <v>4.0790000000000006</v>
          </cell>
          <cell r="F58">
            <v>0.29749999999999999</v>
          </cell>
          <cell r="G58">
            <v>0.8</v>
          </cell>
        </row>
        <row r="59">
          <cell r="C59">
            <v>38322</v>
          </cell>
          <cell r="D59">
            <v>5.4881047928283501E-2</v>
          </cell>
          <cell r="E59">
            <v>4.2190000000000003</v>
          </cell>
          <cell r="F59">
            <v>0.3</v>
          </cell>
          <cell r="G59">
            <v>1</v>
          </cell>
        </row>
        <row r="60">
          <cell r="C60">
            <v>38353</v>
          </cell>
          <cell r="D60">
            <v>5.5131254915809197E-2</v>
          </cell>
          <cell r="E60">
            <v>4.24</v>
          </cell>
          <cell r="F60">
            <v>0.30499999999999999</v>
          </cell>
          <cell r="G60">
            <v>1</v>
          </cell>
        </row>
        <row r="61">
          <cell r="C61">
            <v>38384</v>
          </cell>
          <cell r="D61">
            <v>5.53777754076656E-2</v>
          </cell>
          <cell r="E61">
            <v>4.1219999999999999</v>
          </cell>
          <cell r="F61">
            <v>0.29749999999999999</v>
          </cell>
          <cell r="G61">
            <v>1</v>
          </cell>
        </row>
        <row r="62">
          <cell r="C62">
            <v>38412</v>
          </cell>
          <cell r="D62">
            <v>5.5600439095124396E-2</v>
          </cell>
          <cell r="E62">
            <v>3.9890000000000003</v>
          </cell>
          <cell r="F62">
            <v>0.28999999999999998</v>
          </cell>
          <cell r="G62">
            <v>0.75</v>
          </cell>
        </row>
        <row r="63">
          <cell r="C63">
            <v>38443</v>
          </cell>
          <cell r="D63">
            <v>5.5828297815445606E-2</v>
          </cell>
          <cell r="E63">
            <v>3.8240000000000003</v>
          </cell>
          <cell r="F63">
            <v>0.28000000000000003</v>
          </cell>
          <cell r="G63">
            <v>0.4</v>
          </cell>
        </row>
        <row r="64">
          <cell r="C64">
            <v>38473</v>
          </cell>
          <cell r="D64">
            <v>5.6032442585569206E-2</v>
          </cell>
          <cell r="E64">
            <v>3.8140000000000001</v>
          </cell>
          <cell r="F64">
            <v>0.27250000000000002</v>
          </cell>
          <cell r="G64">
            <v>0.45</v>
          </cell>
        </row>
        <row r="65">
          <cell r="C65">
            <v>38504</v>
          </cell>
          <cell r="D65">
            <v>5.6243392195938706E-2</v>
          </cell>
          <cell r="E65">
            <v>3.8540000000000001</v>
          </cell>
          <cell r="F65">
            <v>0.26750000000000002</v>
          </cell>
          <cell r="G65">
            <v>0.45</v>
          </cell>
        </row>
        <row r="66">
          <cell r="C66">
            <v>38534</v>
          </cell>
          <cell r="D66">
            <v>5.6452345740403601E-2</v>
          </cell>
          <cell r="E66">
            <v>3.9040000000000004</v>
          </cell>
          <cell r="F66">
            <v>0.26750000000000002</v>
          </cell>
          <cell r="G66">
            <v>0.5</v>
          </cell>
        </row>
        <row r="67">
          <cell r="C67">
            <v>38565</v>
          </cell>
          <cell r="D67">
            <v>5.6673233456319992E-2</v>
          </cell>
          <cell r="E67">
            <v>3.9440000000000004</v>
          </cell>
          <cell r="F67">
            <v>0.26750000000000002</v>
          </cell>
          <cell r="G67">
            <v>0.55000000000000004</v>
          </cell>
        </row>
        <row r="68">
          <cell r="C68">
            <v>38596</v>
          </cell>
          <cell r="D68">
            <v>5.6894121188474998E-2</v>
          </cell>
          <cell r="E68">
            <v>3.9560000000000004</v>
          </cell>
          <cell r="F68">
            <v>0.26750000000000002</v>
          </cell>
          <cell r="G68">
            <v>0.55000000000000004</v>
          </cell>
        </row>
        <row r="69">
          <cell r="C69">
            <v>38626</v>
          </cell>
          <cell r="D69">
            <v>5.7107883525373097E-2</v>
          </cell>
          <cell r="E69">
            <v>3.9890000000000003</v>
          </cell>
          <cell r="F69">
            <v>0.26750000000000002</v>
          </cell>
          <cell r="G69">
            <v>0.6</v>
          </cell>
        </row>
        <row r="70">
          <cell r="C70">
            <v>38657</v>
          </cell>
          <cell r="D70">
            <v>5.7328771289474598E-2</v>
          </cell>
          <cell r="E70">
            <v>4.1240000000000006</v>
          </cell>
          <cell r="F70">
            <v>0.26750000000000002</v>
          </cell>
          <cell r="G70">
            <v>0.8</v>
          </cell>
        </row>
        <row r="71">
          <cell r="C71">
            <v>38687</v>
          </cell>
          <cell r="D71">
            <v>5.75425336572866E-2</v>
          </cell>
          <cell r="E71">
            <v>4.2640000000000002</v>
          </cell>
          <cell r="F71">
            <v>0.27</v>
          </cell>
          <cell r="G71">
            <v>1</v>
          </cell>
        </row>
        <row r="72">
          <cell r="C72">
            <v>38718</v>
          </cell>
          <cell r="D72">
            <v>5.7763421453327801E-2</v>
          </cell>
          <cell r="E72">
            <v>4.2949999999999999</v>
          </cell>
          <cell r="F72">
            <v>0.27250000000000002</v>
          </cell>
          <cell r="G72">
            <v>1</v>
          </cell>
        </row>
        <row r="73">
          <cell r="C73">
            <v>38749</v>
          </cell>
          <cell r="D73">
            <v>5.7984309265597805E-2</v>
          </cell>
          <cell r="E73">
            <v>4.1770000000000005</v>
          </cell>
          <cell r="F73">
            <v>0.26500000000000001</v>
          </cell>
          <cell r="G73">
            <v>1</v>
          </cell>
        </row>
        <row r="74">
          <cell r="C74">
            <v>38777</v>
          </cell>
          <cell r="D74">
            <v>5.8183820851919407E-2</v>
          </cell>
          <cell r="E74">
            <v>4.0440000000000005</v>
          </cell>
          <cell r="F74">
            <v>0.26</v>
          </cell>
          <cell r="G74">
            <v>0.75</v>
          </cell>
        </row>
        <row r="75">
          <cell r="C75">
            <v>38808</v>
          </cell>
          <cell r="D75">
            <v>5.8404708695072804E-2</v>
          </cell>
          <cell r="E75">
            <v>3.879</v>
          </cell>
          <cell r="F75">
            <v>0.255</v>
          </cell>
          <cell r="G75">
            <v>0.4</v>
          </cell>
        </row>
        <row r="76">
          <cell r="C76">
            <v>38838</v>
          </cell>
          <cell r="D76">
            <v>5.8618471139378701E-2</v>
          </cell>
          <cell r="E76">
            <v>3.8690000000000002</v>
          </cell>
          <cell r="F76">
            <v>0.2475</v>
          </cell>
          <cell r="G76">
            <v>0.45</v>
          </cell>
        </row>
        <row r="77">
          <cell r="C77">
            <v>38869</v>
          </cell>
          <cell r="D77">
            <v>5.8836633208920304E-2</v>
          </cell>
          <cell r="E77">
            <v>3.9090000000000003</v>
          </cell>
          <cell r="F77">
            <v>0.2475</v>
          </cell>
          <cell r="G77">
            <v>0.45</v>
          </cell>
        </row>
        <row r="78">
          <cell r="C78">
            <v>38899</v>
          </cell>
          <cell r="D78">
            <v>5.8968621513199697E-2</v>
          </cell>
          <cell r="E78">
            <v>3.9590000000000001</v>
          </cell>
          <cell r="F78">
            <v>0.2475</v>
          </cell>
          <cell r="G78">
            <v>0.5</v>
          </cell>
        </row>
        <row r="79">
          <cell r="C79">
            <v>38930</v>
          </cell>
          <cell r="D79">
            <v>5.9105009433705995E-2</v>
          </cell>
          <cell r="E79">
            <v>3.9990000000000001</v>
          </cell>
          <cell r="F79">
            <v>0.2475</v>
          </cell>
          <cell r="G79">
            <v>0.55000000000000004</v>
          </cell>
        </row>
        <row r="80">
          <cell r="C80">
            <v>38961</v>
          </cell>
          <cell r="D80">
            <v>5.9241397360395395E-2</v>
          </cell>
          <cell r="E80">
            <v>4.0110000000000001</v>
          </cell>
          <cell r="F80">
            <v>0.2475</v>
          </cell>
          <cell r="G80">
            <v>0.55000000000000004</v>
          </cell>
        </row>
        <row r="81">
          <cell r="C81">
            <v>38991</v>
          </cell>
          <cell r="D81">
            <v>5.9373385682433402E-2</v>
          </cell>
          <cell r="E81">
            <v>4.0440000000000005</v>
          </cell>
          <cell r="F81">
            <v>0.2475</v>
          </cell>
          <cell r="G81">
            <v>0.6</v>
          </cell>
        </row>
        <row r="82">
          <cell r="C82">
            <v>39022</v>
          </cell>
          <cell r="D82">
            <v>5.9509773621289105E-2</v>
          </cell>
          <cell r="E82">
            <v>4.1790000000000003</v>
          </cell>
          <cell r="F82">
            <v>0.25</v>
          </cell>
          <cell r="G82">
            <v>0.8</v>
          </cell>
        </row>
        <row r="83">
          <cell r="C83">
            <v>39052</v>
          </cell>
          <cell r="D83">
            <v>5.9641761955100001E-2</v>
          </cell>
          <cell r="E83">
            <v>4.319</v>
          </cell>
          <cell r="F83">
            <v>0.255</v>
          </cell>
          <cell r="G83">
            <v>1</v>
          </cell>
        </row>
        <row r="84">
          <cell r="C84">
            <v>39083</v>
          </cell>
          <cell r="D84">
            <v>5.9778149906120098E-2</v>
          </cell>
          <cell r="E84">
            <v>4.3550000000000004</v>
          </cell>
          <cell r="F84">
            <v>0.25750000000000001</v>
          </cell>
          <cell r="G84">
            <v>1</v>
          </cell>
        </row>
        <row r="85">
          <cell r="C85">
            <v>39114</v>
          </cell>
          <cell r="D85">
            <v>5.9914537863321501E-2</v>
          </cell>
          <cell r="E85">
            <v>4.2370000000000001</v>
          </cell>
          <cell r="F85">
            <v>0.245</v>
          </cell>
          <cell r="G85">
            <v>1</v>
          </cell>
        </row>
        <row r="86">
          <cell r="C86">
            <v>39142</v>
          </cell>
          <cell r="D86">
            <v>6.0037726991267505E-2</v>
          </cell>
          <cell r="E86">
            <v>4.1040000000000001</v>
          </cell>
          <cell r="F86">
            <v>0.23749999999999999</v>
          </cell>
          <cell r="G86">
            <v>0.75</v>
          </cell>
        </row>
        <row r="87">
          <cell r="C87">
            <v>39173</v>
          </cell>
          <cell r="D87">
            <v>6.0174114960232006E-2</v>
          </cell>
          <cell r="E87">
            <v>3.9390000000000001</v>
          </cell>
          <cell r="F87">
            <v>0.23749999999999999</v>
          </cell>
          <cell r="G87">
            <v>0.4</v>
          </cell>
        </row>
        <row r="88">
          <cell r="C88">
            <v>39203</v>
          </cell>
          <cell r="D88">
            <v>6.0306103323178602E-2</v>
          </cell>
          <cell r="E88">
            <v>3.9290000000000003</v>
          </cell>
          <cell r="F88">
            <v>0.23749999999999999</v>
          </cell>
          <cell r="G88">
            <v>0.45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N41"/>
  <sheetViews>
    <sheetView zoomScale="80" workbookViewId="0">
      <selection activeCell="C23" sqref="A22:C23"/>
    </sheetView>
  </sheetViews>
  <sheetFormatPr defaultRowHeight="12.75"/>
  <cols>
    <col min="1" max="1" width="18.140625" style="2" customWidth="1"/>
    <col min="2" max="2" width="10.28515625" style="2" customWidth="1"/>
    <col min="3" max="3" width="17" style="2" customWidth="1"/>
    <col min="4" max="4" width="11.42578125" style="2" customWidth="1"/>
    <col min="5" max="5" width="21.7109375" style="2" customWidth="1"/>
    <col min="6" max="6" width="12.7109375" style="2" bestFit="1" customWidth="1"/>
    <col min="7" max="7" width="12.85546875" style="2" customWidth="1"/>
    <col min="8" max="8" width="9.42578125" style="2" customWidth="1"/>
    <col min="9" max="9" width="12.7109375" style="2" customWidth="1"/>
    <col min="10" max="10" width="13.42578125" style="2" bestFit="1" customWidth="1"/>
    <col min="11" max="11" width="11.85546875" style="2" customWidth="1"/>
    <col min="12" max="12" width="11.5703125" style="2" bestFit="1" customWidth="1"/>
    <col min="13" max="14" width="9.28515625" style="2" bestFit="1" customWidth="1"/>
    <col min="15" max="16384" width="9.140625" style="2"/>
  </cols>
  <sheetData>
    <row r="1" spans="1:14">
      <c r="A1" s="1" t="s">
        <v>0</v>
      </c>
      <c r="C1" s="3" t="s">
        <v>1</v>
      </c>
      <c r="E1" s="4" t="s">
        <v>2</v>
      </c>
      <c r="G1" s="3" t="s">
        <v>3</v>
      </c>
    </row>
    <row r="2" spans="1:14">
      <c r="A2" s="2" t="s">
        <v>4</v>
      </c>
      <c r="C2" s="5" t="s">
        <v>5</v>
      </c>
      <c r="E2" s="5" t="s">
        <v>23</v>
      </c>
      <c r="G2" s="5" t="s">
        <v>7</v>
      </c>
    </row>
    <row r="3" spans="1:14">
      <c r="A3" s="6"/>
      <c r="B3"/>
      <c r="C3" s="5"/>
      <c r="E3" s="5" t="s">
        <v>8</v>
      </c>
    </row>
    <row r="4" spans="1:14">
      <c r="C4" s="7"/>
      <c r="G4" s="8"/>
      <c r="H4" s="8"/>
    </row>
    <row r="5" spans="1:14">
      <c r="A5" s="7"/>
      <c r="C5" s="7"/>
      <c r="E5"/>
      <c r="H5" s="9"/>
    </row>
    <row r="6" spans="1:14">
      <c r="A6" s="7"/>
      <c r="C6" s="7"/>
      <c r="E6" s="5"/>
    </row>
    <row r="7" spans="1:14">
      <c r="A7" s="10"/>
      <c r="B7" s="5"/>
    </row>
    <row r="8" spans="1:14">
      <c r="A8" s="11" t="s">
        <v>9</v>
      </c>
      <c r="B8" s="11" t="s">
        <v>10</v>
      </c>
      <c r="D8" s="11" t="s">
        <v>11</v>
      </c>
      <c r="E8" s="10"/>
      <c r="F8" s="10"/>
      <c r="G8" s="10"/>
      <c r="H8" s="11"/>
      <c r="I8" s="12" t="s">
        <v>12</v>
      </c>
      <c r="L8" s="13" t="s">
        <v>13</v>
      </c>
    </row>
    <row r="9" spans="1:14">
      <c r="A9" s="14" t="s">
        <v>14</v>
      </c>
      <c r="B9" s="14" t="s">
        <v>14</v>
      </c>
      <c r="C9" s="14" t="s">
        <v>15</v>
      </c>
      <c r="D9" s="14" t="s">
        <v>16</v>
      </c>
      <c r="E9" s="1"/>
      <c r="F9" s="14" t="s">
        <v>17</v>
      </c>
      <c r="G9" s="35"/>
      <c r="H9" s="14"/>
      <c r="I9" s="15" t="s">
        <v>24</v>
      </c>
      <c r="L9" s="16">
        <f>SUM(B18:B37)+SUM(E18:E41)+SUM(H18:H41)+SUM(K18:K41)+SUM(N18:N21)</f>
        <v>64243147</v>
      </c>
    </row>
    <row r="10" spans="1:14" ht="13.5" thickBot="1">
      <c r="I10" s="17"/>
    </row>
    <row r="11" spans="1:14" ht="21.75" customHeight="1" thickBot="1">
      <c r="A11" s="18">
        <v>37073</v>
      </c>
      <c r="B11" s="36">
        <f>[1]Summary!C15</f>
        <v>39904</v>
      </c>
      <c r="C11" s="19" t="str">
        <f>CONCATENATE(INT((EDATE(B11,1)-A11)/365)," Y - ",INT(((EDATE(B11,1)-A11)-INT((EDATE(B11,1)-A11)/365)*365)/28)," M")</f>
        <v>7 Y - 10 M</v>
      </c>
      <c r="D11" s="20" t="s">
        <v>19</v>
      </c>
      <c r="F11" s="21" t="s">
        <v>12</v>
      </c>
      <c r="H11" s="22"/>
      <c r="I11" s="37"/>
    </row>
    <row r="12" spans="1:14">
      <c r="D12" s="23"/>
      <c r="H12" s="24"/>
    </row>
    <row r="13" spans="1:14">
      <c r="D13" s="23"/>
      <c r="H13" s="24"/>
    </row>
    <row r="14" spans="1:14">
      <c r="D14" s="23"/>
      <c r="H14" s="24"/>
    </row>
    <row r="15" spans="1:14">
      <c r="H15" s="24"/>
    </row>
    <row r="16" spans="1:14">
      <c r="A16" s="25"/>
      <c r="B16" s="26" t="s">
        <v>20</v>
      </c>
      <c r="D16" s="25"/>
      <c r="E16" s="26" t="s">
        <v>20</v>
      </c>
      <c r="G16" s="25"/>
      <c r="H16" s="26" t="s">
        <v>20</v>
      </c>
      <c r="I16" s="22"/>
      <c r="J16" s="25"/>
      <c r="K16" s="26" t="s">
        <v>20</v>
      </c>
      <c r="M16" s="25"/>
      <c r="N16" s="26" t="s">
        <v>20</v>
      </c>
    </row>
    <row r="17" spans="1:14" ht="13.5" thickBot="1">
      <c r="A17" s="29" t="s">
        <v>21</v>
      </c>
      <c r="B17" s="30" t="s">
        <v>22</v>
      </c>
      <c r="D17" s="29" t="s">
        <v>21</v>
      </c>
      <c r="E17" s="30" t="s">
        <v>22</v>
      </c>
      <c r="F17" s="21"/>
      <c r="G17" s="29" t="s">
        <v>21</v>
      </c>
      <c r="H17" s="30" t="s">
        <v>22</v>
      </c>
      <c r="I17" s="22"/>
      <c r="J17" s="29" t="s">
        <v>21</v>
      </c>
      <c r="K17" s="30" t="s">
        <v>22</v>
      </c>
      <c r="M17" s="29" t="s">
        <v>21</v>
      </c>
      <c r="N17" s="30" t="s">
        <v>22</v>
      </c>
    </row>
    <row r="18" spans="1:14">
      <c r="A18" s="18">
        <f>A11</f>
        <v>37073</v>
      </c>
      <c r="B18" s="31">
        <f t="shared" ref="B18:B37" si="0">VLOOKUP(A18,Volumes,2,A18)</f>
        <v>1764291</v>
      </c>
      <c r="C18" s="32"/>
      <c r="D18" s="18">
        <f>EDATE(A37,1)</f>
        <v>37681</v>
      </c>
      <c r="E18" s="31">
        <f t="shared" ref="E18:E41" si="1">VLOOKUP(D18,Volumes,2,D18)</f>
        <v>920428</v>
      </c>
      <c r="G18" s="18">
        <f>EDATE(D41,1)</f>
        <v>38412</v>
      </c>
      <c r="H18" s="31">
        <f t="shared" ref="H18:H41" si="2">VLOOKUP(G18,Volumes,2,G18)</f>
        <v>595652</v>
      </c>
      <c r="I18" s="22"/>
      <c r="J18" s="18">
        <f>EDATE(G41,1)</f>
        <v>39142</v>
      </c>
      <c r="K18" s="31">
        <f t="shared" ref="K18:K41" si="3">VLOOKUP(J18,Volumes,2,J18)</f>
        <v>385475</v>
      </c>
      <c r="L18" s="18"/>
      <c r="M18" s="18">
        <f>EDATE(J41,1)</f>
        <v>39873</v>
      </c>
      <c r="N18" s="31">
        <f>VLOOKUP(M18,Volumes,2,M18)</f>
        <v>249459</v>
      </c>
    </row>
    <row r="19" spans="1:14">
      <c r="A19" s="18">
        <f t="shared" ref="A19:A37" si="4">EDATE(A18,1)</f>
        <v>37104</v>
      </c>
      <c r="B19" s="31">
        <f t="shared" si="0"/>
        <v>1709183</v>
      </c>
      <c r="C19" s="32"/>
      <c r="D19" s="18">
        <f t="shared" ref="D19:D41" si="5">EDATE(D18,1)</f>
        <v>37712</v>
      </c>
      <c r="E19" s="31">
        <f t="shared" si="1"/>
        <v>903889</v>
      </c>
      <c r="G19" s="18">
        <f t="shared" ref="G19:G41" si="6">EDATE(G18,1)</f>
        <v>38443</v>
      </c>
      <c r="H19" s="31">
        <f t="shared" si="2"/>
        <v>584949</v>
      </c>
      <c r="I19" s="24"/>
      <c r="J19" s="18">
        <f t="shared" ref="J19:J41" si="7">EDATE(J18,1)</f>
        <v>39173</v>
      </c>
      <c r="K19" s="31">
        <f t="shared" si="3"/>
        <v>378548</v>
      </c>
      <c r="L19" s="18"/>
      <c r="M19" s="18">
        <f>EDATE(M18,1)</f>
        <v>39904</v>
      </c>
      <c r="N19" s="31">
        <f>VLOOKUP(M19,Volumes,2,M19)</f>
        <v>244976</v>
      </c>
    </row>
    <row r="20" spans="1:14">
      <c r="A20" s="18">
        <f t="shared" si="4"/>
        <v>37135</v>
      </c>
      <c r="B20" s="31">
        <f t="shared" si="0"/>
        <v>1655212</v>
      </c>
      <c r="C20" s="32"/>
      <c r="D20" s="18">
        <f t="shared" si="5"/>
        <v>37742</v>
      </c>
      <c r="E20" s="31">
        <f t="shared" si="1"/>
        <v>887647</v>
      </c>
      <c r="G20" s="18">
        <f t="shared" si="6"/>
        <v>38473</v>
      </c>
      <c r="H20" s="31">
        <f t="shared" si="2"/>
        <v>574438</v>
      </c>
      <c r="J20" s="18">
        <f t="shared" si="7"/>
        <v>39203</v>
      </c>
      <c r="K20" s="31">
        <f t="shared" si="3"/>
        <v>371746</v>
      </c>
      <c r="M20" s="18">
        <f>EDATE(M19,1)</f>
        <v>39934</v>
      </c>
      <c r="N20" s="31">
        <f>VLOOKUP(M20,Volumes,2,M20)</f>
        <v>240574</v>
      </c>
    </row>
    <row r="21" spans="1:14">
      <c r="A21" s="18">
        <f t="shared" si="4"/>
        <v>37165</v>
      </c>
      <c r="B21" s="31">
        <f t="shared" si="0"/>
        <v>1602338</v>
      </c>
      <c r="C21" s="32"/>
      <c r="D21" s="18">
        <f t="shared" si="5"/>
        <v>37773</v>
      </c>
      <c r="E21" s="31">
        <f t="shared" si="1"/>
        <v>871696</v>
      </c>
      <c r="G21" s="18">
        <f t="shared" si="6"/>
        <v>38504</v>
      </c>
      <c r="H21" s="31">
        <f t="shared" si="2"/>
        <v>564116</v>
      </c>
      <c r="J21" s="18">
        <f t="shared" si="7"/>
        <v>39234</v>
      </c>
      <c r="K21" s="31">
        <f t="shared" si="3"/>
        <v>365066</v>
      </c>
      <c r="M21" s="18">
        <f>EDATE(M20,1)</f>
        <v>39965</v>
      </c>
      <c r="N21" s="31">
        <f>VLOOKUP(M21,Volumes,2,M21)</f>
        <v>236251</v>
      </c>
    </row>
    <row r="22" spans="1:14">
      <c r="A22" s="18">
        <f t="shared" si="4"/>
        <v>37196</v>
      </c>
      <c r="B22" s="31">
        <f t="shared" si="0"/>
        <v>1550520</v>
      </c>
      <c r="C22" s="32"/>
      <c r="D22" s="18">
        <f t="shared" si="5"/>
        <v>37803</v>
      </c>
      <c r="E22" s="31">
        <f t="shared" si="1"/>
        <v>856033</v>
      </c>
      <c r="G22" s="18">
        <f t="shared" si="6"/>
        <v>38534</v>
      </c>
      <c r="H22" s="31">
        <f t="shared" si="2"/>
        <v>553979</v>
      </c>
      <c r="J22" s="18">
        <f t="shared" si="7"/>
        <v>39264</v>
      </c>
      <c r="K22" s="31">
        <f t="shared" si="3"/>
        <v>358506</v>
      </c>
      <c r="M22" s="18"/>
      <c r="N22" s="31"/>
    </row>
    <row r="23" spans="1:14">
      <c r="A23" s="18">
        <f t="shared" si="4"/>
        <v>37226</v>
      </c>
      <c r="B23" s="31">
        <f t="shared" si="0"/>
        <v>1499721</v>
      </c>
      <c r="C23" s="32"/>
      <c r="D23" s="18">
        <f t="shared" si="5"/>
        <v>37834</v>
      </c>
      <c r="E23" s="31">
        <f t="shared" si="1"/>
        <v>840651</v>
      </c>
      <c r="G23" s="18">
        <f t="shared" si="6"/>
        <v>38565</v>
      </c>
      <c r="H23" s="31">
        <f t="shared" si="2"/>
        <v>544025</v>
      </c>
      <c r="J23" s="18">
        <f t="shared" si="7"/>
        <v>39295</v>
      </c>
      <c r="K23" s="31">
        <f t="shared" si="3"/>
        <v>352064</v>
      </c>
      <c r="M23" s="18"/>
      <c r="N23" s="31"/>
    </row>
    <row r="24" spans="1:14">
      <c r="A24" s="18">
        <f t="shared" si="4"/>
        <v>37257</v>
      </c>
      <c r="B24" s="31">
        <f t="shared" si="0"/>
        <v>1449904</v>
      </c>
      <c r="C24" s="32"/>
      <c r="D24" s="18">
        <f t="shared" si="5"/>
        <v>37865</v>
      </c>
      <c r="E24" s="31">
        <f t="shared" si="1"/>
        <v>825545</v>
      </c>
      <c r="G24" s="18">
        <f t="shared" si="6"/>
        <v>38596</v>
      </c>
      <c r="H24" s="31">
        <f t="shared" si="2"/>
        <v>534249</v>
      </c>
      <c r="J24" s="18">
        <f t="shared" si="7"/>
        <v>39326</v>
      </c>
      <c r="K24" s="31">
        <f t="shared" si="3"/>
        <v>345738</v>
      </c>
      <c r="M24" s="18"/>
      <c r="N24" s="31"/>
    </row>
    <row r="25" spans="1:14">
      <c r="A25" s="18">
        <f t="shared" si="4"/>
        <v>37288</v>
      </c>
      <c r="B25" s="31">
        <f t="shared" si="0"/>
        <v>1401034</v>
      </c>
      <c r="C25" s="32"/>
      <c r="D25" s="18">
        <f t="shared" si="5"/>
        <v>37895</v>
      </c>
      <c r="E25" s="31">
        <f t="shared" si="1"/>
        <v>810710</v>
      </c>
      <c r="G25" s="18">
        <f t="shared" si="6"/>
        <v>38626</v>
      </c>
      <c r="H25" s="31">
        <f t="shared" si="2"/>
        <v>524649</v>
      </c>
      <c r="J25" s="18">
        <f t="shared" si="7"/>
        <v>39356</v>
      </c>
      <c r="K25" s="31">
        <f t="shared" si="3"/>
        <v>339525</v>
      </c>
      <c r="M25" s="18"/>
      <c r="N25" s="31"/>
    </row>
    <row r="26" spans="1:14">
      <c r="A26" s="18">
        <f t="shared" si="4"/>
        <v>37316</v>
      </c>
      <c r="B26" s="31">
        <f t="shared" si="0"/>
        <v>1353077</v>
      </c>
      <c r="C26" s="32"/>
      <c r="D26" s="18">
        <f t="shared" si="5"/>
        <v>37926</v>
      </c>
      <c r="E26" s="31">
        <f t="shared" si="1"/>
        <v>796143</v>
      </c>
      <c r="G26" s="18">
        <f t="shared" si="6"/>
        <v>38657</v>
      </c>
      <c r="H26" s="31">
        <f t="shared" si="2"/>
        <v>515221</v>
      </c>
      <c r="J26" s="18">
        <f t="shared" si="7"/>
        <v>39387</v>
      </c>
      <c r="K26" s="31">
        <f t="shared" si="3"/>
        <v>333424</v>
      </c>
      <c r="M26" s="18"/>
      <c r="N26" s="31"/>
    </row>
    <row r="27" spans="1:14">
      <c r="A27" s="18">
        <f t="shared" si="4"/>
        <v>37347</v>
      </c>
      <c r="B27" s="31">
        <f t="shared" si="0"/>
        <v>1305999</v>
      </c>
      <c r="C27" s="32"/>
      <c r="D27" s="18">
        <f t="shared" si="5"/>
        <v>37956</v>
      </c>
      <c r="E27" s="31">
        <f t="shared" si="1"/>
        <v>781837</v>
      </c>
      <c r="G27" s="18">
        <f t="shared" si="6"/>
        <v>38687</v>
      </c>
      <c r="H27" s="31">
        <f t="shared" si="2"/>
        <v>505963</v>
      </c>
      <c r="J27" s="18">
        <f t="shared" si="7"/>
        <v>39417</v>
      </c>
      <c r="K27" s="31">
        <f t="shared" si="3"/>
        <v>327433</v>
      </c>
      <c r="M27" s="18"/>
      <c r="N27" s="31"/>
    </row>
    <row r="28" spans="1:14">
      <c r="A28" s="18">
        <f t="shared" si="4"/>
        <v>37377</v>
      </c>
      <c r="B28" s="31">
        <f t="shared" si="0"/>
        <v>1259769</v>
      </c>
      <c r="C28" s="32"/>
      <c r="D28" s="18">
        <f t="shared" si="5"/>
        <v>37987</v>
      </c>
      <c r="E28" s="31">
        <f t="shared" si="1"/>
        <v>767788</v>
      </c>
      <c r="G28" s="18">
        <f t="shared" si="6"/>
        <v>38718</v>
      </c>
      <c r="H28" s="31">
        <f t="shared" si="2"/>
        <v>496872</v>
      </c>
      <c r="J28" s="18">
        <f t="shared" si="7"/>
        <v>39448</v>
      </c>
      <c r="K28" s="31">
        <f t="shared" si="3"/>
        <v>321549</v>
      </c>
      <c r="M28" s="18"/>
      <c r="N28" s="31"/>
    </row>
    <row r="29" spans="1:14">
      <c r="A29" s="18">
        <f t="shared" si="4"/>
        <v>37408</v>
      </c>
      <c r="B29" s="31">
        <f t="shared" si="0"/>
        <v>1168704</v>
      </c>
      <c r="C29" s="32"/>
      <c r="D29" s="18">
        <f t="shared" si="5"/>
        <v>38018</v>
      </c>
      <c r="E29" s="31">
        <f t="shared" si="1"/>
        <v>753991</v>
      </c>
      <c r="G29" s="18">
        <f t="shared" si="6"/>
        <v>38749</v>
      </c>
      <c r="H29" s="31">
        <f t="shared" si="2"/>
        <v>487943</v>
      </c>
      <c r="J29" s="18">
        <f t="shared" si="7"/>
        <v>39479</v>
      </c>
      <c r="K29" s="31">
        <f t="shared" si="3"/>
        <v>315771</v>
      </c>
      <c r="M29" s="18"/>
      <c r="N29" s="31"/>
    </row>
    <row r="30" spans="1:14">
      <c r="A30" s="18">
        <f t="shared" si="4"/>
        <v>37438</v>
      </c>
      <c r="B30" s="31">
        <f t="shared" si="0"/>
        <v>1135474</v>
      </c>
      <c r="C30" s="32"/>
      <c r="D30" s="18">
        <f t="shared" si="5"/>
        <v>38047</v>
      </c>
      <c r="E30" s="31">
        <f t="shared" si="1"/>
        <v>740443</v>
      </c>
      <c r="G30" s="18">
        <f t="shared" si="6"/>
        <v>38777</v>
      </c>
      <c r="H30" s="31">
        <f t="shared" si="2"/>
        <v>479175</v>
      </c>
      <c r="J30" s="18">
        <f t="shared" si="7"/>
        <v>39508</v>
      </c>
      <c r="K30" s="31">
        <f t="shared" si="3"/>
        <v>310097</v>
      </c>
      <c r="M30" s="18"/>
      <c r="N30" s="31"/>
    </row>
    <row r="31" spans="1:14">
      <c r="A31" s="18">
        <f t="shared" si="4"/>
        <v>37469</v>
      </c>
      <c r="B31" s="31">
        <f t="shared" si="0"/>
        <v>1102419</v>
      </c>
      <c r="C31" s="32"/>
      <c r="D31" s="18">
        <f t="shared" si="5"/>
        <v>38078</v>
      </c>
      <c r="E31" s="31">
        <f t="shared" si="1"/>
        <v>727137</v>
      </c>
      <c r="G31" s="18">
        <f t="shared" si="6"/>
        <v>38808</v>
      </c>
      <c r="H31" s="31">
        <f t="shared" si="2"/>
        <v>470565</v>
      </c>
      <c r="J31" s="18">
        <f t="shared" si="7"/>
        <v>39539</v>
      </c>
      <c r="K31" s="31">
        <f t="shared" si="3"/>
        <v>304525</v>
      </c>
      <c r="M31" s="18"/>
      <c r="N31" s="31"/>
    </row>
    <row r="32" spans="1:14">
      <c r="A32" s="18">
        <f t="shared" si="4"/>
        <v>37500</v>
      </c>
      <c r="B32" s="31">
        <f t="shared" si="0"/>
        <v>1069535</v>
      </c>
      <c r="C32" s="32"/>
      <c r="D32" s="18">
        <f t="shared" si="5"/>
        <v>38108</v>
      </c>
      <c r="E32" s="31">
        <f t="shared" si="1"/>
        <v>714071</v>
      </c>
      <c r="G32" s="18">
        <f t="shared" si="6"/>
        <v>38838</v>
      </c>
      <c r="H32" s="31">
        <f t="shared" si="2"/>
        <v>462109</v>
      </c>
      <c r="J32" s="18">
        <f t="shared" si="7"/>
        <v>39569</v>
      </c>
      <c r="K32" s="31">
        <f t="shared" si="3"/>
        <v>299053</v>
      </c>
      <c r="M32" s="18"/>
      <c r="N32" s="31"/>
    </row>
    <row r="33" spans="1:14">
      <c r="A33" s="18">
        <f t="shared" si="4"/>
        <v>37530</v>
      </c>
      <c r="B33" s="31">
        <f t="shared" si="0"/>
        <v>1036820</v>
      </c>
      <c r="C33" s="32"/>
      <c r="D33" s="18">
        <f t="shared" si="5"/>
        <v>38139</v>
      </c>
      <c r="E33" s="31">
        <f t="shared" si="1"/>
        <v>701240</v>
      </c>
      <c r="G33" s="18">
        <f t="shared" si="6"/>
        <v>38869</v>
      </c>
      <c r="H33" s="31">
        <f t="shared" si="2"/>
        <v>453806</v>
      </c>
      <c r="J33" s="18">
        <f t="shared" si="7"/>
        <v>39600</v>
      </c>
      <c r="K33" s="31">
        <f t="shared" si="3"/>
        <v>293679</v>
      </c>
      <c r="M33" s="18"/>
      <c r="N33" s="31"/>
    </row>
    <row r="34" spans="1:14">
      <c r="A34" s="18">
        <f t="shared" si="4"/>
        <v>37561</v>
      </c>
      <c r="B34" s="31">
        <f t="shared" si="0"/>
        <v>1004271</v>
      </c>
      <c r="C34" s="32"/>
      <c r="D34" s="18">
        <f t="shared" si="5"/>
        <v>38169</v>
      </c>
      <c r="E34" s="31">
        <f t="shared" si="1"/>
        <v>688639</v>
      </c>
      <c r="G34" s="18">
        <f t="shared" si="6"/>
        <v>38899</v>
      </c>
      <c r="H34" s="31">
        <f t="shared" si="2"/>
        <v>445651</v>
      </c>
      <c r="J34" s="18">
        <f t="shared" si="7"/>
        <v>39630</v>
      </c>
      <c r="K34" s="31">
        <f t="shared" si="3"/>
        <v>288402</v>
      </c>
      <c r="M34" s="18"/>
    </row>
    <row r="35" spans="1:14">
      <c r="A35" s="18">
        <f t="shared" si="4"/>
        <v>37591</v>
      </c>
      <c r="B35" s="31">
        <f t="shared" si="0"/>
        <v>971884</v>
      </c>
      <c r="C35" s="32"/>
      <c r="D35" s="18">
        <f t="shared" si="5"/>
        <v>38200</v>
      </c>
      <c r="E35" s="31">
        <f t="shared" si="1"/>
        <v>676265</v>
      </c>
      <c r="G35" s="18">
        <f t="shared" si="6"/>
        <v>38930</v>
      </c>
      <c r="H35" s="31">
        <f t="shared" si="2"/>
        <v>437643</v>
      </c>
      <c r="J35" s="18">
        <f t="shared" si="7"/>
        <v>39661</v>
      </c>
      <c r="K35" s="31">
        <f t="shared" si="3"/>
        <v>283219</v>
      </c>
      <c r="M35" s="18"/>
    </row>
    <row r="36" spans="1:14">
      <c r="A36" s="18">
        <f t="shared" si="4"/>
        <v>37622</v>
      </c>
      <c r="B36" s="31">
        <f t="shared" si="0"/>
        <v>954420</v>
      </c>
      <c r="C36" s="32"/>
      <c r="D36" s="18">
        <f t="shared" si="5"/>
        <v>38231</v>
      </c>
      <c r="E36" s="31">
        <f t="shared" si="1"/>
        <v>664113</v>
      </c>
      <c r="G36" s="18">
        <f t="shared" si="6"/>
        <v>38961</v>
      </c>
      <c r="H36" s="31">
        <f t="shared" si="2"/>
        <v>429779</v>
      </c>
      <c r="J36" s="18">
        <f t="shared" si="7"/>
        <v>39692</v>
      </c>
      <c r="K36" s="31">
        <f t="shared" si="3"/>
        <v>278130</v>
      </c>
      <c r="M36" s="18"/>
    </row>
    <row r="37" spans="1:14">
      <c r="A37" s="18">
        <f t="shared" si="4"/>
        <v>37653</v>
      </c>
      <c r="B37" s="31">
        <f t="shared" si="0"/>
        <v>937270</v>
      </c>
      <c r="C37" s="32"/>
      <c r="D37" s="18">
        <f t="shared" si="5"/>
        <v>38261</v>
      </c>
      <c r="E37" s="31">
        <f t="shared" si="1"/>
        <v>652180</v>
      </c>
      <c r="G37" s="18">
        <f t="shared" si="6"/>
        <v>38991</v>
      </c>
      <c r="H37" s="31">
        <f t="shared" si="2"/>
        <v>422056</v>
      </c>
      <c r="J37" s="18">
        <f t="shared" si="7"/>
        <v>39722</v>
      </c>
      <c r="K37" s="31">
        <f t="shared" si="3"/>
        <v>273132</v>
      </c>
      <c r="M37" s="18"/>
    </row>
    <row r="38" spans="1:14">
      <c r="A38" s="18"/>
      <c r="B38" s="31"/>
      <c r="C38"/>
      <c r="D38" s="18">
        <f t="shared" si="5"/>
        <v>38292</v>
      </c>
      <c r="E38" s="31">
        <f t="shared" si="1"/>
        <v>640461</v>
      </c>
      <c r="G38" s="18">
        <f t="shared" si="6"/>
        <v>39022</v>
      </c>
      <c r="H38" s="31">
        <f t="shared" si="2"/>
        <v>414472</v>
      </c>
      <c r="J38" s="18">
        <f t="shared" si="7"/>
        <v>39753</v>
      </c>
      <c r="K38" s="31">
        <f t="shared" si="3"/>
        <v>268224</v>
      </c>
      <c r="M38" s="18"/>
    </row>
    <row r="39" spans="1:14">
      <c r="B39" s="21"/>
      <c r="D39" s="18">
        <f t="shared" si="5"/>
        <v>38322</v>
      </c>
      <c r="E39" s="31">
        <f t="shared" si="1"/>
        <v>628952</v>
      </c>
      <c r="G39" s="18">
        <f t="shared" si="6"/>
        <v>39052</v>
      </c>
      <c r="H39" s="31">
        <f t="shared" si="2"/>
        <v>407024</v>
      </c>
      <c r="J39" s="18">
        <f t="shared" si="7"/>
        <v>39783</v>
      </c>
      <c r="K39" s="31">
        <f t="shared" si="3"/>
        <v>263405</v>
      </c>
      <c r="M39" s="18"/>
    </row>
    <row r="40" spans="1:14">
      <c r="B40" s="21"/>
      <c r="D40" s="18">
        <f t="shared" si="5"/>
        <v>38353</v>
      </c>
      <c r="E40" s="31">
        <f t="shared" si="1"/>
        <v>617650</v>
      </c>
      <c r="G40" s="18">
        <f t="shared" si="6"/>
        <v>39083</v>
      </c>
      <c r="H40" s="31">
        <f t="shared" si="2"/>
        <v>399711</v>
      </c>
      <c r="J40" s="18">
        <f t="shared" si="7"/>
        <v>39814</v>
      </c>
      <c r="K40" s="31">
        <f t="shared" si="3"/>
        <v>258672</v>
      </c>
      <c r="M40" s="18"/>
    </row>
    <row r="41" spans="1:14">
      <c r="B41" s="21"/>
      <c r="D41" s="18">
        <f t="shared" si="5"/>
        <v>38384</v>
      </c>
      <c r="E41" s="31">
        <f t="shared" si="1"/>
        <v>606552</v>
      </c>
      <c r="G41" s="18">
        <f t="shared" si="6"/>
        <v>39114</v>
      </c>
      <c r="H41" s="31">
        <f t="shared" si="2"/>
        <v>392528</v>
      </c>
      <c r="J41" s="18">
        <f t="shared" si="7"/>
        <v>39845</v>
      </c>
      <c r="K41" s="31">
        <f t="shared" si="3"/>
        <v>254023</v>
      </c>
      <c r="M41" s="18"/>
    </row>
  </sheetData>
  <phoneticPr fontId="17" type="noConversion"/>
  <printOptions horizontalCentered="1"/>
  <pageMargins left="0.5" right="0.5" top="0.75" bottom="0.75" header="0.375" footer="0.375"/>
  <pageSetup scale="70" orientation="landscape" r:id="rId1"/>
  <headerFooter alignWithMargins="0">
    <oddHeader>&amp;C&amp;"Arial,Bold"&amp;12&amp;U NOTIONAL QUOTE REQUEST</oddHeader>
    <oddFooter>&amp;L&amp;F&amp;R&amp;T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1">
    <pageSetUpPr fitToPage="1"/>
  </sheetPr>
  <dimension ref="A1:N41"/>
  <sheetViews>
    <sheetView topLeftCell="C6" zoomScale="80" workbookViewId="0">
      <selection activeCell="C23" sqref="A22:C23"/>
    </sheetView>
  </sheetViews>
  <sheetFormatPr defaultRowHeight="12.75"/>
  <cols>
    <col min="1" max="1" width="18.140625" style="2" customWidth="1"/>
    <col min="2" max="2" width="10.140625" style="2" customWidth="1"/>
    <col min="3" max="3" width="17" style="2" customWidth="1"/>
    <col min="4" max="4" width="11.42578125" style="2" customWidth="1"/>
    <col min="5" max="5" width="21.7109375" style="2" customWidth="1"/>
    <col min="6" max="6" width="12.7109375" style="2" bestFit="1" customWidth="1"/>
    <col min="7" max="7" width="12.42578125" style="2" customWidth="1"/>
    <col min="8" max="8" width="9.42578125" style="2" customWidth="1"/>
    <col min="9" max="9" width="12.7109375" style="2" customWidth="1"/>
    <col min="10" max="10" width="13.42578125" style="2" bestFit="1" customWidth="1"/>
    <col min="11" max="11" width="11.85546875" style="2" customWidth="1"/>
    <col min="12" max="12" width="11.5703125" style="2" bestFit="1" customWidth="1"/>
    <col min="13" max="14" width="9.28515625" style="2" bestFit="1" customWidth="1"/>
    <col min="15" max="16384" width="9.140625" style="2"/>
  </cols>
  <sheetData>
    <row r="1" spans="1:14">
      <c r="A1" s="1" t="s">
        <v>0</v>
      </c>
      <c r="C1" s="3" t="s">
        <v>1</v>
      </c>
      <c r="E1" s="4" t="s">
        <v>2</v>
      </c>
      <c r="G1" s="3" t="s">
        <v>3</v>
      </c>
    </row>
    <row r="2" spans="1:14">
      <c r="A2" s="2" t="str">
        <f>'NYMEX Quote - Full Volume'!A2</f>
        <v>John Arnold/ Dutch Quigley</v>
      </c>
      <c r="C2" s="5" t="s">
        <v>5</v>
      </c>
      <c r="E2" s="5" t="s">
        <v>25</v>
      </c>
      <c r="G2" s="5" t="s">
        <v>7</v>
      </c>
    </row>
    <row r="3" spans="1:14">
      <c r="A3" s="6"/>
      <c r="B3"/>
      <c r="C3" s="5"/>
      <c r="E3" s="5" t="s">
        <v>8</v>
      </c>
    </row>
    <row r="4" spans="1:14">
      <c r="C4" s="7"/>
      <c r="G4" s="8"/>
      <c r="H4" s="8"/>
    </row>
    <row r="5" spans="1:14">
      <c r="A5" s="7"/>
      <c r="C5" s="7"/>
      <c r="E5"/>
      <c r="H5" s="9"/>
    </row>
    <row r="6" spans="1:14">
      <c r="A6" s="7"/>
      <c r="C6" s="7"/>
      <c r="E6" s="5"/>
    </row>
    <row r="7" spans="1:14">
      <c r="A7" s="10"/>
      <c r="B7" s="5"/>
    </row>
    <row r="8" spans="1:14">
      <c r="A8" s="11" t="s">
        <v>9</v>
      </c>
      <c r="B8" s="11" t="s">
        <v>10</v>
      </c>
      <c r="D8" s="11" t="s">
        <v>11</v>
      </c>
      <c r="E8" s="10"/>
      <c r="F8" s="10"/>
      <c r="G8" s="10"/>
      <c r="H8" s="11"/>
      <c r="I8" s="12" t="s">
        <v>12</v>
      </c>
      <c r="L8" s="13" t="s">
        <v>13</v>
      </c>
    </row>
    <row r="9" spans="1:14">
      <c r="A9" s="14" t="s">
        <v>14</v>
      </c>
      <c r="B9" s="14" t="s">
        <v>14</v>
      </c>
      <c r="C9" s="14" t="s">
        <v>15</v>
      </c>
      <c r="D9" s="14" t="s">
        <v>16</v>
      </c>
      <c r="E9" s="1"/>
      <c r="F9" s="14" t="s">
        <v>17</v>
      </c>
      <c r="G9" s="35"/>
      <c r="H9" s="14"/>
      <c r="I9" s="15" t="s">
        <v>24</v>
      </c>
      <c r="L9" s="16">
        <f>SUM(B18:B37)+SUM(E18:E41)+SUM(H18:H41)+SUM(K18:K41)+SUM(N18:N21)</f>
        <v>30310856.700286515</v>
      </c>
    </row>
    <row r="10" spans="1:14" ht="13.5" thickBot="1">
      <c r="I10" s="17"/>
    </row>
    <row r="11" spans="1:14" ht="21.75" customHeight="1" thickBot="1">
      <c r="A11" s="18">
        <v>37073</v>
      </c>
      <c r="B11" s="36">
        <f>[1]Summary!C15</f>
        <v>39904</v>
      </c>
      <c r="C11" s="19" t="str">
        <f>CONCATENATE(INT((EDATE(B11,1)-A11)/365)," Y - ",INT(((EDATE(B11,1)-A11)-INT((EDATE(B11,1)-A11)/365)*365)/28)," M")</f>
        <v>7 Y - 10 M</v>
      </c>
      <c r="D11" s="20" t="s">
        <v>19</v>
      </c>
      <c r="F11" s="21" t="s">
        <v>12</v>
      </c>
      <c r="H11" s="22"/>
      <c r="I11" s="38"/>
    </row>
    <row r="12" spans="1:14">
      <c r="D12" s="23"/>
      <c r="H12" s="24"/>
    </row>
    <row r="13" spans="1:14">
      <c r="D13" s="23"/>
      <c r="H13" s="24"/>
    </row>
    <row r="14" spans="1:14">
      <c r="D14" s="23"/>
      <c r="H14" s="24"/>
    </row>
    <row r="15" spans="1:14">
      <c r="H15" s="24"/>
    </row>
    <row r="16" spans="1:14">
      <c r="A16" s="25"/>
      <c r="B16" s="26" t="s">
        <v>20</v>
      </c>
      <c r="D16" s="25"/>
      <c r="E16" s="26" t="s">
        <v>20</v>
      </c>
      <c r="G16" s="25"/>
      <c r="H16" s="26" t="s">
        <v>20</v>
      </c>
      <c r="I16" s="22"/>
      <c r="J16" s="25"/>
      <c r="K16" s="26" t="s">
        <v>20</v>
      </c>
      <c r="M16" s="25"/>
      <c r="N16" s="26" t="s">
        <v>20</v>
      </c>
    </row>
    <row r="17" spans="1:14" ht="13.5" thickBot="1">
      <c r="A17" s="29" t="s">
        <v>21</v>
      </c>
      <c r="B17" s="30" t="s">
        <v>22</v>
      </c>
      <c r="D17" s="29" t="s">
        <v>21</v>
      </c>
      <c r="E17" s="30" t="s">
        <v>22</v>
      </c>
      <c r="F17" s="21"/>
      <c r="G17" s="29" t="s">
        <v>21</v>
      </c>
      <c r="H17" s="30" t="s">
        <v>22</v>
      </c>
      <c r="I17" s="22"/>
      <c r="J17" s="29" t="s">
        <v>21</v>
      </c>
      <c r="K17" s="30" t="s">
        <v>22</v>
      </c>
      <c r="M17" s="29" t="s">
        <v>21</v>
      </c>
      <c r="N17" s="30" t="s">
        <v>22</v>
      </c>
    </row>
    <row r="18" spans="1:14">
      <c r="A18" s="18">
        <f>A11</f>
        <v>37073</v>
      </c>
      <c r="B18" s="31">
        <f t="shared" ref="B18:B37" si="0">VLOOKUP(A18,Volumes,4,A18)</f>
        <v>593772.24973938707</v>
      </c>
      <c r="C18" s="32"/>
      <c r="D18" s="18">
        <f>EDATE(A37,1)</f>
        <v>37681</v>
      </c>
      <c r="E18" s="31">
        <f t="shared" ref="E18:E41" si="1">VLOOKUP(D18,Volumes,4,D18)</f>
        <v>177078.18751670199</v>
      </c>
      <c r="G18" s="18">
        <f>EDATE(D41,1)</f>
        <v>38412</v>
      </c>
      <c r="H18" s="31">
        <f t="shared" ref="H18:H41" si="2">VLOOKUP(G18,Volumes,4,G18)</f>
        <v>595652</v>
      </c>
      <c r="I18" s="22"/>
      <c r="J18" s="18">
        <f>EDATE(G41,1)</f>
        <v>39142</v>
      </c>
      <c r="K18" s="31">
        <f t="shared" ref="K18:K41" si="3">VLOOKUP(J18,Volumes,2,J18)</f>
        <v>385475</v>
      </c>
      <c r="L18" s="18"/>
      <c r="M18" s="18">
        <f>EDATE(J41,1)</f>
        <v>39873</v>
      </c>
      <c r="N18" s="31">
        <f>VLOOKUP(M18,Volumes,2,M18)</f>
        <v>249459</v>
      </c>
    </row>
    <row r="19" spans="1:14">
      <c r="A19" s="18">
        <f t="shared" ref="A19:A37" si="4">EDATE(A18,1)</f>
        <v>37104</v>
      </c>
      <c r="B19" s="31">
        <f t="shared" si="0"/>
        <v>538664.24973938707</v>
      </c>
      <c r="C19" s="32"/>
      <c r="D19" s="18">
        <f t="shared" ref="D19:D41" si="5">EDATE(D18,1)</f>
        <v>37712</v>
      </c>
      <c r="E19" s="31">
        <f t="shared" si="1"/>
        <v>160539.18751670199</v>
      </c>
      <c r="G19" s="18">
        <f t="shared" ref="G19:G41" si="6">EDATE(G18,1)</f>
        <v>38443</v>
      </c>
      <c r="H19" s="31">
        <f t="shared" si="2"/>
        <v>584949</v>
      </c>
      <c r="I19" s="24"/>
      <c r="J19" s="18">
        <f t="shared" ref="J19:J41" si="7">EDATE(J18,1)</f>
        <v>39173</v>
      </c>
      <c r="K19" s="31">
        <f t="shared" si="3"/>
        <v>378548</v>
      </c>
      <c r="L19" s="18"/>
      <c r="M19" s="18">
        <f>EDATE(M18,1)</f>
        <v>39904</v>
      </c>
      <c r="N19" s="31">
        <f>VLOOKUP(M19,Volumes,2,M19)</f>
        <v>244976</v>
      </c>
    </row>
    <row r="20" spans="1:14">
      <c r="A20" s="18">
        <f t="shared" si="4"/>
        <v>37135</v>
      </c>
      <c r="B20" s="31">
        <f t="shared" si="0"/>
        <v>566357.34859477892</v>
      </c>
      <c r="C20" s="32"/>
      <c r="D20" s="18">
        <f t="shared" si="5"/>
        <v>37742</v>
      </c>
      <c r="E20" s="31">
        <f t="shared" si="1"/>
        <v>144297.18751670199</v>
      </c>
      <c r="G20" s="18">
        <f t="shared" si="6"/>
        <v>38473</v>
      </c>
      <c r="H20" s="31">
        <f t="shared" si="2"/>
        <v>574438</v>
      </c>
      <c r="J20" s="18">
        <f t="shared" si="7"/>
        <v>39203</v>
      </c>
      <c r="K20" s="31">
        <f t="shared" si="3"/>
        <v>371746</v>
      </c>
      <c r="M20" s="18">
        <f>EDATE(M19,1)</f>
        <v>39934</v>
      </c>
      <c r="N20" s="31">
        <f>VLOOKUP(M20,Volumes,2,M20)</f>
        <v>240574</v>
      </c>
    </row>
    <row r="21" spans="1:14">
      <c r="A21" s="18">
        <f t="shared" si="4"/>
        <v>37165</v>
      </c>
      <c r="B21" s="31">
        <f t="shared" si="0"/>
        <v>513483.34859477892</v>
      </c>
      <c r="C21" s="32"/>
      <c r="D21" s="18">
        <f t="shared" si="5"/>
        <v>37773</v>
      </c>
      <c r="E21" s="31">
        <f t="shared" si="1"/>
        <v>156554.54491184594</v>
      </c>
      <c r="G21" s="18">
        <f t="shared" si="6"/>
        <v>38504</v>
      </c>
      <c r="H21" s="31">
        <f t="shared" si="2"/>
        <v>564116</v>
      </c>
      <c r="J21" s="18">
        <f t="shared" si="7"/>
        <v>39234</v>
      </c>
      <c r="K21" s="31">
        <f t="shared" si="3"/>
        <v>365066</v>
      </c>
      <c r="M21" s="18">
        <f>EDATE(M20,1)</f>
        <v>39965</v>
      </c>
      <c r="N21" s="31">
        <f>VLOOKUP(M21,Volumes,2,M21)</f>
        <v>236251</v>
      </c>
    </row>
    <row r="22" spans="1:14">
      <c r="A22" s="18">
        <f t="shared" si="4"/>
        <v>37196</v>
      </c>
      <c r="B22" s="31">
        <f t="shared" si="0"/>
        <v>461665.34859477892</v>
      </c>
      <c r="C22" s="32"/>
      <c r="D22" s="18">
        <f t="shared" si="5"/>
        <v>37803</v>
      </c>
      <c r="E22" s="31">
        <f t="shared" si="1"/>
        <v>140891.54491184594</v>
      </c>
      <c r="G22" s="18">
        <f t="shared" si="6"/>
        <v>38534</v>
      </c>
      <c r="H22" s="31">
        <f t="shared" si="2"/>
        <v>553979</v>
      </c>
      <c r="J22" s="18">
        <f t="shared" si="7"/>
        <v>39264</v>
      </c>
      <c r="K22" s="31">
        <f t="shared" si="3"/>
        <v>358506</v>
      </c>
      <c r="M22" s="18"/>
      <c r="N22" s="31"/>
    </row>
    <row r="23" spans="1:14">
      <c r="A23" s="18">
        <f t="shared" si="4"/>
        <v>37226</v>
      </c>
      <c r="B23" s="31">
        <f t="shared" si="0"/>
        <v>463539.69235650625</v>
      </c>
      <c r="C23" s="32"/>
      <c r="D23" s="18">
        <f t="shared" si="5"/>
        <v>37834</v>
      </c>
      <c r="E23" s="31">
        <f t="shared" si="1"/>
        <v>125509.54491184594</v>
      </c>
      <c r="G23" s="18">
        <f t="shared" si="6"/>
        <v>38565</v>
      </c>
      <c r="H23" s="31">
        <f t="shared" si="2"/>
        <v>544025</v>
      </c>
      <c r="J23" s="18">
        <f t="shared" si="7"/>
        <v>39295</v>
      </c>
      <c r="K23" s="31">
        <f t="shared" si="3"/>
        <v>352064</v>
      </c>
      <c r="M23" s="18"/>
      <c r="N23" s="31"/>
    </row>
    <row r="24" spans="1:14">
      <c r="A24" s="18">
        <f t="shared" si="4"/>
        <v>37257</v>
      </c>
      <c r="B24" s="31">
        <f t="shared" si="0"/>
        <v>413722.69235650625</v>
      </c>
      <c r="C24" s="32"/>
      <c r="D24" s="18">
        <f t="shared" si="5"/>
        <v>37865</v>
      </c>
      <c r="E24" s="31">
        <f t="shared" si="1"/>
        <v>159112.62401951675</v>
      </c>
      <c r="G24" s="18">
        <f t="shared" si="6"/>
        <v>38596</v>
      </c>
      <c r="H24" s="31">
        <f t="shared" si="2"/>
        <v>534249</v>
      </c>
      <c r="J24" s="18">
        <f t="shared" si="7"/>
        <v>39326</v>
      </c>
      <c r="K24" s="31">
        <f t="shared" si="3"/>
        <v>345738</v>
      </c>
      <c r="M24" s="18"/>
      <c r="N24" s="31"/>
    </row>
    <row r="25" spans="1:14">
      <c r="A25" s="18">
        <f t="shared" si="4"/>
        <v>37288</v>
      </c>
      <c r="B25" s="31">
        <f t="shared" si="0"/>
        <v>364852.69235650625</v>
      </c>
      <c r="C25" s="32"/>
      <c r="D25" s="18">
        <f t="shared" si="5"/>
        <v>37895</v>
      </c>
      <c r="E25" s="31">
        <f t="shared" si="1"/>
        <v>144277.62401951675</v>
      </c>
      <c r="G25" s="18">
        <f t="shared" si="6"/>
        <v>38626</v>
      </c>
      <c r="H25" s="31">
        <f t="shared" si="2"/>
        <v>524649</v>
      </c>
      <c r="J25" s="18">
        <f t="shared" si="7"/>
        <v>39356</v>
      </c>
      <c r="K25" s="31">
        <f t="shared" si="3"/>
        <v>339525</v>
      </c>
      <c r="M25" s="18"/>
      <c r="N25" s="31"/>
    </row>
    <row r="26" spans="1:14">
      <c r="A26" s="18">
        <f t="shared" si="4"/>
        <v>37316</v>
      </c>
      <c r="B26" s="31">
        <f t="shared" si="0"/>
        <v>416128.73770308122</v>
      </c>
      <c r="C26" s="32"/>
      <c r="D26" s="18">
        <f t="shared" si="5"/>
        <v>37926</v>
      </c>
      <c r="E26" s="31">
        <f t="shared" si="1"/>
        <v>129710.62401951675</v>
      </c>
      <c r="G26" s="18">
        <f t="shared" si="6"/>
        <v>38657</v>
      </c>
      <c r="H26" s="31">
        <f t="shared" si="2"/>
        <v>515221</v>
      </c>
      <c r="J26" s="18">
        <f t="shared" si="7"/>
        <v>39387</v>
      </c>
      <c r="K26" s="31">
        <f t="shared" si="3"/>
        <v>333424</v>
      </c>
      <c r="M26" s="18"/>
      <c r="N26" s="31"/>
    </row>
    <row r="27" spans="1:14">
      <c r="A27" s="18">
        <f t="shared" si="4"/>
        <v>37347</v>
      </c>
      <c r="B27" s="31">
        <f t="shared" si="0"/>
        <v>369050.73770308122</v>
      </c>
      <c r="C27" s="32"/>
      <c r="D27" s="18">
        <f t="shared" si="5"/>
        <v>37956</v>
      </c>
      <c r="E27" s="31">
        <f t="shared" si="1"/>
        <v>149572.49354039528</v>
      </c>
      <c r="G27" s="18">
        <f t="shared" si="6"/>
        <v>38687</v>
      </c>
      <c r="H27" s="31">
        <f t="shared" si="2"/>
        <v>505963</v>
      </c>
      <c r="J27" s="18">
        <f t="shared" si="7"/>
        <v>39417</v>
      </c>
      <c r="K27" s="31">
        <f t="shared" si="3"/>
        <v>327433</v>
      </c>
      <c r="M27" s="18"/>
      <c r="N27" s="31"/>
    </row>
    <row r="28" spans="1:14">
      <c r="A28" s="18">
        <f t="shared" si="4"/>
        <v>37377</v>
      </c>
      <c r="B28" s="31">
        <f t="shared" si="0"/>
        <v>322820.73770308122</v>
      </c>
      <c r="C28" s="32"/>
      <c r="D28" s="18">
        <f t="shared" si="5"/>
        <v>37987</v>
      </c>
      <c r="E28" s="31">
        <f t="shared" si="1"/>
        <v>135523.49354039528</v>
      </c>
      <c r="G28" s="18">
        <f t="shared" si="6"/>
        <v>38718</v>
      </c>
      <c r="H28" s="31">
        <f t="shared" si="2"/>
        <v>496872</v>
      </c>
      <c r="J28" s="18">
        <f t="shared" si="7"/>
        <v>39448</v>
      </c>
      <c r="K28" s="31">
        <f t="shared" si="3"/>
        <v>321549</v>
      </c>
      <c r="M28" s="18"/>
      <c r="N28" s="31"/>
    </row>
    <row r="29" spans="1:14">
      <c r="A29" s="18">
        <f t="shared" si="4"/>
        <v>37408</v>
      </c>
      <c r="B29" s="31">
        <f t="shared" si="0"/>
        <v>286967.97303841147</v>
      </c>
      <c r="C29" s="32"/>
      <c r="D29" s="18">
        <f t="shared" si="5"/>
        <v>38018</v>
      </c>
      <c r="E29" s="31">
        <f t="shared" si="1"/>
        <v>121726.49354039528</v>
      </c>
      <c r="G29" s="18">
        <f t="shared" si="6"/>
        <v>38749</v>
      </c>
      <c r="H29" s="31">
        <f t="shared" si="2"/>
        <v>487943</v>
      </c>
      <c r="J29" s="18">
        <f t="shared" si="7"/>
        <v>39479</v>
      </c>
      <c r="K29" s="31">
        <f t="shared" si="3"/>
        <v>315771</v>
      </c>
      <c r="M29" s="18"/>
      <c r="N29" s="31"/>
    </row>
    <row r="30" spans="1:14">
      <c r="A30" s="18">
        <f t="shared" si="4"/>
        <v>37438</v>
      </c>
      <c r="B30" s="31">
        <f t="shared" si="0"/>
        <v>253737.97303841147</v>
      </c>
      <c r="C30" s="32"/>
      <c r="D30" s="18">
        <f t="shared" si="5"/>
        <v>38047</v>
      </c>
      <c r="E30" s="31">
        <f t="shared" si="1"/>
        <v>178838.67391954397</v>
      </c>
      <c r="G30" s="18">
        <f t="shared" si="6"/>
        <v>38777</v>
      </c>
      <c r="H30" s="31">
        <f t="shared" si="2"/>
        <v>479175</v>
      </c>
      <c r="J30" s="18">
        <f t="shared" si="7"/>
        <v>39508</v>
      </c>
      <c r="K30" s="31">
        <f t="shared" si="3"/>
        <v>310097</v>
      </c>
      <c r="M30" s="18"/>
      <c r="N30" s="31"/>
    </row>
    <row r="31" spans="1:14">
      <c r="A31" s="18">
        <f t="shared" si="4"/>
        <v>37469</v>
      </c>
      <c r="B31" s="31">
        <f t="shared" si="0"/>
        <v>220682.97303841147</v>
      </c>
      <c r="C31" s="32"/>
      <c r="D31" s="18">
        <f t="shared" si="5"/>
        <v>38078</v>
      </c>
      <c r="E31" s="31">
        <f t="shared" si="1"/>
        <v>165532.67391954397</v>
      </c>
      <c r="G31" s="18">
        <f t="shared" si="6"/>
        <v>38808</v>
      </c>
      <c r="H31" s="31">
        <f t="shared" si="2"/>
        <v>470565</v>
      </c>
      <c r="J31" s="18">
        <f t="shared" si="7"/>
        <v>39539</v>
      </c>
      <c r="K31" s="31">
        <f t="shared" si="3"/>
        <v>304525</v>
      </c>
      <c r="M31" s="18"/>
      <c r="N31" s="31"/>
    </row>
    <row r="32" spans="1:14">
      <c r="A32" s="18">
        <f t="shared" si="4"/>
        <v>37500</v>
      </c>
      <c r="B32" s="31">
        <f t="shared" si="0"/>
        <v>241351.4699700491</v>
      </c>
      <c r="C32" s="32"/>
      <c r="D32" s="18">
        <f t="shared" si="5"/>
        <v>38108</v>
      </c>
      <c r="E32" s="31">
        <f t="shared" si="1"/>
        <v>152466.67391954397</v>
      </c>
      <c r="G32" s="18">
        <f t="shared" si="6"/>
        <v>38838</v>
      </c>
      <c r="H32" s="31">
        <f t="shared" si="2"/>
        <v>462109</v>
      </c>
      <c r="J32" s="18">
        <f t="shared" si="7"/>
        <v>39569</v>
      </c>
      <c r="K32" s="31">
        <f t="shared" si="3"/>
        <v>299053</v>
      </c>
      <c r="M32" s="18"/>
      <c r="N32" s="31"/>
    </row>
    <row r="33" spans="1:14">
      <c r="A33" s="18">
        <f t="shared" si="4"/>
        <v>37530</v>
      </c>
      <c r="B33" s="31">
        <f t="shared" si="0"/>
        <v>208636.4699700491</v>
      </c>
      <c r="C33" s="32"/>
      <c r="D33" s="18">
        <f t="shared" si="5"/>
        <v>38139</v>
      </c>
      <c r="E33" s="31">
        <f t="shared" si="1"/>
        <v>137971.47144882439</v>
      </c>
      <c r="G33" s="18">
        <f t="shared" si="6"/>
        <v>38869</v>
      </c>
      <c r="H33" s="31">
        <f t="shared" si="2"/>
        <v>453806</v>
      </c>
      <c r="J33" s="18">
        <f t="shared" si="7"/>
        <v>39600</v>
      </c>
      <c r="K33" s="31">
        <f t="shared" si="3"/>
        <v>293679</v>
      </c>
      <c r="M33" s="18"/>
      <c r="N33" s="31"/>
    </row>
    <row r="34" spans="1:14">
      <c r="A34" s="18">
        <f t="shared" si="4"/>
        <v>37561</v>
      </c>
      <c r="B34" s="31">
        <f t="shared" si="0"/>
        <v>176087.4699700491</v>
      </c>
      <c r="C34" s="32"/>
      <c r="D34" s="18">
        <f t="shared" si="5"/>
        <v>38169</v>
      </c>
      <c r="E34" s="31">
        <f t="shared" si="1"/>
        <v>125370.47144882439</v>
      </c>
      <c r="G34" s="18">
        <f t="shared" si="6"/>
        <v>38899</v>
      </c>
      <c r="H34" s="31">
        <f t="shared" si="2"/>
        <v>445651</v>
      </c>
      <c r="J34" s="18">
        <f t="shared" si="7"/>
        <v>39630</v>
      </c>
      <c r="K34" s="31">
        <f t="shared" si="3"/>
        <v>288402</v>
      </c>
      <c r="M34" s="18"/>
    </row>
    <row r="35" spans="1:14">
      <c r="A35" s="18">
        <f t="shared" si="4"/>
        <v>37591</v>
      </c>
      <c r="B35" s="31">
        <f t="shared" si="0"/>
        <v>193881.62326918659</v>
      </c>
      <c r="C35" s="32"/>
      <c r="D35" s="18">
        <f t="shared" si="5"/>
        <v>38200</v>
      </c>
      <c r="E35" s="31">
        <f t="shared" si="1"/>
        <v>112996.47144882439</v>
      </c>
      <c r="G35" s="18">
        <f t="shared" si="6"/>
        <v>38930</v>
      </c>
      <c r="H35" s="31">
        <f t="shared" si="2"/>
        <v>437643</v>
      </c>
      <c r="J35" s="18">
        <f t="shared" si="7"/>
        <v>39661</v>
      </c>
      <c r="K35" s="31">
        <f t="shared" si="3"/>
        <v>283219</v>
      </c>
      <c r="M35" s="18"/>
    </row>
    <row r="36" spans="1:14">
      <c r="A36" s="18">
        <f t="shared" si="4"/>
        <v>37622</v>
      </c>
      <c r="B36" s="31">
        <f t="shared" si="0"/>
        <v>176417.62326918659</v>
      </c>
      <c r="C36" s="32"/>
      <c r="D36" s="18">
        <f t="shared" si="5"/>
        <v>38231</v>
      </c>
      <c r="E36" s="31">
        <f t="shared" si="1"/>
        <v>102508.67391954397</v>
      </c>
      <c r="G36" s="18">
        <f t="shared" si="6"/>
        <v>38961</v>
      </c>
      <c r="H36" s="31">
        <f t="shared" si="2"/>
        <v>429779</v>
      </c>
      <c r="J36" s="18">
        <f t="shared" si="7"/>
        <v>39692</v>
      </c>
      <c r="K36" s="31">
        <f t="shared" si="3"/>
        <v>278130</v>
      </c>
      <c r="M36" s="18"/>
    </row>
    <row r="37" spans="1:14">
      <c r="A37" s="18">
        <f t="shared" si="4"/>
        <v>37653</v>
      </c>
      <c r="B37" s="31">
        <f t="shared" si="0"/>
        <v>159267.62326918659</v>
      </c>
      <c r="C37" s="32"/>
      <c r="D37" s="18">
        <f t="shared" si="5"/>
        <v>38261</v>
      </c>
      <c r="E37" s="31">
        <f t="shared" si="1"/>
        <v>90575.673919543973</v>
      </c>
      <c r="G37" s="18">
        <f t="shared" si="6"/>
        <v>38991</v>
      </c>
      <c r="H37" s="31">
        <f t="shared" si="2"/>
        <v>422056</v>
      </c>
      <c r="J37" s="18">
        <f t="shared" si="7"/>
        <v>39722</v>
      </c>
      <c r="K37" s="31">
        <f t="shared" si="3"/>
        <v>273132</v>
      </c>
      <c r="M37" s="18"/>
    </row>
    <row r="38" spans="1:14">
      <c r="A38" s="18"/>
      <c r="B38" s="31"/>
      <c r="C38"/>
      <c r="D38" s="18">
        <f t="shared" si="5"/>
        <v>38292</v>
      </c>
      <c r="E38" s="31">
        <f t="shared" si="1"/>
        <v>78856.673919543973</v>
      </c>
      <c r="G38" s="18">
        <f t="shared" si="6"/>
        <v>39022</v>
      </c>
      <c r="H38" s="31">
        <f t="shared" si="2"/>
        <v>414472</v>
      </c>
      <c r="J38" s="18">
        <f t="shared" si="7"/>
        <v>39753</v>
      </c>
      <c r="K38" s="31">
        <f t="shared" si="3"/>
        <v>268224</v>
      </c>
      <c r="M38" s="18"/>
    </row>
    <row r="39" spans="1:14">
      <c r="B39" s="21"/>
      <c r="D39" s="18">
        <f t="shared" si="5"/>
        <v>38322</v>
      </c>
      <c r="E39" s="31">
        <f t="shared" si="1"/>
        <v>92105.886060861521</v>
      </c>
      <c r="G39" s="18">
        <f t="shared" si="6"/>
        <v>39052</v>
      </c>
      <c r="H39" s="31">
        <f t="shared" si="2"/>
        <v>407024</v>
      </c>
      <c r="J39" s="18">
        <f t="shared" si="7"/>
        <v>39783</v>
      </c>
      <c r="K39" s="31">
        <f t="shared" si="3"/>
        <v>263405</v>
      </c>
      <c r="M39" s="18"/>
    </row>
    <row r="40" spans="1:14">
      <c r="B40" s="21"/>
      <c r="D40" s="18">
        <f t="shared" si="5"/>
        <v>38353</v>
      </c>
      <c r="E40" s="31">
        <f t="shared" si="1"/>
        <v>80803.886060861521</v>
      </c>
      <c r="G40" s="18">
        <f t="shared" si="6"/>
        <v>39083</v>
      </c>
      <c r="H40" s="31">
        <f t="shared" si="2"/>
        <v>399711</v>
      </c>
      <c r="J40" s="18">
        <f t="shared" si="7"/>
        <v>39814</v>
      </c>
      <c r="K40" s="31">
        <f t="shared" si="3"/>
        <v>258672</v>
      </c>
      <c r="M40" s="18"/>
    </row>
    <row r="41" spans="1:14">
      <c r="B41" s="21"/>
      <c r="D41" s="18">
        <f t="shared" si="5"/>
        <v>38384</v>
      </c>
      <c r="E41" s="31">
        <f t="shared" si="1"/>
        <v>69705.886060861521</v>
      </c>
      <c r="G41" s="18">
        <f t="shared" si="6"/>
        <v>39114</v>
      </c>
      <c r="H41" s="31">
        <f t="shared" si="2"/>
        <v>392528</v>
      </c>
      <c r="J41" s="18">
        <f t="shared" si="7"/>
        <v>39845</v>
      </c>
      <c r="K41" s="31">
        <f t="shared" si="3"/>
        <v>254023</v>
      </c>
      <c r="M41" s="18"/>
    </row>
  </sheetData>
  <phoneticPr fontId="17" type="noConversion"/>
  <printOptions horizontalCentered="1"/>
  <pageMargins left="0.5" right="0.5" top="0.75" bottom="0.75" header="0.375" footer="0.375"/>
  <pageSetup scale="71" orientation="landscape" r:id="rId1"/>
  <headerFooter alignWithMargins="0">
    <oddHeader>&amp;C&amp;"Arial,Bold"&amp;12&amp;U NOTIONAL QUOTE REQUEST</oddHeader>
    <oddFooter>&amp;L&amp;F&amp;R&amp;T 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12">
    <pageSetUpPr fitToPage="1"/>
  </sheetPr>
  <dimension ref="A1:N41"/>
  <sheetViews>
    <sheetView tabSelected="1" zoomScale="80" workbookViewId="0">
      <selection activeCell="C23" sqref="A22:C23"/>
    </sheetView>
  </sheetViews>
  <sheetFormatPr defaultRowHeight="12.75"/>
  <cols>
    <col min="1" max="1" width="18.140625" style="2" customWidth="1"/>
    <col min="2" max="2" width="12.5703125" style="2" customWidth="1"/>
    <col min="3" max="3" width="13" style="2" customWidth="1"/>
    <col min="4" max="4" width="11.42578125" style="2" customWidth="1"/>
    <col min="5" max="5" width="21.7109375" style="2" customWidth="1"/>
    <col min="6" max="6" width="12.7109375" style="2" bestFit="1" customWidth="1"/>
    <col min="7" max="7" width="10.28515625" style="2" customWidth="1"/>
    <col min="8" max="8" width="9.42578125" style="2" customWidth="1"/>
    <col min="9" max="9" width="12.7109375" style="2" customWidth="1"/>
    <col min="10" max="10" width="13.28515625" style="2" bestFit="1" customWidth="1"/>
    <col min="11" max="11" width="11.85546875" style="2" customWidth="1"/>
    <col min="12" max="12" width="11.5703125" style="2" bestFit="1" customWidth="1"/>
    <col min="13" max="16384" width="9.140625" style="2"/>
  </cols>
  <sheetData>
    <row r="1" spans="1:14">
      <c r="A1" s="1" t="s">
        <v>0</v>
      </c>
      <c r="C1" s="3" t="s">
        <v>1</v>
      </c>
      <c r="E1" s="4" t="s">
        <v>2</v>
      </c>
      <c r="G1" s="3" t="s">
        <v>3</v>
      </c>
    </row>
    <row r="2" spans="1:14">
      <c r="A2" s="2" t="str">
        <f>'NYMEX Quote - Incremental Vol'!A2</f>
        <v>John Arnold/ Dutch Quigley</v>
      </c>
      <c r="C2" s="5" t="s">
        <v>5</v>
      </c>
      <c r="E2" s="5" t="s">
        <v>6</v>
      </c>
      <c r="G2" s="5" t="s">
        <v>7</v>
      </c>
    </row>
    <row r="3" spans="1:14">
      <c r="A3" s="6"/>
      <c r="B3"/>
      <c r="C3" s="5"/>
      <c r="E3" s="5" t="s">
        <v>8</v>
      </c>
    </row>
    <row r="4" spans="1:14">
      <c r="C4" s="7"/>
      <c r="E4" s="5"/>
      <c r="G4" s="8"/>
      <c r="H4" s="8"/>
    </row>
    <row r="5" spans="1:14">
      <c r="A5" s="7"/>
      <c r="C5" s="7"/>
      <c r="H5" s="9"/>
    </row>
    <row r="6" spans="1:14">
      <c r="A6" s="7"/>
      <c r="C6" s="7"/>
      <c r="E6" s="5"/>
    </row>
    <row r="7" spans="1:14">
      <c r="A7" s="10"/>
      <c r="B7" s="5"/>
    </row>
    <row r="8" spans="1:14">
      <c r="A8" s="11" t="s">
        <v>9</v>
      </c>
      <c r="B8" s="11" t="s">
        <v>10</v>
      </c>
      <c r="D8" s="11" t="s">
        <v>11</v>
      </c>
      <c r="E8" s="10"/>
      <c r="F8" s="10"/>
      <c r="G8" s="10"/>
      <c r="H8" s="11"/>
      <c r="I8" s="12" t="s">
        <v>12</v>
      </c>
      <c r="L8" s="13" t="s">
        <v>13</v>
      </c>
    </row>
    <row r="9" spans="1:14">
      <c r="A9" s="14" t="s">
        <v>14</v>
      </c>
      <c r="B9" s="14" t="s">
        <v>14</v>
      </c>
      <c r="C9" s="14" t="s">
        <v>15</v>
      </c>
      <c r="D9" s="14" t="s">
        <v>16</v>
      </c>
      <c r="E9" s="1"/>
      <c r="F9" s="14" t="s">
        <v>17</v>
      </c>
      <c r="G9" s="35"/>
      <c r="H9" s="14"/>
      <c r="I9" s="15" t="s">
        <v>18</v>
      </c>
      <c r="L9" s="16">
        <f>SUM(B18:B36)+SUM(E18:E41)+SUM(H18:H41)+SUM(K18:K41)+SUM(N18:N21)</f>
        <v>33395444.185774349</v>
      </c>
    </row>
    <row r="10" spans="1:14" ht="13.5" thickBot="1">
      <c r="I10" s="17"/>
    </row>
    <row r="11" spans="1:14" ht="21.75" customHeight="1" thickBot="1">
      <c r="A11" s="18">
        <v>37073</v>
      </c>
      <c r="B11" s="18">
        <f>[1]Summary!C16</f>
        <v>38322</v>
      </c>
      <c r="C11" s="19" t="str">
        <f>CONCATENATE(INT((EDATE(B11,1)-A11)/365)," Y - ",INT(((EDATE(B11,1)-A11)-INT((EDATE(B11,1)-A11)/365)*365)/28)," M")</f>
        <v>3 Y - 6 M</v>
      </c>
      <c r="D11" s="20" t="s">
        <v>19</v>
      </c>
      <c r="F11" s="21" t="s">
        <v>12</v>
      </c>
      <c r="H11" s="22"/>
      <c r="I11" s="39"/>
    </row>
    <row r="12" spans="1:14">
      <c r="D12" s="23"/>
      <c r="H12" s="24"/>
    </row>
    <row r="13" spans="1:14">
      <c r="D13" s="23"/>
      <c r="H13" s="24"/>
    </row>
    <row r="14" spans="1:14">
      <c r="D14" s="23"/>
      <c r="H14" s="24"/>
    </row>
    <row r="15" spans="1:14">
      <c r="H15" s="24"/>
    </row>
    <row r="16" spans="1:14">
      <c r="A16" s="25"/>
      <c r="B16" s="26" t="s">
        <v>20</v>
      </c>
      <c r="D16" s="25"/>
      <c r="E16" s="26" t="s">
        <v>20</v>
      </c>
      <c r="G16" s="27"/>
      <c r="H16" s="28"/>
      <c r="I16" s="22"/>
      <c r="J16" s="27"/>
      <c r="K16" s="28"/>
      <c r="L16" s="24"/>
      <c r="M16" s="27"/>
      <c r="N16" s="28"/>
    </row>
    <row r="17" spans="1:14" ht="13.5" thickBot="1">
      <c r="A17" s="29" t="s">
        <v>21</v>
      </c>
      <c r="B17" s="30" t="s">
        <v>22</v>
      </c>
      <c r="D17" s="29" t="s">
        <v>21</v>
      </c>
      <c r="E17" s="30" t="s">
        <v>22</v>
      </c>
      <c r="F17" s="21"/>
      <c r="G17" s="27"/>
      <c r="H17" s="28"/>
      <c r="I17" s="22"/>
      <c r="J17" s="27"/>
      <c r="K17" s="28"/>
      <c r="L17" s="24"/>
      <c r="M17" s="27"/>
      <c r="N17" s="28"/>
    </row>
    <row r="18" spans="1:14">
      <c r="A18" s="18">
        <f>A11</f>
        <v>37073</v>
      </c>
      <c r="B18" s="31">
        <f t="shared" ref="B18:B36" si="0">VLOOKUP(A18,Volumes,3,A18)</f>
        <v>1170518.7502606129</v>
      </c>
      <c r="C18" s="32"/>
      <c r="D18" s="18">
        <f>EDATE(A36,1)</f>
        <v>37653</v>
      </c>
      <c r="E18" s="31">
        <f t="shared" ref="E18:E41" si="1">VLOOKUP(D18,Volumes,3,D18)</f>
        <v>778002.37673081341</v>
      </c>
      <c r="G18" s="33"/>
      <c r="H18" s="34"/>
      <c r="I18" s="22"/>
      <c r="J18" s="33"/>
      <c r="K18" s="34"/>
      <c r="L18" s="33"/>
      <c r="M18" s="33"/>
      <c r="N18" s="34"/>
    </row>
    <row r="19" spans="1:14">
      <c r="A19" s="18">
        <f t="shared" ref="A19:A36" si="2">EDATE(A18,1)</f>
        <v>37104</v>
      </c>
      <c r="B19" s="31">
        <f t="shared" si="0"/>
        <v>1170518.7502606129</v>
      </c>
      <c r="C19" s="32"/>
      <c r="D19" s="18">
        <f t="shared" ref="D19:D41" si="3">EDATE(D18,1)</f>
        <v>37681</v>
      </c>
      <c r="E19" s="31">
        <f t="shared" si="1"/>
        <v>743349.81248329801</v>
      </c>
      <c r="G19" s="33"/>
      <c r="H19" s="34"/>
      <c r="I19" s="24"/>
      <c r="J19" s="33"/>
      <c r="K19" s="34"/>
      <c r="L19" s="33"/>
      <c r="M19" s="33"/>
      <c r="N19" s="34"/>
    </row>
    <row r="20" spans="1:14">
      <c r="A20" s="18">
        <f t="shared" si="2"/>
        <v>37135</v>
      </c>
      <c r="B20" s="31">
        <f t="shared" si="0"/>
        <v>1088854.6514052211</v>
      </c>
      <c r="C20" s="32"/>
      <c r="D20" s="18">
        <f t="shared" si="3"/>
        <v>37712</v>
      </c>
      <c r="E20" s="31">
        <f t="shared" si="1"/>
        <v>743349.81248329801</v>
      </c>
      <c r="G20" s="33"/>
      <c r="H20" s="34"/>
      <c r="I20" s="24"/>
      <c r="J20" s="33"/>
      <c r="K20" s="34"/>
      <c r="L20" s="24"/>
      <c r="M20" s="33"/>
      <c r="N20" s="34"/>
    </row>
    <row r="21" spans="1:14">
      <c r="A21" s="18">
        <f t="shared" si="2"/>
        <v>37165</v>
      </c>
      <c r="B21" s="31">
        <f t="shared" si="0"/>
        <v>1088854.6514052211</v>
      </c>
      <c r="C21" s="32"/>
      <c r="D21" s="18">
        <f t="shared" si="3"/>
        <v>37742</v>
      </c>
      <c r="E21" s="31">
        <f t="shared" si="1"/>
        <v>743349.81248329801</v>
      </c>
      <c r="G21" s="33"/>
      <c r="H21" s="34"/>
      <c r="I21" s="24"/>
      <c r="J21" s="33"/>
      <c r="K21" s="34"/>
      <c r="L21" s="24"/>
      <c r="M21" s="33"/>
      <c r="N21" s="34"/>
    </row>
    <row r="22" spans="1:14">
      <c r="A22" s="18">
        <f t="shared" si="2"/>
        <v>37196</v>
      </c>
      <c r="B22" s="31">
        <f t="shared" si="0"/>
        <v>1088854.6514052211</v>
      </c>
      <c r="C22" s="32"/>
      <c r="D22" s="18">
        <f t="shared" si="3"/>
        <v>37773</v>
      </c>
      <c r="E22" s="31">
        <f t="shared" si="1"/>
        <v>715141.45508815406</v>
      </c>
      <c r="G22" s="33"/>
      <c r="H22" s="34"/>
      <c r="I22" s="24"/>
      <c r="J22" s="33"/>
      <c r="K22" s="34"/>
      <c r="L22" s="24"/>
      <c r="M22" s="33"/>
      <c r="N22" s="34"/>
    </row>
    <row r="23" spans="1:14">
      <c r="A23" s="18">
        <f t="shared" si="2"/>
        <v>37226</v>
      </c>
      <c r="B23" s="31">
        <f t="shared" si="0"/>
        <v>1036181.3076434938</v>
      </c>
      <c r="C23" s="32"/>
      <c r="D23" s="18">
        <f t="shared" si="3"/>
        <v>37803</v>
      </c>
      <c r="E23" s="31">
        <f t="shared" si="1"/>
        <v>715141.45508815406</v>
      </c>
      <c r="G23" s="33"/>
      <c r="H23" s="34"/>
      <c r="I23" s="24"/>
      <c r="J23" s="33"/>
      <c r="K23" s="34"/>
      <c r="L23" s="24"/>
      <c r="M23" s="33"/>
      <c r="N23" s="34"/>
    </row>
    <row r="24" spans="1:14">
      <c r="A24" s="18">
        <f t="shared" si="2"/>
        <v>37257</v>
      </c>
      <c r="B24" s="31">
        <f t="shared" si="0"/>
        <v>1036181.3076434938</v>
      </c>
      <c r="C24" s="32"/>
      <c r="D24" s="18">
        <f t="shared" si="3"/>
        <v>37834</v>
      </c>
      <c r="E24" s="31">
        <f t="shared" si="1"/>
        <v>715141.45508815406</v>
      </c>
      <c r="G24" s="33"/>
      <c r="H24" s="34"/>
      <c r="I24" s="24"/>
      <c r="J24" s="33"/>
      <c r="K24" s="34"/>
      <c r="L24" s="24"/>
      <c r="M24" s="33"/>
      <c r="N24" s="34"/>
    </row>
    <row r="25" spans="1:14">
      <c r="A25" s="18">
        <f t="shared" si="2"/>
        <v>37288</v>
      </c>
      <c r="B25" s="31">
        <f t="shared" si="0"/>
        <v>1036181.3076434938</v>
      </c>
      <c r="C25" s="32"/>
      <c r="D25" s="18">
        <f t="shared" si="3"/>
        <v>37865</v>
      </c>
      <c r="E25" s="31">
        <f t="shared" si="1"/>
        <v>666432.37598048325</v>
      </c>
      <c r="G25" s="33"/>
      <c r="H25" s="34"/>
      <c r="I25" s="24"/>
      <c r="J25" s="33"/>
      <c r="K25" s="34"/>
      <c r="L25" s="24"/>
      <c r="M25" s="33"/>
      <c r="N25" s="34"/>
    </row>
    <row r="26" spans="1:14">
      <c r="A26" s="18">
        <f t="shared" si="2"/>
        <v>37316</v>
      </c>
      <c r="B26" s="31">
        <f t="shared" si="0"/>
        <v>936948.26229691878</v>
      </c>
      <c r="C26" s="32"/>
      <c r="D26" s="18">
        <f t="shared" si="3"/>
        <v>37895</v>
      </c>
      <c r="E26" s="31">
        <f t="shared" si="1"/>
        <v>666432.37598048325</v>
      </c>
      <c r="G26" s="33"/>
      <c r="H26" s="34"/>
      <c r="I26" s="24"/>
      <c r="J26" s="33"/>
      <c r="K26" s="34"/>
      <c r="L26" s="24"/>
      <c r="M26" s="33"/>
      <c r="N26" s="34"/>
    </row>
    <row r="27" spans="1:14">
      <c r="A27" s="18">
        <f t="shared" si="2"/>
        <v>37347</v>
      </c>
      <c r="B27" s="31">
        <f t="shared" si="0"/>
        <v>936948.26229691878</v>
      </c>
      <c r="C27" s="32"/>
      <c r="D27" s="18">
        <f t="shared" si="3"/>
        <v>37926</v>
      </c>
      <c r="E27" s="31">
        <f t="shared" si="1"/>
        <v>666432.37598048325</v>
      </c>
      <c r="G27" s="33"/>
      <c r="H27" s="34"/>
      <c r="I27" s="24"/>
      <c r="J27" s="33"/>
      <c r="K27" s="34"/>
      <c r="L27" s="24"/>
      <c r="M27" s="33"/>
      <c r="N27" s="34"/>
    </row>
    <row r="28" spans="1:14">
      <c r="A28" s="18">
        <f t="shared" si="2"/>
        <v>37377</v>
      </c>
      <c r="B28" s="31">
        <f t="shared" si="0"/>
        <v>936948.26229691878</v>
      </c>
      <c r="C28" s="32"/>
      <c r="D28" s="18">
        <f t="shared" si="3"/>
        <v>37956</v>
      </c>
      <c r="E28" s="31">
        <f t="shared" si="1"/>
        <v>632264.50645960472</v>
      </c>
      <c r="G28" s="33"/>
      <c r="H28" s="34"/>
      <c r="I28" s="24"/>
      <c r="J28" s="33"/>
      <c r="K28" s="34"/>
      <c r="L28" s="24"/>
      <c r="M28" s="33"/>
      <c r="N28" s="34"/>
    </row>
    <row r="29" spans="1:14">
      <c r="A29" s="18">
        <f t="shared" si="2"/>
        <v>37408</v>
      </c>
      <c r="B29" s="31">
        <f t="shared" si="0"/>
        <v>881736.02696158853</v>
      </c>
      <c r="C29" s="32"/>
      <c r="D29" s="18">
        <f t="shared" si="3"/>
        <v>37987</v>
      </c>
      <c r="E29" s="31">
        <f t="shared" si="1"/>
        <v>632264.50645960472</v>
      </c>
      <c r="G29" s="33"/>
      <c r="H29" s="34"/>
      <c r="I29" s="24"/>
      <c r="J29" s="33"/>
      <c r="K29" s="34"/>
      <c r="L29" s="24"/>
      <c r="M29" s="33"/>
      <c r="N29" s="34"/>
    </row>
    <row r="30" spans="1:14">
      <c r="A30" s="18">
        <f t="shared" si="2"/>
        <v>37438</v>
      </c>
      <c r="B30" s="31">
        <f t="shared" si="0"/>
        <v>881736.02696158853</v>
      </c>
      <c r="C30" s="32"/>
      <c r="D30" s="18">
        <f t="shared" si="3"/>
        <v>38018</v>
      </c>
      <c r="E30" s="31">
        <f t="shared" si="1"/>
        <v>632264.50645960472</v>
      </c>
      <c r="G30" s="33"/>
      <c r="H30" s="34"/>
      <c r="I30" s="24"/>
      <c r="J30" s="33"/>
      <c r="K30" s="34"/>
      <c r="L30" s="24"/>
      <c r="M30" s="33"/>
      <c r="N30" s="34"/>
    </row>
    <row r="31" spans="1:14">
      <c r="A31" s="18">
        <f t="shared" si="2"/>
        <v>37469</v>
      </c>
      <c r="B31" s="31">
        <f t="shared" si="0"/>
        <v>881736.02696158853</v>
      </c>
      <c r="C31" s="32"/>
      <c r="D31" s="18">
        <f t="shared" si="3"/>
        <v>38047</v>
      </c>
      <c r="E31" s="31">
        <f t="shared" si="1"/>
        <v>561604.32608045603</v>
      </c>
      <c r="G31" s="33"/>
      <c r="H31" s="34"/>
      <c r="I31" s="24"/>
      <c r="J31" s="33"/>
      <c r="K31" s="34"/>
      <c r="L31" s="24"/>
      <c r="M31" s="33"/>
      <c r="N31" s="34"/>
    </row>
    <row r="32" spans="1:14">
      <c r="A32" s="18">
        <f t="shared" si="2"/>
        <v>37500</v>
      </c>
      <c r="B32" s="31">
        <f t="shared" si="0"/>
        <v>828183.5300299509</v>
      </c>
      <c r="C32" s="32"/>
      <c r="D32" s="18">
        <f t="shared" si="3"/>
        <v>38078</v>
      </c>
      <c r="E32" s="31">
        <f t="shared" si="1"/>
        <v>561604.32608045603</v>
      </c>
      <c r="G32" s="33"/>
      <c r="H32" s="34"/>
      <c r="I32" s="24"/>
      <c r="J32" s="33"/>
      <c r="K32" s="34"/>
      <c r="L32" s="24"/>
      <c r="M32" s="33"/>
      <c r="N32" s="34"/>
    </row>
    <row r="33" spans="1:14">
      <c r="A33" s="18">
        <f t="shared" si="2"/>
        <v>37530</v>
      </c>
      <c r="B33" s="31">
        <f t="shared" si="0"/>
        <v>828183.5300299509</v>
      </c>
      <c r="C33" s="32"/>
      <c r="D33" s="18">
        <f t="shared" si="3"/>
        <v>38108</v>
      </c>
      <c r="E33" s="31">
        <f t="shared" si="1"/>
        <v>561604.32608045603</v>
      </c>
      <c r="G33" s="33"/>
      <c r="H33" s="34"/>
      <c r="I33" s="24"/>
      <c r="J33" s="33"/>
      <c r="K33" s="34"/>
      <c r="L33" s="24"/>
      <c r="M33" s="33"/>
      <c r="N33" s="34"/>
    </row>
    <row r="34" spans="1:14">
      <c r="A34" s="18">
        <f t="shared" si="2"/>
        <v>37561</v>
      </c>
      <c r="B34" s="31">
        <f t="shared" si="0"/>
        <v>828183.5300299509</v>
      </c>
      <c r="C34" s="32"/>
      <c r="D34" s="18">
        <f t="shared" si="3"/>
        <v>38139</v>
      </c>
      <c r="E34" s="31">
        <f t="shared" si="1"/>
        <v>563268.52855117561</v>
      </c>
      <c r="G34" s="33"/>
      <c r="H34" s="34"/>
      <c r="I34" s="24"/>
      <c r="J34" s="33"/>
      <c r="K34" s="34"/>
      <c r="L34" s="24"/>
      <c r="M34" s="33"/>
      <c r="N34" s="24"/>
    </row>
    <row r="35" spans="1:14">
      <c r="A35" s="18">
        <f t="shared" si="2"/>
        <v>37591</v>
      </c>
      <c r="B35" s="31">
        <f t="shared" si="0"/>
        <v>778002.37673081341</v>
      </c>
      <c r="C35" s="32"/>
      <c r="D35" s="18">
        <f t="shared" si="3"/>
        <v>38169</v>
      </c>
      <c r="E35" s="31">
        <f t="shared" si="1"/>
        <v>563268.52855117561</v>
      </c>
      <c r="G35" s="33"/>
      <c r="H35" s="34"/>
      <c r="I35" s="24"/>
      <c r="J35" s="33"/>
      <c r="K35" s="34"/>
      <c r="L35" s="24"/>
      <c r="M35" s="33"/>
      <c r="N35" s="24"/>
    </row>
    <row r="36" spans="1:14">
      <c r="A36" s="18">
        <f t="shared" si="2"/>
        <v>37622</v>
      </c>
      <c r="B36" s="31">
        <f t="shared" si="0"/>
        <v>778002.37673081341</v>
      </c>
      <c r="C36" s="32"/>
      <c r="D36" s="18">
        <f t="shared" si="3"/>
        <v>38200</v>
      </c>
      <c r="E36" s="31">
        <f t="shared" si="1"/>
        <v>563268.52855117561</v>
      </c>
      <c r="G36" s="33"/>
      <c r="H36" s="34"/>
      <c r="I36" s="24"/>
      <c r="J36" s="33"/>
      <c r="K36" s="34"/>
      <c r="L36" s="24"/>
      <c r="M36" s="33"/>
      <c r="N36" s="24"/>
    </row>
    <row r="37" spans="1:14">
      <c r="C37" s="32"/>
      <c r="D37" s="18">
        <f t="shared" si="3"/>
        <v>38231</v>
      </c>
      <c r="E37" s="31">
        <f t="shared" si="1"/>
        <v>561604.32608045603</v>
      </c>
      <c r="G37" s="33"/>
      <c r="H37" s="34"/>
      <c r="I37" s="24"/>
      <c r="J37" s="33"/>
      <c r="K37" s="34"/>
      <c r="L37" s="24"/>
      <c r="M37" s="33"/>
      <c r="N37" s="24"/>
    </row>
    <row r="38" spans="1:14">
      <c r="A38" s="18"/>
      <c r="B38" s="31"/>
      <c r="C38"/>
      <c r="D38" s="18">
        <f t="shared" si="3"/>
        <v>38261</v>
      </c>
      <c r="E38" s="31">
        <f t="shared" si="1"/>
        <v>561604.32608045603</v>
      </c>
      <c r="G38" s="33"/>
      <c r="H38" s="34"/>
      <c r="I38" s="24"/>
      <c r="J38" s="33"/>
      <c r="K38" s="34"/>
      <c r="L38" s="24"/>
      <c r="M38" s="33"/>
      <c r="N38" s="24"/>
    </row>
    <row r="39" spans="1:14">
      <c r="B39" s="21"/>
      <c r="D39" s="18">
        <f t="shared" si="3"/>
        <v>38292</v>
      </c>
      <c r="E39" s="31">
        <f t="shared" si="1"/>
        <v>561604.32608045603</v>
      </c>
      <c r="G39" s="33"/>
      <c r="H39" s="34"/>
      <c r="I39" s="24"/>
      <c r="J39" s="33"/>
      <c r="K39" s="34"/>
      <c r="L39" s="24"/>
      <c r="M39" s="33"/>
      <c r="N39" s="24"/>
    </row>
    <row r="40" spans="1:14">
      <c r="B40" s="21"/>
      <c r="D40" s="18">
        <f t="shared" si="3"/>
        <v>38322</v>
      </c>
      <c r="E40" s="31">
        <f t="shared" si="1"/>
        <v>536846.11393913848</v>
      </c>
      <c r="G40" s="33"/>
      <c r="H40" s="34"/>
      <c r="I40" s="24"/>
      <c r="J40" s="33"/>
      <c r="K40" s="34"/>
      <c r="L40" s="24"/>
      <c r="M40" s="33"/>
      <c r="N40" s="24"/>
    </row>
    <row r="41" spans="1:14">
      <c r="B41" s="21"/>
      <c r="D41" s="18">
        <f t="shared" si="3"/>
        <v>38353</v>
      </c>
      <c r="E41" s="31">
        <f t="shared" si="1"/>
        <v>536846.11393913848</v>
      </c>
      <c r="G41" s="33"/>
      <c r="H41" s="34"/>
      <c r="I41" s="24"/>
      <c r="J41" s="33"/>
      <c r="K41" s="34"/>
      <c r="L41" s="24"/>
      <c r="M41" s="33"/>
      <c r="N41" s="24"/>
    </row>
  </sheetData>
  <phoneticPr fontId="17" type="noConversion"/>
  <printOptions horizontalCentered="1"/>
  <pageMargins left="0.5" right="0.5" top="0.75" bottom="0.75" header="0.375" footer="0.375"/>
  <pageSetup scale="72" orientation="landscape" r:id="rId1"/>
  <headerFooter alignWithMargins="0">
    <oddHeader>&amp;C&amp;"Arial,Bold"&amp;12&amp;U NOTIONAL QUOTE REQUEST</oddHeader>
    <oddFooter>&amp;L&amp;F&amp;R&amp;T 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NYMEX Quote - Full Volume</vt:lpstr>
      <vt:lpstr>NYMEX Quote - Incremental Vol</vt:lpstr>
      <vt:lpstr>NYMEX Quote - BW Unwind</vt:lpstr>
      <vt:lpstr>Sheet2</vt:lpstr>
      <vt:lpstr>Sheet3</vt:lpstr>
      <vt:lpstr>'NYMEX Quote - BW Unwind'!Print_Area</vt:lpstr>
      <vt:lpstr>'NYMEX Quote - Full Volume'!Print_Area</vt:lpstr>
      <vt:lpstr>'NYMEX Quote - Incremental Vol'!Print_Area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Jan Havlíček</cp:lastModifiedBy>
  <cp:lastPrinted>2001-05-24T20:58:04Z</cp:lastPrinted>
  <dcterms:created xsi:type="dcterms:W3CDTF">2001-05-24T20:09:44Z</dcterms:created>
  <dcterms:modified xsi:type="dcterms:W3CDTF">2023-09-13T16:46:27Z</dcterms:modified>
</cp:coreProperties>
</file>