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32268C-9BF1-4CBA-98D2-F2D1A22891F8}" xr6:coauthVersionLast="47" xr6:coauthVersionMax="47" xr10:uidLastSave="{00000000-0000-0000-0000-000000000000}"/>
  <bookViews>
    <workbookView xWindow="-120" yWindow="-120" windowWidth="38640" windowHeight="15720" activeTab="2"/>
  </bookViews>
  <sheets>
    <sheet name="LiquidationValue" sheetId="1" r:id="rId1"/>
    <sheet name="Replacement Cost" sheetId="2" r:id="rId2"/>
    <sheet name="ARAP" sheetId="3" r:id="rId3"/>
  </sheets>
  <definedNames>
    <definedName name="_xlnm.Print_Area" localSheetId="2">ARAP!$A$1:$K$17</definedName>
    <definedName name="_xlnm.Print_Area" localSheetId="0">LiquidationValue!$A$1:$U$262</definedName>
    <definedName name="_xlnm.Print_Area" localSheetId="1">'Replacement Cost'!$A$1:$AD$96</definedName>
    <definedName name="_xlnm.Print_Titles" localSheetId="0">LiquidationValue!$1:$1</definedName>
    <definedName name="_xlnm.Print_Titles" localSheetId="1">'Replacement Cost'!$A:$D,'Replacement Cost'!$1:$4</definedName>
  </definedNames>
  <calcPr calcId="0" fullCalcOnLoad="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B4" i="3" l="1"/>
  <c r="E4" i="3"/>
  <c r="E8" i="3"/>
  <c r="E9" i="3"/>
  <c r="E10" i="3"/>
  <c r="E11" i="3"/>
  <c r="E12" i="3"/>
  <c r="B15" i="3"/>
  <c r="C15" i="3"/>
  <c r="E15" i="3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M262" i="1"/>
  <c r="E75" i="2"/>
  <c r="F75" i="2"/>
  <c r="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E93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</calcChain>
</file>

<file path=xl/sharedStrings.xml><?xml version="1.0" encoding="utf-8"?>
<sst xmlns="http://schemas.openxmlformats.org/spreadsheetml/2006/main" count="2522" uniqueCount="87">
  <si>
    <t xml:space="preserve"> </t>
  </si>
  <si>
    <t>Deal ID</t>
  </si>
  <si>
    <t>Deal Ticket ID</t>
  </si>
  <si>
    <t>Contract ID</t>
  </si>
  <si>
    <t>Deal Date</t>
  </si>
  <si>
    <t>Forward Date</t>
  </si>
  <si>
    <t>LoadDefinition NM</t>
  </si>
  <si>
    <t>MW</t>
  </si>
  <si>
    <t>Nominal Volume</t>
  </si>
  <si>
    <t>Discounted Volume</t>
  </si>
  <si>
    <t>Contract Price</t>
  </si>
  <si>
    <t>Bid/Offer</t>
  </si>
  <si>
    <t>NominalLQValue</t>
  </si>
  <si>
    <t>DiscountLQValue</t>
  </si>
  <si>
    <t>CounterParty NM</t>
  </si>
  <si>
    <t>Commodity NM</t>
  </si>
  <si>
    <t>Region_NM</t>
  </si>
  <si>
    <t>DealType_NM</t>
  </si>
  <si>
    <t>UtilityName</t>
  </si>
  <si>
    <t>RateScheduleName</t>
  </si>
  <si>
    <t>Buy/Sell</t>
  </si>
  <si>
    <t>Physical</t>
  </si>
  <si>
    <t>East OffPeak</t>
  </si>
  <si>
    <t>Enron Power Marketing</t>
  </si>
  <si>
    <t xml:space="preserve">Electricity         </t>
  </si>
  <si>
    <t>WH</t>
  </si>
  <si>
    <t>Swap</t>
  </si>
  <si>
    <t>(Generation Only)</t>
  </si>
  <si>
    <t>Sell</t>
  </si>
  <si>
    <t>Yes</t>
  </si>
  <si>
    <t>East Peak</t>
  </si>
  <si>
    <t>Buy</t>
  </si>
  <si>
    <t>N/A</t>
  </si>
  <si>
    <t xml:space="preserve">ICap                </t>
  </si>
  <si>
    <t>Central OffPeak</t>
  </si>
  <si>
    <t>ERC</t>
  </si>
  <si>
    <t>Central OffPeak-North</t>
  </si>
  <si>
    <t>Central Peak</t>
  </si>
  <si>
    <t>Central Peak-North</t>
  </si>
  <si>
    <t>CIN</t>
  </si>
  <si>
    <t>Central Flat</t>
  </si>
  <si>
    <t>EC</t>
  </si>
  <si>
    <t>NE</t>
  </si>
  <si>
    <t>West OffPeak</t>
  </si>
  <si>
    <t>SP</t>
  </si>
  <si>
    <t>Sum of Nominal Volume</t>
  </si>
  <si>
    <t>Grand Total</t>
  </si>
  <si>
    <t>Electricity          Total</t>
  </si>
  <si>
    <t>CIN Total</t>
  </si>
  <si>
    <t>EC Total</t>
  </si>
  <si>
    <t>ERC Total</t>
  </si>
  <si>
    <t>NE Total</t>
  </si>
  <si>
    <t>SP Total</t>
  </si>
  <si>
    <t>ICap                 Total</t>
  </si>
  <si>
    <t>WH Total</t>
  </si>
  <si>
    <t>Average of Bid/Offer</t>
  </si>
  <si>
    <t>Central Peak Total</t>
  </si>
  <si>
    <t>Central Flat Total</t>
  </si>
  <si>
    <t>Central OffPeak Total</t>
  </si>
  <si>
    <t>Central OffPeak-North Total</t>
  </si>
  <si>
    <t>Central Peak-North Total</t>
  </si>
  <si>
    <t>East Peak Total</t>
  </si>
  <si>
    <t>West OffPeak Total</t>
  </si>
  <si>
    <t>East OffPeak Total</t>
  </si>
  <si>
    <t>N/A Total</t>
  </si>
  <si>
    <t>Margin Calculation Detail:</t>
  </si>
  <si>
    <t>Margin Requirement Per Month</t>
  </si>
  <si>
    <t>Monthly Cost of Capital - NPW</t>
  </si>
  <si>
    <t>PV of Monthly Cost of Credit at T-Bill Rate</t>
  </si>
  <si>
    <t>Total Cost of Credit to NPW</t>
  </si>
  <si>
    <t>December Settlements</t>
  </si>
  <si>
    <t xml:space="preserve">Purchases </t>
  </si>
  <si>
    <t>Sales</t>
  </si>
  <si>
    <t>Total</t>
  </si>
  <si>
    <t>Confirmed and net amount is due from EPMI on the 20th</t>
  </si>
  <si>
    <t>Ercot QSE</t>
  </si>
  <si>
    <t>Due 12/10</t>
  </si>
  <si>
    <t>Due12/17</t>
  </si>
  <si>
    <t>Due 12/24</t>
  </si>
  <si>
    <t>Due 12/31</t>
  </si>
  <si>
    <t>Daily Balancing</t>
  </si>
  <si>
    <t>of Power</t>
  </si>
  <si>
    <t>Physical Power</t>
  </si>
  <si>
    <t>Cumulative Margin Required *</t>
  </si>
  <si>
    <t>Note: * - Cumulative margin required assumes the PROMPT month is 100% collateralized (as NPW is being require to FULLY collateralized all physical purchases of power.</t>
  </si>
  <si>
    <t xml:space="preserve">Due 12/03 </t>
  </si>
  <si>
    <t>Note: Amounts due NPW are indicated in 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</si>
</sst>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44" fontId="0" fillId="3" borderId="0" xfId="2" applyFont="1" applyFill="1"/>
    <xf numFmtId="0" fontId="2" fillId="3" borderId="0" xfId="0" applyFont="1" applyFill="1"/>
    <xf numFmtId="14" fontId="0" fillId="3" borderId="0" xfId="0" applyNumberFormat="1" applyFill="1"/>
    <xf numFmtId="44" fontId="1" fillId="3" borderId="0" xfId="2" applyFill="1"/>
    <xf numFmtId="164" fontId="0" fillId="3" borderId="0" xfId="0" applyNumberFormat="1" applyFill="1"/>
    <xf numFmtId="44" fontId="2" fillId="3" borderId="0" xfId="2" applyFont="1" applyFill="1"/>
    <xf numFmtId="44" fontId="3" fillId="3" borderId="0" xfId="2" applyFont="1" applyFill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14" fontId="0" fillId="0" borderId="2" xfId="0" applyNumberFormat="1" applyBorder="1"/>
    <xf numFmtId="14" fontId="0" fillId="0" borderId="4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6" xfId="0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4" xfId="0" applyNumberFormat="1" applyFill="1" applyBorder="1"/>
    <xf numFmtId="0" fontId="0" fillId="2" borderId="7" xfId="0" applyFill="1" applyBorder="1"/>
    <xf numFmtId="0" fontId="0" fillId="2" borderId="7" xfId="0" applyNumberFormat="1" applyFill="1" applyBorder="1"/>
    <xf numFmtId="0" fontId="0" fillId="2" borderId="0" xfId="0" applyNumberFormat="1" applyFill="1"/>
    <xf numFmtId="0" fontId="0" fillId="2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164" fontId="2" fillId="0" borderId="0" xfId="2" applyNumberFormat="1" applyFont="1" applyBorder="1"/>
    <xf numFmtId="164" fontId="0" fillId="0" borderId="2" xfId="2" applyNumberFormat="1" applyFont="1" applyBorder="1"/>
    <xf numFmtId="164" fontId="0" fillId="0" borderId="0" xfId="2" applyNumberFormat="1" applyFont="1" applyBorder="1"/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5" xfId="2" applyNumberFormat="1" applyFont="1" applyBorder="1"/>
    <xf numFmtId="164" fontId="0" fillId="0" borderId="7" xfId="2" applyNumberFormat="1" applyFont="1" applyBorder="1"/>
    <xf numFmtId="164" fontId="0" fillId="0" borderId="9" xfId="2" applyNumberFormat="1" applyFont="1" applyBorder="1"/>
    <xf numFmtId="164" fontId="0" fillId="0" borderId="10" xfId="2" applyNumberFormat="1" applyFont="1" applyBorder="1"/>
    <xf numFmtId="0" fontId="5" fillId="0" borderId="0" xfId="0" applyFont="1"/>
    <xf numFmtId="0" fontId="6" fillId="0" borderId="0" xfId="0" applyFont="1"/>
    <xf numFmtId="9" fontId="5" fillId="0" borderId="0" xfId="0" applyNumberFormat="1" applyFont="1"/>
    <xf numFmtId="164" fontId="5" fillId="0" borderId="0" xfId="2" applyNumberFormat="1" applyFont="1"/>
    <xf numFmtId="164" fontId="6" fillId="0" borderId="0" xfId="2" applyNumberFormat="1" applyFont="1"/>
    <xf numFmtId="10" fontId="5" fillId="0" borderId="0" xfId="2" applyNumberFormat="1" applyFont="1"/>
    <xf numFmtId="0" fontId="6" fillId="4" borderId="0" xfId="0" applyFont="1" applyFill="1"/>
    <xf numFmtId="0" fontId="7" fillId="4" borderId="0" xfId="0" applyFont="1" applyFill="1"/>
    <xf numFmtId="164" fontId="7" fillId="4" borderId="0" xfId="2" applyNumberFormat="1" applyFont="1" applyFill="1"/>
    <xf numFmtId="0" fontId="0" fillId="0" borderId="12" xfId="0" pivotButton="1" applyBorder="1"/>
    <xf numFmtId="7" fontId="0" fillId="0" borderId="0" xfId="0" applyNumberFormat="1"/>
    <xf numFmtId="7" fontId="2" fillId="0" borderId="0" xfId="0" applyNumberFormat="1" applyFont="1"/>
    <xf numFmtId="0" fontId="0" fillId="0" borderId="1" xfId="0" pivotButton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POWER_ENRON_FINAL2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POWER_ENRON_FINAL2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46.138937847223" createdVersion="1" recordCount="262">
  <cacheSource type="worksheet">
    <worksheetSource ref="C1:X263" sheet="EPMI TRADE DETAIL" r:id="rId2"/>
  </cacheSource>
  <cacheFields count="22">
    <cacheField name="Contract ID" numFmtId="0">
      <sharedItems containsSemiMixedTypes="0" containsString="0" containsNumber="1" containsInteger="1" minValue="9992876" maxValue="9997391"/>
    </cacheField>
    <cacheField name="Deal Date" numFmtId="0">
      <sharedItems containsSemiMixedTypes="0" containsNonDate="0" containsDate="1" containsString="0" minDate="2001-03-20T00:00:00" maxDate="2001-11-30T00:00:00"/>
    </cacheField>
    <cacheField name="Forward Date" numFmtId="0">
      <sharedItems containsSemiMixedTypes="0" containsNonDate="0" containsDate="1" containsString="0" minDate="2001-12-01T00:00:00" maxDate="2003-12-02T00:00:00" count="25">
        <d v="2001-12-01T00:00:00"/>
        <d v="2002-01-01T00:00:00"/>
        <d v="2002-02-01T00:00:00"/>
        <d v="2002-06-01T00:00:00"/>
        <d v="2002-03-01T00:00:00"/>
        <d v="2002-04-01T00:00:00"/>
        <d v="2002-05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</sharedItems>
    </cacheField>
    <cacheField name="LoadDefinition NM" numFmtId="0">
      <sharedItems count="9">
        <s v="East Peak"/>
        <s v="N/A"/>
        <s v="East OffPeak"/>
        <s v="Central OffPeak"/>
        <s v="Central OffPeak-North"/>
        <s v="Central Peak"/>
        <s v="Central Peak-North"/>
        <s v="Central Flat"/>
        <s v="West OffPeak"/>
      </sharedItems>
    </cacheField>
    <cacheField name="MW" numFmtId="0">
      <sharedItems containsSemiMixedTypes="0" containsString="0" containsNumber="1" containsInteger="1" minValue="5" maxValue="200" count="6">
        <n v="50"/>
        <n v="200"/>
        <n v="25"/>
        <n v="12"/>
        <n v="100"/>
        <n v="5"/>
      </sharedItems>
    </cacheField>
    <cacheField name="Nominal Volume" numFmtId="0">
      <sharedItems containsSemiMixedTypes="0" containsString="0" containsNumber="1" containsInteger="1" minValue="-41600" maxValue="21200"/>
    </cacheField>
    <cacheField name="Discounted Volume" numFmtId="0">
      <sharedItems containsSemiMixedTypes="0" containsString="0" containsNumber="1" minValue="-39357.54" maxValue="21134.45"/>
    </cacheField>
    <cacheField name="Contract Price" numFmtId="0">
      <sharedItems containsSemiMixedTypes="0" containsString="0" containsNumber="1" minValue="17.239999999999998" maxValue="75.25"/>
    </cacheField>
    <cacheField name="Bid/Offer" numFmtId="0">
      <sharedItems containsSemiMixedTypes="0" containsString="0" containsNumber="1" minValue="15.8" maxValue="123.5"/>
    </cacheField>
    <cacheField name="NominalLQValue" numFmtId="0">
      <sharedItems containsSemiMixedTypes="0" containsString="0" containsNumber="1" minValue="-521456" maxValue="523600"/>
    </cacheField>
    <cacheField name="DiscountLQValue" numFmtId="0">
      <sharedItems containsSemiMixedTypes="0" containsString="0" containsNumber="1" minValue="-510371.09240000002" maxValue="515944.43249999994"/>
    </cacheField>
    <cacheField name="CounterParty NM" numFmtId="0">
      <sharedItems count="1">
        <s v="Enron Power Marketing"/>
      </sharedItems>
    </cacheField>
    <cacheField name="Commodity NM" numFmtId="0">
      <sharedItems count="2">
        <s v="Electricity         "/>
        <s v="ICap                "/>
      </sharedItems>
    </cacheField>
    <cacheField name="Region_NM" numFmtId="0">
      <sharedItems count="6">
        <s v="WH"/>
        <s v="ERC"/>
        <s v="CIN"/>
        <s v="EC"/>
        <s v="NE"/>
        <s v="SP"/>
      </sharedItems>
    </cacheField>
    <cacheField name="DealType_NM" numFmtId="0">
      <sharedItems count="1">
        <s v="Swap"/>
      </sharedItems>
    </cacheField>
    <cacheField name="UtilityName" numFmtId="0">
      <sharedItems count="2">
        <s v="(Generation Only)"/>
        <s v="N/A"/>
      </sharedItems>
    </cacheField>
    <cacheField name="RateScheduleName" numFmtId="0">
      <sharedItems count="7">
        <s v="WH"/>
        <s v="N/A"/>
        <s v="ERC"/>
        <s v="CIN"/>
        <s v="EC"/>
        <s v="NE"/>
        <s v="SP"/>
      </sharedItems>
    </cacheField>
    <cacheField name="Buy/Sell" numFmtId="0">
      <sharedItems count="2">
        <s v="Sell"/>
        <s v="Buy"/>
      </sharedItems>
    </cacheField>
    <cacheField name="Physical" numFmtId="0">
      <sharedItems count="2">
        <s v="Yes"/>
        <s v="No"/>
      </sharedItems>
    </cacheField>
    <cacheField name="ContractToMidPV" numFmtId="0">
      <sharedItems containsSemiMixedTypes="0" containsString="0" containsNumber="1" minValue="-686388.19" maxValue="507273.18"/>
    </cacheField>
    <cacheField name="CounterParty Type" numFmtId="0">
      <sharedItems count="1">
        <s v="Wholesale           "/>
      </sharedItems>
    </cacheField>
    <cacheField name="Status" numFmtId="0">
      <sharedItems count="1">
        <s v="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rmans" refreshedDate="37246.13650763889" createdVersion="1" recordCount="262">
  <cacheSource type="worksheet">
    <worksheetSource ref="C1:X263" sheet="EPMI TRADE DETAIL" r:id="rId2"/>
  </cacheSource>
  <cacheFields count="22">
    <cacheField name="Contract ID" numFmtId="0">
      <sharedItems containsSemiMixedTypes="0" containsString="0" containsNumber="1" containsInteger="1" minValue="9992876" maxValue="9997391"/>
    </cacheField>
    <cacheField name="Deal Date" numFmtId="0">
      <sharedItems containsSemiMixedTypes="0" containsNonDate="0" containsDate="1" containsString="0" minDate="2001-03-20T00:00:00" maxDate="2001-11-30T00:00:00"/>
    </cacheField>
    <cacheField name="Forward Date" numFmtId="0">
      <sharedItems containsSemiMixedTypes="0" containsNonDate="0" containsDate="1" containsString="0" minDate="2001-12-01T00:00:00" maxDate="2003-12-02T00:00:00" count="25">
        <d v="2001-12-01T00:00:00"/>
        <d v="2002-01-01T00:00:00"/>
        <d v="2002-02-01T00:00:00"/>
        <d v="2002-06-01T00:00:00"/>
        <d v="2002-03-01T00:00:00"/>
        <d v="2002-04-01T00:00:00"/>
        <d v="2002-05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</sharedItems>
    </cacheField>
    <cacheField name="LoadDefinition NM" numFmtId="0">
      <sharedItems count="9">
        <s v="East Peak"/>
        <s v="N/A"/>
        <s v="East OffPeak"/>
        <s v="Central OffPeak"/>
        <s v="Central OffPeak-North"/>
        <s v="Central Peak"/>
        <s v="Central Peak-North"/>
        <s v="Central Flat"/>
        <s v="West OffPeak"/>
      </sharedItems>
    </cacheField>
    <cacheField name="MW" numFmtId="0">
      <sharedItems containsSemiMixedTypes="0" containsString="0" containsNumber="1" containsInteger="1" minValue="5" maxValue="200" count="6">
        <n v="50"/>
        <n v="200"/>
        <n v="25"/>
        <n v="12"/>
        <n v="100"/>
        <n v="5"/>
      </sharedItems>
    </cacheField>
    <cacheField name="Nominal Volume" numFmtId="0">
      <sharedItems containsSemiMixedTypes="0" containsString="0" containsNumber="1" containsInteger="1" minValue="-41600" maxValue="21200"/>
    </cacheField>
    <cacheField name="Discounted Volume" numFmtId="0">
      <sharedItems containsSemiMixedTypes="0" containsString="0" containsNumber="1" minValue="-39357.54" maxValue="21134.45"/>
    </cacheField>
    <cacheField name="Contract Price" numFmtId="0">
      <sharedItems containsSemiMixedTypes="0" containsString="0" containsNumber="1" minValue="17.239999999999998" maxValue="75.25"/>
    </cacheField>
    <cacheField name="Bid/Offer" numFmtId="0">
      <sharedItems containsSemiMixedTypes="0" containsString="0" containsNumber="1" minValue="15.8" maxValue="123.5"/>
    </cacheField>
    <cacheField name="NominalLQValue" numFmtId="0">
      <sharedItems containsSemiMixedTypes="0" containsString="0" containsNumber="1" minValue="-521456" maxValue="523600"/>
    </cacheField>
    <cacheField name="DiscountLQValue" numFmtId="0">
      <sharedItems containsSemiMixedTypes="0" containsString="0" containsNumber="1" minValue="-510371.09240000002" maxValue="515944.43249999994"/>
    </cacheField>
    <cacheField name="CounterParty NM" numFmtId="0">
      <sharedItems count="1">
        <s v="Enron Power Marketing"/>
      </sharedItems>
    </cacheField>
    <cacheField name="Commodity NM" numFmtId="0">
      <sharedItems count="2">
        <s v="Electricity         "/>
        <s v="ICap                "/>
      </sharedItems>
    </cacheField>
    <cacheField name="Region_NM" numFmtId="0">
      <sharedItems count="6">
        <s v="WH"/>
        <s v="ERC"/>
        <s v="CIN"/>
        <s v="EC"/>
        <s v="NE"/>
        <s v="SP"/>
      </sharedItems>
    </cacheField>
    <cacheField name="DealType_NM" numFmtId="0">
      <sharedItems count="1">
        <s v="Swap"/>
      </sharedItems>
    </cacheField>
    <cacheField name="UtilityName" numFmtId="0">
      <sharedItems count="2">
        <s v="(Generation Only)"/>
        <s v="N/A"/>
      </sharedItems>
    </cacheField>
    <cacheField name="RateScheduleName" numFmtId="0">
      <sharedItems count="7">
        <s v="WH"/>
        <s v="N/A"/>
        <s v="ERC"/>
        <s v="CIN"/>
        <s v="EC"/>
        <s v="NE"/>
        <s v="SP"/>
      </sharedItems>
    </cacheField>
    <cacheField name="Buy/Sell" numFmtId="0">
      <sharedItems count="2">
        <s v="Sell"/>
        <s v="Buy"/>
      </sharedItems>
    </cacheField>
    <cacheField name="Physical" numFmtId="0">
      <sharedItems count="2">
        <s v="Yes"/>
        <s v="No"/>
      </sharedItems>
    </cacheField>
    <cacheField name="ContractToMidPV" numFmtId="0">
      <sharedItems containsSemiMixedTypes="0" containsString="0" containsNumber="1" minValue="-686388.19" maxValue="507273.18"/>
    </cacheField>
    <cacheField name="CounterParty Type" numFmtId="0">
      <sharedItems count="1">
        <s v="Wholesale           "/>
      </sharedItems>
    </cacheField>
    <cacheField name="Status" numFmtId="0">
      <sharedItems count="1">
        <s v="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n v="9993708"/>
    <d v="2001-05-23T00:00:00"/>
    <x v="0"/>
    <x v="0"/>
    <x v="0"/>
    <n v="-16000"/>
    <n v="-15950.53"/>
    <n v="38.35"/>
    <n v="24.9"/>
    <n v="215200"/>
    <n v="214534.62850000005"/>
    <x v="0"/>
    <x v="0"/>
    <x v="0"/>
    <x v="0"/>
    <x v="0"/>
    <x v="0"/>
    <x v="0"/>
    <x v="0"/>
    <n v="199780.39"/>
    <x v="0"/>
    <x v="0"/>
  </r>
  <r>
    <n v="9993724"/>
    <d v="2001-05-23T00:00:00"/>
    <x v="1"/>
    <x v="0"/>
    <x v="0"/>
    <n v="-17600"/>
    <n v="-17514.61"/>
    <n v="44"/>
    <n v="29.61"/>
    <n v="253264"/>
    <n v="252035.23790000001"/>
    <x v="0"/>
    <x v="0"/>
    <x v="0"/>
    <x v="0"/>
    <x v="0"/>
    <x v="0"/>
    <x v="0"/>
    <x v="0"/>
    <n v="250459.38"/>
    <x v="0"/>
    <x v="0"/>
  </r>
  <r>
    <n v="9993724"/>
    <d v="2001-05-23T00:00:00"/>
    <x v="2"/>
    <x v="0"/>
    <x v="0"/>
    <n v="-16000"/>
    <n v="-15898.96"/>
    <n v="44"/>
    <n v="29.61"/>
    <n v="230240"/>
    <n v="228786.0344"/>
    <x v="0"/>
    <x v="0"/>
    <x v="0"/>
    <x v="0"/>
    <x v="0"/>
    <x v="0"/>
    <x v="0"/>
    <x v="0"/>
    <n v="227355.56"/>
    <x v="0"/>
    <x v="0"/>
  </r>
  <r>
    <n v="9993816"/>
    <d v="2001-05-30T00:00:00"/>
    <x v="0"/>
    <x v="0"/>
    <x v="0"/>
    <n v="16000"/>
    <n v="15950.53"/>
    <n v="36.5"/>
    <n v="25.1"/>
    <n v="-182400"/>
    <n v="-181836.04199999999"/>
    <x v="0"/>
    <x v="0"/>
    <x v="0"/>
    <x v="0"/>
    <x v="0"/>
    <x v="0"/>
    <x v="1"/>
    <x v="0"/>
    <n v="-170271.91"/>
    <x v="0"/>
    <x v="0"/>
  </r>
  <r>
    <n v="9993941"/>
    <d v="2001-06-08T00:00:00"/>
    <x v="3"/>
    <x v="0"/>
    <x v="0"/>
    <n v="16000"/>
    <n v="15796.21"/>
    <n v="50.25"/>
    <n v="36.799999999999997"/>
    <n v="-215200"/>
    <n v="-212459.02450000003"/>
    <x v="0"/>
    <x v="0"/>
    <x v="0"/>
    <x v="0"/>
    <x v="0"/>
    <x v="0"/>
    <x v="1"/>
    <x v="0"/>
    <n v="-146114.96"/>
    <x v="0"/>
    <x v="0"/>
  </r>
  <r>
    <n v="9993952"/>
    <d v="2001-06-11T00:00:00"/>
    <x v="0"/>
    <x v="0"/>
    <x v="0"/>
    <n v="-16000"/>
    <n v="-15950.53"/>
    <n v="36.950000000000003"/>
    <n v="24.9"/>
    <n v="192800"/>
    <n v="192203.88650000008"/>
    <x v="0"/>
    <x v="0"/>
    <x v="0"/>
    <x v="0"/>
    <x v="0"/>
    <x v="0"/>
    <x v="0"/>
    <x v="0"/>
    <n v="177449.65"/>
    <x v="0"/>
    <x v="0"/>
  </r>
  <r>
    <n v="9993954"/>
    <d v="2001-06-11T00:00:00"/>
    <x v="0"/>
    <x v="0"/>
    <x v="0"/>
    <n v="-16000"/>
    <n v="-15950.53"/>
    <n v="37.25"/>
    <n v="24.9"/>
    <n v="197600"/>
    <n v="196989.04550000004"/>
    <x v="0"/>
    <x v="0"/>
    <x v="0"/>
    <x v="0"/>
    <x v="0"/>
    <x v="0"/>
    <x v="0"/>
    <x v="0"/>
    <n v="182234.81"/>
    <x v="0"/>
    <x v="0"/>
  </r>
  <r>
    <n v="9994017"/>
    <d v="2001-06-14T00:00:00"/>
    <x v="1"/>
    <x v="0"/>
    <x v="0"/>
    <n v="17600"/>
    <n v="17514.61"/>
    <n v="41.25"/>
    <n v="30.08"/>
    <n v="-196592"/>
    <n v="-195638.19370000003"/>
    <x v="0"/>
    <x v="0"/>
    <x v="0"/>
    <x v="0"/>
    <x v="0"/>
    <x v="0"/>
    <x v="1"/>
    <x v="0"/>
    <n v="-202294.2"/>
    <x v="0"/>
    <x v="0"/>
  </r>
  <r>
    <n v="9994017"/>
    <d v="2001-06-14T00:00:00"/>
    <x v="2"/>
    <x v="0"/>
    <x v="0"/>
    <n v="16000"/>
    <n v="15898.96"/>
    <n v="41.25"/>
    <n v="30.08"/>
    <n v="-178720"/>
    <n v="-177591.38320000001"/>
    <x v="0"/>
    <x v="0"/>
    <x v="0"/>
    <x v="0"/>
    <x v="0"/>
    <x v="0"/>
    <x v="1"/>
    <x v="0"/>
    <n v="-183633.41"/>
    <x v="0"/>
    <x v="0"/>
  </r>
  <r>
    <n v="9994094"/>
    <d v="2001-06-20T00:00:00"/>
    <x v="0"/>
    <x v="0"/>
    <x v="0"/>
    <n v="-16000"/>
    <n v="-15950.53"/>
    <n v="33.4"/>
    <n v="24.9"/>
    <n v="136000"/>
    <n v="135579.505"/>
    <x v="0"/>
    <x v="0"/>
    <x v="0"/>
    <x v="0"/>
    <x v="0"/>
    <x v="0"/>
    <x v="0"/>
    <x v="0"/>
    <n v="120825.27"/>
    <x v="0"/>
    <x v="0"/>
  </r>
  <r>
    <n v="9994092"/>
    <d v="2001-06-20T00:00:00"/>
    <x v="0"/>
    <x v="1"/>
    <x v="1"/>
    <n v="6200"/>
    <n v="6180.83"/>
    <n v="46.24"/>
    <n v="17.5"/>
    <n v="-178188"/>
    <n v="-177637.05420000001"/>
    <x v="0"/>
    <x v="1"/>
    <x v="0"/>
    <x v="0"/>
    <x v="0"/>
    <x v="0"/>
    <x v="1"/>
    <x v="0"/>
    <n v="-193089.14"/>
    <x v="0"/>
    <x v="0"/>
  </r>
  <r>
    <n v="9994103"/>
    <d v="2001-06-21T00:00:00"/>
    <x v="0"/>
    <x v="0"/>
    <x v="0"/>
    <n v="16000"/>
    <n v="15950.53"/>
    <n v="33.15"/>
    <n v="25.1"/>
    <n v="-128800"/>
    <n v="-128401.76649999995"/>
    <x v="0"/>
    <x v="0"/>
    <x v="0"/>
    <x v="0"/>
    <x v="0"/>
    <x v="0"/>
    <x v="1"/>
    <x v="0"/>
    <n v="-116837.63"/>
    <x v="0"/>
    <x v="0"/>
  </r>
  <r>
    <n v="9994112"/>
    <d v="2001-06-22T00:00:00"/>
    <x v="1"/>
    <x v="1"/>
    <x v="2"/>
    <n v="775"/>
    <n v="771.24"/>
    <n v="65.239999999999995"/>
    <n v="48.75"/>
    <n v="-12779.75"/>
    <n v="-12717.747599999997"/>
    <x v="0"/>
    <x v="1"/>
    <x v="0"/>
    <x v="0"/>
    <x v="0"/>
    <x v="0"/>
    <x v="1"/>
    <x v="0"/>
    <n v="-24479.16"/>
    <x v="0"/>
    <x v="0"/>
  </r>
  <r>
    <n v="9994112"/>
    <d v="2001-06-22T00:00:00"/>
    <x v="2"/>
    <x v="1"/>
    <x v="2"/>
    <n v="700"/>
    <n v="695.58"/>
    <n v="65.239999999999995"/>
    <n v="48.75"/>
    <n v="-11543"/>
    <n v="-11470.114199999996"/>
    <x v="0"/>
    <x v="1"/>
    <x v="0"/>
    <x v="0"/>
    <x v="0"/>
    <x v="0"/>
    <x v="1"/>
    <x v="0"/>
    <n v="-22077.7"/>
    <x v="0"/>
    <x v="0"/>
  </r>
  <r>
    <n v="9994112"/>
    <d v="2001-06-22T00:00:00"/>
    <x v="4"/>
    <x v="1"/>
    <x v="2"/>
    <n v="775"/>
    <n v="768.84"/>
    <n v="65.239999999999995"/>
    <n v="48.75"/>
    <n v="-12779.75"/>
    <n v="-12678.171599999996"/>
    <x v="0"/>
    <x v="1"/>
    <x v="0"/>
    <x v="0"/>
    <x v="0"/>
    <x v="0"/>
    <x v="1"/>
    <x v="0"/>
    <n v="-24403.01"/>
    <x v="0"/>
    <x v="0"/>
  </r>
  <r>
    <n v="9994112"/>
    <d v="2001-06-22T00:00:00"/>
    <x v="5"/>
    <x v="1"/>
    <x v="2"/>
    <n v="750"/>
    <n v="743.03"/>
    <n v="65.239999999999995"/>
    <n v="48.75"/>
    <n v="-12367.5"/>
    <n v="-12252.564699999995"/>
    <x v="0"/>
    <x v="1"/>
    <x v="0"/>
    <x v="0"/>
    <x v="0"/>
    <x v="0"/>
    <x v="1"/>
    <x v="0"/>
    <n v="-23583.87"/>
    <x v="0"/>
    <x v="0"/>
  </r>
  <r>
    <n v="9994112"/>
    <d v="2001-06-22T00:00:00"/>
    <x v="6"/>
    <x v="1"/>
    <x v="2"/>
    <n v="775"/>
    <n v="766.45"/>
    <n v="65.239999999999995"/>
    <n v="48.75"/>
    <n v="-12779.75"/>
    <n v="-12638.760499999997"/>
    <x v="0"/>
    <x v="1"/>
    <x v="0"/>
    <x v="0"/>
    <x v="0"/>
    <x v="0"/>
    <x v="1"/>
    <x v="0"/>
    <n v="-24327.17"/>
    <x v="0"/>
    <x v="0"/>
  </r>
  <r>
    <n v="9994112"/>
    <d v="2001-06-22T00:00:00"/>
    <x v="3"/>
    <x v="1"/>
    <x v="2"/>
    <n v="750"/>
    <n v="740.45"/>
    <n v="65.239999999999995"/>
    <n v="117"/>
    <n v="38820"/>
    <n v="38325.692000000003"/>
    <x v="0"/>
    <x v="1"/>
    <x v="0"/>
    <x v="0"/>
    <x v="0"/>
    <x v="0"/>
    <x v="1"/>
    <x v="0"/>
    <n v="5375.65"/>
    <x v="0"/>
    <x v="0"/>
  </r>
  <r>
    <n v="9994112"/>
    <d v="2001-06-22T00:00:00"/>
    <x v="7"/>
    <x v="1"/>
    <x v="2"/>
    <n v="775"/>
    <n v="763.67"/>
    <n v="65.239999999999995"/>
    <n v="123.5"/>
    <n v="45151.5"/>
    <n v="44491.414199999999"/>
    <x v="0"/>
    <x v="1"/>
    <x v="0"/>
    <x v="0"/>
    <x v="0"/>
    <x v="0"/>
    <x v="1"/>
    <x v="0"/>
    <n v="5544.24"/>
    <x v="0"/>
    <x v="0"/>
  </r>
  <r>
    <n v="9994112"/>
    <d v="2001-06-22T00:00:00"/>
    <x v="8"/>
    <x v="1"/>
    <x v="2"/>
    <n v="775"/>
    <n v="762.02"/>
    <n v="65.239999999999995"/>
    <n v="120.25"/>
    <n v="42632.75"/>
    <n v="41918.720200000003"/>
    <x v="0"/>
    <x v="1"/>
    <x v="0"/>
    <x v="0"/>
    <x v="0"/>
    <x v="0"/>
    <x v="1"/>
    <x v="0"/>
    <n v="5532.26"/>
    <x v="0"/>
    <x v="0"/>
  </r>
  <r>
    <n v="9994112"/>
    <d v="2001-06-22T00:00:00"/>
    <x v="9"/>
    <x v="1"/>
    <x v="2"/>
    <n v="750"/>
    <n v="735.82"/>
    <n v="65.239999999999995"/>
    <n v="78"/>
    <n v="9570"/>
    <n v="9389.0632000000041"/>
    <x v="0"/>
    <x v="1"/>
    <x v="0"/>
    <x v="0"/>
    <x v="0"/>
    <x v="0"/>
    <x v="1"/>
    <x v="0"/>
    <n v="5342.08"/>
    <x v="0"/>
    <x v="0"/>
  </r>
  <r>
    <n v="9994112"/>
    <d v="2001-06-22T00:00:00"/>
    <x v="10"/>
    <x v="1"/>
    <x v="2"/>
    <n v="775"/>
    <n v="758.53"/>
    <n v="65.239999999999995"/>
    <n v="32.5"/>
    <n v="-25373.5"/>
    <n v="-24834.272199999996"/>
    <x v="0"/>
    <x v="1"/>
    <x v="0"/>
    <x v="0"/>
    <x v="0"/>
    <x v="0"/>
    <x v="1"/>
    <x v="0"/>
    <n v="-40004.639999999999"/>
    <x v="0"/>
    <x v="0"/>
  </r>
  <r>
    <n v="9994112"/>
    <d v="2001-06-22T00:00:00"/>
    <x v="11"/>
    <x v="1"/>
    <x v="2"/>
    <n v="750"/>
    <n v="732.16"/>
    <n v="65.239999999999995"/>
    <n v="32.5"/>
    <n v="-24555"/>
    <n v="-23970.918399999995"/>
    <x v="0"/>
    <x v="1"/>
    <x v="0"/>
    <x v="0"/>
    <x v="0"/>
    <x v="0"/>
    <x v="1"/>
    <x v="0"/>
    <n v="-38614.160000000003"/>
    <x v="0"/>
    <x v="0"/>
  </r>
  <r>
    <n v="9994112"/>
    <d v="2001-06-22T00:00:00"/>
    <x v="12"/>
    <x v="1"/>
    <x v="2"/>
    <n v="775"/>
    <n v="754.49"/>
    <n v="65.239999999999995"/>
    <n v="32.5"/>
    <n v="-25373.5"/>
    <n v="-24702.002599999996"/>
    <x v="0"/>
    <x v="1"/>
    <x v="0"/>
    <x v="0"/>
    <x v="0"/>
    <x v="0"/>
    <x v="1"/>
    <x v="0"/>
    <n v="-39791.949999999997"/>
    <x v="0"/>
    <x v="0"/>
  </r>
  <r>
    <n v="9994130"/>
    <d v="2001-06-25T00:00:00"/>
    <x v="10"/>
    <x v="1"/>
    <x v="3"/>
    <n v="372"/>
    <n v="364.09"/>
    <n v="17.239999999999998"/>
    <n v="32.5"/>
    <n v="5676.72"/>
    <n v="5556.0133999999998"/>
    <x v="0"/>
    <x v="1"/>
    <x v="0"/>
    <x v="0"/>
    <x v="0"/>
    <x v="0"/>
    <x v="1"/>
    <x v="0"/>
    <n v="-1725.8"/>
    <x v="0"/>
    <x v="0"/>
  </r>
  <r>
    <n v="9994130"/>
    <d v="2001-06-25T00:00:00"/>
    <x v="11"/>
    <x v="1"/>
    <x v="3"/>
    <n v="360"/>
    <n v="351.44"/>
    <n v="17.239999999999998"/>
    <n v="32.5"/>
    <n v="5493.6"/>
    <n v="5362.974400000001"/>
    <x v="0"/>
    <x v="1"/>
    <x v="0"/>
    <x v="0"/>
    <x v="0"/>
    <x v="0"/>
    <x v="1"/>
    <x v="0"/>
    <n v="-1665.81"/>
    <x v="0"/>
    <x v="0"/>
  </r>
  <r>
    <n v="9994130"/>
    <d v="2001-06-25T00:00:00"/>
    <x v="12"/>
    <x v="1"/>
    <x v="3"/>
    <n v="372"/>
    <n v="362.16"/>
    <n v="17.239999999999998"/>
    <n v="32.5"/>
    <n v="5676.72"/>
    <n v="5526.5616000000009"/>
    <x v="0"/>
    <x v="1"/>
    <x v="0"/>
    <x v="0"/>
    <x v="0"/>
    <x v="0"/>
    <x v="1"/>
    <x v="0"/>
    <n v="-1716.62"/>
    <x v="0"/>
    <x v="0"/>
  </r>
  <r>
    <n v="9994176"/>
    <d v="2001-06-27T00:00:00"/>
    <x v="7"/>
    <x v="0"/>
    <x v="0"/>
    <n v="17600"/>
    <n v="17342.669999999998"/>
    <n v="55.25"/>
    <n v="49.6"/>
    <n v="-99440"/>
    <n v="-97986.085499999972"/>
    <x v="0"/>
    <x v="0"/>
    <x v="0"/>
    <x v="0"/>
    <x v="0"/>
    <x v="0"/>
    <x v="1"/>
    <x v="0"/>
    <n v="-39021.01"/>
    <x v="0"/>
    <x v="0"/>
  </r>
  <r>
    <n v="9994176"/>
    <d v="2001-06-27T00:00:00"/>
    <x v="8"/>
    <x v="0"/>
    <x v="0"/>
    <n v="17600"/>
    <n v="17305.22"/>
    <n v="55.25"/>
    <n v="49.6"/>
    <n v="-99440"/>
    <n v="-97774.492999999988"/>
    <x v="0"/>
    <x v="0"/>
    <x v="0"/>
    <x v="0"/>
    <x v="0"/>
    <x v="0"/>
    <x v="1"/>
    <x v="0"/>
    <n v="-38936.75"/>
    <x v="0"/>
    <x v="0"/>
  </r>
  <r>
    <n v="9994228"/>
    <d v="2001-06-29T00:00:00"/>
    <x v="1"/>
    <x v="0"/>
    <x v="0"/>
    <n v="-17600"/>
    <n v="-17514.61"/>
    <n v="34.5"/>
    <n v="29.61"/>
    <n v="86064"/>
    <n v="85646.442900000009"/>
    <x v="0"/>
    <x v="0"/>
    <x v="0"/>
    <x v="0"/>
    <x v="0"/>
    <x v="0"/>
    <x v="0"/>
    <x v="0"/>
    <n v="84070.57"/>
    <x v="0"/>
    <x v="0"/>
  </r>
  <r>
    <n v="9994228"/>
    <d v="2001-06-29T00:00:00"/>
    <x v="2"/>
    <x v="0"/>
    <x v="0"/>
    <n v="-16000"/>
    <n v="-15898.96"/>
    <n v="34.5"/>
    <n v="29.61"/>
    <n v="78240"/>
    <n v="77745.914400000009"/>
    <x v="0"/>
    <x v="0"/>
    <x v="0"/>
    <x v="0"/>
    <x v="0"/>
    <x v="0"/>
    <x v="0"/>
    <x v="0"/>
    <n v="76315.42"/>
    <x v="0"/>
    <x v="0"/>
  </r>
  <r>
    <n v="9995405"/>
    <d v="2001-07-05T00:00:00"/>
    <x v="7"/>
    <x v="0"/>
    <x v="0"/>
    <n v="-17600"/>
    <n v="-17342.669999999998"/>
    <n v="56.25"/>
    <n v="48.83"/>
    <n v="130592"/>
    <n v="128682.61140000002"/>
    <x v="0"/>
    <x v="0"/>
    <x v="0"/>
    <x v="0"/>
    <x v="0"/>
    <x v="0"/>
    <x v="0"/>
    <x v="0"/>
    <n v="56363.69"/>
    <x v="0"/>
    <x v="0"/>
  </r>
  <r>
    <n v="9995405"/>
    <d v="2001-07-05T00:00:00"/>
    <x v="8"/>
    <x v="0"/>
    <x v="0"/>
    <n v="-17600"/>
    <n v="-17305.22"/>
    <n v="56.25"/>
    <n v="48.83"/>
    <n v="130592"/>
    <n v="128404.73240000004"/>
    <x v="0"/>
    <x v="0"/>
    <x v="0"/>
    <x v="0"/>
    <x v="0"/>
    <x v="0"/>
    <x v="0"/>
    <x v="0"/>
    <n v="56241.97"/>
    <x v="0"/>
    <x v="0"/>
  </r>
  <r>
    <n v="9995428"/>
    <d v="2001-07-09T00:00:00"/>
    <x v="3"/>
    <x v="0"/>
    <x v="0"/>
    <n v="16000"/>
    <n v="15796.21"/>
    <n v="44.75"/>
    <n v="36.799999999999997"/>
    <n v="-127200"/>
    <n v="-125579.86950000004"/>
    <x v="0"/>
    <x v="0"/>
    <x v="0"/>
    <x v="0"/>
    <x v="0"/>
    <x v="0"/>
    <x v="1"/>
    <x v="0"/>
    <n v="-59235.79"/>
    <x v="0"/>
    <x v="0"/>
  </r>
  <r>
    <n v="9995461"/>
    <d v="2001-07-10T00:00:00"/>
    <x v="1"/>
    <x v="0"/>
    <x v="0"/>
    <n v="17600"/>
    <n v="17514.61"/>
    <n v="39.75"/>
    <n v="30.08"/>
    <n v="-170192"/>
    <n v="-169366.27870000002"/>
    <x v="0"/>
    <x v="0"/>
    <x v="0"/>
    <x v="0"/>
    <x v="0"/>
    <x v="0"/>
    <x v="1"/>
    <x v="0"/>
    <n v="-176022.28"/>
    <x v="0"/>
    <x v="0"/>
  </r>
  <r>
    <n v="9995461"/>
    <d v="2001-07-10T00:00:00"/>
    <x v="2"/>
    <x v="0"/>
    <x v="0"/>
    <n v="16000"/>
    <n v="15898.96"/>
    <n v="39.75"/>
    <n v="30.08"/>
    <n v="-154720"/>
    <n v="-153742.94320000001"/>
    <x v="0"/>
    <x v="0"/>
    <x v="0"/>
    <x v="0"/>
    <x v="0"/>
    <x v="0"/>
    <x v="1"/>
    <x v="0"/>
    <n v="-159784.97"/>
    <x v="0"/>
    <x v="0"/>
  </r>
  <r>
    <n v="9995461"/>
    <d v="2001-07-10T00:00:00"/>
    <x v="4"/>
    <x v="0"/>
    <x v="0"/>
    <n v="16800"/>
    <n v="16666.490000000002"/>
    <n v="39.75"/>
    <n v="27.2"/>
    <n v="-210840"/>
    <n v="-209164.44950000005"/>
    <x v="0"/>
    <x v="0"/>
    <x v="0"/>
    <x v="0"/>
    <x v="0"/>
    <x v="0"/>
    <x v="1"/>
    <x v="0"/>
    <n v="-203331.15"/>
    <x v="0"/>
    <x v="0"/>
  </r>
  <r>
    <n v="9995461"/>
    <d v="2001-07-10T00:00:00"/>
    <x v="5"/>
    <x v="0"/>
    <x v="0"/>
    <n v="17600"/>
    <n v="17436.509999999998"/>
    <n v="39.75"/>
    <n v="27.2"/>
    <n v="-220880"/>
    <n v="-218828.20050000001"/>
    <x v="0"/>
    <x v="0"/>
    <x v="0"/>
    <x v="0"/>
    <x v="0"/>
    <x v="0"/>
    <x v="1"/>
    <x v="0"/>
    <n v="-212725.02"/>
    <x v="0"/>
    <x v="0"/>
  </r>
  <r>
    <n v="9995461"/>
    <d v="2001-07-10T00:00:00"/>
    <x v="6"/>
    <x v="0"/>
    <x v="0"/>
    <n v="17600"/>
    <n v="17405.87"/>
    <n v="39.75"/>
    <n v="29.44"/>
    <n v="-181456"/>
    <n v="-179454.51969999998"/>
    <x v="0"/>
    <x v="0"/>
    <x v="0"/>
    <x v="0"/>
    <x v="0"/>
    <x v="0"/>
    <x v="1"/>
    <x v="0"/>
    <n v="-150560.76"/>
    <x v="0"/>
    <x v="0"/>
  </r>
  <r>
    <n v="9995461"/>
    <d v="2001-07-10T00:00:00"/>
    <x v="3"/>
    <x v="0"/>
    <x v="0"/>
    <n v="16000"/>
    <n v="15796.21"/>
    <n v="39.75"/>
    <n v="36.799999999999997"/>
    <n v="-47200"/>
    <n v="-46598.819500000041"/>
    <x v="0"/>
    <x v="0"/>
    <x v="0"/>
    <x v="0"/>
    <x v="0"/>
    <x v="0"/>
    <x v="1"/>
    <x v="0"/>
    <n v="19745.259999999998"/>
    <x v="0"/>
    <x v="0"/>
  </r>
  <r>
    <n v="9995461"/>
    <d v="2001-07-10T00:00:00"/>
    <x v="7"/>
    <x v="0"/>
    <x v="0"/>
    <n v="17600"/>
    <n v="17342.669999999998"/>
    <n v="39.75"/>
    <n v="49.6"/>
    <n v="173360"/>
    <n v="170825.29949999999"/>
    <x v="0"/>
    <x v="0"/>
    <x v="0"/>
    <x v="0"/>
    <x v="0"/>
    <x v="0"/>
    <x v="1"/>
    <x v="0"/>
    <n v="229790.42"/>
    <x v="0"/>
    <x v="0"/>
  </r>
  <r>
    <n v="9995461"/>
    <d v="2001-07-10T00:00:00"/>
    <x v="8"/>
    <x v="0"/>
    <x v="0"/>
    <n v="17600"/>
    <n v="17305.22"/>
    <n v="39.75"/>
    <n v="49.6"/>
    <n v="173360"/>
    <n v="170456.41700000004"/>
    <x v="0"/>
    <x v="0"/>
    <x v="0"/>
    <x v="0"/>
    <x v="0"/>
    <x v="0"/>
    <x v="1"/>
    <x v="0"/>
    <n v="229294.2"/>
    <x v="0"/>
    <x v="0"/>
  </r>
  <r>
    <n v="9995461"/>
    <d v="2001-07-10T00:00:00"/>
    <x v="9"/>
    <x v="0"/>
    <x v="0"/>
    <n v="16000"/>
    <n v="15697.57"/>
    <n v="39.75"/>
    <n v="26.4"/>
    <n v="-213600"/>
    <n v="-209562.55950000003"/>
    <x v="0"/>
    <x v="0"/>
    <x v="0"/>
    <x v="0"/>
    <x v="0"/>
    <x v="0"/>
    <x v="1"/>
    <x v="0"/>
    <n v="-186016.16"/>
    <x v="0"/>
    <x v="0"/>
  </r>
  <r>
    <n v="9995461"/>
    <d v="2001-07-10T00:00:00"/>
    <x v="10"/>
    <x v="0"/>
    <x v="0"/>
    <n v="18400"/>
    <n v="18008.86"/>
    <n v="39.75"/>
    <n v="25.76"/>
    <n v="-257416"/>
    <n v="-251943.95139999999"/>
    <x v="0"/>
    <x v="0"/>
    <x v="0"/>
    <x v="0"/>
    <x v="0"/>
    <x v="0"/>
    <x v="1"/>
    <x v="0"/>
    <n v="-213405.05"/>
    <x v="0"/>
    <x v="0"/>
  </r>
  <r>
    <n v="9995461"/>
    <d v="2001-07-10T00:00:00"/>
    <x v="11"/>
    <x v="0"/>
    <x v="0"/>
    <n v="16000"/>
    <n v="15619.43"/>
    <n v="39.75"/>
    <n v="25.92"/>
    <n v="-221280"/>
    <n v="-216016.71689999997"/>
    <x v="0"/>
    <x v="0"/>
    <x v="0"/>
    <x v="0"/>
    <x v="0"/>
    <x v="0"/>
    <x v="1"/>
    <x v="0"/>
    <n v="-185090.62"/>
    <x v="0"/>
    <x v="0"/>
  </r>
  <r>
    <n v="9995461"/>
    <d v="2001-07-10T00:00:00"/>
    <x v="12"/>
    <x v="0"/>
    <x v="0"/>
    <n v="16800"/>
    <n v="16355.46"/>
    <n v="39.75"/>
    <n v="25.92"/>
    <n v="-232344"/>
    <n v="-226196.01179999995"/>
    <x v="0"/>
    <x v="0"/>
    <x v="0"/>
    <x v="0"/>
    <x v="0"/>
    <x v="0"/>
    <x v="1"/>
    <x v="0"/>
    <n v="-193811.76"/>
    <x v="0"/>
    <x v="0"/>
  </r>
  <r>
    <n v="9995621"/>
    <d v="2001-07-24T00:00:00"/>
    <x v="1"/>
    <x v="2"/>
    <x v="0"/>
    <n v="-19600"/>
    <n v="-19504.91"/>
    <n v="21.1"/>
    <n v="21.52"/>
    <n v="-8231.9999999999636"/>
    <n v="-8192.0621999999639"/>
    <x v="0"/>
    <x v="0"/>
    <x v="0"/>
    <x v="0"/>
    <x v="0"/>
    <x v="0"/>
    <x v="0"/>
    <x v="0"/>
    <n v="12678.43"/>
    <x v="0"/>
    <x v="0"/>
  </r>
  <r>
    <n v="9995621"/>
    <d v="2001-07-24T00:00:00"/>
    <x v="2"/>
    <x v="2"/>
    <x v="0"/>
    <n v="-17600"/>
    <n v="-17488.86"/>
    <n v="21.1"/>
    <n v="20.86"/>
    <n v="4224.0000000000346"/>
    <n v="4197.3264000000345"/>
    <x v="0"/>
    <x v="0"/>
    <x v="0"/>
    <x v="0"/>
    <x v="0"/>
    <x v="0"/>
    <x v="0"/>
    <x v="0"/>
    <n v="11368.24"/>
    <x v="0"/>
    <x v="0"/>
  </r>
  <r>
    <n v="9995621"/>
    <d v="2001-07-24T00:00:00"/>
    <x v="4"/>
    <x v="2"/>
    <x v="0"/>
    <n v="-20400"/>
    <n v="-20237.88"/>
    <n v="21.1"/>
    <n v="17.75"/>
    <n v="68340"/>
    <n v="67796.89800000003"/>
    <x v="0"/>
    <x v="0"/>
    <x v="0"/>
    <x v="0"/>
    <x v="0"/>
    <x v="0"/>
    <x v="0"/>
    <x v="0"/>
    <n v="46547.48"/>
    <x v="0"/>
    <x v="0"/>
  </r>
  <r>
    <n v="9995621"/>
    <d v="2001-07-24T00:00:00"/>
    <x v="5"/>
    <x v="2"/>
    <x v="0"/>
    <n v="-18400"/>
    <n v="-18229.080000000002"/>
    <n v="21.1"/>
    <n v="16.05"/>
    <n v="92920"/>
    <n v="92056.854000000021"/>
    <x v="0"/>
    <x v="0"/>
    <x v="0"/>
    <x v="0"/>
    <x v="0"/>
    <x v="0"/>
    <x v="0"/>
    <x v="0"/>
    <n v="41926.730000000003"/>
    <x v="0"/>
    <x v="0"/>
  </r>
  <r>
    <n v="9995621"/>
    <d v="2001-07-24T00:00:00"/>
    <x v="6"/>
    <x v="2"/>
    <x v="0"/>
    <n v="-19600"/>
    <n v="-19383.810000000001"/>
    <n v="21.1"/>
    <n v="16.350000000000001"/>
    <n v="93100"/>
    <n v="92073.097500000003"/>
    <x v="0"/>
    <x v="0"/>
    <x v="0"/>
    <x v="0"/>
    <x v="0"/>
    <x v="0"/>
    <x v="0"/>
    <x v="0"/>
    <n v="54274.74"/>
    <x v="0"/>
    <x v="0"/>
  </r>
  <r>
    <n v="9995621"/>
    <d v="2001-07-24T00:00:00"/>
    <x v="3"/>
    <x v="2"/>
    <x v="0"/>
    <n v="-20000"/>
    <n v="-19745.259999999998"/>
    <n v="21.1"/>
    <n v="18"/>
    <n v="62000"/>
    <n v="61210.306000000026"/>
    <x v="0"/>
    <x v="0"/>
    <x v="0"/>
    <x v="0"/>
    <x v="0"/>
    <x v="0"/>
    <x v="0"/>
    <x v="0"/>
    <n v="27643.17"/>
    <x v="0"/>
    <x v="0"/>
  </r>
  <r>
    <n v="9995621"/>
    <d v="2001-07-24T00:00:00"/>
    <x v="7"/>
    <x v="2"/>
    <x v="0"/>
    <n v="-19600"/>
    <n v="-19313.43"/>
    <n v="21.1"/>
    <n v="23.1"/>
    <n v="-39200"/>
    <n v="-38626.86"/>
    <x v="0"/>
    <x v="0"/>
    <x v="0"/>
    <x v="0"/>
    <x v="0"/>
    <x v="0"/>
    <x v="0"/>
    <x v="0"/>
    <n v="-11587.98"/>
    <x v="0"/>
    <x v="0"/>
  </r>
  <r>
    <n v="9995621"/>
    <d v="2001-07-24T00:00:00"/>
    <x v="8"/>
    <x v="2"/>
    <x v="0"/>
    <n v="-19600"/>
    <n v="-19271.73"/>
    <n v="21.1"/>
    <n v="22.63"/>
    <n v="-29988"/>
    <n v="-29485.746899999951"/>
    <x v="0"/>
    <x v="0"/>
    <x v="0"/>
    <x v="0"/>
    <x v="0"/>
    <x v="0"/>
    <x v="0"/>
    <x v="0"/>
    <n v="-11562.96"/>
    <x v="0"/>
    <x v="0"/>
  </r>
  <r>
    <n v="9995621"/>
    <d v="2001-07-24T00:00:00"/>
    <x v="9"/>
    <x v="2"/>
    <x v="0"/>
    <n v="-20000"/>
    <n v="-19621.96"/>
    <n v="21.1"/>
    <n v="16.34"/>
    <n v="95200"/>
    <n v="93400.529600000023"/>
    <x v="0"/>
    <x v="0"/>
    <x v="0"/>
    <x v="0"/>
    <x v="0"/>
    <x v="0"/>
    <x v="0"/>
    <x v="0"/>
    <n v="68677.05"/>
    <x v="0"/>
    <x v="0"/>
  </r>
  <r>
    <n v="9995621"/>
    <d v="2001-07-24T00:00:00"/>
    <x v="10"/>
    <x v="2"/>
    <x v="0"/>
    <n v="-18800"/>
    <n v="-18400.36"/>
    <n v="21.1"/>
    <n v="16.63"/>
    <n v="84036"/>
    <n v="82249.60920000005"/>
    <x v="0"/>
    <x v="0"/>
    <x v="0"/>
    <x v="0"/>
    <x v="0"/>
    <x v="0"/>
    <x v="0"/>
    <x v="0"/>
    <n v="32157.98"/>
    <x v="0"/>
    <x v="0"/>
  </r>
  <r>
    <n v="9995621"/>
    <d v="2001-07-24T00:00:00"/>
    <x v="11"/>
    <x v="2"/>
    <x v="0"/>
    <n v="-20000"/>
    <n v="-19524.29"/>
    <n v="21.1"/>
    <n v="16.600000000000001"/>
    <n v="90000"/>
    <n v="87859.305000000008"/>
    <x v="0"/>
    <x v="0"/>
    <x v="0"/>
    <x v="0"/>
    <x v="0"/>
    <x v="0"/>
    <x v="0"/>
    <x v="0"/>
    <n v="34167.31"/>
    <x v="0"/>
    <x v="0"/>
  </r>
  <r>
    <n v="9995621"/>
    <d v="2001-07-24T00:00:00"/>
    <x v="12"/>
    <x v="2"/>
    <x v="0"/>
    <n v="-20400"/>
    <n v="-19860.2"/>
    <n v="21.1"/>
    <n v="16.170000000000002"/>
    <n v="100572"/>
    <n v="97910.785999999993"/>
    <x v="0"/>
    <x v="0"/>
    <x v="0"/>
    <x v="0"/>
    <x v="0"/>
    <x v="0"/>
    <x v="0"/>
    <x v="0"/>
    <n v="34755.29"/>
    <x v="0"/>
    <x v="0"/>
  </r>
  <r>
    <n v="9995714"/>
    <d v="2001-07-31T00:00:00"/>
    <x v="0"/>
    <x v="2"/>
    <x v="0"/>
    <n v="-21200"/>
    <n v="-21134.45"/>
    <n v="20.75"/>
    <n v="16.5"/>
    <n v="90100"/>
    <n v="89821.412500000006"/>
    <x v="0"/>
    <x v="0"/>
    <x v="0"/>
    <x v="0"/>
    <x v="0"/>
    <x v="0"/>
    <x v="0"/>
    <x v="0"/>
    <n v="68686.95"/>
    <x v="0"/>
    <x v="0"/>
  </r>
  <r>
    <n v="9995715"/>
    <d v="2001-07-31T00:00:00"/>
    <x v="0"/>
    <x v="2"/>
    <x v="0"/>
    <n v="-21200"/>
    <n v="-21134.45"/>
    <n v="20.85"/>
    <n v="16.5"/>
    <n v="92220"/>
    <n v="91934.857500000027"/>
    <x v="0"/>
    <x v="0"/>
    <x v="0"/>
    <x v="0"/>
    <x v="0"/>
    <x v="0"/>
    <x v="0"/>
    <x v="0"/>
    <n v="70800.399999999994"/>
    <x v="0"/>
    <x v="0"/>
  </r>
  <r>
    <n v="9995716"/>
    <d v="2001-07-31T00:00:00"/>
    <x v="1"/>
    <x v="0"/>
    <x v="0"/>
    <n v="17600"/>
    <n v="17514.61"/>
    <n v="36.5"/>
    <n v="30.08"/>
    <n v="-112992"/>
    <n v="-112443.79620000004"/>
    <x v="0"/>
    <x v="0"/>
    <x v="0"/>
    <x v="0"/>
    <x v="0"/>
    <x v="0"/>
    <x v="1"/>
    <x v="0"/>
    <n v="-119099.79"/>
    <x v="0"/>
    <x v="0"/>
  </r>
  <r>
    <n v="9995716"/>
    <d v="2001-07-31T00:00:00"/>
    <x v="2"/>
    <x v="0"/>
    <x v="0"/>
    <n v="16000"/>
    <n v="15898.96"/>
    <n v="36.5"/>
    <n v="30.08"/>
    <n v="-102720"/>
    <n v="-102071.32320000003"/>
    <x v="0"/>
    <x v="0"/>
    <x v="0"/>
    <x v="0"/>
    <x v="0"/>
    <x v="0"/>
    <x v="1"/>
    <x v="0"/>
    <n v="-108113.34"/>
    <x v="0"/>
    <x v="0"/>
  </r>
  <r>
    <n v="9995731"/>
    <d v="2001-08-01T00:00:00"/>
    <x v="0"/>
    <x v="2"/>
    <x v="0"/>
    <n v="-21200"/>
    <n v="-21134.45"/>
    <n v="21"/>
    <n v="16.5"/>
    <n v="95400"/>
    <n v="95105.025000000009"/>
    <x v="0"/>
    <x v="0"/>
    <x v="0"/>
    <x v="0"/>
    <x v="0"/>
    <x v="0"/>
    <x v="0"/>
    <x v="0"/>
    <n v="73970.559999999998"/>
    <x v="0"/>
    <x v="0"/>
  </r>
  <r>
    <n v="9995784"/>
    <d v="2001-08-14T00:00:00"/>
    <x v="0"/>
    <x v="2"/>
    <x v="0"/>
    <n v="-21200"/>
    <n v="-21134.45"/>
    <n v="20.95"/>
    <n v="16.5"/>
    <n v="94340"/>
    <n v="94048.302499999991"/>
    <x v="0"/>
    <x v="0"/>
    <x v="0"/>
    <x v="0"/>
    <x v="0"/>
    <x v="0"/>
    <x v="0"/>
    <x v="0"/>
    <n v="72913.84"/>
    <x v="0"/>
    <x v="0"/>
  </r>
  <r>
    <n v="9995818"/>
    <d v="2001-08-14T00:00:00"/>
    <x v="0"/>
    <x v="2"/>
    <x v="0"/>
    <n v="-21200"/>
    <n v="-21134.45"/>
    <n v="21.3"/>
    <n v="16.5"/>
    <n v="101760"/>
    <n v="101445.36"/>
    <x v="0"/>
    <x v="0"/>
    <x v="0"/>
    <x v="0"/>
    <x v="0"/>
    <x v="0"/>
    <x v="0"/>
    <x v="0"/>
    <n v="80310.899999999994"/>
    <x v="0"/>
    <x v="0"/>
  </r>
  <r>
    <n v="9995817"/>
    <d v="2001-08-14T00:00:00"/>
    <x v="0"/>
    <x v="0"/>
    <x v="0"/>
    <n v="-16000"/>
    <n v="-15950.53"/>
    <n v="30.1"/>
    <n v="24.9"/>
    <n v="83200"/>
    <n v="82942.756000000052"/>
    <x v="0"/>
    <x v="0"/>
    <x v="0"/>
    <x v="0"/>
    <x v="0"/>
    <x v="0"/>
    <x v="0"/>
    <x v="0"/>
    <n v="68188.52"/>
    <x v="0"/>
    <x v="0"/>
  </r>
  <r>
    <n v="9996832"/>
    <d v="2001-09-25T00:00:00"/>
    <x v="0"/>
    <x v="2"/>
    <x v="0"/>
    <n v="21200"/>
    <n v="21134.45"/>
    <n v="21.2"/>
    <n v="17.5"/>
    <n v="-78440"/>
    <n v="-78197.464999999982"/>
    <x v="0"/>
    <x v="0"/>
    <x v="0"/>
    <x v="0"/>
    <x v="0"/>
    <x v="0"/>
    <x v="1"/>
    <x v="1"/>
    <n v="-78197.45"/>
    <x v="0"/>
    <x v="0"/>
  </r>
  <r>
    <n v="9996885"/>
    <d v="2001-10-08T00:00:00"/>
    <x v="0"/>
    <x v="2"/>
    <x v="0"/>
    <n v="21200"/>
    <n v="21134.45"/>
    <n v="20.149999999999999"/>
    <n v="17.5"/>
    <n v="-56180"/>
    <n v="-56006.292499999974"/>
    <x v="0"/>
    <x v="0"/>
    <x v="0"/>
    <x v="0"/>
    <x v="0"/>
    <x v="0"/>
    <x v="1"/>
    <x v="1"/>
    <n v="-56006.28"/>
    <x v="0"/>
    <x v="0"/>
  </r>
  <r>
    <n v="9996930"/>
    <d v="2001-10-15T00:00:00"/>
    <x v="1"/>
    <x v="0"/>
    <x v="0"/>
    <n v="-17600"/>
    <n v="-17514.61"/>
    <n v="36.65"/>
    <n v="29.61"/>
    <n v="123904"/>
    <n v="123302.85439999998"/>
    <x v="0"/>
    <x v="0"/>
    <x v="0"/>
    <x v="0"/>
    <x v="0"/>
    <x v="0"/>
    <x v="0"/>
    <x v="0"/>
    <n v="121726.99"/>
    <x v="0"/>
    <x v="0"/>
  </r>
  <r>
    <n v="9996931"/>
    <d v="2001-10-15T00:00:00"/>
    <x v="1"/>
    <x v="0"/>
    <x v="0"/>
    <n v="-17600"/>
    <n v="-17514.61"/>
    <n v="36.5"/>
    <n v="29.61"/>
    <n v="121264"/>
    <n v="120675.66290000001"/>
    <x v="0"/>
    <x v="0"/>
    <x v="0"/>
    <x v="0"/>
    <x v="0"/>
    <x v="0"/>
    <x v="0"/>
    <x v="0"/>
    <n v="119099.79"/>
    <x v="0"/>
    <x v="0"/>
  </r>
  <r>
    <n v="9996930"/>
    <d v="2001-10-15T00:00:00"/>
    <x v="2"/>
    <x v="0"/>
    <x v="0"/>
    <n v="-16000"/>
    <n v="-15898.96"/>
    <n v="36.65"/>
    <n v="29.61"/>
    <n v="112640"/>
    <n v="111928.67839999998"/>
    <x v="0"/>
    <x v="0"/>
    <x v="0"/>
    <x v="0"/>
    <x v="0"/>
    <x v="0"/>
    <x v="0"/>
    <x v="0"/>
    <n v="110498.19"/>
    <x v="0"/>
    <x v="0"/>
  </r>
  <r>
    <n v="9996931"/>
    <d v="2001-10-15T00:00:00"/>
    <x v="2"/>
    <x v="0"/>
    <x v="0"/>
    <n v="-16000"/>
    <n v="-15898.96"/>
    <n v="36.5"/>
    <n v="29.61"/>
    <n v="110240"/>
    <n v="109543.83440000001"/>
    <x v="0"/>
    <x v="0"/>
    <x v="0"/>
    <x v="0"/>
    <x v="0"/>
    <x v="0"/>
    <x v="0"/>
    <x v="0"/>
    <n v="108113.34"/>
    <x v="0"/>
    <x v="0"/>
  </r>
  <r>
    <n v="9996930"/>
    <d v="2001-10-15T00:00:00"/>
    <x v="4"/>
    <x v="0"/>
    <x v="0"/>
    <n v="-16800"/>
    <n v="-16666.490000000002"/>
    <n v="36.65"/>
    <n v="26.78"/>
    <n v="165816"/>
    <n v="164498.25629999998"/>
    <x v="0"/>
    <x v="0"/>
    <x v="0"/>
    <x v="0"/>
    <x v="0"/>
    <x v="0"/>
    <x v="0"/>
    <x v="0"/>
    <n v="151665.03"/>
    <x v="0"/>
    <x v="0"/>
  </r>
  <r>
    <n v="9996931"/>
    <d v="2001-10-15T00:00:00"/>
    <x v="4"/>
    <x v="0"/>
    <x v="0"/>
    <n v="-16800"/>
    <n v="-16666.490000000002"/>
    <n v="36.5"/>
    <n v="26.78"/>
    <n v="163296"/>
    <n v="161998.28279999999"/>
    <x v="0"/>
    <x v="0"/>
    <x v="0"/>
    <x v="0"/>
    <x v="0"/>
    <x v="0"/>
    <x v="0"/>
    <x v="0"/>
    <n v="149165.06"/>
    <x v="0"/>
    <x v="0"/>
  </r>
  <r>
    <n v="9996930"/>
    <d v="2001-10-15T00:00:00"/>
    <x v="5"/>
    <x v="0"/>
    <x v="0"/>
    <n v="-17600"/>
    <n v="-17436.509999999998"/>
    <n v="36.65"/>
    <n v="26.78"/>
    <n v="173712"/>
    <n v="172098.35369999995"/>
    <x v="0"/>
    <x v="0"/>
    <x v="0"/>
    <x v="0"/>
    <x v="0"/>
    <x v="0"/>
    <x v="0"/>
    <x v="0"/>
    <n v="158671.82999999999"/>
    <x v="0"/>
    <x v="0"/>
  </r>
  <r>
    <n v="9996931"/>
    <d v="2001-10-15T00:00:00"/>
    <x v="5"/>
    <x v="0"/>
    <x v="0"/>
    <n v="-17600"/>
    <n v="-17436.509999999998"/>
    <n v="36.5"/>
    <n v="26.78"/>
    <n v="171072"/>
    <n v="169482.87719999996"/>
    <x v="0"/>
    <x v="0"/>
    <x v="0"/>
    <x v="0"/>
    <x v="0"/>
    <x v="0"/>
    <x v="0"/>
    <x v="0"/>
    <n v="156056.35"/>
    <x v="0"/>
    <x v="0"/>
  </r>
  <r>
    <n v="9996930"/>
    <d v="2001-10-15T00:00:00"/>
    <x v="6"/>
    <x v="0"/>
    <x v="0"/>
    <n v="-17600"/>
    <n v="-17405.87"/>
    <n v="36.65"/>
    <n v="28.98"/>
    <n v="134992"/>
    <n v="133503.02289999995"/>
    <x v="0"/>
    <x v="0"/>
    <x v="0"/>
    <x v="0"/>
    <x v="0"/>
    <x v="0"/>
    <x v="0"/>
    <x v="0"/>
    <n v="96602.57"/>
    <x v="0"/>
    <x v="0"/>
  </r>
  <r>
    <n v="9996931"/>
    <d v="2001-10-15T00:00:00"/>
    <x v="6"/>
    <x v="0"/>
    <x v="0"/>
    <n v="-17600"/>
    <n v="-17405.87"/>
    <n v="36.5"/>
    <n v="28.98"/>
    <n v="132352"/>
    <n v="130892.14239999998"/>
    <x v="0"/>
    <x v="0"/>
    <x v="0"/>
    <x v="0"/>
    <x v="0"/>
    <x v="0"/>
    <x v="0"/>
    <x v="0"/>
    <n v="93991.69"/>
    <x v="0"/>
    <x v="0"/>
  </r>
  <r>
    <n v="9996930"/>
    <d v="2001-10-15T00:00:00"/>
    <x v="3"/>
    <x v="0"/>
    <x v="0"/>
    <n v="-16000"/>
    <n v="-15796.21"/>
    <n v="36.65"/>
    <n v="36.229999999999997"/>
    <n v="6720.0000000000273"/>
    <n v="6634.4082000000262"/>
    <x v="0"/>
    <x v="0"/>
    <x v="0"/>
    <x v="0"/>
    <x v="0"/>
    <x v="0"/>
    <x v="0"/>
    <x v="0"/>
    <n v="-68713.52"/>
    <x v="0"/>
    <x v="0"/>
  </r>
  <r>
    <n v="9996931"/>
    <d v="2001-10-15T00:00:00"/>
    <x v="3"/>
    <x v="0"/>
    <x v="0"/>
    <n v="-16000"/>
    <n v="-15796.21"/>
    <n v="36.5"/>
    <n v="36.229999999999997"/>
    <n v="4320.00000000005"/>
    <n v="4264.9767000000493"/>
    <x v="0"/>
    <x v="0"/>
    <x v="0"/>
    <x v="0"/>
    <x v="0"/>
    <x v="0"/>
    <x v="0"/>
    <x v="0"/>
    <n v="-71082.95"/>
    <x v="0"/>
    <x v="0"/>
  </r>
  <r>
    <n v="9996930"/>
    <d v="2001-10-15T00:00:00"/>
    <x v="7"/>
    <x v="0"/>
    <x v="0"/>
    <n v="-17600"/>
    <n v="-17342.669999999998"/>
    <n v="36.65"/>
    <n v="48.83"/>
    <n v="-214368"/>
    <n v="-211233.72059999997"/>
    <x v="0"/>
    <x v="0"/>
    <x v="0"/>
    <x v="0"/>
    <x v="0"/>
    <x v="0"/>
    <x v="0"/>
    <x v="0"/>
    <n v="-283552.7"/>
    <x v="0"/>
    <x v="0"/>
  </r>
  <r>
    <n v="9996931"/>
    <d v="2001-10-15T00:00:00"/>
    <x v="7"/>
    <x v="0"/>
    <x v="0"/>
    <n v="-17600"/>
    <n v="-17342.669999999998"/>
    <n v="36.5"/>
    <n v="48.83"/>
    <n v="-217008"/>
    <n v="-213835.12109999996"/>
    <x v="0"/>
    <x v="0"/>
    <x v="0"/>
    <x v="0"/>
    <x v="0"/>
    <x v="0"/>
    <x v="0"/>
    <x v="0"/>
    <n v="-286154.09999999998"/>
    <x v="0"/>
    <x v="0"/>
  </r>
  <r>
    <n v="9996930"/>
    <d v="2001-10-15T00:00:00"/>
    <x v="8"/>
    <x v="0"/>
    <x v="0"/>
    <n v="-17600"/>
    <n v="-17305.22"/>
    <n v="36.65"/>
    <n v="48.83"/>
    <n v="-214368"/>
    <n v="-210777.5796"/>
    <x v="0"/>
    <x v="0"/>
    <x v="0"/>
    <x v="0"/>
    <x v="0"/>
    <x v="0"/>
    <x v="0"/>
    <x v="0"/>
    <n v="-282940.39"/>
    <x v="0"/>
    <x v="0"/>
  </r>
  <r>
    <n v="9996931"/>
    <d v="2001-10-15T00:00:00"/>
    <x v="8"/>
    <x v="0"/>
    <x v="0"/>
    <n v="-17600"/>
    <n v="-17305.22"/>
    <n v="36.5"/>
    <n v="48.83"/>
    <n v="-217008"/>
    <n v="-213373.36259999999"/>
    <x v="0"/>
    <x v="0"/>
    <x v="0"/>
    <x v="0"/>
    <x v="0"/>
    <x v="0"/>
    <x v="0"/>
    <x v="0"/>
    <n v="-285536.18"/>
    <x v="0"/>
    <x v="0"/>
  </r>
  <r>
    <n v="9996930"/>
    <d v="2001-10-15T00:00:00"/>
    <x v="9"/>
    <x v="0"/>
    <x v="0"/>
    <n v="-16000"/>
    <n v="-15697.57"/>
    <n v="36.65"/>
    <n v="25.99"/>
    <n v="170560"/>
    <n v="167336.0962"/>
    <x v="0"/>
    <x v="0"/>
    <x v="0"/>
    <x v="0"/>
    <x v="0"/>
    <x v="0"/>
    <x v="0"/>
    <x v="0"/>
    <n v="137353.70000000001"/>
    <x v="0"/>
    <x v="0"/>
  </r>
  <r>
    <n v="9996931"/>
    <d v="2001-10-15T00:00:00"/>
    <x v="9"/>
    <x v="0"/>
    <x v="0"/>
    <n v="-16000"/>
    <n v="-15697.57"/>
    <n v="36.5"/>
    <n v="25.99"/>
    <n v="168160"/>
    <n v="164981.46070000003"/>
    <x v="0"/>
    <x v="0"/>
    <x v="0"/>
    <x v="0"/>
    <x v="0"/>
    <x v="0"/>
    <x v="0"/>
    <x v="0"/>
    <n v="134999.07"/>
    <x v="0"/>
    <x v="0"/>
  </r>
  <r>
    <n v="9996930"/>
    <d v="2001-10-15T00:00:00"/>
    <x v="10"/>
    <x v="0"/>
    <x v="0"/>
    <n v="-18400"/>
    <n v="-18008.86"/>
    <n v="36.65"/>
    <n v="25.36"/>
    <n v="207736"/>
    <n v="203320.0294"/>
    <x v="0"/>
    <x v="0"/>
    <x v="0"/>
    <x v="0"/>
    <x v="0"/>
    <x v="0"/>
    <x v="0"/>
    <x v="0"/>
    <n v="157577.57"/>
    <x v="0"/>
    <x v="0"/>
  </r>
  <r>
    <n v="9996931"/>
    <d v="2001-10-15T00:00:00"/>
    <x v="10"/>
    <x v="0"/>
    <x v="0"/>
    <n v="-18400"/>
    <n v="-18008.86"/>
    <n v="36.5"/>
    <n v="25.36"/>
    <n v="204976"/>
    <n v="200618.70040000003"/>
    <x v="0"/>
    <x v="0"/>
    <x v="0"/>
    <x v="0"/>
    <x v="0"/>
    <x v="0"/>
    <x v="0"/>
    <x v="0"/>
    <n v="154876.24"/>
    <x v="0"/>
    <x v="0"/>
  </r>
  <r>
    <n v="9996930"/>
    <d v="2001-10-15T00:00:00"/>
    <x v="11"/>
    <x v="0"/>
    <x v="0"/>
    <n v="-16000"/>
    <n v="-15619.43"/>
    <n v="36.65"/>
    <n v="25.52"/>
    <n v="178080"/>
    <n v="173844.25589999999"/>
    <x v="0"/>
    <x v="0"/>
    <x v="0"/>
    <x v="0"/>
    <x v="0"/>
    <x v="0"/>
    <x v="0"/>
    <x v="0"/>
    <n v="136670.39000000001"/>
    <x v="0"/>
    <x v="0"/>
  </r>
  <r>
    <n v="9996931"/>
    <d v="2001-10-15T00:00:00"/>
    <x v="11"/>
    <x v="0"/>
    <x v="0"/>
    <n v="-16000"/>
    <n v="-15619.43"/>
    <n v="36.5"/>
    <n v="25.52"/>
    <n v="175680"/>
    <n v="171501.3414"/>
    <x v="0"/>
    <x v="0"/>
    <x v="0"/>
    <x v="0"/>
    <x v="0"/>
    <x v="0"/>
    <x v="0"/>
    <x v="0"/>
    <n v="134327.48000000001"/>
    <x v="0"/>
    <x v="0"/>
  </r>
  <r>
    <n v="9996930"/>
    <d v="2001-10-15T00:00:00"/>
    <x v="12"/>
    <x v="0"/>
    <x v="0"/>
    <n v="-16800"/>
    <n v="-16355.46"/>
    <n v="36.65"/>
    <n v="25.52"/>
    <n v="186984"/>
    <n v="182036.26979999998"/>
    <x v="0"/>
    <x v="0"/>
    <x v="0"/>
    <x v="0"/>
    <x v="0"/>
    <x v="0"/>
    <x v="0"/>
    <x v="0"/>
    <n v="143109.84"/>
    <x v="0"/>
    <x v="0"/>
  </r>
  <r>
    <n v="9996931"/>
    <d v="2001-10-15T00:00:00"/>
    <x v="12"/>
    <x v="0"/>
    <x v="0"/>
    <n v="-16800"/>
    <n v="-16355.46"/>
    <n v="36.5"/>
    <n v="25.52"/>
    <n v="184464"/>
    <n v="179582.95079999999"/>
    <x v="0"/>
    <x v="0"/>
    <x v="0"/>
    <x v="0"/>
    <x v="0"/>
    <x v="0"/>
    <x v="0"/>
    <x v="0"/>
    <n v="140656.53"/>
    <x v="0"/>
    <x v="0"/>
  </r>
  <r>
    <n v="9996944"/>
    <d v="2001-10-16T00:00:00"/>
    <x v="0"/>
    <x v="0"/>
    <x v="0"/>
    <n v="-16000"/>
    <n v="-15950.53"/>
    <n v="29.75"/>
    <n v="24.9"/>
    <n v="77600"/>
    <n v="77360.070500000031"/>
    <x v="0"/>
    <x v="0"/>
    <x v="0"/>
    <x v="0"/>
    <x v="0"/>
    <x v="0"/>
    <x v="0"/>
    <x v="0"/>
    <n v="62605.83"/>
    <x v="0"/>
    <x v="0"/>
  </r>
  <r>
    <n v="9997044"/>
    <d v="2001-11-07T00:00:00"/>
    <x v="0"/>
    <x v="0"/>
    <x v="0"/>
    <n v="16000"/>
    <n v="15950.53"/>
    <n v="28.25"/>
    <n v="25.1"/>
    <n v="-50400"/>
    <n v="-50244.169499999982"/>
    <x v="0"/>
    <x v="0"/>
    <x v="0"/>
    <x v="0"/>
    <x v="1"/>
    <x v="1"/>
    <x v="1"/>
    <x v="0"/>
    <n v="-38680.04"/>
    <x v="0"/>
    <x v="0"/>
  </r>
  <r>
    <n v="9997027"/>
    <d v="2001-10-29T00:00:00"/>
    <x v="1"/>
    <x v="3"/>
    <x v="0"/>
    <n v="-19600"/>
    <n v="-19504.91"/>
    <n v="20.8"/>
    <n v="18.38"/>
    <n v="47432"/>
    <n v="47201.882200000036"/>
    <x v="0"/>
    <x v="0"/>
    <x v="1"/>
    <x v="0"/>
    <x v="1"/>
    <x v="1"/>
    <x v="0"/>
    <x v="0"/>
    <n v="51687.39"/>
    <x v="0"/>
    <x v="0"/>
  </r>
  <r>
    <n v="9997027"/>
    <d v="2001-10-29T00:00:00"/>
    <x v="2"/>
    <x v="3"/>
    <x v="0"/>
    <n v="-17600"/>
    <n v="-17488.86"/>
    <n v="20.8"/>
    <n v="17.73"/>
    <n v="54032"/>
    <n v="53690.800200000005"/>
    <x v="0"/>
    <x v="0"/>
    <x v="1"/>
    <x v="0"/>
    <x v="1"/>
    <x v="1"/>
    <x v="0"/>
    <x v="0"/>
    <n v="46345.08"/>
    <x v="0"/>
    <x v="0"/>
  </r>
  <r>
    <n v="9997027"/>
    <d v="2001-10-29T00:00:00"/>
    <x v="4"/>
    <x v="3"/>
    <x v="0"/>
    <n v="-20400"/>
    <n v="-20237.88"/>
    <n v="20.8"/>
    <n v="15.8"/>
    <n v="102000"/>
    <n v="101189.4"/>
    <x v="0"/>
    <x v="0"/>
    <x v="1"/>
    <x v="0"/>
    <x v="1"/>
    <x v="1"/>
    <x v="0"/>
    <x v="0"/>
    <n v="65772.59"/>
    <x v="0"/>
    <x v="0"/>
  </r>
  <r>
    <n v="9997027"/>
    <d v="2001-10-29T00:00:00"/>
    <x v="5"/>
    <x v="3"/>
    <x v="0"/>
    <n v="-18400"/>
    <n v="-18229.080000000002"/>
    <n v="20.8"/>
    <n v="15.99"/>
    <n v="88504"/>
    <n v="87681.87480000002"/>
    <x v="0"/>
    <x v="0"/>
    <x v="1"/>
    <x v="0"/>
    <x v="1"/>
    <x v="1"/>
    <x v="0"/>
    <x v="0"/>
    <n v="51040.99"/>
    <x v="0"/>
    <x v="0"/>
  </r>
  <r>
    <n v="9997027"/>
    <d v="2001-10-29T00:00:00"/>
    <x v="6"/>
    <x v="3"/>
    <x v="0"/>
    <n v="-19600"/>
    <n v="-19383.810000000001"/>
    <n v="20.8"/>
    <n v="17.36"/>
    <n v="67424"/>
    <n v="66680.30640000003"/>
    <x v="0"/>
    <x v="0"/>
    <x v="1"/>
    <x v="0"/>
    <x v="1"/>
    <x v="1"/>
    <x v="0"/>
    <x v="0"/>
    <n v="58150.85"/>
    <x v="0"/>
    <x v="0"/>
  </r>
  <r>
    <n v="9997027"/>
    <d v="2001-10-29T00:00:00"/>
    <x v="3"/>
    <x v="3"/>
    <x v="0"/>
    <n v="-20000"/>
    <n v="-19745.259999999998"/>
    <n v="20.8"/>
    <n v="19.18"/>
    <n v="32400"/>
    <n v="31987.321200000017"/>
    <x v="0"/>
    <x v="0"/>
    <x v="1"/>
    <x v="0"/>
    <x v="1"/>
    <x v="1"/>
    <x v="0"/>
    <x v="0"/>
    <n v="17770.150000000001"/>
    <x v="0"/>
    <x v="0"/>
  </r>
  <r>
    <n v="9997027"/>
    <d v="2001-10-29T00:00:00"/>
    <x v="7"/>
    <x v="3"/>
    <x v="0"/>
    <n v="-19600"/>
    <n v="-19313.43"/>
    <n v="20.8"/>
    <n v="22.59"/>
    <n v="-35084"/>
    <n v="-34571.039699999987"/>
    <x v="0"/>
    <x v="0"/>
    <x v="1"/>
    <x v="0"/>
    <x v="1"/>
    <x v="1"/>
    <x v="0"/>
    <x v="0"/>
    <n v="-56975.41"/>
    <x v="0"/>
    <x v="0"/>
  </r>
  <r>
    <n v="9997027"/>
    <d v="2001-10-29T00:00:00"/>
    <x v="8"/>
    <x v="3"/>
    <x v="0"/>
    <n v="-19600"/>
    <n v="-19271.73"/>
    <n v="20.8"/>
    <n v="22.43"/>
    <n v="-31948"/>
    <n v="-31412.919899999979"/>
    <x v="0"/>
    <x v="0"/>
    <x v="1"/>
    <x v="0"/>
    <x v="1"/>
    <x v="1"/>
    <x v="0"/>
    <x v="0"/>
    <n v="-56852.38"/>
    <x v="0"/>
    <x v="0"/>
  </r>
  <r>
    <n v="9997027"/>
    <d v="2001-10-29T00:00:00"/>
    <x v="9"/>
    <x v="3"/>
    <x v="0"/>
    <n v="-20000"/>
    <n v="-19621.96"/>
    <n v="20.8"/>
    <n v="17.579999999999998"/>
    <n v="64400"/>
    <n v="63182.711200000042"/>
    <x v="0"/>
    <x v="0"/>
    <x v="1"/>
    <x v="0"/>
    <x v="1"/>
    <x v="1"/>
    <x v="0"/>
    <x v="0"/>
    <n v="43167.33"/>
    <x v="0"/>
    <x v="0"/>
  </r>
  <r>
    <n v="9997027"/>
    <d v="2001-10-29T00:00:00"/>
    <x v="10"/>
    <x v="3"/>
    <x v="0"/>
    <n v="-18800"/>
    <n v="-18400.36"/>
    <n v="20.8"/>
    <n v="15.85"/>
    <n v="93060"/>
    <n v="91081.782000000021"/>
    <x v="0"/>
    <x v="0"/>
    <x v="1"/>
    <x v="0"/>
    <x v="1"/>
    <x v="1"/>
    <x v="0"/>
    <x v="0"/>
    <n v="43167.21"/>
    <x v="0"/>
    <x v="0"/>
  </r>
  <r>
    <n v="9997027"/>
    <d v="2001-10-29T00:00:00"/>
    <x v="11"/>
    <x v="3"/>
    <x v="0"/>
    <n v="-20000"/>
    <n v="-19524.29"/>
    <n v="20.8"/>
    <n v="15.89"/>
    <n v="98200"/>
    <n v="95864.263900000005"/>
    <x v="0"/>
    <x v="0"/>
    <x v="1"/>
    <x v="0"/>
    <x v="1"/>
    <x v="1"/>
    <x v="0"/>
    <x v="0"/>
    <n v="45881.1"/>
    <x v="0"/>
    <x v="0"/>
  </r>
  <r>
    <n v="9997027"/>
    <d v="2001-10-29T00:00:00"/>
    <x v="12"/>
    <x v="3"/>
    <x v="0"/>
    <n v="-20400"/>
    <n v="-19860.2"/>
    <n v="20.8"/>
    <n v="17.21"/>
    <n v="73236"/>
    <n v="71298.118000000002"/>
    <x v="0"/>
    <x v="0"/>
    <x v="1"/>
    <x v="0"/>
    <x v="1"/>
    <x v="1"/>
    <x v="0"/>
    <x v="0"/>
    <n v="46671.040000000001"/>
    <x v="0"/>
    <x v="0"/>
  </r>
  <r>
    <n v="9996994"/>
    <d v="2001-10-24T00:00:00"/>
    <x v="13"/>
    <x v="3"/>
    <x v="4"/>
    <n v="-39200"/>
    <n v="-38049.68"/>
    <n v="22.5"/>
    <n v="20.420000000000002"/>
    <n v="81535.999999999927"/>
    <n v="79143.334399999934"/>
    <x v="0"/>
    <x v="0"/>
    <x v="1"/>
    <x v="0"/>
    <x v="1"/>
    <x v="1"/>
    <x v="0"/>
    <x v="0"/>
    <n v="89310.55"/>
    <x v="0"/>
    <x v="0"/>
  </r>
  <r>
    <n v="9996994"/>
    <d v="2001-10-24T00:00:00"/>
    <x v="14"/>
    <x v="3"/>
    <x v="4"/>
    <n v="-35200"/>
    <n v="-34065.050000000003"/>
    <n v="22.5"/>
    <n v="19.7"/>
    <n v="98560"/>
    <n v="95382.14"/>
    <x v="0"/>
    <x v="0"/>
    <x v="1"/>
    <x v="0"/>
    <x v="1"/>
    <x v="1"/>
    <x v="0"/>
    <x v="0"/>
    <n v="104268.16"/>
    <x v="0"/>
    <x v="0"/>
  </r>
  <r>
    <n v="9996994"/>
    <d v="2001-10-24T00:00:00"/>
    <x v="15"/>
    <x v="3"/>
    <x v="4"/>
    <n v="-40800"/>
    <n v="-39357.54"/>
    <n v="22.5"/>
    <n v="17.559999999999999"/>
    <n v="201552"/>
    <n v="194426.24760000006"/>
    <x v="0"/>
    <x v="0"/>
    <x v="1"/>
    <x v="0"/>
    <x v="1"/>
    <x v="1"/>
    <x v="0"/>
    <x v="0"/>
    <n v="203565.4"/>
    <x v="0"/>
    <x v="0"/>
  </r>
  <r>
    <n v="9996994"/>
    <d v="2001-10-24T00:00:00"/>
    <x v="16"/>
    <x v="3"/>
    <x v="4"/>
    <n v="-36800"/>
    <n v="-35378.58"/>
    <n v="22.5"/>
    <n v="17.77"/>
    <n v="174064"/>
    <n v="167340.68340000001"/>
    <x v="0"/>
    <x v="0"/>
    <x v="1"/>
    <x v="0"/>
    <x v="1"/>
    <x v="1"/>
    <x v="0"/>
    <x v="0"/>
    <n v="175779.26"/>
    <x v="0"/>
    <x v="0"/>
  </r>
  <r>
    <n v="9996994"/>
    <d v="2001-10-24T00:00:00"/>
    <x v="17"/>
    <x v="3"/>
    <x v="4"/>
    <n v="-40800"/>
    <n v="-39085.29"/>
    <n v="22.5"/>
    <n v="19.29"/>
    <n v="130968"/>
    <n v="125463.78090000004"/>
    <x v="0"/>
    <x v="0"/>
    <x v="1"/>
    <x v="0"/>
    <x v="1"/>
    <x v="1"/>
    <x v="0"/>
    <x v="0"/>
    <n v="135391.95000000001"/>
    <x v="0"/>
    <x v="0"/>
  </r>
  <r>
    <n v="9996994"/>
    <d v="2001-10-24T00:00:00"/>
    <x v="18"/>
    <x v="3"/>
    <x v="4"/>
    <n v="-38400"/>
    <n v="-36652.17"/>
    <n v="22.5"/>
    <n v="21.31"/>
    <n v="45696"/>
    <n v="43616.082300000046"/>
    <x v="0"/>
    <x v="0"/>
    <x v="1"/>
    <x v="0"/>
    <x v="1"/>
    <x v="1"/>
    <x v="0"/>
    <x v="0"/>
    <n v="54021.4"/>
    <x v="0"/>
    <x v="0"/>
  </r>
  <r>
    <n v="9996994"/>
    <d v="2001-10-24T00:00:00"/>
    <x v="19"/>
    <x v="3"/>
    <x v="4"/>
    <n v="-39200"/>
    <n v="-37273.82"/>
    <n v="22.5"/>
    <n v="25.1"/>
    <n v="-101920"/>
    <n v="-96911.932000000059"/>
    <x v="0"/>
    <x v="0"/>
    <x v="1"/>
    <x v="0"/>
    <x v="1"/>
    <x v="1"/>
    <x v="0"/>
    <x v="0"/>
    <n v="-84595.06"/>
    <x v="0"/>
    <x v="0"/>
  </r>
  <r>
    <n v="9996994"/>
    <d v="2001-10-24T00:00:00"/>
    <x v="20"/>
    <x v="3"/>
    <x v="4"/>
    <n v="-40800"/>
    <n v="-38642.050000000003"/>
    <n v="22.5"/>
    <n v="24.92"/>
    <n v="-98736.000000000073"/>
    <n v="-93513.761000000071"/>
    <x v="0"/>
    <x v="0"/>
    <x v="1"/>
    <x v="0"/>
    <x v="1"/>
    <x v="1"/>
    <x v="0"/>
    <x v="0"/>
    <n v="-80879.86"/>
    <x v="0"/>
    <x v="0"/>
  </r>
  <r>
    <n v="9996994"/>
    <d v="2001-10-24T00:00:00"/>
    <x v="21"/>
    <x v="3"/>
    <x v="4"/>
    <n v="-38400"/>
    <n v="-36223.51"/>
    <n v="22.5"/>
    <n v="19.53"/>
    <n v="114048"/>
    <n v="107583.82469999997"/>
    <x v="0"/>
    <x v="0"/>
    <x v="1"/>
    <x v="0"/>
    <x v="1"/>
    <x v="1"/>
    <x v="0"/>
    <x v="0"/>
    <n v="116886.37"/>
    <x v="0"/>
    <x v="0"/>
  </r>
  <r>
    <n v="9996994"/>
    <d v="2001-10-24T00:00:00"/>
    <x v="22"/>
    <x v="3"/>
    <x v="4"/>
    <n v="-37600"/>
    <n v="-35323.040000000001"/>
    <n v="22.5"/>
    <n v="17.62"/>
    <n v="183488"/>
    <n v="172376.43519999998"/>
    <x v="0"/>
    <x v="0"/>
    <x v="1"/>
    <x v="0"/>
    <x v="1"/>
    <x v="1"/>
    <x v="0"/>
    <x v="0"/>
    <n v="180671.89"/>
    <x v="0"/>
    <x v="0"/>
  </r>
  <r>
    <n v="9996994"/>
    <d v="2001-10-24T00:00:00"/>
    <x v="23"/>
    <x v="3"/>
    <x v="4"/>
    <n v="-41600"/>
    <n v="-38919.46"/>
    <n v="22.5"/>
    <n v="17.649999999999999"/>
    <n v="201760"/>
    <n v="188759.38100000005"/>
    <x v="0"/>
    <x v="0"/>
    <x v="1"/>
    <x v="0"/>
    <x v="1"/>
    <x v="1"/>
    <x v="0"/>
    <x v="0"/>
    <n v="197802.67"/>
    <x v="0"/>
    <x v="0"/>
  </r>
  <r>
    <n v="9996994"/>
    <d v="2001-10-24T00:00:00"/>
    <x v="24"/>
    <x v="3"/>
    <x v="4"/>
    <n v="-39200"/>
    <n v="-36516.800000000003"/>
    <n v="22.5"/>
    <n v="19.12"/>
    <n v="132496"/>
    <n v="123426.78399999997"/>
    <x v="0"/>
    <x v="0"/>
    <x v="1"/>
    <x v="0"/>
    <x v="1"/>
    <x v="1"/>
    <x v="0"/>
    <x v="0"/>
    <n v="132737.01"/>
    <x v="0"/>
    <x v="0"/>
  </r>
  <r>
    <n v="9996887"/>
    <d v="2001-10-08T00:00:00"/>
    <x v="0"/>
    <x v="4"/>
    <x v="0"/>
    <n v="21200"/>
    <n v="21134.45"/>
    <n v="20"/>
    <n v="16.5"/>
    <n v="-74200"/>
    <n v="-73970.574999999997"/>
    <x v="0"/>
    <x v="0"/>
    <x v="1"/>
    <x v="0"/>
    <x v="0"/>
    <x v="2"/>
    <x v="1"/>
    <x v="0"/>
    <n v="-79253.320000000007"/>
    <x v="0"/>
    <x v="0"/>
  </r>
  <r>
    <n v="9992877"/>
    <d v="2001-03-20T00:00:00"/>
    <x v="1"/>
    <x v="5"/>
    <x v="0"/>
    <n v="17600"/>
    <n v="17514.61"/>
    <n v="48.4"/>
    <n v="25.9"/>
    <n v="-396000"/>
    <n v="-394078.72500000003"/>
    <x v="0"/>
    <x v="0"/>
    <x v="1"/>
    <x v="0"/>
    <x v="0"/>
    <x v="2"/>
    <x v="1"/>
    <x v="0"/>
    <n v="-441368.2"/>
    <x v="0"/>
    <x v="0"/>
  </r>
  <r>
    <n v="9993926"/>
    <d v="2001-06-06T00:00:00"/>
    <x v="1"/>
    <x v="5"/>
    <x v="0"/>
    <n v="17600"/>
    <n v="17514.61"/>
    <n v="36.5"/>
    <n v="25.9"/>
    <n v="-186560"/>
    <n v="-185654.86600000004"/>
    <x v="0"/>
    <x v="0"/>
    <x v="1"/>
    <x v="0"/>
    <x v="0"/>
    <x v="2"/>
    <x v="1"/>
    <x v="0"/>
    <n v="-232944.33"/>
    <x v="0"/>
    <x v="0"/>
  </r>
  <r>
    <n v="9996816"/>
    <d v="2001-09-24T00:00:00"/>
    <x v="1"/>
    <x v="5"/>
    <x v="0"/>
    <n v="-17600"/>
    <n v="-17514.61"/>
    <n v="27.8"/>
    <n v="28.26"/>
    <n v="-8096.0000000000146"/>
    <n v="-8056.7206000000151"/>
    <x v="0"/>
    <x v="0"/>
    <x v="1"/>
    <x v="0"/>
    <x v="0"/>
    <x v="2"/>
    <x v="0"/>
    <x v="0"/>
    <n v="80567.210000000006"/>
    <x v="0"/>
    <x v="0"/>
  </r>
  <r>
    <n v="9996914"/>
    <d v="2001-10-12T00:00:00"/>
    <x v="1"/>
    <x v="5"/>
    <x v="0"/>
    <n v="-17600"/>
    <n v="-17514.61"/>
    <n v="27.5"/>
    <n v="28.26"/>
    <n v="-13376"/>
    <n v="-13311.103600000028"/>
    <x v="0"/>
    <x v="0"/>
    <x v="1"/>
    <x v="0"/>
    <x v="0"/>
    <x v="2"/>
    <x v="0"/>
    <x v="0"/>
    <n v="75312.83"/>
    <x v="0"/>
    <x v="0"/>
  </r>
  <r>
    <n v="9997386"/>
    <d v="2001-11-28T00:00:00"/>
    <x v="1"/>
    <x v="5"/>
    <x v="2"/>
    <n v="-8800"/>
    <n v="-8757.31"/>
    <n v="28.5"/>
    <n v="28.26"/>
    <n v="2111.9999999999864"/>
    <n v="2101.7543999999862"/>
    <x v="0"/>
    <x v="0"/>
    <x v="1"/>
    <x v="0"/>
    <x v="1"/>
    <x v="1"/>
    <x v="0"/>
    <x v="0"/>
    <n v="46413.72"/>
    <x v="0"/>
    <x v="0"/>
  </r>
  <r>
    <n v="9992877"/>
    <d v="2001-03-20T00:00:00"/>
    <x v="2"/>
    <x v="5"/>
    <x v="0"/>
    <n v="16000"/>
    <n v="15898.96"/>
    <n v="48.4"/>
    <n v="25.33"/>
    <n v="-369120"/>
    <n v="-366789.00719999999"/>
    <x v="0"/>
    <x v="0"/>
    <x v="1"/>
    <x v="0"/>
    <x v="0"/>
    <x v="2"/>
    <x v="1"/>
    <x v="0"/>
    <n v="-400653.85"/>
    <x v="0"/>
    <x v="0"/>
  </r>
  <r>
    <n v="9993926"/>
    <d v="2001-06-06T00:00:00"/>
    <x v="2"/>
    <x v="5"/>
    <x v="0"/>
    <n v="16000"/>
    <n v="15898.96"/>
    <n v="36.5"/>
    <n v="25.33"/>
    <n v="-178720"/>
    <n v="-177591.38320000001"/>
    <x v="0"/>
    <x v="0"/>
    <x v="1"/>
    <x v="0"/>
    <x v="0"/>
    <x v="2"/>
    <x v="1"/>
    <x v="0"/>
    <n v="-211456.2"/>
    <x v="0"/>
    <x v="0"/>
  </r>
  <r>
    <n v="9996816"/>
    <d v="2001-09-24T00:00:00"/>
    <x v="2"/>
    <x v="5"/>
    <x v="0"/>
    <n v="-16000"/>
    <n v="-15898.96"/>
    <n v="27.8"/>
    <n v="27.63"/>
    <n v="2720.0000000000273"/>
    <n v="2702.8232000000271"/>
    <x v="0"/>
    <x v="0"/>
    <x v="1"/>
    <x v="0"/>
    <x v="0"/>
    <x v="2"/>
    <x v="0"/>
    <x v="0"/>
    <n v="73135.23"/>
    <x v="0"/>
    <x v="0"/>
  </r>
  <r>
    <n v="9996914"/>
    <d v="2001-10-12T00:00:00"/>
    <x v="2"/>
    <x v="5"/>
    <x v="0"/>
    <n v="-16000"/>
    <n v="-15898.96"/>
    <n v="27.5"/>
    <n v="27.63"/>
    <n v="-2079.9999999999841"/>
    <n v="-2066.8647999999839"/>
    <x v="0"/>
    <x v="0"/>
    <x v="1"/>
    <x v="0"/>
    <x v="0"/>
    <x v="2"/>
    <x v="0"/>
    <x v="0"/>
    <n v="68365.539999999994"/>
    <x v="0"/>
    <x v="0"/>
  </r>
  <r>
    <n v="9997386"/>
    <d v="2001-11-28T00:00:00"/>
    <x v="2"/>
    <x v="5"/>
    <x v="2"/>
    <n v="-8000"/>
    <n v="-7949.48"/>
    <n v="28.5"/>
    <n v="27.63"/>
    <n v="6960.0000000000082"/>
    <n v="6916.0476000000072"/>
    <x v="0"/>
    <x v="0"/>
    <x v="1"/>
    <x v="0"/>
    <x v="1"/>
    <x v="1"/>
    <x v="0"/>
    <x v="0"/>
    <n v="42132.25"/>
    <x v="0"/>
    <x v="0"/>
  </r>
  <r>
    <n v="9992877"/>
    <d v="2001-03-20T00:00:00"/>
    <x v="4"/>
    <x v="5"/>
    <x v="0"/>
    <n v="16800"/>
    <n v="16666.490000000002"/>
    <n v="48.4"/>
    <n v="23.97"/>
    <n v="-410424"/>
    <n v="-407162.35070000001"/>
    <x v="0"/>
    <x v="0"/>
    <x v="1"/>
    <x v="0"/>
    <x v="0"/>
    <x v="2"/>
    <x v="1"/>
    <x v="0"/>
    <n v="-416661.77"/>
    <x v="0"/>
    <x v="0"/>
  </r>
  <r>
    <n v="9996816"/>
    <d v="2001-09-24T00:00:00"/>
    <x v="4"/>
    <x v="5"/>
    <x v="0"/>
    <n v="-16800"/>
    <n v="-16666.490000000002"/>
    <n v="27.8"/>
    <n v="26.14"/>
    <n v="27888"/>
    <n v="27666.373400000004"/>
    <x v="0"/>
    <x v="0"/>
    <x v="1"/>
    <x v="0"/>
    <x v="0"/>
    <x v="2"/>
    <x v="0"/>
    <x v="0"/>
    <n v="73332.13"/>
    <x v="0"/>
    <x v="0"/>
  </r>
  <r>
    <n v="9996914"/>
    <d v="2001-10-12T00:00:00"/>
    <x v="4"/>
    <x v="5"/>
    <x v="0"/>
    <n v="-16800"/>
    <n v="-16666.490000000002"/>
    <n v="27.5"/>
    <n v="26.14"/>
    <n v="22848"/>
    <n v="22666.426399999993"/>
    <x v="0"/>
    <x v="0"/>
    <x v="1"/>
    <x v="0"/>
    <x v="0"/>
    <x v="2"/>
    <x v="0"/>
    <x v="0"/>
    <n v="68332.179999999993"/>
    <x v="0"/>
    <x v="0"/>
  </r>
  <r>
    <n v="9997386"/>
    <d v="2001-11-28T00:00:00"/>
    <x v="4"/>
    <x v="5"/>
    <x v="2"/>
    <n v="-8400"/>
    <n v="-8333.24"/>
    <n v="28.5"/>
    <n v="26.14"/>
    <n v="19824"/>
    <n v="19666.446399999993"/>
    <x v="0"/>
    <x v="0"/>
    <x v="1"/>
    <x v="0"/>
    <x v="1"/>
    <x v="1"/>
    <x v="0"/>
    <x v="0"/>
    <n v="42499.33"/>
    <x v="0"/>
    <x v="0"/>
  </r>
  <r>
    <n v="9992877"/>
    <d v="2001-03-20T00:00:00"/>
    <x v="5"/>
    <x v="5"/>
    <x v="0"/>
    <n v="17600"/>
    <n v="17436.509999999998"/>
    <n v="48.4"/>
    <n v="23.09"/>
    <n v="-445456"/>
    <n v="-441318.06809999992"/>
    <x v="0"/>
    <x v="0"/>
    <x v="1"/>
    <x v="0"/>
    <x v="0"/>
    <x v="2"/>
    <x v="1"/>
    <x v="0"/>
    <n v="-435912.39"/>
    <x v="0"/>
    <x v="0"/>
  </r>
  <r>
    <n v="9996816"/>
    <d v="2001-09-24T00:00:00"/>
    <x v="5"/>
    <x v="5"/>
    <x v="0"/>
    <n v="-17600"/>
    <n v="-17436.509999999998"/>
    <n v="27.8"/>
    <n v="25.19"/>
    <n v="45936"/>
    <n v="45509.291099999988"/>
    <x v="0"/>
    <x v="0"/>
    <x v="1"/>
    <x v="0"/>
    <x v="0"/>
    <x v="2"/>
    <x v="0"/>
    <x v="0"/>
    <n v="76720.22"/>
    <x v="0"/>
    <x v="0"/>
  </r>
  <r>
    <n v="9996914"/>
    <d v="2001-10-12T00:00:00"/>
    <x v="5"/>
    <x v="5"/>
    <x v="0"/>
    <n v="-17600"/>
    <n v="-17436.509999999998"/>
    <n v="27.5"/>
    <n v="25.19"/>
    <n v="40656"/>
    <n v="40278.338099999972"/>
    <x v="0"/>
    <x v="0"/>
    <x v="1"/>
    <x v="0"/>
    <x v="0"/>
    <x v="2"/>
    <x v="0"/>
    <x v="0"/>
    <n v="71489.27"/>
    <x v="0"/>
    <x v="0"/>
  </r>
  <r>
    <n v="9997386"/>
    <d v="2001-11-28T00:00:00"/>
    <x v="5"/>
    <x v="5"/>
    <x v="2"/>
    <n v="-8800"/>
    <n v="-8718.26"/>
    <n v="28.5"/>
    <n v="25.19"/>
    <n v="29128"/>
    <n v="28857.440599999991"/>
    <x v="0"/>
    <x v="0"/>
    <x v="1"/>
    <x v="0"/>
    <x v="1"/>
    <x v="1"/>
    <x v="0"/>
    <x v="0"/>
    <n v="44462.89"/>
    <x v="0"/>
    <x v="0"/>
  </r>
  <r>
    <n v="9992877"/>
    <d v="2001-03-20T00:00:00"/>
    <x v="6"/>
    <x v="5"/>
    <x v="0"/>
    <n v="17600"/>
    <n v="17405.87"/>
    <n v="48.4"/>
    <n v="24.2"/>
    <n v="-425920"/>
    <n v="-421222.05399999995"/>
    <x v="0"/>
    <x v="0"/>
    <x v="1"/>
    <x v="0"/>
    <x v="0"/>
    <x v="2"/>
    <x v="1"/>
    <x v="0"/>
    <n v="-393372.61"/>
    <x v="0"/>
    <x v="0"/>
  </r>
  <r>
    <n v="9996816"/>
    <d v="2001-09-24T00:00:00"/>
    <x v="6"/>
    <x v="5"/>
    <x v="0"/>
    <n v="-17600"/>
    <n v="-17405.87"/>
    <n v="27.8"/>
    <n v="26.4"/>
    <n v="24640"/>
    <n v="24368.218000000037"/>
    <x v="0"/>
    <x v="0"/>
    <x v="1"/>
    <x v="0"/>
    <x v="0"/>
    <x v="2"/>
    <x v="0"/>
    <x v="0"/>
    <n v="34811.74"/>
    <x v="0"/>
    <x v="0"/>
  </r>
  <r>
    <n v="9996914"/>
    <d v="2001-10-12T00:00:00"/>
    <x v="6"/>
    <x v="5"/>
    <x v="0"/>
    <n v="-17600"/>
    <n v="-17405.87"/>
    <n v="27.5"/>
    <n v="26.4"/>
    <n v="19360"/>
    <n v="19146.457000000024"/>
    <x v="0"/>
    <x v="0"/>
    <x v="1"/>
    <x v="0"/>
    <x v="0"/>
    <x v="2"/>
    <x v="0"/>
    <x v="0"/>
    <n v="29589.98"/>
    <x v="0"/>
    <x v="0"/>
  </r>
  <r>
    <n v="9997386"/>
    <d v="2001-11-28T00:00:00"/>
    <x v="6"/>
    <x v="5"/>
    <x v="2"/>
    <n v="-8800"/>
    <n v="-8702.93"/>
    <n v="28.5"/>
    <n v="26.4"/>
    <n v="18480"/>
    <n v="18276.153000000013"/>
    <x v="0"/>
    <x v="0"/>
    <x v="1"/>
    <x v="0"/>
    <x v="1"/>
    <x v="1"/>
    <x v="0"/>
    <x v="0"/>
    <n v="23497.919999999998"/>
    <x v="0"/>
    <x v="0"/>
  </r>
  <r>
    <n v="9992877"/>
    <d v="2001-03-20T00:00:00"/>
    <x v="3"/>
    <x v="5"/>
    <x v="0"/>
    <n v="16000"/>
    <n v="15796.21"/>
    <n v="48.4"/>
    <n v="26.81"/>
    <n v="-345440"/>
    <n v="-341040.17389999999"/>
    <x v="0"/>
    <x v="0"/>
    <x v="1"/>
    <x v="0"/>
    <x v="0"/>
    <x v="2"/>
    <x v="1"/>
    <x v="0"/>
    <n v="-303287.65999999997"/>
    <x v="0"/>
    <x v="0"/>
  </r>
  <r>
    <n v="9996816"/>
    <d v="2001-09-24T00:00:00"/>
    <x v="3"/>
    <x v="5"/>
    <x v="0"/>
    <n v="-16000"/>
    <n v="-15796.21"/>
    <n v="27.8"/>
    <n v="29.25"/>
    <n v="-23200"/>
    <n v="-22904.504499999988"/>
    <x v="0"/>
    <x v="0"/>
    <x v="1"/>
    <x v="0"/>
    <x v="0"/>
    <x v="2"/>
    <x v="0"/>
    <x v="0"/>
    <n v="-22114.3"/>
    <x v="0"/>
    <x v="0"/>
  </r>
  <r>
    <n v="9996914"/>
    <d v="2001-10-12T00:00:00"/>
    <x v="3"/>
    <x v="5"/>
    <x v="0"/>
    <n v="-16000"/>
    <n v="-15796.21"/>
    <n v="27.5"/>
    <n v="29.25"/>
    <n v="-28000"/>
    <n v="-27643.3675"/>
    <x v="0"/>
    <x v="0"/>
    <x v="1"/>
    <x v="0"/>
    <x v="0"/>
    <x v="2"/>
    <x v="0"/>
    <x v="0"/>
    <n v="-26853.17"/>
    <x v="0"/>
    <x v="0"/>
  </r>
  <r>
    <n v="9997386"/>
    <d v="2001-11-28T00:00:00"/>
    <x v="3"/>
    <x v="5"/>
    <x v="2"/>
    <n v="-8000"/>
    <n v="-7898.11"/>
    <n v="28.5"/>
    <n v="29.25"/>
    <n v="-6000"/>
    <n v="-5923.5824999999995"/>
    <x v="0"/>
    <x v="0"/>
    <x v="1"/>
    <x v="0"/>
    <x v="1"/>
    <x v="1"/>
    <x v="0"/>
    <x v="0"/>
    <n v="-5528.48"/>
    <x v="0"/>
    <x v="0"/>
  </r>
  <r>
    <n v="9992877"/>
    <d v="2001-03-20T00:00:00"/>
    <x v="7"/>
    <x v="5"/>
    <x v="0"/>
    <n v="17600"/>
    <n v="17342.669999999998"/>
    <n v="48.4"/>
    <n v="33.020000000000003"/>
    <n v="-270688"/>
    <n v="-266730.26459999988"/>
    <x v="0"/>
    <x v="0"/>
    <x v="1"/>
    <x v="0"/>
    <x v="0"/>
    <x v="2"/>
    <x v="1"/>
    <x v="0"/>
    <n v="-192937.24"/>
    <x v="0"/>
    <x v="0"/>
  </r>
  <r>
    <n v="9996816"/>
    <d v="2001-09-24T00:00:00"/>
    <x v="7"/>
    <x v="5"/>
    <x v="0"/>
    <n v="-17600"/>
    <n v="-17342.669999999998"/>
    <n v="27.8"/>
    <n v="36.020000000000003"/>
    <n v="-144672"/>
    <n v="-142556.74740000002"/>
    <x v="0"/>
    <x v="0"/>
    <x v="1"/>
    <x v="0"/>
    <x v="0"/>
    <x v="2"/>
    <x v="0"/>
    <x v="0"/>
    <n v="-164321.82999999999"/>
    <x v="0"/>
    <x v="0"/>
  </r>
  <r>
    <n v="9996914"/>
    <d v="2001-10-12T00:00:00"/>
    <x v="7"/>
    <x v="5"/>
    <x v="0"/>
    <n v="-17600"/>
    <n v="-17342.669999999998"/>
    <n v="27.5"/>
    <n v="36.020000000000003"/>
    <n v="-149952"/>
    <n v="-147759.54840000003"/>
    <x v="0"/>
    <x v="0"/>
    <x v="1"/>
    <x v="0"/>
    <x v="0"/>
    <x v="2"/>
    <x v="0"/>
    <x v="0"/>
    <n v="-169524.63"/>
    <x v="0"/>
    <x v="0"/>
  </r>
  <r>
    <n v="9997386"/>
    <d v="2001-11-28T00:00:00"/>
    <x v="7"/>
    <x v="5"/>
    <x v="2"/>
    <n v="-8800"/>
    <n v="-8671.34"/>
    <n v="28.5"/>
    <n v="36.020000000000003"/>
    <n v="-66176"/>
    <n v="-65208.476800000026"/>
    <x v="0"/>
    <x v="0"/>
    <x v="1"/>
    <x v="0"/>
    <x v="1"/>
    <x v="1"/>
    <x v="0"/>
    <x v="0"/>
    <n v="-76090.98"/>
    <x v="0"/>
    <x v="0"/>
  </r>
  <r>
    <n v="9992877"/>
    <d v="2001-03-20T00:00:00"/>
    <x v="8"/>
    <x v="5"/>
    <x v="0"/>
    <n v="17600"/>
    <n v="17305.22"/>
    <n v="48.4"/>
    <n v="33.020000000000003"/>
    <n v="-270688"/>
    <n v="-266154.28359999997"/>
    <x v="0"/>
    <x v="0"/>
    <x v="1"/>
    <x v="0"/>
    <x v="0"/>
    <x v="2"/>
    <x v="1"/>
    <x v="0"/>
    <n v="-192520.6"/>
    <x v="0"/>
    <x v="0"/>
  </r>
  <r>
    <n v="9996816"/>
    <d v="2001-09-24T00:00:00"/>
    <x v="8"/>
    <x v="5"/>
    <x v="0"/>
    <n v="-17600"/>
    <n v="-17305.22"/>
    <n v="27.8"/>
    <n v="36.020000000000003"/>
    <n v="-144672"/>
    <n v="-142248.90840000004"/>
    <x v="0"/>
    <x v="0"/>
    <x v="1"/>
    <x v="0"/>
    <x v="0"/>
    <x v="2"/>
    <x v="0"/>
    <x v="0"/>
    <n v="-163966.99"/>
    <x v="0"/>
    <x v="0"/>
  </r>
  <r>
    <n v="9996914"/>
    <d v="2001-10-12T00:00:00"/>
    <x v="8"/>
    <x v="5"/>
    <x v="0"/>
    <n v="-17600"/>
    <n v="-17305.22"/>
    <n v="27.5"/>
    <n v="36.020000000000003"/>
    <n v="-149952"/>
    <n v="-147440.47440000006"/>
    <x v="0"/>
    <x v="0"/>
    <x v="1"/>
    <x v="0"/>
    <x v="0"/>
    <x v="2"/>
    <x v="0"/>
    <x v="0"/>
    <n v="-169158.55"/>
    <x v="0"/>
    <x v="0"/>
  </r>
  <r>
    <n v="9997386"/>
    <d v="2001-11-28T00:00:00"/>
    <x v="8"/>
    <x v="5"/>
    <x v="2"/>
    <n v="-8800"/>
    <n v="-8652.61"/>
    <n v="28.5"/>
    <n v="36.020000000000003"/>
    <n v="-66176"/>
    <n v="-65067.627200000032"/>
    <x v="0"/>
    <x v="0"/>
    <x v="1"/>
    <x v="0"/>
    <x v="1"/>
    <x v="1"/>
    <x v="0"/>
    <x v="0"/>
    <n v="-75926.67"/>
    <x v="0"/>
    <x v="0"/>
  </r>
  <r>
    <n v="9992877"/>
    <d v="2001-03-20T00:00:00"/>
    <x v="9"/>
    <x v="5"/>
    <x v="0"/>
    <n v="16000"/>
    <n v="15697.57"/>
    <n v="48.4"/>
    <n v="21.42"/>
    <n v="-431680"/>
    <n v="-423520.43859999994"/>
    <x v="0"/>
    <x v="0"/>
    <x v="1"/>
    <x v="0"/>
    <x v="0"/>
    <x v="2"/>
    <x v="1"/>
    <x v="0"/>
    <n v="-337497.67"/>
    <x v="0"/>
    <x v="0"/>
  </r>
  <r>
    <n v="9996816"/>
    <d v="2001-09-24T00:00:00"/>
    <x v="9"/>
    <x v="5"/>
    <x v="0"/>
    <n v="-16000"/>
    <n v="-15697.57"/>
    <n v="27.8"/>
    <n v="23.37"/>
    <n v="70880"/>
    <n v="69540.235099999991"/>
    <x v="0"/>
    <x v="0"/>
    <x v="1"/>
    <x v="0"/>
    <x v="0"/>
    <x v="2"/>
    <x v="0"/>
    <x v="0"/>
    <n v="14127.81"/>
    <x v="0"/>
    <x v="0"/>
  </r>
  <r>
    <n v="9996914"/>
    <d v="2001-10-12T00:00:00"/>
    <x v="9"/>
    <x v="5"/>
    <x v="0"/>
    <n v="-16000"/>
    <n v="-15697.57"/>
    <n v="27.5"/>
    <n v="23.37"/>
    <n v="66080"/>
    <n v="64830.964099999983"/>
    <x v="0"/>
    <x v="0"/>
    <x v="1"/>
    <x v="0"/>
    <x v="0"/>
    <x v="2"/>
    <x v="0"/>
    <x v="0"/>
    <n v="9418.5400000000009"/>
    <x v="0"/>
    <x v="0"/>
  </r>
  <r>
    <n v="9997386"/>
    <d v="2001-11-28T00:00:00"/>
    <x v="9"/>
    <x v="5"/>
    <x v="2"/>
    <n v="-8000"/>
    <n v="-7848.78"/>
    <n v="28.5"/>
    <n v="23.37"/>
    <n v="41040"/>
    <n v="40264.241399999992"/>
    <x v="0"/>
    <x v="0"/>
    <x v="1"/>
    <x v="0"/>
    <x v="1"/>
    <x v="1"/>
    <x v="0"/>
    <x v="0"/>
    <n v="12558.05"/>
    <x v="0"/>
    <x v="0"/>
  </r>
  <r>
    <n v="9992877"/>
    <d v="2001-03-20T00:00:00"/>
    <x v="10"/>
    <x v="5"/>
    <x v="0"/>
    <n v="18400"/>
    <n v="18008.86"/>
    <n v="48.4"/>
    <n v="20.059999999999999"/>
    <n v="-521456"/>
    <n v="-510371.09240000002"/>
    <x v="0"/>
    <x v="0"/>
    <x v="1"/>
    <x v="0"/>
    <x v="0"/>
    <x v="2"/>
    <x v="1"/>
    <x v="0"/>
    <n v="-387190.14"/>
    <x v="0"/>
    <x v="0"/>
  </r>
  <r>
    <n v="9996816"/>
    <d v="2001-09-24T00:00:00"/>
    <x v="10"/>
    <x v="5"/>
    <x v="0"/>
    <n v="-18400"/>
    <n v="-18008.86"/>
    <n v="27.8"/>
    <n v="21.88"/>
    <n v="108928"/>
    <n v="106612.45120000004"/>
    <x v="0"/>
    <x v="0"/>
    <x v="1"/>
    <x v="0"/>
    <x v="0"/>
    <x v="2"/>
    <x v="0"/>
    <x v="0"/>
    <n v="16207.53"/>
    <x v="0"/>
    <x v="0"/>
  </r>
  <r>
    <n v="9996914"/>
    <d v="2001-10-12T00:00:00"/>
    <x v="10"/>
    <x v="5"/>
    <x v="0"/>
    <n v="-18400"/>
    <n v="-18008.86"/>
    <n v="27.5"/>
    <n v="21.88"/>
    <n v="103408"/>
    <n v="101209.79320000001"/>
    <x v="0"/>
    <x v="0"/>
    <x v="1"/>
    <x v="0"/>
    <x v="0"/>
    <x v="2"/>
    <x v="0"/>
    <x v="0"/>
    <n v="10804.87"/>
    <x v="0"/>
    <x v="0"/>
  </r>
  <r>
    <n v="9997386"/>
    <d v="2001-11-28T00:00:00"/>
    <x v="10"/>
    <x v="5"/>
    <x v="2"/>
    <n v="-9200"/>
    <n v="-9004.43"/>
    <n v="28.5"/>
    <n v="21.88"/>
    <n v="60904"/>
    <n v="59609.326600000008"/>
    <x v="0"/>
    <x v="0"/>
    <x v="1"/>
    <x v="0"/>
    <x v="1"/>
    <x v="1"/>
    <x v="0"/>
    <x v="0"/>
    <n v="14406.87"/>
    <x v="0"/>
    <x v="0"/>
  </r>
  <r>
    <n v="9992877"/>
    <d v="2001-03-20T00:00:00"/>
    <x v="11"/>
    <x v="5"/>
    <x v="0"/>
    <n v="16000"/>
    <n v="15619.43"/>
    <n v="48.4"/>
    <n v="20.16"/>
    <n v="-451840"/>
    <n v="-441092.70319999999"/>
    <x v="0"/>
    <x v="0"/>
    <x v="1"/>
    <x v="0"/>
    <x v="0"/>
    <x v="2"/>
    <x v="1"/>
    <x v="0"/>
    <n v="-335818.11"/>
    <x v="0"/>
    <x v="0"/>
  </r>
  <r>
    <n v="9996816"/>
    <d v="2001-09-24T00:00:00"/>
    <x v="11"/>
    <x v="5"/>
    <x v="0"/>
    <n v="-16000"/>
    <n v="-15619.43"/>
    <n v="27.8"/>
    <n v="21.99"/>
    <n v="92960"/>
    <n v="90748.888300000035"/>
    <x v="0"/>
    <x v="0"/>
    <x v="1"/>
    <x v="0"/>
    <x v="0"/>
    <x v="2"/>
    <x v="0"/>
    <x v="0"/>
    <n v="14057.88"/>
    <x v="0"/>
    <x v="0"/>
  </r>
  <r>
    <n v="9996914"/>
    <d v="2001-10-12T00:00:00"/>
    <x v="11"/>
    <x v="5"/>
    <x v="0"/>
    <n v="-16000"/>
    <n v="-15619.43"/>
    <n v="27.5"/>
    <n v="21.99"/>
    <n v="88160"/>
    <n v="86063.059300000023"/>
    <x v="0"/>
    <x v="0"/>
    <x v="1"/>
    <x v="0"/>
    <x v="0"/>
    <x v="2"/>
    <x v="0"/>
    <x v="0"/>
    <n v="9372.0499999999993"/>
    <x v="0"/>
    <x v="0"/>
  </r>
  <r>
    <n v="9997386"/>
    <d v="2001-11-28T00:00:00"/>
    <x v="11"/>
    <x v="5"/>
    <x v="2"/>
    <n v="-8000"/>
    <n v="-7809.71"/>
    <n v="28.5"/>
    <n v="21.99"/>
    <n v="52080"/>
    <n v="50841.212100000012"/>
    <x v="0"/>
    <x v="0"/>
    <x v="1"/>
    <x v="0"/>
    <x v="1"/>
    <x v="1"/>
    <x v="0"/>
    <x v="0"/>
    <n v="12495.74"/>
    <x v="0"/>
    <x v="0"/>
  </r>
  <r>
    <n v="9992877"/>
    <d v="2001-03-20T00:00:00"/>
    <x v="12"/>
    <x v="5"/>
    <x v="0"/>
    <n v="16800"/>
    <n v="16355.46"/>
    <n v="48.4"/>
    <n v="20.03"/>
    <n v="-476616"/>
    <n v="-464004.40019999992"/>
    <x v="0"/>
    <x v="0"/>
    <x v="1"/>
    <x v="0"/>
    <x v="0"/>
    <x v="2"/>
    <x v="1"/>
    <x v="0"/>
    <n v="-351642.34"/>
    <x v="0"/>
    <x v="0"/>
  </r>
  <r>
    <n v="9996816"/>
    <d v="2001-09-24T00:00:00"/>
    <x v="12"/>
    <x v="5"/>
    <x v="0"/>
    <n v="-16800"/>
    <n v="-16355.46"/>
    <n v="27.8"/>
    <n v="21.85"/>
    <n v="99960"/>
    <n v="97314.986999999979"/>
    <x v="0"/>
    <x v="0"/>
    <x v="1"/>
    <x v="0"/>
    <x v="0"/>
    <x v="2"/>
    <x v="0"/>
    <x v="0"/>
    <n v="14719.91"/>
    <x v="0"/>
    <x v="0"/>
  </r>
  <r>
    <n v="9996914"/>
    <d v="2001-10-12T00:00:00"/>
    <x v="12"/>
    <x v="5"/>
    <x v="0"/>
    <n v="-16800"/>
    <n v="-16355.46"/>
    <n v="27.5"/>
    <n v="21.85"/>
    <n v="94920"/>
    <n v="92408.348999999973"/>
    <x v="0"/>
    <x v="0"/>
    <x v="1"/>
    <x v="0"/>
    <x v="0"/>
    <x v="2"/>
    <x v="0"/>
    <x v="0"/>
    <n v="9813.27"/>
    <x v="0"/>
    <x v="0"/>
  </r>
  <r>
    <n v="9997386"/>
    <d v="2001-11-28T00:00:00"/>
    <x v="12"/>
    <x v="5"/>
    <x v="2"/>
    <n v="-8400"/>
    <n v="-8177.73"/>
    <n v="28.5"/>
    <n v="21.85"/>
    <n v="55860"/>
    <n v="54381.904499999982"/>
    <x v="0"/>
    <x v="0"/>
    <x v="1"/>
    <x v="0"/>
    <x v="1"/>
    <x v="1"/>
    <x v="0"/>
    <x v="0"/>
    <n v="13084.37"/>
    <x v="0"/>
    <x v="0"/>
  </r>
  <r>
    <n v="9992876"/>
    <d v="2001-03-20T00:00:00"/>
    <x v="13"/>
    <x v="5"/>
    <x v="0"/>
    <n v="17600"/>
    <n v="17083.53"/>
    <n v="46.6"/>
    <n v="32.44"/>
    <n v="-249216"/>
    <n v="-241902.78480000005"/>
    <x v="0"/>
    <x v="0"/>
    <x v="1"/>
    <x v="0"/>
    <x v="0"/>
    <x v="2"/>
    <x v="1"/>
    <x v="0"/>
    <n v="-242498.98"/>
    <x v="0"/>
    <x v="0"/>
  </r>
  <r>
    <n v="9996815"/>
    <d v="2001-09-24T00:00:00"/>
    <x v="13"/>
    <x v="5"/>
    <x v="0"/>
    <n v="-17600"/>
    <n v="-17083.53"/>
    <n v="30"/>
    <n v="31.66"/>
    <n v="-29216"/>
    <n v="-28358.659800000001"/>
    <x v="0"/>
    <x v="0"/>
    <x v="1"/>
    <x v="0"/>
    <x v="0"/>
    <x v="2"/>
    <x v="0"/>
    <x v="0"/>
    <n v="-41087.589999999997"/>
    <x v="0"/>
    <x v="0"/>
  </r>
  <r>
    <n v="9996964"/>
    <d v="2001-10-23T00:00:00"/>
    <x v="13"/>
    <x v="5"/>
    <x v="0"/>
    <n v="-17600"/>
    <n v="-17083.53"/>
    <n v="33.25"/>
    <n v="31.66"/>
    <n v="27984"/>
    <n v="27162.812699999995"/>
    <x v="0"/>
    <x v="0"/>
    <x v="1"/>
    <x v="0"/>
    <x v="0"/>
    <x v="2"/>
    <x v="0"/>
    <x v="0"/>
    <n v="14433.87"/>
    <x v="0"/>
    <x v="0"/>
  </r>
  <r>
    <n v="9997390"/>
    <d v="2001-11-29T00:00:00"/>
    <x v="13"/>
    <x v="5"/>
    <x v="2"/>
    <n v="-8800"/>
    <n v="-8541.76"/>
    <n v="31.4"/>
    <n v="31.66"/>
    <n v="-2288.0000000000136"/>
    <n v="-2220.8576000000135"/>
    <x v="0"/>
    <x v="0"/>
    <x v="1"/>
    <x v="0"/>
    <x v="1"/>
    <x v="1"/>
    <x v="0"/>
    <x v="0"/>
    <n v="-8585.33"/>
    <x v="0"/>
    <x v="0"/>
  </r>
  <r>
    <n v="9992876"/>
    <d v="2001-03-20T00:00:00"/>
    <x v="14"/>
    <x v="5"/>
    <x v="0"/>
    <n v="16000"/>
    <n v="15484.11"/>
    <n v="46.6"/>
    <n v="31.73"/>
    <n v="-237920"/>
    <n v="-230248.71570000003"/>
    <x v="0"/>
    <x v="0"/>
    <x v="1"/>
    <x v="0"/>
    <x v="0"/>
    <x v="2"/>
    <x v="1"/>
    <x v="0"/>
    <n v="-230856.12"/>
    <x v="0"/>
    <x v="0"/>
  </r>
  <r>
    <n v="9996815"/>
    <d v="2001-09-24T00:00:00"/>
    <x v="14"/>
    <x v="5"/>
    <x v="0"/>
    <n v="-16000"/>
    <n v="-15484.11"/>
    <n v="30"/>
    <n v="30.96"/>
    <n v="-15360"/>
    <n v="-14864.745600000013"/>
    <x v="0"/>
    <x v="0"/>
    <x v="1"/>
    <x v="0"/>
    <x v="0"/>
    <x v="2"/>
    <x v="0"/>
    <x v="0"/>
    <n v="-26180.15"/>
    <x v="0"/>
    <x v="0"/>
  </r>
  <r>
    <n v="9996964"/>
    <d v="2001-10-23T00:00:00"/>
    <x v="14"/>
    <x v="5"/>
    <x v="0"/>
    <n v="-16000"/>
    <n v="-15484.11"/>
    <n v="33.25"/>
    <n v="30.96"/>
    <n v="36640"/>
    <n v="35458.611899999989"/>
    <x v="0"/>
    <x v="0"/>
    <x v="1"/>
    <x v="0"/>
    <x v="0"/>
    <x v="2"/>
    <x v="0"/>
    <x v="0"/>
    <n v="24143.22"/>
    <x v="0"/>
    <x v="0"/>
  </r>
  <r>
    <n v="9997390"/>
    <d v="2001-11-29T00:00:00"/>
    <x v="14"/>
    <x v="5"/>
    <x v="2"/>
    <n v="-8000"/>
    <n v="-7742.06"/>
    <n v="31.4"/>
    <n v="30.96"/>
    <n v="3519.9999999999818"/>
    <n v="3406.5063999999825"/>
    <x v="0"/>
    <x v="0"/>
    <x v="1"/>
    <x v="0"/>
    <x v="1"/>
    <x v="1"/>
    <x v="0"/>
    <x v="0"/>
    <n v="-2251.1999999999998"/>
    <x v="0"/>
    <x v="0"/>
  </r>
  <r>
    <n v="9992876"/>
    <d v="2001-03-20T00:00:00"/>
    <x v="15"/>
    <x v="5"/>
    <x v="0"/>
    <n v="16800"/>
    <n v="16206.04"/>
    <n v="46.6"/>
    <n v="30.02"/>
    <n v="-278544"/>
    <n v="-268696.14320000005"/>
    <x v="0"/>
    <x v="0"/>
    <x v="1"/>
    <x v="0"/>
    <x v="0"/>
    <x v="2"/>
    <x v="1"/>
    <x v="0"/>
    <n v="-269301.92"/>
    <x v="0"/>
    <x v="0"/>
  </r>
  <r>
    <n v="9996815"/>
    <d v="2001-09-24T00:00:00"/>
    <x v="15"/>
    <x v="5"/>
    <x v="0"/>
    <n v="-16800"/>
    <n v="-16206.04"/>
    <n v="30"/>
    <n v="29.29"/>
    <n v="11928"/>
    <n v="11506.288400000014"/>
    <x v="0"/>
    <x v="0"/>
    <x v="1"/>
    <x v="0"/>
    <x v="0"/>
    <x v="2"/>
    <x v="0"/>
    <x v="0"/>
    <n v="281.58"/>
    <x v="0"/>
    <x v="0"/>
  </r>
  <r>
    <n v="9996964"/>
    <d v="2001-10-23T00:00:00"/>
    <x v="15"/>
    <x v="5"/>
    <x v="0"/>
    <n v="-16800"/>
    <n v="-16206.04"/>
    <n v="33.25"/>
    <n v="29.29"/>
    <n v="66528"/>
    <n v="64175.918400000017"/>
    <x v="0"/>
    <x v="0"/>
    <x v="1"/>
    <x v="0"/>
    <x v="0"/>
    <x v="2"/>
    <x v="0"/>
    <x v="0"/>
    <n v="52951.23"/>
    <x v="0"/>
    <x v="0"/>
  </r>
  <r>
    <n v="9997390"/>
    <d v="2001-11-29T00:00:00"/>
    <x v="15"/>
    <x v="5"/>
    <x v="2"/>
    <n v="-8400"/>
    <n v="-8103.02"/>
    <n v="31.4"/>
    <n v="29.29"/>
    <n v="17724"/>
    <n v="17097.372199999998"/>
    <x v="0"/>
    <x v="0"/>
    <x v="1"/>
    <x v="0"/>
    <x v="1"/>
    <x v="1"/>
    <x v="0"/>
    <x v="0"/>
    <n v="11485.02"/>
    <x v="0"/>
    <x v="0"/>
  </r>
  <r>
    <n v="9992876"/>
    <d v="2001-03-20T00:00:00"/>
    <x v="16"/>
    <x v="5"/>
    <x v="0"/>
    <n v="17600"/>
    <n v="16920.189999999999"/>
    <n v="46.6"/>
    <n v="28.92"/>
    <n v="-311168"/>
    <n v="-299148.95919999998"/>
    <x v="0"/>
    <x v="0"/>
    <x v="1"/>
    <x v="0"/>
    <x v="0"/>
    <x v="2"/>
    <x v="1"/>
    <x v="0"/>
    <n v="-299771.65999999997"/>
    <x v="0"/>
    <x v="0"/>
  </r>
  <r>
    <n v="9996815"/>
    <d v="2001-09-24T00:00:00"/>
    <x v="16"/>
    <x v="5"/>
    <x v="0"/>
    <n v="-17600"/>
    <n v="-16920.189999999999"/>
    <n v="30"/>
    <n v="28.22"/>
    <n v="31328"/>
    <n v="30117.938200000019"/>
    <x v="0"/>
    <x v="0"/>
    <x v="1"/>
    <x v="0"/>
    <x v="0"/>
    <x v="2"/>
    <x v="0"/>
    <x v="0"/>
    <n v="18896.47"/>
    <x v="0"/>
    <x v="0"/>
  </r>
  <r>
    <n v="9996964"/>
    <d v="2001-10-23T00:00:00"/>
    <x v="16"/>
    <x v="5"/>
    <x v="0"/>
    <n v="-17600"/>
    <n v="-16920.189999999999"/>
    <n v="33.25"/>
    <n v="28.22"/>
    <n v="88528"/>
    <n v="85108.555700000012"/>
    <x v="0"/>
    <x v="0"/>
    <x v="1"/>
    <x v="0"/>
    <x v="0"/>
    <x v="2"/>
    <x v="0"/>
    <x v="0"/>
    <n v="73887.09"/>
    <x v="0"/>
    <x v="0"/>
  </r>
  <r>
    <n v="9997390"/>
    <d v="2001-11-29T00:00:00"/>
    <x v="16"/>
    <x v="5"/>
    <x v="2"/>
    <n v="-8800"/>
    <n v="-8460.1"/>
    <n v="31.4"/>
    <n v="28.22"/>
    <n v="27984"/>
    <n v="26903.117999999999"/>
    <x v="0"/>
    <x v="0"/>
    <x v="1"/>
    <x v="0"/>
    <x v="1"/>
    <x v="1"/>
    <x v="0"/>
    <x v="0"/>
    <n v="21292.37"/>
    <x v="0"/>
    <x v="0"/>
  </r>
  <r>
    <n v="9992876"/>
    <d v="2001-03-20T00:00:00"/>
    <x v="17"/>
    <x v="5"/>
    <x v="0"/>
    <n v="16800"/>
    <n v="16093.94"/>
    <n v="46.6"/>
    <n v="30.32"/>
    <n v="-273504"/>
    <n v="-262009.34320000003"/>
    <x v="0"/>
    <x v="0"/>
    <x v="1"/>
    <x v="0"/>
    <x v="0"/>
    <x v="2"/>
    <x v="1"/>
    <x v="0"/>
    <n v="-262640.69"/>
    <x v="0"/>
    <x v="0"/>
  </r>
  <r>
    <n v="9996815"/>
    <d v="2001-09-24T00:00:00"/>
    <x v="17"/>
    <x v="5"/>
    <x v="0"/>
    <n v="-16800"/>
    <n v="-16093.94"/>
    <n v="30"/>
    <n v="29.58"/>
    <n v="7056.0000000000291"/>
    <n v="6759.4548000000277"/>
    <x v="0"/>
    <x v="0"/>
    <x v="1"/>
    <x v="0"/>
    <x v="0"/>
    <x v="2"/>
    <x v="0"/>
    <x v="0"/>
    <n v="-4518.78"/>
    <x v="0"/>
    <x v="0"/>
  </r>
  <r>
    <n v="9996964"/>
    <d v="2001-10-23T00:00:00"/>
    <x v="17"/>
    <x v="5"/>
    <x v="0"/>
    <n v="-16800"/>
    <n v="-16093.94"/>
    <n v="33.25"/>
    <n v="29.58"/>
    <n v="61656"/>
    <n v="59064.759800000029"/>
    <x v="0"/>
    <x v="0"/>
    <x v="1"/>
    <x v="0"/>
    <x v="0"/>
    <x v="2"/>
    <x v="0"/>
    <x v="0"/>
    <n v="47786.54"/>
    <x v="0"/>
    <x v="0"/>
  </r>
  <r>
    <n v="9997390"/>
    <d v="2001-11-29T00:00:00"/>
    <x v="17"/>
    <x v="5"/>
    <x v="2"/>
    <n v="-8400"/>
    <n v="-8046.97"/>
    <n v="31.4"/>
    <n v="29.58"/>
    <n v="15288"/>
    <n v="14645.485400000003"/>
    <x v="0"/>
    <x v="0"/>
    <x v="1"/>
    <x v="0"/>
    <x v="1"/>
    <x v="1"/>
    <x v="0"/>
    <x v="0"/>
    <n v="9006.3700000000008"/>
    <x v="0"/>
    <x v="0"/>
  </r>
  <r>
    <n v="9992876"/>
    <d v="2001-03-20T00:00:00"/>
    <x v="18"/>
    <x v="5"/>
    <x v="0"/>
    <n v="16800"/>
    <n v="16035.32"/>
    <n v="46.6"/>
    <n v="33.58"/>
    <n v="-218736"/>
    <n v="-208779.86640000006"/>
    <x v="0"/>
    <x v="0"/>
    <x v="1"/>
    <x v="0"/>
    <x v="0"/>
    <x v="2"/>
    <x v="1"/>
    <x v="0"/>
    <n v="-209392.86"/>
    <x v="0"/>
    <x v="0"/>
  </r>
  <r>
    <n v="9996815"/>
    <d v="2001-09-24T00:00:00"/>
    <x v="18"/>
    <x v="5"/>
    <x v="0"/>
    <n v="-16800"/>
    <n v="-16035.32"/>
    <n v="30"/>
    <n v="32.770000000000003"/>
    <n v="-46536"/>
    <n v="-44417.836400000051"/>
    <x v="0"/>
    <x v="0"/>
    <x v="1"/>
    <x v="0"/>
    <x v="0"/>
    <x v="2"/>
    <x v="0"/>
    <x v="0"/>
    <n v="-56793.51"/>
    <x v="0"/>
    <x v="0"/>
  </r>
  <r>
    <n v="9996964"/>
    <d v="2001-10-23T00:00:00"/>
    <x v="18"/>
    <x v="5"/>
    <x v="0"/>
    <n v="-16800"/>
    <n v="-16035.32"/>
    <n v="33.25"/>
    <n v="32.770000000000003"/>
    <n v="8063.9999999999472"/>
    <n v="7696.9535999999498"/>
    <x v="0"/>
    <x v="0"/>
    <x v="1"/>
    <x v="0"/>
    <x v="0"/>
    <x v="2"/>
    <x v="0"/>
    <x v="0"/>
    <n v="-4678.71"/>
    <x v="0"/>
    <x v="0"/>
  </r>
  <r>
    <n v="9997390"/>
    <d v="2001-11-29T00:00:00"/>
    <x v="18"/>
    <x v="5"/>
    <x v="2"/>
    <n v="-8400"/>
    <n v="-8017.66"/>
    <n v="31.4"/>
    <n v="32.770000000000003"/>
    <n v="-11508"/>
    <n v="-10984.194200000036"/>
    <x v="0"/>
    <x v="0"/>
    <x v="1"/>
    <x v="0"/>
    <x v="1"/>
    <x v="1"/>
    <x v="0"/>
    <x v="0"/>
    <n v="-17172.03"/>
    <x v="0"/>
    <x v="0"/>
  </r>
  <r>
    <n v="9992876"/>
    <d v="2001-03-20T00:00:00"/>
    <x v="19"/>
    <x v="5"/>
    <x v="0"/>
    <n v="17600"/>
    <n v="16735.18"/>
    <n v="46.6"/>
    <n v="41.35"/>
    <n v="-92400"/>
    <n v="-87859.695000000007"/>
    <x v="0"/>
    <x v="0"/>
    <x v="1"/>
    <x v="0"/>
    <x v="0"/>
    <x v="2"/>
    <x v="1"/>
    <x v="0"/>
    <n v="-88594.38"/>
    <x v="0"/>
    <x v="0"/>
  </r>
  <r>
    <n v="9996815"/>
    <d v="2001-09-24T00:00:00"/>
    <x v="19"/>
    <x v="5"/>
    <x v="0"/>
    <n v="-17600"/>
    <n v="-16735.18"/>
    <n v="30"/>
    <n v="40.35"/>
    <n v="-182160"/>
    <n v="-173209.11300000004"/>
    <x v="0"/>
    <x v="0"/>
    <x v="1"/>
    <x v="0"/>
    <x v="0"/>
    <x v="2"/>
    <x v="0"/>
    <x v="0"/>
    <n v="-189209.65"/>
    <x v="0"/>
    <x v="0"/>
  </r>
  <r>
    <n v="9996964"/>
    <d v="2001-10-23T00:00:00"/>
    <x v="19"/>
    <x v="5"/>
    <x v="0"/>
    <n v="-17600"/>
    <n v="-16735.18"/>
    <n v="33.25"/>
    <n v="40.35"/>
    <n v="-124960"/>
    <n v="-118819.77800000002"/>
    <x v="0"/>
    <x v="0"/>
    <x v="1"/>
    <x v="0"/>
    <x v="0"/>
    <x v="2"/>
    <x v="0"/>
    <x v="0"/>
    <n v="-134820.31"/>
    <x v="0"/>
    <x v="0"/>
  </r>
  <r>
    <n v="9997390"/>
    <d v="2001-11-29T00:00:00"/>
    <x v="19"/>
    <x v="5"/>
    <x v="2"/>
    <n v="-8800"/>
    <n v="-8367.59"/>
    <n v="31.4"/>
    <n v="40.35"/>
    <n v="-78760"/>
    <n v="-74889.930500000031"/>
    <x v="0"/>
    <x v="0"/>
    <x v="1"/>
    <x v="0"/>
    <x v="1"/>
    <x v="1"/>
    <x v="0"/>
    <x v="0"/>
    <n v="-82890.2"/>
    <x v="0"/>
    <x v="0"/>
  </r>
  <r>
    <n v="9992876"/>
    <d v="2001-03-20T00:00:00"/>
    <x v="20"/>
    <x v="5"/>
    <x v="0"/>
    <n v="16800"/>
    <n v="15911.43"/>
    <n v="46.6"/>
    <n v="41.35"/>
    <n v="-88200"/>
    <n v="-83535.007500000007"/>
    <x v="0"/>
    <x v="0"/>
    <x v="1"/>
    <x v="0"/>
    <x v="0"/>
    <x v="2"/>
    <x v="1"/>
    <x v="0"/>
    <n v="-84233.54"/>
    <x v="0"/>
    <x v="0"/>
  </r>
  <r>
    <n v="9996815"/>
    <d v="2001-09-24T00:00:00"/>
    <x v="20"/>
    <x v="5"/>
    <x v="0"/>
    <n v="-16800"/>
    <n v="-15911.43"/>
    <n v="30"/>
    <n v="40.35"/>
    <n v="-173880"/>
    <n v="-164683.30050000001"/>
    <x v="0"/>
    <x v="0"/>
    <x v="1"/>
    <x v="0"/>
    <x v="0"/>
    <x v="2"/>
    <x v="0"/>
    <x v="0"/>
    <n v="-179896.26"/>
    <x v="0"/>
    <x v="0"/>
  </r>
  <r>
    <n v="9996964"/>
    <d v="2001-10-23T00:00:00"/>
    <x v="20"/>
    <x v="5"/>
    <x v="0"/>
    <n v="-16800"/>
    <n v="-15911.43"/>
    <n v="33.25"/>
    <n v="40.35"/>
    <n v="-119280"/>
    <n v="-112971.15300000002"/>
    <x v="0"/>
    <x v="0"/>
    <x v="1"/>
    <x v="0"/>
    <x v="0"/>
    <x v="2"/>
    <x v="0"/>
    <x v="0"/>
    <n v="-128184.1"/>
    <x v="0"/>
    <x v="0"/>
  </r>
  <r>
    <n v="9997390"/>
    <d v="2001-11-29T00:00:00"/>
    <x v="20"/>
    <x v="5"/>
    <x v="2"/>
    <n v="-8400"/>
    <n v="-7955.72"/>
    <n v="31.4"/>
    <n v="40.35"/>
    <n v="-75180"/>
    <n v="-71203.694000000018"/>
    <x v="0"/>
    <x v="0"/>
    <x v="1"/>
    <x v="0"/>
    <x v="1"/>
    <x v="1"/>
    <x v="0"/>
    <x v="0"/>
    <n v="-78810.13"/>
    <x v="0"/>
    <x v="0"/>
  </r>
  <r>
    <n v="9992876"/>
    <d v="2001-03-20T00:00:00"/>
    <x v="21"/>
    <x v="5"/>
    <x v="0"/>
    <n v="16800"/>
    <n v="15847.79"/>
    <n v="46.6"/>
    <n v="26.83"/>
    <n v="-332136"/>
    <n v="-313310.80830000009"/>
    <x v="0"/>
    <x v="0"/>
    <x v="1"/>
    <x v="0"/>
    <x v="0"/>
    <x v="2"/>
    <x v="1"/>
    <x v="0"/>
    <n v="-313748.53999999998"/>
    <x v="0"/>
    <x v="0"/>
  </r>
  <r>
    <n v="9996815"/>
    <d v="2001-09-24T00:00:00"/>
    <x v="21"/>
    <x v="5"/>
    <x v="0"/>
    <n v="-16800"/>
    <n v="-15847.79"/>
    <n v="30"/>
    <n v="26.18"/>
    <n v="64176"/>
    <n v="60538.55780000001"/>
    <x v="0"/>
    <x v="0"/>
    <x v="1"/>
    <x v="0"/>
    <x v="0"/>
    <x v="2"/>
    <x v="0"/>
    <x v="0"/>
    <n v="50675.28"/>
    <x v="0"/>
    <x v="0"/>
  </r>
  <r>
    <n v="9996964"/>
    <d v="2001-10-23T00:00:00"/>
    <x v="21"/>
    <x v="5"/>
    <x v="0"/>
    <n v="-16800"/>
    <n v="-15847.79"/>
    <n v="33.25"/>
    <n v="26.18"/>
    <n v="118776"/>
    <n v="112043.87530000001"/>
    <x v="0"/>
    <x v="0"/>
    <x v="1"/>
    <x v="0"/>
    <x v="0"/>
    <x v="2"/>
    <x v="0"/>
    <x v="0"/>
    <n v="102180.59"/>
    <x v="0"/>
    <x v="0"/>
  </r>
  <r>
    <n v="9997390"/>
    <d v="2001-11-29T00:00:00"/>
    <x v="21"/>
    <x v="5"/>
    <x v="2"/>
    <n v="-8400"/>
    <n v="-7923.89"/>
    <n v="31.4"/>
    <n v="26.18"/>
    <n v="43848"/>
    <n v="41362.705799999996"/>
    <x v="0"/>
    <x v="0"/>
    <x v="1"/>
    <x v="0"/>
    <x v="1"/>
    <x v="1"/>
    <x v="0"/>
    <x v="0"/>
    <n v="36431.089999999997"/>
    <x v="0"/>
    <x v="0"/>
  </r>
  <r>
    <n v="9992876"/>
    <d v="2001-03-20T00:00:00"/>
    <x v="22"/>
    <x v="5"/>
    <x v="0"/>
    <n v="18400"/>
    <n v="17285.740000000002"/>
    <n v="46.6"/>
    <n v="25.12"/>
    <n v="-395232"/>
    <n v="-371297.69520000002"/>
    <x v="0"/>
    <x v="0"/>
    <x v="1"/>
    <x v="0"/>
    <x v="0"/>
    <x v="2"/>
    <x v="1"/>
    <x v="0"/>
    <n v="-371742.84"/>
    <x v="0"/>
    <x v="0"/>
  </r>
  <r>
    <n v="9996815"/>
    <d v="2001-09-24T00:00:00"/>
    <x v="22"/>
    <x v="5"/>
    <x v="0"/>
    <n v="-18400"/>
    <n v="-17285.740000000002"/>
    <n v="30"/>
    <n v="24.52"/>
    <n v="100832"/>
    <n v="94725.85520000002"/>
    <x v="0"/>
    <x v="0"/>
    <x v="1"/>
    <x v="0"/>
    <x v="0"/>
    <x v="2"/>
    <x v="0"/>
    <x v="0"/>
    <n v="84799.53"/>
    <x v="0"/>
    <x v="0"/>
  </r>
  <r>
    <n v="9996964"/>
    <d v="2001-10-23T00:00:00"/>
    <x v="22"/>
    <x v="5"/>
    <x v="0"/>
    <n v="-18400"/>
    <n v="-17285.740000000002"/>
    <n v="33.25"/>
    <n v="24.52"/>
    <n v="160632"/>
    <n v="150904.51020000002"/>
    <x v="0"/>
    <x v="0"/>
    <x v="1"/>
    <x v="0"/>
    <x v="0"/>
    <x v="2"/>
    <x v="0"/>
    <x v="0"/>
    <n v="140978.19"/>
    <x v="0"/>
    <x v="0"/>
  </r>
  <r>
    <n v="9997390"/>
    <d v="2001-11-29T00:00:00"/>
    <x v="22"/>
    <x v="5"/>
    <x v="2"/>
    <n v="-9200"/>
    <n v="-8642.8700000000008"/>
    <n v="31.4"/>
    <n v="24.52"/>
    <n v="63296"/>
    <n v="59462.945599999999"/>
    <x v="0"/>
    <x v="0"/>
    <x v="1"/>
    <x v="0"/>
    <x v="1"/>
    <x v="1"/>
    <x v="0"/>
    <x v="0"/>
    <n v="54499.78"/>
    <x v="0"/>
    <x v="0"/>
  </r>
  <r>
    <n v="9992876"/>
    <d v="2001-03-20T00:00:00"/>
    <x v="23"/>
    <x v="5"/>
    <x v="0"/>
    <n v="15200"/>
    <n v="14220.57"/>
    <n v="46.6"/>
    <n v="25.25"/>
    <n v="-324520"/>
    <n v="-303609.16950000002"/>
    <x v="0"/>
    <x v="0"/>
    <x v="1"/>
    <x v="0"/>
    <x v="0"/>
    <x v="2"/>
    <x v="1"/>
    <x v="0"/>
    <n v="-304057.53000000003"/>
    <x v="0"/>
    <x v="0"/>
  </r>
  <r>
    <n v="9996815"/>
    <d v="2001-09-24T00:00:00"/>
    <x v="23"/>
    <x v="5"/>
    <x v="0"/>
    <n v="-15200"/>
    <n v="-14220.57"/>
    <n v="30"/>
    <n v="24.64"/>
    <n v="81472"/>
    <n v="76222.255199999985"/>
    <x v="0"/>
    <x v="0"/>
    <x v="1"/>
    <x v="0"/>
    <x v="0"/>
    <x v="2"/>
    <x v="0"/>
    <x v="0"/>
    <n v="67996.02"/>
    <x v="0"/>
    <x v="0"/>
  </r>
  <r>
    <n v="9996964"/>
    <d v="2001-10-23T00:00:00"/>
    <x v="23"/>
    <x v="5"/>
    <x v="0"/>
    <n v="-15200"/>
    <n v="-14220.57"/>
    <n v="33.25"/>
    <n v="24.64"/>
    <n v="130872"/>
    <n v="122439.10769999999"/>
    <x v="0"/>
    <x v="0"/>
    <x v="1"/>
    <x v="0"/>
    <x v="0"/>
    <x v="2"/>
    <x v="0"/>
    <x v="0"/>
    <n v="114212.89"/>
    <x v="0"/>
    <x v="0"/>
  </r>
  <r>
    <n v="9997390"/>
    <d v="2001-11-29T00:00:00"/>
    <x v="23"/>
    <x v="5"/>
    <x v="2"/>
    <n v="-7600"/>
    <n v="-7110.29"/>
    <n v="31.4"/>
    <n v="24.64"/>
    <n v="51376"/>
    <n v="48065.560399999988"/>
    <x v="0"/>
    <x v="0"/>
    <x v="1"/>
    <x v="0"/>
    <x v="1"/>
    <x v="1"/>
    <x v="0"/>
    <x v="0"/>
    <n v="43952.41"/>
    <x v="0"/>
    <x v="0"/>
  </r>
  <r>
    <n v="9992876"/>
    <d v="2001-03-20T00:00:00"/>
    <x v="24"/>
    <x v="5"/>
    <x v="0"/>
    <n v="17600"/>
    <n v="16395.3"/>
    <n v="46.6"/>
    <n v="25.09"/>
    <n v="-378576"/>
    <n v="-352662.90299999999"/>
    <x v="0"/>
    <x v="0"/>
    <x v="1"/>
    <x v="0"/>
    <x v="0"/>
    <x v="2"/>
    <x v="1"/>
    <x v="0"/>
    <n v="-353103.1"/>
    <x v="0"/>
    <x v="0"/>
  </r>
  <r>
    <n v="9996815"/>
    <d v="2001-09-24T00:00:00"/>
    <x v="24"/>
    <x v="5"/>
    <x v="0"/>
    <n v="-17600"/>
    <n v="-16395.3"/>
    <n v="30"/>
    <n v="24.48"/>
    <n v="97152"/>
    <n v="90502.055999999982"/>
    <x v="0"/>
    <x v="0"/>
    <x v="1"/>
    <x v="0"/>
    <x v="0"/>
    <x v="2"/>
    <x v="0"/>
    <x v="0"/>
    <n v="80941.13"/>
    <x v="0"/>
    <x v="0"/>
  </r>
  <r>
    <n v="9996964"/>
    <d v="2001-10-23T00:00:00"/>
    <x v="24"/>
    <x v="5"/>
    <x v="0"/>
    <n v="-17600"/>
    <n v="-16395.3"/>
    <n v="33.25"/>
    <n v="24.48"/>
    <n v="154352"/>
    <n v="143786.78099999999"/>
    <x v="0"/>
    <x v="0"/>
    <x v="1"/>
    <x v="0"/>
    <x v="0"/>
    <x v="2"/>
    <x v="0"/>
    <x v="0"/>
    <n v="134225.85999999999"/>
    <x v="0"/>
    <x v="0"/>
  </r>
  <r>
    <n v="9997390"/>
    <d v="2001-11-29T00:00:00"/>
    <x v="24"/>
    <x v="5"/>
    <x v="2"/>
    <n v="-8800"/>
    <n v="-8197.65"/>
    <n v="31.4"/>
    <n v="24.48"/>
    <n v="60896"/>
    <n v="56727.737999999983"/>
    <x v="0"/>
    <x v="0"/>
    <x v="1"/>
    <x v="0"/>
    <x v="1"/>
    <x v="1"/>
    <x v="0"/>
    <x v="0"/>
    <n v="51947.28"/>
    <x v="0"/>
    <x v="0"/>
  </r>
  <r>
    <n v="9996869"/>
    <d v="2001-10-02T00:00:00"/>
    <x v="0"/>
    <x v="6"/>
    <x v="0"/>
    <n v="16000"/>
    <n v="15950.53"/>
    <n v="25.4"/>
    <n v="22.5"/>
    <n v="-46400"/>
    <n v="-46256.536999999982"/>
    <x v="0"/>
    <x v="0"/>
    <x v="1"/>
    <x v="0"/>
    <x v="0"/>
    <x v="2"/>
    <x v="1"/>
    <x v="0"/>
    <n v="-38281.269999999997"/>
    <x v="0"/>
    <x v="0"/>
  </r>
  <r>
    <n v="9997389"/>
    <d v="2001-11-29T00:00:00"/>
    <x v="1"/>
    <x v="6"/>
    <x v="2"/>
    <n v="8800"/>
    <n v="8757.31"/>
    <n v="33.65"/>
    <n v="32.700000000000003"/>
    <n v="-8359.9999999999618"/>
    <n v="-8319.4444999999614"/>
    <x v="0"/>
    <x v="0"/>
    <x v="1"/>
    <x v="0"/>
    <x v="1"/>
    <x v="1"/>
    <x v="1"/>
    <x v="0"/>
    <n v="-91513.84"/>
    <x v="0"/>
    <x v="0"/>
  </r>
  <r>
    <n v="9997389"/>
    <d v="2001-11-29T00:00:00"/>
    <x v="2"/>
    <x v="6"/>
    <x v="2"/>
    <n v="8000"/>
    <n v="7949.48"/>
    <n v="33.65"/>
    <n v="31.98"/>
    <n v="-13360"/>
    <n v="-13275.631599999984"/>
    <x v="0"/>
    <x v="0"/>
    <x v="1"/>
    <x v="0"/>
    <x v="1"/>
    <x v="1"/>
    <x v="1"/>
    <x v="0"/>
    <n v="-83072.08"/>
    <x v="0"/>
    <x v="0"/>
  </r>
  <r>
    <n v="9997389"/>
    <d v="2001-11-29T00:00:00"/>
    <x v="4"/>
    <x v="6"/>
    <x v="2"/>
    <n v="8400"/>
    <n v="8333.24"/>
    <n v="33.65"/>
    <n v="30.26"/>
    <n v="-28476"/>
    <n v="-28249.683599999975"/>
    <x v="0"/>
    <x v="0"/>
    <x v="1"/>
    <x v="0"/>
    <x v="1"/>
    <x v="1"/>
    <x v="1"/>
    <x v="0"/>
    <n v="-85415.54"/>
    <x v="0"/>
    <x v="0"/>
  </r>
  <r>
    <n v="9997389"/>
    <d v="2001-11-29T00:00:00"/>
    <x v="5"/>
    <x v="6"/>
    <x v="2"/>
    <n v="8800"/>
    <n v="8718.26"/>
    <n v="33.65"/>
    <n v="29.15"/>
    <n v="-39600"/>
    <n v="-39232.17"/>
    <x v="0"/>
    <x v="0"/>
    <x v="1"/>
    <x v="0"/>
    <x v="1"/>
    <x v="1"/>
    <x v="1"/>
    <x v="0"/>
    <n v="-89361.91"/>
    <x v="0"/>
    <x v="0"/>
  </r>
  <r>
    <n v="9997389"/>
    <d v="2001-11-29T00:00:00"/>
    <x v="6"/>
    <x v="6"/>
    <x v="2"/>
    <n v="8800"/>
    <n v="8702.93"/>
    <n v="33.65"/>
    <n v="30.56"/>
    <n v="-27192"/>
    <n v="-26892.0537"/>
    <x v="0"/>
    <x v="0"/>
    <x v="1"/>
    <x v="0"/>
    <x v="1"/>
    <x v="1"/>
    <x v="1"/>
    <x v="0"/>
    <n v="-68318.03"/>
    <x v="0"/>
    <x v="0"/>
  </r>
  <r>
    <n v="9997389"/>
    <d v="2001-11-29T00:00:00"/>
    <x v="3"/>
    <x v="6"/>
    <x v="2"/>
    <n v="8000"/>
    <n v="7898.11"/>
    <n v="33.65"/>
    <n v="33.85"/>
    <n v="1600.0000000000227"/>
    <n v="1579.6220000000224"/>
    <x v="0"/>
    <x v="0"/>
    <x v="1"/>
    <x v="0"/>
    <x v="1"/>
    <x v="1"/>
    <x v="1"/>
    <x v="0"/>
    <n v="-35146.769999999997"/>
    <x v="0"/>
    <x v="0"/>
  </r>
  <r>
    <n v="9997389"/>
    <d v="2001-11-29T00:00:00"/>
    <x v="7"/>
    <x v="6"/>
    <x v="2"/>
    <n v="8800"/>
    <n v="8671.34"/>
    <n v="33.65"/>
    <n v="41.69"/>
    <n v="70752"/>
    <n v="69717.573599999989"/>
    <x v="0"/>
    <x v="0"/>
    <x v="1"/>
    <x v="0"/>
    <x v="1"/>
    <x v="1"/>
    <x v="1"/>
    <x v="0"/>
    <n v="31433.59"/>
    <x v="0"/>
    <x v="0"/>
  </r>
  <r>
    <n v="9997389"/>
    <d v="2001-11-29T00:00:00"/>
    <x v="8"/>
    <x v="6"/>
    <x v="2"/>
    <n v="8800"/>
    <n v="8652.61"/>
    <n v="33.65"/>
    <n v="41.69"/>
    <n v="70752"/>
    <n v="69566.984400000001"/>
    <x v="0"/>
    <x v="0"/>
    <x v="1"/>
    <x v="0"/>
    <x v="1"/>
    <x v="1"/>
    <x v="1"/>
    <x v="0"/>
    <n v="31365.72"/>
    <x v="0"/>
    <x v="0"/>
  </r>
  <r>
    <n v="9997389"/>
    <d v="2001-11-29T00:00:00"/>
    <x v="9"/>
    <x v="6"/>
    <x v="2"/>
    <n v="8000"/>
    <n v="7848.78"/>
    <n v="33.65"/>
    <n v="27.05"/>
    <n v="-52800"/>
    <n v="-51801.947999999982"/>
    <x v="0"/>
    <x v="0"/>
    <x v="1"/>
    <x v="0"/>
    <x v="1"/>
    <x v="1"/>
    <x v="1"/>
    <x v="0"/>
    <n v="-52979.29"/>
    <x v="0"/>
    <x v="0"/>
  </r>
  <r>
    <n v="9997389"/>
    <d v="2001-11-29T00:00:00"/>
    <x v="10"/>
    <x v="6"/>
    <x v="2"/>
    <n v="9200"/>
    <n v="9004.43"/>
    <n v="33.65"/>
    <n v="25.33"/>
    <n v="-76544"/>
    <n v="-74916.857600000003"/>
    <x v="0"/>
    <x v="0"/>
    <x v="1"/>
    <x v="0"/>
    <x v="1"/>
    <x v="1"/>
    <x v="1"/>
    <x v="0"/>
    <n v="-60779.69"/>
    <x v="0"/>
    <x v="0"/>
  </r>
  <r>
    <n v="9997389"/>
    <d v="2001-11-29T00:00:00"/>
    <x v="11"/>
    <x v="6"/>
    <x v="2"/>
    <n v="8000"/>
    <n v="7809.71"/>
    <n v="33.65"/>
    <n v="25.45"/>
    <n v="-65600"/>
    <n v="-64039.621999999996"/>
    <x v="0"/>
    <x v="0"/>
    <x v="1"/>
    <x v="0"/>
    <x v="1"/>
    <x v="1"/>
    <x v="1"/>
    <x v="0"/>
    <n v="-52715.77"/>
    <x v="0"/>
    <x v="0"/>
  </r>
  <r>
    <n v="9997389"/>
    <d v="2001-11-29T00:00:00"/>
    <x v="12"/>
    <x v="6"/>
    <x v="2"/>
    <n v="8400"/>
    <n v="8177.73"/>
    <n v="33.65"/>
    <n v="25.29"/>
    <n v="-70224"/>
    <n v="-68365.822799999994"/>
    <x v="0"/>
    <x v="0"/>
    <x v="1"/>
    <x v="0"/>
    <x v="1"/>
    <x v="1"/>
    <x v="1"/>
    <x v="0"/>
    <n v="-55199.67"/>
    <x v="0"/>
    <x v="0"/>
  </r>
  <r>
    <n v="9997391"/>
    <d v="2001-11-29T00:00:00"/>
    <x v="13"/>
    <x v="6"/>
    <x v="2"/>
    <n v="8800"/>
    <n v="8541.76"/>
    <n v="36.549999999999997"/>
    <n v="39.24"/>
    <n v="23672"/>
    <n v="22977.334400000043"/>
    <x v="0"/>
    <x v="0"/>
    <x v="1"/>
    <x v="0"/>
    <x v="1"/>
    <x v="1"/>
    <x v="1"/>
    <x v="0"/>
    <n v="-35404.76"/>
    <x v="0"/>
    <x v="0"/>
  </r>
  <r>
    <n v="9997391"/>
    <d v="2001-11-29T00:00:00"/>
    <x v="14"/>
    <x v="6"/>
    <x v="2"/>
    <n v="8000"/>
    <n v="7742.06"/>
    <n v="36.549999999999997"/>
    <n v="38.380000000000003"/>
    <n v="14640"/>
    <n v="14167.969800000043"/>
    <x v="0"/>
    <x v="0"/>
    <x v="1"/>
    <x v="0"/>
    <x v="1"/>
    <x v="1"/>
    <x v="1"/>
    <x v="0"/>
    <n v="-37620.39"/>
    <x v="0"/>
    <x v="0"/>
  </r>
  <r>
    <n v="9997391"/>
    <d v="2001-11-29T00:00:00"/>
    <x v="15"/>
    <x v="6"/>
    <x v="2"/>
    <n v="8400"/>
    <n v="8103.02"/>
    <n v="36.549999999999997"/>
    <n v="36.31"/>
    <n v="-2015.999999999957"/>
    <n v="-1944.7247999999586"/>
    <x v="0"/>
    <x v="0"/>
    <x v="1"/>
    <x v="0"/>
    <x v="1"/>
    <x v="1"/>
    <x v="1"/>
    <x v="0"/>
    <n v="-53215.59"/>
    <x v="0"/>
    <x v="0"/>
  </r>
  <r>
    <n v="9997391"/>
    <d v="2001-11-29T00:00:00"/>
    <x v="16"/>
    <x v="6"/>
    <x v="2"/>
    <n v="8800"/>
    <n v="8460.1"/>
    <n v="36.549999999999997"/>
    <n v="34.979999999999997"/>
    <n v="-13816"/>
    <n v="-13282.357000000004"/>
    <x v="0"/>
    <x v="0"/>
    <x v="1"/>
    <x v="0"/>
    <x v="1"/>
    <x v="1"/>
    <x v="1"/>
    <x v="0"/>
    <n v="-64861.86"/>
    <x v="0"/>
    <x v="0"/>
  </r>
  <r>
    <n v="9997391"/>
    <d v="2001-11-29T00:00:00"/>
    <x v="17"/>
    <x v="6"/>
    <x v="2"/>
    <n v="8400"/>
    <n v="8046.97"/>
    <n v="36.549999999999997"/>
    <n v="36.67"/>
    <n v="1008.0000000000382"/>
    <n v="965.63640000003659"/>
    <x v="0"/>
    <x v="0"/>
    <x v="1"/>
    <x v="0"/>
    <x v="1"/>
    <x v="1"/>
    <x v="1"/>
    <x v="0"/>
    <n v="-50448.28"/>
    <x v="0"/>
    <x v="0"/>
  </r>
  <r>
    <n v="9997391"/>
    <d v="2001-11-29T00:00:00"/>
    <x v="18"/>
    <x v="6"/>
    <x v="2"/>
    <n v="8400"/>
    <n v="8017.66"/>
    <n v="36.549999999999997"/>
    <n v="40.619999999999997"/>
    <n v="34188"/>
    <n v="32631.876200000002"/>
    <x v="0"/>
    <x v="0"/>
    <x v="1"/>
    <x v="0"/>
    <x v="1"/>
    <x v="1"/>
    <x v="1"/>
    <x v="0"/>
    <n v="-24118.93"/>
    <x v="0"/>
    <x v="0"/>
  </r>
  <r>
    <n v="9997391"/>
    <d v="2001-11-29T00:00:00"/>
    <x v="19"/>
    <x v="6"/>
    <x v="2"/>
    <n v="8800"/>
    <n v="8367.59"/>
    <n v="36.549999999999997"/>
    <n v="50.02"/>
    <n v="118536"/>
    <n v="112711.43730000005"/>
    <x v="0"/>
    <x v="0"/>
    <x v="1"/>
    <x v="0"/>
    <x v="1"/>
    <x v="1"/>
    <x v="1"/>
    <x v="0"/>
    <n v="39797.1"/>
    <x v="0"/>
    <x v="0"/>
  </r>
  <r>
    <n v="9997391"/>
    <d v="2001-11-29T00:00:00"/>
    <x v="20"/>
    <x v="6"/>
    <x v="2"/>
    <n v="8400"/>
    <n v="7955.72"/>
    <n v="36.549999999999997"/>
    <n v="50.02"/>
    <n v="113148"/>
    <n v="107163.54840000006"/>
    <x v="0"/>
    <x v="0"/>
    <x v="1"/>
    <x v="0"/>
    <x v="1"/>
    <x v="1"/>
    <x v="1"/>
    <x v="0"/>
    <n v="37838.19"/>
    <x v="0"/>
    <x v="0"/>
  </r>
  <r>
    <n v="9997391"/>
    <d v="2001-11-29T00:00:00"/>
    <x v="21"/>
    <x v="6"/>
    <x v="2"/>
    <n v="8400"/>
    <n v="7923.89"/>
    <n v="36.549999999999997"/>
    <n v="32.46"/>
    <n v="-34356"/>
    <n v="-32408.710099999971"/>
    <x v="0"/>
    <x v="0"/>
    <x v="1"/>
    <x v="0"/>
    <x v="1"/>
    <x v="1"/>
    <x v="1"/>
    <x v="0"/>
    <n v="-77239.14"/>
    <x v="0"/>
    <x v="0"/>
  </r>
  <r>
    <n v="9997391"/>
    <d v="2001-11-29T00:00:00"/>
    <x v="22"/>
    <x v="6"/>
    <x v="2"/>
    <n v="9200"/>
    <n v="8642.8700000000008"/>
    <n v="36.549999999999997"/>
    <n v="30.39"/>
    <n v="-56672"/>
    <n v="-53240.079199999978"/>
    <x v="0"/>
    <x v="0"/>
    <x v="1"/>
    <x v="0"/>
    <x v="1"/>
    <x v="1"/>
    <x v="1"/>
    <x v="0"/>
    <n v="-99010.57"/>
    <x v="0"/>
    <x v="0"/>
  </r>
  <r>
    <n v="9997391"/>
    <d v="2001-11-29T00:00:00"/>
    <x v="23"/>
    <x v="6"/>
    <x v="2"/>
    <n v="7600"/>
    <n v="7110.29"/>
    <n v="36.549999999999997"/>
    <n v="30.54"/>
    <n v="-45676"/>
    <n v="-42732.842899999989"/>
    <x v="0"/>
    <x v="0"/>
    <x v="1"/>
    <x v="0"/>
    <x v="1"/>
    <x v="1"/>
    <x v="1"/>
    <x v="0"/>
    <n v="-80570.39"/>
    <x v="0"/>
    <x v="0"/>
  </r>
  <r>
    <n v="9997391"/>
    <d v="2001-11-29T00:00:00"/>
    <x v="24"/>
    <x v="6"/>
    <x v="2"/>
    <n v="8800"/>
    <n v="8197.65"/>
    <n v="36.549999999999997"/>
    <n v="30.35"/>
    <n v="-54560"/>
    <n v="-50825.43"/>
    <x v="0"/>
    <x v="0"/>
    <x v="1"/>
    <x v="0"/>
    <x v="1"/>
    <x v="1"/>
    <x v="1"/>
    <x v="0"/>
    <n v="-94165.17"/>
    <x v="0"/>
    <x v="0"/>
  </r>
  <r>
    <n v="9996837"/>
    <d v="2001-09-26T00:00:00"/>
    <x v="0"/>
    <x v="5"/>
    <x v="0"/>
    <n v="-16000"/>
    <n v="-15950.53"/>
    <n v="24.35"/>
    <n v="22.75"/>
    <n v="25600"/>
    <n v="25520.848000000024"/>
    <x v="0"/>
    <x v="0"/>
    <x v="2"/>
    <x v="0"/>
    <x v="0"/>
    <x v="3"/>
    <x v="0"/>
    <x v="0"/>
    <n v="21533.22"/>
    <x v="0"/>
    <x v="0"/>
  </r>
  <r>
    <n v="9993788"/>
    <d v="2001-05-29T00:00:00"/>
    <x v="1"/>
    <x v="5"/>
    <x v="0"/>
    <n v="17600"/>
    <n v="17514.61"/>
    <n v="39"/>
    <n v="26.25"/>
    <n v="-224400"/>
    <n v="-223311.2775"/>
    <x v="0"/>
    <x v="0"/>
    <x v="2"/>
    <x v="0"/>
    <x v="0"/>
    <x v="3"/>
    <x v="1"/>
    <x v="0"/>
    <n v="-236447.25"/>
    <x v="0"/>
    <x v="0"/>
  </r>
  <r>
    <n v="9993788"/>
    <d v="2001-05-29T00:00:00"/>
    <x v="2"/>
    <x v="5"/>
    <x v="0"/>
    <n v="16000"/>
    <n v="15898.96"/>
    <n v="39"/>
    <n v="26.25"/>
    <n v="-204000"/>
    <n v="-202711.74"/>
    <x v="0"/>
    <x v="0"/>
    <x v="2"/>
    <x v="0"/>
    <x v="0"/>
    <x v="3"/>
    <x v="1"/>
    <x v="0"/>
    <n v="-214635.99"/>
    <x v="0"/>
    <x v="0"/>
  </r>
  <r>
    <n v="9993761"/>
    <d v="2001-05-24T00:00:00"/>
    <x v="7"/>
    <x v="5"/>
    <x v="0"/>
    <n v="-17600"/>
    <n v="-17342.669999999998"/>
    <n v="75.25"/>
    <n v="45.5"/>
    <n v="523600"/>
    <n v="515944.43249999994"/>
    <x v="0"/>
    <x v="0"/>
    <x v="2"/>
    <x v="0"/>
    <x v="0"/>
    <x v="3"/>
    <x v="0"/>
    <x v="0"/>
    <n v="507273.18"/>
    <x v="0"/>
    <x v="0"/>
  </r>
  <r>
    <n v="9993761"/>
    <d v="2001-05-24T00:00:00"/>
    <x v="8"/>
    <x v="5"/>
    <x v="0"/>
    <n v="-17600"/>
    <n v="-17305.22"/>
    <n v="75.25"/>
    <n v="45.5"/>
    <n v="523600"/>
    <n v="514830.29500000004"/>
    <x v="0"/>
    <x v="0"/>
    <x v="2"/>
    <x v="0"/>
    <x v="0"/>
    <x v="3"/>
    <x v="0"/>
    <x v="0"/>
    <n v="506177.77"/>
    <x v="0"/>
    <x v="0"/>
  </r>
  <r>
    <n v="9996897"/>
    <d v="2001-10-16T00:00:00"/>
    <x v="0"/>
    <x v="7"/>
    <x v="5"/>
    <n v="-3720"/>
    <n v="-3708.5"/>
    <n v="19.5"/>
    <n v="19.5"/>
    <n v="72540"/>
    <n v="72315.75"/>
    <x v="0"/>
    <x v="0"/>
    <x v="3"/>
    <x v="0"/>
    <x v="0"/>
    <x v="4"/>
    <x v="0"/>
    <x v="0"/>
    <n v="-5861.82"/>
    <x v="0"/>
    <x v="0"/>
  </r>
  <r>
    <n v="9993270"/>
    <d v="2001-04-19T00:00:00"/>
    <x v="0"/>
    <x v="0"/>
    <x v="0"/>
    <n v="16000"/>
    <n v="15950.53"/>
    <n v="55"/>
    <n v="34.700000000000003"/>
    <n v="-324800"/>
    <n v="-323795.75899999996"/>
    <x v="0"/>
    <x v="0"/>
    <x v="4"/>
    <x v="0"/>
    <x v="0"/>
    <x v="5"/>
    <x v="1"/>
    <x v="1"/>
    <n v="-327783.39"/>
    <x v="0"/>
    <x v="0"/>
  </r>
  <r>
    <n v="9993762"/>
    <d v="2001-05-25T00:00:00"/>
    <x v="0"/>
    <x v="0"/>
    <x v="0"/>
    <n v="16000"/>
    <n v="15950.53"/>
    <n v="54"/>
    <n v="34.700000000000003"/>
    <n v="-308800"/>
    <n v="-307845.22899999999"/>
    <x v="0"/>
    <x v="0"/>
    <x v="4"/>
    <x v="0"/>
    <x v="0"/>
    <x v="5"/>
    <x v="1"/>
    <x v="0"/>
    <n v="-311832.86"/>
    <x v="0"/>
    <x v="0"/>
  </r>
  <r>
    <n v="9993903"/>
    <d v="2001-06-06T00:00:00"/>
    <x v="0"/>
    <x v="0"/>
    <x v="0"/>
    <n v="16000"/>
    <n v="15950.53"/>
    <n v="49"/>
    <n v="34.700000000000003"/>
    <n v="-228800"/>
    <n v="-228092.57899999997"/>
    <x v="0"/>
    <x v="0"/>
    <x v="4"/>
    <x v="0"/>
    <x v="0"/>
    <x v="5"/>
    <x v="1"/>
    <x v="0"/>
    <n v="-232080.21"/>
    <x v="0"/>
    <x v="0"/>
  </r>
  <r>
    <n v="9993758"/>
    <d v="2001-05-24T00:00:00"/>
    <x v="0"/>
    <x v="0"/>
    <x v="0"/>
    <n v="-16000"/>
    <n v="-15950.53"/>
    <n v="55.25"/>
    <n v="34.200000000000003"/>
    <n v="336800"/>
    <n v="335758.65649999998"/>
    <x v="0"/>
    <x v="0"/>
    <x v="4"/>
    <x v="0"/>
    <x v="0"/>
    <x v="5"/>
    <x v="0"/>
    <x v="0"/>
    <n v="331771.03000000003"/>
    <x v="0"/>
    <x v="0"/>
  </r>
  <r>
    <n v="9993885"/>
    <d v="2001-06-01T00:00:00"/>
    <x v="0"/>
    <x v="0"/>
    <x v="0"/>
    <n v="-16000"/>
    <n v="-15950.53"/>
    <n v="50"/>
    <n v="34.200000000000003"/>
    <n v="252800"/>
    <n v="252018.37399999995"/>
    <x v="0"/>
    <x v="0"/>
    <x v="4"/>
    <x v="0"/>
    <x v="0"/>
    <x v="5"/>
    <x v="0"/>
    <x v="0"/>
    <n v="248030.74"/>
    <x v="0"/>
    <x v="0"/>
  </r>
  <r>
    <n v="9993908"/>
    <d v="2001-06-06T00:00:00"/>
    <x v="1"/>
    <x v="0"/>
    <x v="0"/>
    <n v="17600"/>
    <n v="17514.61"/>
    <n v="59"/>
    <n v="40.75"/>
    <n v="-321200"/>
    <n v="-319641.63250000001"/>
    <x v="0"/>
    <x v="0"/>
    <x v="4"/>
    <x v="0"/>
    <x v="0"/>
    <x v="5"/>
    <x v="1"/>
    <x v="0"/>
    <n v="-324020.74"/>
    <x v="0"/>
    <x v="0"/>
  </r>
  <r>
    <n v="9993884"/>
    <d v="2001-06-01T00:00:00"/>
    <x v="1"/>
    <x v="0"/>
    <x v="0"/>
    <n v="-17600"/>
    <n v="-17514.61"/>
    <n v="60"/>
    <n v="40.25"/>
    <n v="347600"/>
    <n v="345913.54749999999"/>
    <x v="0"/>
    <x v="0"/>
    <x v="4"/>
    <x v="0"/>
    <x v="0"/>
    <x v="5"/>
    <x v="0"/>
    <x v="0"/>
    <n v="341535.35"/>
    <x v="0"/>
    <x v="0"/>
  </r>
  <r>
    <n v="9993908"/>
    <d v="2001-06-06T00:00:00"/>
    <x v="2"/>
    <x v="0"/>
    <x v="0"/>
    <n v="16000"/>
    <n v="15898.96"/>
    <n v="59"/>
    <n v="40.75"/>
    <n v="-292000"/>
    <n v="-290156.02"/>
    <x v="0"/>
    <x v="0"/>
    <x v="4"/>
    <x v="0"/>
    <x v="0"/>
    <x v="5"/>
    <x v="1"/>
    <x v="0"/>
    <n v="-294131.20000000001"/>
    <x v="0"/>
    <x v="0"/>
  </r>
  <r>
    <n v="9993884"/>
    <d v="2001-06-01T00:00:00"/>
    <x v="2"/>
    <x v="0"/>
    <x v="0"/>
    <n v="-16000"/>
    <n v="-15898.96"/>
    <n v="60"/>
    <n v="40.25"/>
    <n v="316000"/>
    <n v="314004.46000000002"/>
    <x v="0"/>
    <x v="0"/>
    <x v="4"/>
    <x v="0"/>
    <x v="0"/>
    <x v="5"/>
    <x v="0"/>
    <x v="0"/>
    <n v="310030.15999999997"/>
    <x v="0"/>
    <x v="0"/>
  </r>
  <r>
    <n v="9993852"/>
    <d v="2001-06-01T00:00:00"/>
    <x v="3"/>
    <x v="0"/>
    <x v="0"/>
    <n v="16000"/>
    <n v="15796.21"/>
    <n v="53.5"/>
    <n v="42.25"/>
    <n v="-180000"/>
    <n v="-177707.36249999999"/>
    <x v="0"/>
    <x v="0"/>
    <x v="4"/>
    <x v="0"/>
    <x v="0"/>
    <x v="5"/>
    <x v="1"/>
    <x v="0"/>
    <n v="-177707.38"/>
    <x v="0"/>
    <x v="0"/>
  </r>
  <r>
    <n v="9993851"/>
    <d v="2001-06-01T00:00:00"/>
    <x v="3"/>
    <x v="0"/>
    <x v="0"/>
    <n v="-16000"/>
    <n v="-15796.21"/>
    <n v="56.5"/>
    <n v="41.75"/>
    <n v="236000"/>
    <n v="232994.09749999997"/>
    <x v="0"/>
    <x v="0"/>
    <x v="4"/>
    <x v="0"/>
    <x v="0"/>
    <x v="5"/>
    <x v="0"/>
    <x v="0"/>
    <n v="225096.02"/>
    <x v="0"/>
    <x v="0"/>
  </r>
  <r>
    <n v="9993943"/>
    <d v="2001-06-08T00:00:00"/>
    <x v="7"/>
    <x v="0"/>
    <x v="0"/>
    <n v="17600"/>
    <n v="17342.669999999998"/>
    <n v="63.5"/>
    <n v="53.25"/>
    <n v="-180400"/>
    <n v="-177762.36749999999"/>
    <x v="0"/>
    <x v="0"/>
    <x v="4"/>
    <x v="0"/>
    <x v="0"/>
    <x v="5"/>
    <x v="1"/>
    <x v="0"/>
    <n v="-177762.4"/>
    <x v="0"/>
    <x v="0"/>
  </r>
  <r>
    <n v="9993943"/>
    <d v="2001-06-08T00:00:00"/>
    <x v="8"/>
    <x v="0"/>
    <x v="0"/>
    <n v="17600"/>
    <n v="17305.22"/>
    <n v="63.5"/>
    <n v="53.25"/>
    <n v="-180400"/>
    <n v="-177378.505"/>
    <x v="0"/>
    <x v="0"/>
    <x v="4"/>
    <x v="0"/>
    <x v="0"/>
    <x v="5"/>
    <x v="1"/>
    <x v="0"/>
    <n v="-177378.53"/>
    <x v="0"/>
    <x v="0"/>
  </r>
  <r>
    <n v="9994168"/>
    <d v="2001-06-26T00:00:00"/>
    <x v="0"/>
    <x v="8"/>
    <x v="2"/>
    <n v="-8600"/>
    <n v="-8573.41"/>
    <n v="33"/>
    <n v="19.5"/>
    <n v="283800"/>
    <n v="282922.53000000003"/>
    <x v="0"/>
    <x v="0"/>
    <x v="5"/>
    <x v="0"/>
    <x v="0"/>
    <x v="6"/>
    <x v="0"/>
    <x v="0"/>
    <n v="-686388.1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2">
  <r>
    <n v="9993708"/>
    <d v="2001-05-23T00:00:00"/>
    <x v="0"/>
    <x v="0"/>
    <x v="0"/>
    <n v="-16000"/>
    <n v="-15950.53"/>
    <n v="38.35"/>
    <n v="24.9"/>
    <n v="215200"/>
    <n v="214534.62850000005"/>
    <x v="0"/>
    <x v="0"/>
    <x v="0"/>
    <x v="0"/>
    <x v="0"/>
    <x v="0"/>
    <x v="0"/>
    <x v="0"/>
    <n v="199780.39"/>
    <x v="0"/>
    <x v="0"/>
  </r>
  <r>
    <n v="9993724"/>
    <d v="2001-05-23T00:00:00"/>
    <x v="1"/>
    <x v="0"/>
    <x v="0"/>
    <n v="-17600"/>
    <n v="-17514.61"/>
    <n v="44"/>
    <n v="29.61"/>
    <n v="253264"/>
    <n v="252035.23790000001"/>
    <x v="0"/>
    <x v="0"/>
    <x v="0"/>
    <x v="0"/>
    <x v="0"/>
    <x v="0"/>
    <x v="0"/>
    <x v="0"/>
    <n v="250459.38"/>
    <x v="0"/>
    <x v="0"/>
  </r>
  <r>
    <n v="9993724"/>
    <d v="2001-05-23T00:00:00"/>
    <x v="2"/>
    <x v="0"/>
    <x v="0"/>
    <n v="-16000"/>
    <n v="-15898.96"/>
    <n v="44"/>
    <n v="29.61"/>
    <n v="230240"/>
    <n v="228786.0344"/>
    <x v="0"/>
    <x v="0"/>
    <x v="0"/>
    <x v="0"/>
    <x v="0"/>
    <x v="0"/>
    <x v="0"/>
    <x v="0"/>
    <n v="227355.56"/>
    <x v="0"/>
    <x v="0"/>
  </r>
  <r>
    <n v="9993816"/>
    <d v="2001-05-30T00:00:00"/>
    <x v="0"/>
    <x v="0"/>
    <x v="0"/>
    <n v="16000"/>
    <n v="15950.53"/>
    <n v="36.5"/>
    <n v="25.1"/>
    <n v="-182400"/>
    <n v="-181836.04199999999"/>
    <x v="0"/>
    <x v="0"/>
    <x v="0"/>
    <x v="0"/>
    <x v="0"/>
    <x v="0"/>
    <x v="1"/>
    <x v="0"/>
    <n v="-170271.91"/>
    <x v="0"/>
    <x v="0"/>
  </r>
  <r>
    <n v="9993941"/>
    <d v="2001-06-08T00:00:00"/>
    <x v="3"/>
    <x v="0"/>
    <x v="0"/>
    <n v="16000"/>
    <n v="15796.21"/>
    <n v="50.25"/>
    <n v="36.799999999999997"/>
    <n v="-215200"/>
    <n v="-212459.02450000003"/>
    <x v="0"/>
    <x v="0"/>
    <x v="0"/>
    <x v="0"/>
    <x v="0"/>
    <x v="0"/>
    <x v="1"/>
    <x v="0"/>
    <n v="-146114.96"/>
    <x v="0"/>
    <x v="0"/>
  </r>
  <r>
    <n v="9993952"/>
    <d v="2001-06-11T00:00:00"/>
    <x v="0"/>
    <x v="0"/>
    <x v="0"/>
    <n v="-16000"/>
    <n v="-15950.53"/>
    <n v="36.950000000000003"/>
    <n v="24.9"/>
    <n v="192800"/>
    <n v="192203.88650000008"/>
    <x v="0"/>
    <x v="0"/>
    <x v="0"/>
    <x v="0"/>
    <x v="0"/>
    <x v="0"/>
    <x v="0"/>
    <x v="0"/>
    <n v="177449.65"/>
    <x v="0"/>
    <x v="0"/>
  </r>
  <r>
    <n v="9993954"/>
    <d v="2001-06-11T00:00:00"/>
    <x v="0"/>
    <x v="0"/>
    <x v="0"/>
    <n v="-16000"/>
    <n v="-15950.53"/>
    <n v="37.25"/>
    <n v="24.9"/>
    <n v="197600"/>
    <n v="196989.04550000004"/>
    <x v="0"/>
    <x v="0"/>
    <x v="0"/>
    <x v="0"/>
    <x v="0"/>
    <x v="0"/>
    <x v="0"/>
    <x v="0"/>
    <n v="182234.81"/>
    <x v="0"/>
    <x v="0"/>
  </r>
  <r>
    <n v="9994017"/>
    <d v="2001-06-14T00:00:00"/>
    <x v="1"/>
    <x v="0"/>
    <x v="0"/>
    <n v="17600"/>
    <n v="17514.61"/>
    <n v="41.25"/>
    <n v="30.08"/>
    <n v="-196592"/>
    <n v="-195638.19370000003"/>
    <x v="0"/>
    <x v="0"/>
    <x v="0"/>
    <x v="0"/>
    <x v="0"/>
    <x v="0"/>
    <x v="1"/>
    <x v="0"/>
    <n v="-202294.2"/>
    <x v="0"/>
    <x v="0"/>
  </r>
  <r>
    <n v="9994017"/>
    <d v="2001-06-14T00:00:00"/>
    <x v="2"/>
    <x v="0"/>
    <x v="0"/>
    <n v="16000"/>
    <n v="15898.96"/>
    <n v="41.25"/>
    <n v="30.08"/>
    <n v="-178720"/>
    <n v="-177591.38320000001"/>
    <x v="0"/>
    <x v="0"/>
    <x v="0"/>
    <x v="0"/>
    <x v="0"/>
    <x v="0"/>
    <x v="1"/>
    <x v="0"/>
    <n v="-183633.41"/>
    <x v="0"/>
    <x v="0"/>
  </r>
  <r>
    <n v="9994094"/>
    <d v="2001-06-20T00:00:00"/>
    <x v="0"/>
    <x v="0"/>
    <x v="0"/>
    <n v="-16000"/>
    <n v="-15950.53"/>
    <n v="33.4"/>
    <n v="24.9"/>
    <n v="136000"/>
    <n v="135579.505"/>
    <x v="0"/>
    <x v="0"/>
    <x v="0"/>
    <x v="0"/>
    <x v="0"/>
    <x v="0"/>
    <x v="0"/>
    <x v="0"/>
    <n v="120825.27"/>
    <x v="0"/>
    <x v="0"/>
  </r>
  <r>
    <n v="9994092"/>
    <d v="2001-06-20T00:00:00"/>
    <x v="0"/>
    <x v="1"/>
    <x v="1"/>
    <n v="6200"/>
    <n v="6180.83"/>
    <n v="46.24"/>
    <n v="17.5"/>
    <n v="-178188"/>
    <n v="-177637.05420000001"/>
    <x v="0"/>
    <x v="1"/>
    <x v="0"/>
    <x v="0"/>
    <x v="0"/>
    <x v="0"/>
    <x v="1"/>
    <x v="0"/>
    <n v="-193089.14"/>
    <x v="0"/>
    <x v="0"/>
  </r>
  <r>
    <n v="9994103"/>
    <d v="2001-06-21T00:00:00"/>
    <x v="0"/>
    <x v="0"/>
    <x v="0"/>
    <n v="16000"/>
    <n v="15950.53"/>
    <n v="33.15"/>
    <n v="25.1"/>
    <n v="-128800"/>
    <n v="-128401.76649999995"/>
    <x v="0"/>
    <x v="0"/>
    <x v="0"/>
    <x v="0"/>
    <x v="0"/>
    <x v="0"/>
    <x v="1"/>
    <x v="0"/>
    <n v="-116837.63"/>
    <x v="0"/>
    <x v="0"/>
  </r>
  <r>
    <n v="9994112"/>
    <d v="2001-06-22T00:00:00"/>
    <x v="1"/>
    <x v="1"/>
    <x v="2"/>
    <n v="775"/>
    <n v="771.24"/>
    <n v="65.239999999999995"/>
    <n v="48.75"/>
    <n v="-12779.75"/>
    <n v="-12717.747599999997"/>
    <x v="0"/>
    <x v="1"/>
    <x v="0"/>
    <x v="0"/>
    <x v="0"/>
    <x v="0"/>
    <x v="1"/>
    <x v="0"/>
    <n v="-24479.16"/>
    <x v="0"/>
    <x v="0"/>
  </r>
  <r>
    <n v="9994112"/>
    <d v="2001-06-22T00:00:00"/>
    <x v="2"/>
    <x v="1"/>
    <x v="2"/>
    <n v="700"/>
    <n v="695.58"/>
    <n v="65.239999999999995"/>
    <n v="48.75"/>
    <n v="-11543"/>
    <n v="-11470.114199999996"/>
    <x v="0"/>
    <x v="1"/>
    <x v="0"/>
    <x v="0"/>
    <x v="0"/>
    <x v="0"/>
    <x v="1"/>
    <x v="0"/>
    <n v="-22077.7"/>
    <x v="0"/>
    <x v="0"/>
  </r>
  <r>
    <n v="9994112"/>
    <d v="2001-06-22T00:00:00"/>
    <x v="4"/>
    <x v="1"/>
    <x v="2"/>
    <n v="775"/>
    <n v="768.84"/>
    <n v="65.239999999999995"/>
    <n v="48.75"/>
    <n v="-12779.75"/>
    <n v="-12678.171599999996"/>
    <x v="0"/>
    <x v="1"/>
    <x v="0"/>
    <x v="0"/>
    <x v="0"/>
    <x v="0"/>
    <x v="1"/>
    <x v="0"/>
    <n v="-24403.01"/>
    <x v="0"/>
    <x v="0"/>
  </r>
  <r>
    <n v="9994112"/>
    <d v="2001-06-22T00:00:00"/>
    <x v="5"/>
    <x v="1"/>
    <x v="2"/>
    <n v="750"/>
    <n v="743.03"/>
    <n v="65.239999999999995"/>
    <n v="48.75"/>
    <n v="-12367.5"/>
    <n v="-12252.564699999995"/>
    <x v="0"/>
    <x v="1"/>
    <x v="0"/>
    <x v="0"/>
    <x v="0"/>
    <x v="0"/>
    <x v="1"/>
    <x v="0"/>
    <n v="-23583.87"/>
    <x v="0"/>
    <x v="0"/>
  </r>
  <r>
    <n v="9994112"/>
    <d v="2001-06-22T00:00:00"/>
    <x v="6"/>
    <x v="1"/>
    <x v="2"/>
    <n v="775"/>
    <n v="766.45"/>
    <n v="65.239999999999995"/>
    <n v="48.75"/>
    <n v="-12779.75"/>
    <n v="-12638.760499999997"/>
    <x v="0"/>
    <x v="1"/>
    <x v="0"/>
    <x v="0"/>
    <x v="0"/>
    <x v="0"/>
    <x v="1"/>
    <x v="0"/>
    <n v="-24327.17"/>
    <x v="0"/>
    <x v="0"/>
  </r>
  <r>
    <n v="9994112"/>
    <d v="2001-06-22T00:00:00"/>
    <x v="3"/>
    <x v="1"/>
    <x v="2"/>
    <n v="750"/>
    <n v="740.45"/>
    <n v="65.239999999999995"/>
    <n v="117"/>
    <n v="38820"/>
    <n v="38325.692000000003"/>
    <x v="0"/>
    <x v="1"/>
    <x v="0"/>
    <x v="0"/>
    <x v="0"/>
    <x v="0"/>
    <x v="1"/>
    <x v="0"/>
    <n v="5375.65"/>
    <x v="0"/>
    <x v="0"/>
  </r>
  <r>
    <n v="9994112"/>
    <d v="2001-06-22T00:00:00"/>
    <x v="7"/>
    <x v="1"/>
    <x v="2"/>
    <n v="775"/>
    <n v="763.67"/>
    <n v="65.239999999999995"/>
    <n v="123.5"/>
    <n v="45151.5"/>
    <n v="44491.414199999999"/>
    <x v="0"/>
    <x v="1"/>
    <x v="0"/>
    <x v="0"/>
    <x v="0"/>
    <x v="0"/>
    <x v="1"/>
    <x v="0"/>
    <n v="5544.24"/>
    <x v="0"/>
    <x v="0"/>
  </r>
  <r>
    <n v="9994112"/>
    <d v="2001-06-22T00:00:00"/>
    <x v="8"/>
    <x v="1"/>
    <x v="2"/>
    <n v="775"/>
    <n v="762.02"/>
    <n v="65.239999999999995"/>
    <n v="120.25"/>
    <n v="42632.75"/>
    <n v="41918.720200000003"/>
    <x v="0"/>
    <x v="1"/>
    <x v="0"/>
    <x v="0"/>
    <x v="0"/>
    <x v="0"/>
    <x v="1"/>
    <x v="0"/>
    <n v="5532.26"/>
    <x v="0"/>
    <x v="0"/>
  </r>
  <r>
    <n v="9994112"/>
    <d v="2001-06-22T00:00:00"/>
    <x v="9"/>
    <x v="1"/>
    <x v="2"/>
    <n v="750"/>
    <n v="735.82"/>
    <n v="65.239999999999995"/>
    <n v="78"/>
    <n v="9570"/>
    <n v="9389.0632000000041"/>
    <x v="0"/>
    <x v="1"/>
    <x v="0"/>
    <x v="0"/>
    <x v="0"/>
    <x v="0"/>
    <x v="1"/>
    <x v="0"/>
    <n v="5342.08"/>
    <x v="0"/>
    <x v="0"/>
  </r>
  <r>
    <n v="9994112"/>
    <d v="2001-06-22T00:00:00"/>
    <x v="10"/>
    <x v="1"/>
    <x v="2"/>
    <n v="775"/>
    <n v="758.53"/>
    <n v="65.239999999999995"/>
    <n v="32.5"/>
    <n v="-25373.5"/>
    <n v="-24834.272199999996"/>
    <x v="0"/>
    <x v="1"/>
    <x v="0"/>
    <x v="0"/>
    <x v="0"/>
    <x v="0"/>
    <x v="1"/>
    <x v="0"/>
    <n v="-40004.639999999999"/>
    <x v="0"/>
    <x v="0"/>
  </r>
  <r>
    <n v="9994112"/>
    <d v="2001-06-22T00:00:00"/>
    <x v="11"/>
    <x v="1"/>
    <x v="2"/>
    <n v="750"/>
    <n v="732.16"/>
    <n v="65.239999999999995"/>
    <n v="32.5"/>
    <n v="-24555"/>
    <n v="-23970.918399999995"/>
    <x v="0"/>
    <x v="1"/>
    <x v="0"/>
    <x v="0"/>
    <x v="0"/>
    <x v="0"/>
    <x v="1"/>
    <x v="0"/>
    <n v="-38614.160000000003"/>
    <x v="0"/>
    <x v="0"/>
  </r>
  <r>
    <n v="9994112"/>
    <d v="2001-06-22T00:00:00"/>
    <x v="12"/>
    <x v="1"/>
    <x v="2"/>
    <n v="775"/>
    <n v="754.49"/>
    <n v="65.239999999999995"/>
    <n v="32.5"/>
    <n v="-25373.5"/>
    <n v="-24702.002599999996"/>
    <x v="0"/>
    <x v="1"/>
    <x v="0"/>
    <x v="0"/>
    <x v="0"/>
    <x v="0"/>
    <x v="1"/>
    <x v="0"/>
    <n v="-39791.949999999997"/>
    <x v="0"/>
    <x v="0"/>
  </r>
  <r>
    <n v="9994130"/>
    <d v="2001-06-25T00:00:00"/>
    <x v="10"/>
    <x v="1"/>
    <x v="3"/>
    <n v="372"/>
    <n v="364.09"/>
    <n v="17.239999999999998"/>
    <n v="32.5"/>
    <n v="5676.72"/>
    <n v="5556.0133999999998"/>
    <x v="0"/>
    <x v="1"/>
    <x v="0"/>
    <x v="0"/>
    <x v="0"/>
    <x v="0"/>
    <x v="1"/>
    <x v="0"/>
    <n v="-1725.8"/>
    <x v="0"/>
    <x v="0"/>
  </r>
  <r>
    <n v="9994130"/>
    <d v="2001-06-25T00:00:00"/>
    <x v="11"/>
    <x v="1"/>
    <x v="3"/>
    <n v="360"/>
    <n v="351.44"/>
    <n v="17.239999999999998"/>
    <n v="32.5"/>
    <n v="5493.6"/>
    <n v="5362.974400000001"/>
    <x v="0"/>
    <x v="1"/>
    <x v="0"/>
    <x v="0"/>
    <x v="0"/>
    <x v="0"/>
    <x v="1"/>
    <x v="0"/>
    <n v="-1665.81"/>
    <x v="0"/>
    <x v="0"/>
  </r>
  <r>
    <n v="9994130"/>
    <d v="2001-06-25T00:00:00"/>
    <x v="12"/>
    <x v="1"/>
    <x v="3"/>
    <n v="372"/>
    <n v="362.16"/>
    <n v="17.239999999999998"/>
    <n v="32.5"/>
    <n v="5676.72"/>
    <n v="5526.5616000000009"/>
    <x v="0"/>
    <x v="1"/>
    <x v="0"/>
    <x v="0"/>
    <x v="0"/>
    <x v="0"/>
    <x v="1"/>
    <x v="0"/>
    <n v="-1716.62"/>
    <x v="0"/>
    <x v="0"/>
  </r>
  <r>
    <n v="9994176"/>
    <d v="2001-06-27T00:00:00"/>
    <x v="7"/>
    <x v="0"/>
    <x v="0"/>
    <n v="17600"/>
    <n v="17342.669999999998"/>
    <n v="55.25"/>
    <n v="49.6"/>
    <n v="-99440"/>
    <n v="-97986.085499999972"/>
    <x v="0"/>
    <x v="0"/>
    <x v="0"/>
    <x v="0"/>
    <x v="0"/>
    <x v="0"/>
    <x v="1"/>
    <x v="0"/>
    <n v="-39021.01"/>
    <x v="0"/>
    <x v="0"/>
  </r>
  <r>
    <n v="9994176"/>
    <d v="2001-06-27T00:00:00"/>
    <x v="8"/>
    <x v="0"/>
    <x v="0"/>
    <n v="17600"/>
    <n v="17305.22"/>
    <n v="55.25"/>
    <n v="49.6"/>
    <n v="-99440"/>
    <n v="-97774.492999999988"/>
    <x v="0"/>
    <x v="0"/>
    <x v="0"/>
    <x v="0"/>
    <x v="0"/>
    <x v="0"/>
    <x v="1"/>
    <x v="0"/>
    <n v="-38936.75"/>
    <x v="0"/>
    <x v="0"/>
  </r>
  <r>
    <n v="9994228"/>
    <d v="2001-06-29T00:00:00"/>
    <x v="1"/>
    <x v="0"/>
    <x v="0"/>
    <n v="-17600"/>
    <n v="-17514.61"/>
    <n v="34.5"/>
    <n v="29.61"/>
    <n v="86064"/>
    <n v="85646.442900000009"/>
    <x v="0"/>
    <x v="0"/>
    <x v="0"/>
    <x v="0"/>
    <x v="0"/>
    <x v="0"/>
    <x v="0"/>
    <x v="0"/>
    <n v="84070.57"/>
    <x v="0"/>
    <x v="0"/>
  </r>
  <r>
    <n v="9994228"/>
    <d v="2001-06-29T00:00:00"/>
    <x v="2"/>
    <x v="0"/>
    <x v="0"/>
    <n v="-16000"/>
    <n v="-15898.96"/>
    <n v="34.5"/>
    <n v="29.61"/>
    <n v="78240"/>
    <n v="77745.914400000009"/>
    <x v="0"/>
    <x v="0"/>
    <x v="0"/>
    <x v="0"/>
    <x v="0"/>
    <x v="0"/>
    <x v="0"/>
    <x v="0"/>
    <n v="76315.42"/>
    <x v="0"/>
    <x v="0"/>
  </r>
  <r>
    <n v="9995405"/>
    <d v="2001-07-05T00:00:00"/>
    <x v="7"/>
    <x v="0"/>
    <x v="0"/>
    <n v="-17600"/>
    <n v="-17342.669999999998"/>
    <n v="56.25"/>
    <n v="48.83"/>
    <n v="130592"/>
    <n v="128682.61140000002"/>
    <x v="0"/>
    <x v="0"/>
    <x v="0"/>
    <x v="0"/>
    <x v="0"/>
    <x v="0"/>
    <x v="0"/>
    <x v="0"/>
    <n v="56363.69"/>
    <x v="0"/>
    <x v="0"/>
  </r>
  <r>
    <n v="9995405"/>
    <d v="2001-07-05T00:00:00"/>
    <x v="8"/>
    <x v="0"/>
    <x v="0"/>
    <n v="-17600"/>
    <n v="-17305.22"/>
    <n v="56.25"/>
    <n v="48.83"/>
    <n v="130592"/>
    <n v="128404.73240000004"/>
    <x v="0"/>
    <x v="0"/>
    <x v="0"/>
    <x v="0"/>
    <x v="0"/>
    <x v="0"/>
    <x v="0"/>
    <x v="0"/>
    <n v="56241.97"/>
    <x v="0"/>
    <x v="0"/>
  </r>
  <r>
    <n v="9995428"/>
    <d v="2001-07-09T00:00:00"/>
    <x v="3"/>
    <x v="0"/>
    <x v="0"/>
    <n v="16000"/>
    <n v="15796.21"/>
    <n v="44.75"/>
    <n v="36.799999999999997"/>
    <n v="-127200"/>
    <n v="-125579.86950000004"/>
    <x v="0"/>
    <x v="0"/>
    <x v="0"/>
    <x v="0"/>
    <x v="0"/>
    <x v="0"/>
    <x v="1"/>
    <x v="0"/>
    <n v="-59235.79"/>
    <x v="0"/>
    <x v="0"/>
  </r>
  <r>
    <n v="9995461"/>
    <d v="2001-07-10T00:00:00"/>
    <x v="1"/>
    <x v="0"/>
    <x v="0"/>
    <n v="17600"/>
    <n v="17514.61"/>
    <n v="39.75"/>
    <n v="30.08"/>
    <n v="-170192"/>
    <n v="-169366.27870000002"/>
    <x v="0"/>
    <x v="0"/>
    <x v="0"/>
    <x v="0"/>
    <x v="0"/>
    <x v="0"/>
    <x v="1"/>
    <x v="0"/>
    <n v="-176022.28"/>
    <x v="0"/>
    <x v="0"/>
  </r>
  <r>
    <n v="9995461"/>
    <d v="2001-07-10T00:00:00"/>
    <x v="2"/>
    <x v="0"/>
    <x v="0"/>
    <n v="16000"/>
    <n v="15898.96"/>
    <n v="39.75"/>
    <n v="30.08"/>
    <n v="-154720"/>
    <n v="-153742.94320000001"/>
    <x v="0"/>
    <x v="0"/>
    <x v="0"/>
    <x v="0"/>
    <x v="0"/>
    <x v="0"/>
    <x v="1"/>
    <x v="0"/>
    <n v="-159784.97"/>
    <x v="0"/>
    <x v="0"/>
  </r>
  <r>
    <n v="9995461"/>
    <d v="2001-07-10T00:00:00"/>
    <x v="4"/>
    <x v="0"/>
    <x v="0"/>
    <n v="16800"/>
    <n v="16666.490000000002"/>
    <n v="39.75"/>
    <n v="27.2"/>
    <n v="-210840"/>
    <n v="-209164.44950000005"/>
    <x v="0"/>
    <x v="0"/>
    <x v="0"/>
    <x v="0"/>
    <x v="0"/>
    <x v="0"/>
    <x v="1"/>
    <x v="0"/>
    <n v="-203331.15"/>
    <x v="0"/>
    <x v="0"/>
  </r>
  <r>
    <n v="9995461"/>
    <d v="2001-07-10T00:00:00"/>
    <x v="5"/>
    <x v="0"/>
    <x v="0"/>
    <n v="17600"/>
    <n v="17436.509999999998"/>
    <n v="39.75"/>
    <n v="27.2"/>
    <n v="-220880"/>
    <n v="-218828.20050000001"/>
    <x v="0"/>
    <x v="0"/>
    <x v="0"/>
    <x v="0"/>
    <x v="0"/>
    <x v="0"/>
    <x v="1"/>
    <x v="0"/>
    <n v="-212725.02"/>
    <x v="0"/>
    <x v="0"/>
  </r>
  <r>
    <n v="9995461"/>
    <d v="2001-07-10T00:00:00"/>
    <x v="6"/>
    <x v="0"/>
    <x v="0"/>
    <n v="17600"/>
    <n v="17405.87"/>
    <n v="39.75"/>
    <n v="29.44"/>
    <n v="-181456"/>
    <n v="-179454.51969999998"/>
    <x v="0"/>
    <x v="0"/>
    <x v="0"/>
    <x v="0"/>
    <x v="0"/>
    <x v="0"/>
    <x v="1"/>
    <x v="0"/>
    <n v="-150560.76"/>
    <x v="0"/>
    <x v="0"/>
  </r>
  <r>
    <n v="9995461"/>
    <d v="2001-07-10T00:00:00"/>
    <x v="3"/>
    <x v="0"/>
    <x v="0"/>
    <n v="16000"/>
    <n v="15796.21"/>
    <n v="39.75"/>
    <n v="36.799999999999997"/>
    <n v="-47200"/>
    <n v="-46598.819500000041"/>
    <x v="0"/>
    <x v="0"/>
    <x v="0"/>
    <x v="0"/>
    <x v="0"/>
    <x v="0"/>
    <x v="1"/>
    <x v="0"/>
    <n v="19745.259999999998"/>
    <x v="0"/>
    <x v="0"/>
  </r>
  <r>
    <n v="9995461"/>
    <d v="2001-07-10T00:00:00"/>
    <x v="7"/>
    <x v="0"/>
    <x v="0"/>
    <n v="17600"/>
    <n v="17342.669999999998"/>
    <n v="39.75"/>
    <n v="49.6"/>
    <n v="173360"/>
    <n v="170825.29949999999"/>
    <x v="0"/>
    <x v="0"/>
    <x v="0"/>
    <x v="0"/>
    <x v="0"/>
    <x v="0"/>
    <x v="1"/>
    <x v="0"/>
    <n v="229790.42"/>
    <x v="0"/>
    <x v="0"/>
  </r>
  <r>
    <n v="9995461"/>
    <d v="2001-07-10T00:00:00"/>
    <x v="8"/>
    <x v="0"/>
    <x v="0"/>
    <n v="17600"/>
    <n v="17305.22"/>
    <n v="39.75"/>
    <n v="49.6"/>
    <n v="173360"/>
    <n v="170456.41700000004"/>
    <x v="0"/>
    <x v="0"/>
    <x v="0"/>
    <x v="0"/>
    <x v="0"/>
    <x v="0"/>
    <x v="1"/>
    <x v="0"/>
    <n v="229294.2"/>
    <x v="0"/>
    <x v="0"/>
  </r>
  <r>
    <n v="9995461"/>
    <d v="2001-07-10T00:00:00"/>
    <x v="9"/>
    <x v="0"/>
    <x v="0"/>
    <n v="16000"/>
    <n v="15697.57"/>
    <n v="39.75"/>
    <n v="26.4"/>
    <n v="-213600"/>
    <n v="-209562.55950000003"/>
    <x v="0"/>
    <x v="0"/>
    <x v="0"/>
    <x v="0"/>
    <x v="0"/>
    <x v="0"/>
    <x v="1"/>
    <x v="0"/>
    <n v="-186016.16"/>
    <x v="0"/>
    <x v="0"/>
  </r>
  <r>
    <n v="9995461"/>
    <d v="2001-07-10T00:00:00"/>
    <x v="10"/>
    <x v="0"/>
    <x v="0"/>
    <n v="18400"/>
    <n v="18008.86"/>
    <n v="39.75"/>
    <n v="25.76"/>
    <n v="-257416"/>
    <n v="-251943.95139999999"/>
    <x v="0"/>
    <x v="0"/>
    <x v="0"/>
    <x v="0"/>
    <x v="0"/>
    <x v="0"/>
    <x v="1"/>
    <x v="0"/>
    <n v="-213405.05"/>
    <x v="0"/>
    <x v="0"/>
  </r>
  <r>
    <n v="9995461"/>
    <d v="2001-07-10T00:00:00"/>
    <x v="11"/>
    <x v="0"/>
    <x v="0"/>
    <n v="16000"/>
    <n v="15619.43"/>
    <n v="39.75"/>
    <n v="25.92"/>
    <n v="-221280"/>
    <n v="-216016.71689999997"/>
    <x v="0"/>
    <x v="0"/>
    <x v="0"/>
    <x v="0"/>
    <x v="0"/>
    <x v="0"/>
    <x v="1"/>
    <x v="0"/>
    <n v="-185090.62"/>
    <x v="0"/>
    <x v="0"/>
  </r>
  <r>
    <n v="9995461"/>
    <d v="2001-07-10T00:00:00"/>
    <x v="12"/>
    <x v="0"/>
    <x v="0"/>
    <n v="16800"/>
    <n v="16355.46"/>
    <n v="39.75"/>
    <n v="25.92"/>
    <n v="-232344"/>
    <n v="-226196.01179999995"/>
    <x v="0"/>
    <x v="0"/>
    <x v="0"/>
    <x v="0"/>
    <x v="0"/>
    <x v="0"/>
    <x v="1"/>
    <x v="0"/>
    <n v="-193811.76"/>
    <x v="0"/>
    <x v="0"/>
  </r>
  <r>
    <n v="9995621"/>
    <d v="2001-07-24T00:00:00"/>
    <x v="1"/>
    <x v="2"/>
    <x v="0"/>
    <n v="-19600"/>
    <n v="-19504.91"/>
    <n v="21.1"/>
    <n v="21.52"/>
    <n v="-8231.9999999999636"/>
    <n v="-8192.0621999999639"/>
    <x v="0"/>
    <x v="0"/>
    <x v="0"/>
    <x v="0"/>
    <x v="0"/>
    <x v="0"/>
    <x v="0"/>
    <x v="0"/>
    <n v="12678.43"/>
    <x v="0"/>
    <x v="0"/>
  </r>
  <r>
    <n v="9995621"/>
    <d v="2001-07-24T00:00:00"/>
    <x v="2"/>
    <x v="2"/>
    <x v="0"/>
    <n v="-17600"/>
    <n v="-17488.86"/>
    <n v="21.1"/>
    <n v="20.86"/>
    <n v="4224.0000000000346"/>
    <n v="4197.3264000000345"/>
    <x v="0"/>
    <x v="0"/>
    <x v="0"/>
    <x v="0"/>
    <x v="0"/>
    <x v="0"/>
    <x v="0"/>
    <x v="0"/>
    <n v="11368.24"/>
    <x v="0"/>
    <x v="0"/>
  </r>
  <r>
    <n v="9995621"/>
    <d v="2001-07-24T00:00:00"/>
    <x v="4"/>
    <x v="2"/>
    <x v="0"/>
    <n v="-20400"/>
    <n v="-20237.88"/>
    <n v="21.1"/>
    <n v="17.75"/>
    <n v="68340"/>
    <n v="67796.89800000003"/>
    <x v="0"/>
    <x v="0"/>
    <x v="0"/>
    <x v="0"/>
    <x v="0"/>
    <x v="0"/>
    <x v="0"/>
    <x v="0"/>
    <n v="46547.48"/>
    <x v="0"/>
    <x v="0"/>
  </r>
  <r>
    <n v="9995621"/>
    <d v="2001-07-24T00:00:00"/>
    <x v="5"/>
    <x v="2"/>
    <x v="0"/>
    <n v="-18400"/>
    <n v="-18229.080000000002"/>
    <n v="21.1"/>
    <n v="16.05"/>
    <n v="92920"/>
    <n v="92056.854000000021"/>
    <x v="0"/>
    <x v="0"/>
    <x v="0"/>
    <x v="0"/>
    <x v="0"/>
    <x v="0"/>
    <x v="0"/>
    <x v="0"/>
    <n v="41926.730000000003"/>
    <x v="0"/>
    <x v="0"/>
  </r>
  <r>
    <n v="9995621"/>
    <d v="2001-07-24T00:00:00"/>
    <x v="6"/>
    <x v="2"/>
    <x v="0"/>
    <n v="-19600"/>
    <n v="-19383.810000000001"/>
    <n v="21.1"/>
    <n v="16.350000000000001"/>
    <n v="93100"/>
    <n v="92073.097500000003"/>
    <x v="0"/>
    <x v="0"/>
    <x v="0"/>
    <x v="0"/>
    <x v="0"/>
    <x v="0"/>
    <x v="0"/>
    <x v="0"/>
    <n v="54274.74"/>
    <x v="0"/>
    <x v="0"/>
  </r>
  <r>
    <n v="9995621"/>
    <d v="2001-07-24T00:00:00"/>
    <x v="3"/>
    <x v="2"/>
    <x v="0"/>
    <n v="-20000"/>
    <n v="-19745.259999999998"/>
    <n v="21.1"/>
    <n v="18"/>
    <n v="62000"/>
    <n v="61210.306000000026"/>
    <x v="0"/>
    <x v="0"/>
    <x v="0"/>
    <x v="0"/>
    <x v="0"/>
    <x v="0"/>
    <x v="0"/>
    <x v="0"/>
    <n v="27643.17"/>
    <x v="0"/>
    <x v="0"/>
  </r>
  <r>
    <n v="9995621"/>
    <d v="2001-07-24T00:00:00"/>
    <x v="7"/>
    <x v="2"/>
    <x v="0"/>
    <n v="-19600"/>
    <n v="-19313.43"/>
    <n v="21.1"/>
    <n v="23.1"/>
    <n v="-39200"/>
    <n v="-38626.86"/>
    <x v="0"/>
    <x v="0"/>
    <x v="0"/>
    <x v="0"/>
    <x v="0"/>
    <x v="0"/>
    <x v="0"/>
    <x v="0"/>
    <n v="-11587.98"/>
    <x v="0"/>
    <x v="0"/>
  </r>
  <r>
    <n v="9995621"/>
    <d v="2001-07-24T00:00:00"/>
    <x v="8"/>
    <x v="2"/>
    <x v="0"/>
    <n v="-19600"/>
    <n v="-19271.73"/>
    <n v="21.1"/>
    <n v="22.63"/>
    <n v="-29988"/>
    <n v="-29485.746899999951"/>
    <x v="0"/>
    <x v="0"/>
    <x v="0"/>
    <x v="0"/>
    <x v="0"/>
    <x v="0"/>
    <x v="0"/>
    <x v="0"/>
    <n v="-11562.96"/>
    <x v="0"/>
    <x v="0"/>
  </r>
  <r>
    <n v="9995621"/>
    <d v="2001-07-24T00:00:00"/>
    <x v="9"/>
    <x v="2"/>
    <x v="0"/>
    <n v="-20000"/>
    <n v="-19621.96"/>
    <n v="21.1"/>
    <n v="16.34"/>
    <n v="95200"/>
    <n v="93400.529600000023"/>
    <x v="0"/>
    <x v="0"/>
    <x v="0"/>
    <x v="0"/>
    <x v="0"/>
    <x v="0"/>
    <x v="0"/>
    <x v="0"/>
    <n v="68677.05"/>
    <x v="0"/>
    <x v="0"/>
  </r>
  <r>
    <n v="9995621"/>
    <d v="2001-07-24T00:00:00"/>
    <x v="10"/>
    <x v="2"/>
    <x v="0"/>
    <n v="-18800"/>
    <n v="-18400.36"/>
    <n v="21.1"/>
    <n v="16.63"/>
    <n v="84036"/>
    <n v="82249.60920000005"/>
    <x v="0"/>
    <x v="0"/>
    <x v="0"/>
    <x v="0"/>
    <x v="0"/>
    <x v="0"/>
    <x v="0"/>
    <x v="0"/>
    <n v="32157.98"/>
    <x v="0"/>
    <x v="0"/>
  </r>
  <r>
    <n v="9995621"/>
    <d v="2001-07-24T00:00:00"/>
    <x v="11"/>
    <x v="2"/>
    <x v="0"/>
    <n v="-20000"/>
    <n v="-19524.29"/>
    <n v="21.1"/>
    <n v="16.600000000000001"/>
    <n v="90000"/>
    <n v="87859.305000000008"/>
    <x v="0"/>
    <x v="0"/>
    <x v="0"/>
    <x v="0"/>
    <x v="0"/>
    <x v="0"/>
    <x v="0"/>
    <x v="0"/>
    <n v="34167.31"/>
    <x v="0"/>
    <x v="0"/>
  </r>
  <r>
    <n v="9995621"/>
    <d v="2001-07-24T00:00:00"/>
    <x v="12"/>
    <x v="2"/>
    <x v="0"/>
    <n v="-20400"/>
    <n v="-19860.2"/>
    <n v="21.1"/>
    <n v="16.170000000000002"/>
    <n v="100572"/>
    <n v="97910.785999999993"/>
    <x v="0"/>
    <x v="0"/>
    <x v="0"/>
    <x v="0"/>
    <x v="0"/>
    <x v="0"/>
    <x v="0"/>
    <x v="0"/>
    <n v="34755.29"/>
    <x v="0"/>
    <x v="0"/>
  </r>
  <r>
    <n v="9995714"/>
    <d v="2001-07-31T00:00:00"/>
    <x v="0"/>
    <x v="2"/>
    <x v="0"/>
    <n v="-21200"/>
    <n v="-21134.45"/>
    <n v="20.75"/>
    <n v="16.5"/>
    <n v="90100"/>
    <n v="89821.412500000006"/>
    <x v="0"/>
    <x v="0"/>
    <x v="0"/>
    <x v="0"/>
    <x v="0"/>
    <x v="0"/>
    <x v="0"/>
    <x v="0"/>
    <n v="68686.95"/>
    <x v="0"/>
    <x v="0"/>
  </r>
  <r>
    <n v="9995715"/>
    <d v="2001-07-31T00:00:00"/>
    <x v="0"/>
    <x v="2"/>
    <x v="0"/>
    <n v="-21200"/>
    <n v="-21134.45"/>
    <n v="20.85"/>
    <n v="16.5"/>
    <n v="92220"/>
    <n v="91934.857500000027"/>
    <x v="0"/>
    <x v="0"/>
    <x v="0"/>
    <x v="0"/>
    <x v="0"/>
    <x v="0"/>
    <x v="0"/>
    <x v="0"/>
    <n v="70800.399999999994"/>
    <x v="0"/>
    <x v="0"/>
  </r>
  <r>
    <n v="9995716"/>
    <d v="2001-07-31T00:00:00"/>
    <x v="1"/>
    <x v="0"/>
    <x v="0"/>
    <n v="17600"/>
    <n v="17514.61"/>
    <n v="36.5"/>
    <n v="30.08"/>
    <n v="-112992"/>
    <n v="-112443.79620000004"/>
    <x v="0"/>
    <x v="0"/>
    <x v="0"/>
    <x v="0"/>
    <x v="0"/>
    <x v="0"/>
    <x v="1"/>
    <x v="0"/>
    <n v="-119099.79"/>
    <x v="0"/>
    <x v="0"/>
  </r>
  <r>
    <n v="9995716"/>
    <d v="2001-07-31T00:00:00"/>
    <x v="2"/>
    <x v="0"/>
    <x v="0"/>
    <n v="16000"/>
    <n v="15898.96"/>
    <n v="36.5"/>
    <n v="30.08"/>
    <n v="-102720"/>
    <n v="-102071.32320000003"/>
    <x v="0"/>
    <x v="0"/>
    <x v="0"/>
    <x v="0"/>
    <x v="0"/>
    <x v="0"/>
    <x v="1"/>
    <x v="0"/>
    <n v="-108113.34"/>
    <x v="0"/>
    <x v="0"/>
  </r>
  <r>
    <n v="9995731"/>
    <d v="2001-08-01T00:00:00"/>
    <x v="0"/>
    <x v="2"/>
    <x v="0"/>
    <n v="-21200"/>
    <n v="-21134.45"/>
    <n v="21"/>
    <n v="16.5"/>
    <n v="95400"/>
    <n v="95105.025000000009"/>
    <x v="0"/>
    <x v="0"/>
    <x v="0"/>
    <x v="0"/>
    <x v="0"/>
    <x v="0"/>
    <x v="0"/>
    <x v="0"/>
    <n v="73970.559999999998"/>
    <x v="0"/>
    <x v="0"/>
  </r>
  <r>
    <n v="9995784"/>
    <d v="2001-08-14T00:00:00"/>
    <x v="0"/>
    <x v="2"/>
    <x v="0"/>
    <n v="-21200"/>
    <n v="-21134.45"/>
    <n v="20.95"/>
    <n v="16.5"/>
    <n v="94340"/>
    <n v="94048.302499999991"/>
    <x v="0"/>
    <x v="0"/>
    <x v="0"/>
    <x v="0"/>
    <x v="0"/>
    <x v="0"/>
    <x v="0"/>
    <x v="0"/>
    <n v="72913.84"/>
    <x v="0"/>
    <x v="0"/>
  </r>
  <r>
    <n v="9995818"/>
    <d v="2001-08-14T00:00:00"/>
    <x v="0"/>
    <x v="2"/>
    <x v="0"/>
    <n v="-21200"/>
    <n v="-21134.45"/>
    <n v="21.3"/>
    <n v="16.5"/>
    <n v="101760"/>
    <n v="101445.36"/>
    <x v="0"/>
    <x v="0"/>
    <x v="0"/>
    <x v="0"/>
    <x v="0"/>
    <x v="0"/>
    <x v="0"/>
    <x v="0"/>
    <n v="80310.899999999994"/>
    <x v="0"/>
    <x v="0"/>
  </r>
  <r>
    <n v="9995817"/>
    <d v="2001-08-14T00:00:00"/>
    <x v="0"/>
    <x v="0"/>
    <x v="0"/>
    <n v="-16000"/>
    <n v="-15950.53"/>
    <n v="30.1"/>
    <n v="24.9"/>
    <n v="83200"/>
    <n v="82942.756000000052"/>
    <x v="0"/>
    <x v="0"/>
    <x v="0"/>
    <x v="0"/>
    <x v="0"/>
    <x v="0"/>
    <x v="0"/>
    <x v="0"/>
    <n v="68188.52"/>
    <x v="0"/>
    <x v="0"/>
  </r>
  <r>
    <n v="9996832"/>
    <d v="2001-09-25T00:00:00"/>
    <x v="0"/>
    <x v="2"/>
    <x v="0"/>
    <n v="21200"/>
    <n v="21134.45"/>
    <n v="21.2"/>
    <n v="17.5"/>
    <n v="-78440"/>
    <n v="-78197.464999999982"/>
    <x v="0"/>
    <x v="0"/>
    <x v="0"/>
    <x v="0"/>
    <x v="0"/>
    <x v="0"/>
    <x v="1"/>
    <x v="1"/>
    <n v="-78197.45"/>
    <x v="0"/>
    <x v="0"/>
  </r>
  <r>
    <n v="9996885"/>
    <d v="2001-10-08T00:00:00"/>
    <x v="0"/>
    <x v="2"/>
    <x v="0"/>
    <n v="21200"/>
    <n v="21134.45"/>
    <n v="20.149999999999999"/>
    <n v="17.5"/>
    <n v="-56180"/>
    <n v="-56006.292499999974"/>
    <x v="0"/>
    <x v="0"/>
    <x v="0"/>
    <x v="0"/>
    <x v="0"/>
    <x v="0"/>
    <x v="1"/>
    <x v="1"/>
    <n v="-56006.28"/>
    <x v="0"/>
    <x v="0"/>
  </r>
  <r>
    <n v="9996930"/>
    <d v="2001-10-15T00:00:00"/>
    <x v="1"/>
    <x v="0"/>
    <x v="0"/>
    <n v="-17600"/>
    <n v="-17514.61"/>
    <n v="36.65"/>
    <n v="29.61"/>
    <n v="123904"/>
    <n v="123302.85439999998"/>
    <x v="0"/>
    <x v="0"/>
    <x v="0"/>
    <x v="0"/>
    <x v="0"/>
    <x v="0"/>
    <x v="0"/>
    <x v="0"/>
    <n v="121726.99"/>
    <x v="0"/>
    <x v="0"/>
  </r>
  <r>
    <n v="9996931"/>
    <d v="2001-10-15T00:00:00"/>
    <x v="1"/>
    <x v="0"/>
    <x v="0"/>
    <n v="-17600"/>
    <n v="-17514.61"/>
    <n v="36.5"/>
    <n v="29.61"/>
    <n v="121264"/>
    <n v="120675.66290000001"/>
    <x v="0"/>
    <x v="0"/>
    <x v="0"/>
    <x v="0"/>
    <x v="0"/>
    <x v="0"/>
    <x v="0"/>
    <x v="0"/>
    <n v="119099.79"/>
    <x v="0"/>
    <x v="0"/>
  </r>
  <r>
    <n v="9996930"/>
    <d v="2001-10-15T00:00:00"/>
    <x v="2"/>
    <x v="0"/>
    <x v="0"/>
    <n v="-16000"/>
    <n v="-15898.96"/>
    <n v="36.65"/>
    <n v="29.61"/>
    <n v="112640"/>
    <n v="111928.67839999998"/>
    <x v="0"/>
    <x v="0"/>
    <x v="0"/>
    <x v="0"/>
    <x v="0"/>
    <x v="0"/>
    <x v="0"/>
    <x v="0"/>
    <n v="110498.19"/>
    <x v="0"/>
    <x v="0"/>
  </r>
  <r>
    <n v="9996931"/>
    <d v="2001-10-15T00:00:00"/>
    <x v="2"/>
    <x v="0"/>
    <x v="0"/>
    <n v="-16000"/>
    <n v="-15898.96"/>
    <n v="36.5"/>
    <n v="29.61"/>
    <n v="110240"/>
    <n v="109543.83440000001"/>
    <x v="0"/>
    <x v="0"/>
    <x v="0"/>
    <x v="0"/>
    <x v="0"/>
    <x v="0"/>
    <x v="0"/>
    <x v="0"/>
    <n v="108113.34"/>
    <x v="0"/>
    <x v="0"/>
  </r>
  <r>
    <n v="9996930"/>
    <d v="2001-10-15T00:00:00"/>
    <x v="4"/>
    <x v="0"/>
    <x v="0"/>
    <n v="-16800"/>
    <n v="-16666.490000000002"/>
    <n v="36.65"/>
    <n v="26.78"/>
    <n v="165816"/>
    <n v="164498.25629999998"/>
    <x v="0"/>
    <x v="0"/>
    <x v="0"/>
    <x v="0"/>
    <x v="0"/>
    <x v="0"/>
    <x v="0"/>
    <x v="0"/>
    <n v="151665.03"/>
    <x v="0"/>
    <x v="0"/>
  </r>
  <r>
    <n v="9996931"/>
    <d v="2001-10-15T00:00:00"/>
    <x v="4"/>
    <x v="0"/>
    <x v="0"/>
    <n v="-16800"/>
    <n v="-16666.490000000002"/>
    <n v="36.5"/>
    <n v="26.78"/>
    <n v="163296"/>
    <n v="161998.28279999999"/>
    <x v="0"/>
    <x v="0"/>
    <x v="0"/>
    <x v="0"/>
    <x v="0"/>
    <x v="0"/>
    <x v="0"/>
    <x v="0"/>
    <n v="149165.06"/>
    <x v="0"/>
    <x v="0"/>
  </r>
  <r>
    <n v="9996930"/>
    <d v="2001-10-15T00:00:00"/>
    <x v="5"/>
    <x v="0"/>
    <x v="0"/>
    <n v="-17600"/>
    <n v="-17436.509999999998"/>
    <n v="36.65"/>
    <n v="26.78"/>
    <n v="173712"/>
    <n v="172098.35369999995"/>
    <x v="0"/>
    <x v="0"/>
    <x v="0"/>
    <x v="0"/>
    <x v="0"/>
    <x v="0"/>
    <x v="0"/>
    <x v="0"/>
    <n v="158671.82999999999"/>
    <x v="0"/>
    <x v="0"/>
  </r>
  <r>
    <n v="9996931"/>
    <d v="2001-10-15T00:00:00"/>
    <x v="5"/>
    <x v="0"/>
    <x v="0"/>
    <n v="-17600"/>
    <n v="-17436.509999999998"/>
    <n v="36.5"/>
    <n v="26.78"/>
    <n v="171072"/>
    <n v="169482.87719999996"/>
    <x v="0"/>
    <x v="0"/>
    <x v="0"/>
    <x v="0"/>
    <x v="0"/>
    <x v="0"/>
    <x v="0"/>
    <x v="0"/>
    <n v="156056.35"/>
    <x v="0"/>
    <x v="0"/>
  </r>
  <r>
    <n v="9996930"/>
    <d v="2001-10-15T00:00:00"/>
    <x v="6"/>
    <x v="0"/>
    <x v="0"/>
    <n v="-17600"/>
    <n v="-17405.87"/>
    <n v="36.65"/>
    <n v="28.98"/>
    <n v="134992"/>
    <n v="133503.02289999995"/>
    <x v="0"/>
    <x v="0"/>
    <x v="0"/>
    <x v="0"/>
    <x v="0"/>
    <x v="0"/>
    <x v="0"/>
    <x v="0"/>
    <n v="96602.57"/>
    <x v="0"/>
    <x v="0"/>
  </r>
  <r>
    <n v="9996931"/>
    <d v="2001-10-15T00:00:00"/>
    <x v="6"/>
    <x v="0"/>
    <x v="0"/>
    <n v="-17600"/>
    <n v="-17405.87"/>
    <n v="36.5"/>
    <n v="28.98"/>
    <n v="132352"/>
    <n v="130892.14239999998"/>
    <x v="0"/>
    <x v="0"/>
    <x v="0"/>
    <x v="0"/>
    <x v="0"/>
    <x v="0"/>
    <x v="0"/>
    <x v="0"/>
    <n v="93991.69"/>
    <x v="0"/>
    <x v="0"/>
  </r>
  <r>
    <n v="9996930"/>
    <d v="2001-10-15T00:00:00"/>
    <x v="3"/>
    <x v="0"/>
    <x v="0"/>
    <n v="-16000"/>
    <n v="-15796.21"/>
    <n v="36.65"/>
    <n v="36.229999999999997"/>
    <n v="6720.0000000000273"/>
    <n v="6634.4082000000262"/>
    <x v="0"/>
    <x v="0"/>
    <x v="0"/>
    <x v="0"/>
    <x v="0"/>
    <x v="0"/>
    <x v="0"/>
    <x v="0"/>
    <n v="-68713.52"/>
    <x v="0"/>
    <x v="0"/>
  </r>
  <r>
    <n v="9996931"/>
    <d v="2001-10-15T00:00:00"/>
    <x v="3"/>
    <x v="0"/>
    <x v="0"/>
    <n v="-16000"/>
    <n v="-15796.21"/>
    <n v="36.5"/>
    <n v="36.229999999999997"/>
    <n v="4320.00000000005"/>
    <n v="4264.9767000000493"/>
    <x v="0"/>
    <x v="0"/>
    <x v="0"/>
    <x v="0"/>
    <x v="0"/>
    <x v="0"/>
    <x v="0"/>
    <x v="0"/>
    <n v="-71082.95"/>
    <x v="0"/>
    <x v="0"/>
  </r>
  <r>
    <n v="9996930"/>
    <d v="2001-10-15T00:00:00"/>
    <x v="7"/>
    <x v="0"/>
    <x v="0"/>
    <n v="-17600"/>
    <n v="-17342.669999999998"/>
    <n v="36.65"/>
    <n v="48.83"/>
    <n v="-214368"/>
    <n v="-211233.72059999997"/>
    <x v="0"/>
    <x v="0"/>
    <x v="0"/>
    <x v="0"/>
    <x v="0"/>
    <x v="0"/>
    <x v="0"/>
    <x v="0"/>
    <n v="-283552.7"/>
    <x v="0"/>
    <x v="0"/>
  </r>
  <r>
    <n v="9996931"/>
    <d v="2001-10-15T00:00:00"/>
    <x v="7"/>
    <x v="0"/>
    <x v="0"/>
    <n v="-17600"/>
    <n v="-17342.669999999998"/>
    <n v="36.5"/>
    <n v="48.83"/>
    <n v="-217008"/>
    <n v="-213835.12109999996"/>
    <x v="0"/>
    <x v="0"/>
    <x v="0"/>
    <x v="0"/>
    <x v="0"/>
    <x v="0"/>
    <x v="0"/>
    <x v="0"/>
    <n v="-286154.09999999998"/>
    <x v="0"/>
    <x v="0"/>
  </r>
  <r>
    <n v="9996930"/>
    <d v="2001-10-15T00:00:00"/>
    <x v="8"/>
    <x v="0"/>
    <x v="0"/>
    <n v="-17600"/>
    <n v="-17305.22"/>
    <n v="36.65"/>
    <n v="48.83"/>
    <n v="-214368"/>
    <n v="-210777.5796"/>
    <x v="0"/>
    <x v="0"/>
    <x v="0"/>
    <x v="0"/>
    <x v="0"/>
    <x v="0"/>
    <x v="0"/>
    <x v="0"/>
    <n v="-282940.39"/>
    <x v="0"/>
    <x v="0"/>
  </r>
  <r>
    <n v="9996931"/>
    <d v="2001-10-15T00:00:00"/>
    <x v="8"/>
    <x v="0"/>
    <x v="0"/>
    <n v="-17600"/>
    <n v="-17305.22"/>
    <n v="36.5"/>
    <n v="48.83"/>
    <n v="-217008"/>
    <n v="-213373.36259999999"/>
    <x v="0"/>
    <x v="0"/>
    <x v="0"/>
    <x v="0"/>
    <x v="0"/>
    <x v="0"/>
    <x v="0"/>
    <x v="0"/>
    <n v="-285536.18"/>
    <x v="0"/>
    <x v="0"/>
  </r>
  <r>
    <n v="9996930"/>
    <d v="2001-10-15T00:00:00"/>
    <x v="9"/>
    <x v="0"/>
    <x v="0"/>
    <n v="-16000"/>
    <n v="-15697.57"/>
    <n v="36.65"/>
    <n v="25.99"/>
    <n v="170560"/>
    <n v="167336.0962"/>
    <x v="0"/>
    <x v="0"/>
    <x v="0"/>
    <x v="0"/>
    <x v="0"/>
    <x v="0"/>
    <x v="0"/>
    <x v="0"/>
    <n v="137353.70000000001"/>
    <x v="0"/>
    <x v="0"/>
  </r>
  <r>
    <n v="9996931"/>
    <d v="2001-10-15T00:00:00"/>
    <x v="9"/>
    <x v="0"/>
    <x v="0"/>
    <n v="-16000"/>
    <n v="-15697.57"/>
    <n v="36.5"/>
    <n v="25.99"/>
    <n v="168160"/>
    <n v="164981.46070000003"/>
    <x v="0"/>
    <x v="0"/>
    <x v="0"/>
    <x v="0"/>
    <x v="0"/>
    <x v="0"/>
    <x v="0"/>
    <x v="0"/>
    <n v="134999.07"/>
    <x v="0"/>
    <x v="0"/>
  </r>
  <r>
    <n v="9996930"/>
    <d v="2001-10-15T00:00:00"/>
    <x v="10"/>
    <x v="0"/>
    <x v="0"/>
    <n v="-18400"/>
    <n v="-18008.86"/>
    <n v="36.65"/>
    <n v="25.36"/>
    <n v="207736"/>
    <n v="203320.0294"/>
    <x v="0"/>
    <x v="0"/>
    <x v="0"/>
    <x v="0"/>
    <x v="0"/>
    <x v="0"/>
    <x v="0"/>
    <x v="0"/>
    <n v="157577.57"/>
    <x v="0"/>
    <x v="0"/>
  </r>
  <r>
    <n v="9996931"/>
    <d v="2001-10-15T00:00:00"/>
    <x v="10"/>
    <x v="0"/>
    <x v="0"/>
    <n v="-18400"/>
    <n v="-18008.86"/>
    <n v="36.5"/>
    <n v="25.36"/>
    <n v="204976"/>
    <n v="200618.70040000003"/>
    <x v="0"/>
    <x v="0"/>
    <x v="0"/>
    <x v="0"/>
    <x v="0"/>
    <x v="0"/>
    <x v="0"/>
    <x v="0"/>
    <n v="154876.24"/>
    <x v="0"/>
    <x v="0"/>
  </r>
  <r>
    <n v="9996930"/>
    <d v="2001-10-15T00:00:00"/>
    <x v="11"/>
    <x v="0"/>
    <x v="0"/>
    <n v="-16000"/>
    <n v="-15619.43"/>
    <n v="36.65"/>
    <n v="25.52"/>
    <n v="178080"/>
    <n v="173844.25589999999"/>
    <x v="0"/>
    <x v="0"/>
    <x v="0"/>
    <x v="0"/>
    <x v="0"/>
    <x v="0"/>
    <x v="0"/>
    <x v="0"/>
    <n v="136670.39000000001"/>
    <x v="0"/>
    <x v="0"/>
  </r>
  <r>
    <n v="9996931"/>
    <d v="2001-10-15T00:00:00"/>
    <x v="11"/>
    <x v="0"/>
    <x v="0"/>
    <n v="-16000"/>
    <n v="-15619.43"/>
    <n v="36.5"/>
    <n v="25.52"/>
    <n v="175680"/>
    <n v="171501.3414"/>
    <x v="0"/>
    <x v="0"/>
    <x v="0"/>
    <x v="0"/>
    <x v="0"/>
    <x v="0"/>
    <x v="0"/>
    <x v="0"/>
    <n v="134327.48000000001"/>
    <x v="0"/>
    <x v="0"/>
  </r>
  <r>
    <n v="9996930"/>
    <d v="2001-10-15T00:00:00"/>
    <x v="12"/>
    <x v="0"/>
    <x v="0"/>
    <n v="-16800"/>
    <n v="-16355.46"/>
    <n v="36.65"/>
    <n v="25.52"/>
    <n v="186984"/>
    <n v="182036.26979999998"/>
    <x v="0"/>
    <x v="0"/>
    <x v="0"/>
    <x v="0"/>
    <x v="0"/>
    <x v="0"/>
    <x v="0"/>
    <x v="0"/>
    <n v="143109.84"/>
    <x v="0"/>
    <x v="0"/>
  </r>
  <r>
    <n v="9996931"/>
    <d v="2001-10-15T00:00:00"/>
    <x v="12"/>
    <x v="0"/>
    <x v="0"/>
    <n v="-16800"/>
    <n v="-16355.46"/>
    <n v="36.5"/>
    <n v="25.52"/>
    <n v="184464"/>
    <n v="179582.95079999999"/>
    <x v="0"/>
    <x v="0"/>
    <x v="0"/>
    <x v="0"/>
    <x v="0"/>
    <x v="0"/>
    <x v="0"/>
    <x v="0"/>
    <n v="140656.53"/>
    <x v="0"/>
    <x v="0"/>
  </r>
  <r>
    <n v="9996944"/>
    <d v="2001-10-16T00:00:00"/>
    <x v="0"/>
    <x v="0"/>
    <x v="0"/>
    <n v="-16000"/>
    <n v="-15950.53"/>
    <n v="29.75"/>
    <n v="24.9"/>
    <n v="77600"/>
    <n v="77360.070500000031"/>
    <x v="0"/>
    <x v="0"/>
    <x v="0"/>
    <x v="0"/>
    <x v="0"/>
    <x v="0"/>
    <x v="0"/>
    <x v="0"/>
    <n v="62605.83"/>
    <x v="0"/>
    <x v="0"/>
  </r>
  <r>
    <n v="9997044"/>
    <d v="2001-11-07T00:00:00"/>
    <x v="0"/>
    <x v="0"/>
    <x v="0"/>
    <n v="16000"/>
    <n v="15950.53"/>
    <n v="28.25"/>
    <n v="25.1"/>
    <n v="-50400"/>
    <n v="-50244.169499999982"/>
    <x v="0"/>
    <x v="0"/>
    <x v="0"/>
    <x v="0"/>
    <x v="1"/>
    <x v="1"/>
    <x v="1"/>
    <x v="0"/>
    <n v="-38680.04"/>
    <x v="0"/>
    <x v="0"/>
  </r>
  <r>
    <n v="9997027"/>
    <d v="2001-10-29T00:00:00"/>
    <x v="1"/>
    <x v="3"/>
    <x v="0"/>
    <n v="-19600"/>
    <n v="-19504.91"/>
    <n v="20.8"/>
    <n v="18.38"/>
    <n v="47432"/>
    <n v="47201.882200000036"/>
    <x v="0"/>
    <x v="0"/>
    <x v="1"/>
    <x v="0"/>
    <x v="1"/>
    <x v="1"/>
    <x v="0"/>
    <x v="0"/>
    <n v="51687.39"/>
    <x v="0"/>
    <x v="0"/>
  </r>
  <r>
    <n v="9997027"/>
    <d v="2001-10-29T00:00:00"/>
    <x v="2"/>
    <x v="3"/>
    <x v="0"/>
    <n v="-17600"/>
    <n v="-17488.86"/>
    <n v="20.8"/>
    <n v="17.73"/>
    <n v="54032"/>
    <n v="53690.800200000005"/>
    <x v="0"/>
    <x v="0"/>
    <x v="1"/>
    <x v="0"/>
    <x v="1"/>
    <x v="1"/>
    <x v="0"/>
    <x v="0"/>
    <n v="46345.08"/>
    <x v="0"/>
    <x v="0"/>
  </r>
  <r>
    <n v="9997027"/>
    <d v="2001-10-29T00:00:00"/>
    <x v="4"/>
    <x v="3"/>
    <x v="0"/>
    <n v="-20400"/>
    <n v="-20237.88"/>
    <n v="20.8"/>
    <n v="15.8"/>
    <n v="102000"/>
    <n v="101189.4"/>
    <x v="0"/>
    <x v="0"/>
    <x v="1"/>
    <x v="0"/>
    <x v="1"/>
    <x v="1"/>
    <x v="0"/>
    <x v="0"/>
    <n v="65772.59"/>
    <x v="0"/>
    <x v="0"/>
  </r>
  <r>
    <n v="9997027"/>
    <d v="2001-10-29T00:00:00"/>
    <x v="5"/>
    <x v="3"/>
    <x v="0"/>
    <n v="-18400"/>
    <n v="-18229.080000000002"/>
    <n v="20.8"/>
    <n v="15.99"/>
    <n v="88504"/>
    <n v="87681.87480000002"/>
    <x v="0"/>
    <x v="0"/>
    <x v="1"/>
    <x v="0"/>
    <x v="1"/>
    <x v="1"/>
    <x v="0"/>
    <x v="0"/>
    <n v="51040.99"/>
    <x v="0"/>
    <x v="0"/>
  </r>
  <r>
    <n v="9997027"/>
    <d v="2001-10-29T00:00:00"/>
    <x v="6"/>
    <x v="3"/>
    <x v="0"/>
    <n v="-19600"/>
    <n v="-19383.810000000001"/>
    <n v="20.8"/>
    <n v="17.36"/>
    <n v="67424"/>
    <n v="66680.30640000003"/>
    <x v="0"/>
    <x v="0"/>
    <x v="1"/>
    <x v="0"/>
    <x v="1"/>
    <x v="1"/>
    <x v="0"/>
    <x v="0"/>
    <n v="58150.85"/>
    <x v="0"/>
    <x v="0"/>
  </r>
  <r>
    <n v="9997027"/>
    <d v="2001-10-29T00:00:00"/>
    <x v="3"/>
    <x v="3"/>
    <x v="0"/>
    <n v="-20000"/>
    <n v="-19745.259999999998"/>
    <n v="20.8"/>
    <n v="19.18"/>
    <n v="32400"/>
    <n v="31987.321200000017"/>
    <x v="0"/>
    <x v="0"/>
    <x v="1"/>
    <x v="0"/>
    <x v="1"/>
    <x v="1"/>
    <x v="0"/>
    <x v="0"/>
    <n v="17770.150000000001"/>
    <x v="0"/>
    <x v="0"/>
  </r>
  <r>
    <n v="9997027"/>
    <d v="2001-10-29T00:00:00"/>
    <x v="7"/>
    <x v="3"/>
    <x v="0"/>
    <n v="-19600"/>
    <n v="-19313.43"/>
    <n v="20.8"/>
    <n v="22.59"/>
    <n v="-35084"/>
    <n v="-34571.039699999987"/>
    <x v="0"/>
    <x v="0"/>
    <x v="1"/>
    <x v="0"/>
    <x v="1"/>
    <x v="1"/>
    <x v="0"/>
    <x v="0"/>
    <n v="-56975.41"/>
    <x v="0"/>
    <x v="0"/>
  </r>
  <r>
    <n v="9997027"/>
    <d v="2001-10-29T00:00:00"/>
    <x v="8"/>
    <x v="3"/>
    <x v="0"/>
    <n v="-19600"/>
    <n v="-19271.73"/>
    <n v="20.8"/>
    <n v="22.43"/>
    <n v="-31948"/>
    <n v="-31412.919899999979"/>
    <x v="0"/>
    <x v="0"/>
    <x v="1"/>
    <x v="0"/>
    <x v="1"/>
    <x v="1"/>
    <x v="0"/>
    <x v="0"/>
    <n v="-56852.38"/>
    <x v="0"/>
    <x v="0"/>
  </r>
  <r>
    <n v="9997027"/>
    <d v="2001-10-29T00:00:00"/>
    <x v="9"/>
    <x v="3"/>
    <x v="0"/>
    <n v="-20000"/>
    <n v="-19621.96"/>
    <n v="20.8"/>
    <n v="17.579999999999998"/>
    <n v="64400"/>
    <n v="63182.711200000042"/>
    <x v="0"/>
    <x v="0"/>
    <x v="1"/>
    <x v="0"/>
    <x v="1"/>
    <x v="1"/>
    <x v="0"/>
    <x v="0"/>
    <n v="43167.33"/>
    <x v="0"/>
    <x v="0"/>
  </r>
  <r>
    <n v="9997027"/>
    <d v="2001-10-29T00:00:00"/>
    <x v="10"/>
    <x v="3"/>
    <x v="0"/>
    <n v="-18800"/>
    <n v="-18400.36"/>
    <n v="20.8"/>
    <n v="15.85"/>
    <n v="93060"/>
    <n v="91081.782000000021"/>
    <x v="0"/>
    <x v="0"/>
    <x v="1"/>
    <x v="0"/>
    <x v="1"/>
    <x v="1"/>
    <x v="0"/>
    <x v="0"/>
    <n v="43167.21"/>
    <x v="0"/>
    <x v="0"/>
  </r>
  <r>
    <n v="9997027"/>
    <d v="2001-10-29T00:00:00"/>
    <x v="11"/>
    <x v="3"/>
    <x v="0"/>
    <n v="-20000"/>
    <n v="-19524.29"/>
    <n v="20.8"/>
    <n v="15.89"/>
    <n v="98200"/>
    <n v="95864.263900000005"/>
    <x v="0"/>
    <x v="0"/>
    <x v="1"/>
    <x v="0"/>
    <x v="1"/>
    <x v="1"/>
    <x v="0"/>
    <x v="0"/>
    <n v="45881.1"/>
    <x v="0"/>
    <x v="0"/>
  </r>
  <r>
    <n v="9997027"/>
    <d v="2001-10-29T00:00:00"/>
    <x v="12"/>
    <x v="3"/>
    <x v="0"/>
    <n v="-20400"/>
    <n v="-19860.2"/>
    <n v="20.8"/>
    <n v="17.21"/>
    <n v="73236"/>
    <n v="71298.118000000002"/>
    <x v="0"/>
    <x v="0"/>
    <x v="1"/>
    <x v="0"/>
    <x v="1"/>
    <x v="1"/>
    <x v="0"/>
    <x v="0"/>
    <n v="46671.040000000001"/>
    <x v="0"/>
    <x v="0"/>
  </r>
  <r>
    <n v="9996994"/>
    <d v="2001-10-24T00:00:00"/>
    <x v="13"/>
    <x v="3"/>
    <x v="4"/>
    <n v="-39200"/>
    <n v="-38049.68"/>
    <n v="22.5"/>
    <n v="20.420000000000002"/>
    <n v="81535.999999999927"/>
    <n v="79143.334399999934"/>
    <x v="0"/>
    <x v="0"/>
    <x v="1"/>
    <x v="0"/>
    <x v="1"/>
    <x v="1"/>
    <x v="0"/>
    <x v="0"/>
    <n v="89310.55"/>
    <x v="0"/>
    <x v="0"/>
  </r>
  <r>
    <n v="9996994"/>
    <d v="2001-10-24T00:00:00"/>
    <x v="14"/>
    <x v="3"/>
    <x v="4"/>
    <n v="-35200"/>
    <n v="-34065.050000000003"/>
    <n v="22.5"/>
    <n v="19.7"/>
    <n v="98560"/>
    <n v="95382.14"/>
    <x v="0"/>
    <x v="0"/>
    <x v="1"/>
    <x v="0"/>
    <x v="1"/>
    <x v="1"/>
    <x v="0"/>
    <x v="0"/>
    <n v="104268.16"/>
    <x v="0"/>
    <x v="0"/>
  </r>
  <r>
    <n v="9996994"/>
    <d v="2001-10-24T00:00:00"/>
    <x v="15"/>
    <x v="3"/>
    <x v="4"/>
    <n v="-40800"/>
    <n v="-39357.54"/>
    <n v="22.5"/>
    <n v="17.559999999999999"/>
    <n v="201552"/>
    <n v="194426.24760000006"/>
    <x v="0"/>
    <x v="0"/>
    <x v="1"/>
    <x v="0"/>
    <x v="1"/>
    <x v="1"/>
    <x v="0"/>
    <x v="0"/>
    <n v="203565.4"/>
    <x v="0"/>
    <x v="0"/>
  </r>
  <r>
    <n v="9996994"/>
    <d v="2001-10-24T00:00:00"/>
    <x v="16"/>
    <x v="3"/>
    <x v="4"/>
    <n v="-36800"/>
    <n v="-35378.58"/>
    <n v="22.5"/>
    <n v="17.77"/>
    <n v="174064"/>
    <n v="167340.68340000001"/>
    <x v="0"/>
    <x v="0"/>
    <x v="1"/>
    <x v="0"/>
    <x v="1"/>
    <x v="1"/>
    <x v="0"/>
    <x v="0"/>
    <n v="175779.26"/>
    <x v="0"/>
    <x v="0"/>
  </r>
  <r>
    <n v="9996994"/>
    <d v="2001-10-24T00:00:00"/>
    <x v="17"/>
    <x v="3"/>
    <x v="4"/>
    <n v="-40800"/>
    <n v="-39085.29"/>
    <n v="22.5"/>
    <n v="19.29"/>
    <n v="130968"/>
    <n v="125463.78090000004"/>
    <x v="0"/>
    <x v="0"/>
    <x v="1"/>
    <x v="0"/>
    <x v="1"/>
    <x v="1"/>
    <x v="0"/>
    <x v="0"/>
    <n v="135391.95000000001"/>
    <x v="0"/>
    <x v="0"/>
  </r>
  <r>
    <n v="9996994"/>
    <d v="2001-10-24T00:00:00"/>
    <x v="18"/>
    <x v="3"/>
    <x v="4"/>
    <n v="-38400"/>
    <n v="-36652.17"/>
    <n v="22.5"/>
    <n v="21.31"/>
    <n v="45696"/>
    <n v="43616.082300000046"/>
    <x v="0"/>
    <x v="0"/>
    <x v="1"/>
    <x v="0"/>
    <x v="1"/>
    <x v="1"/>
    <x v="0"/>
    <x v="0"/>
    <n v="54021.4"/>
    <x v="0"/>
    <x v="0"/>
  </r>
  <r>
    <n v="9996994"/>
    <d v="2001-10-24T00:00:00"/>
    <x v="19"/>
    <x v="3"/>
    <x v="4"/>
    <n v="-39200"/>
    <n v="-37273.82"/>
    <n v="22.5"/>
    <n v="25.1"/>
    <n v="-101920"/>
    <n v="-96911.932000000059"/>
    <x v="0"/>
    <x v="0"/>
    <x v="1"/>
    <x v="0"/>
    <x v="1"/>
    <x v="1"/>
    <x v="0"/>
    <x v="0"/>
    <n v="-84595.06"/>
    <x v="0"/>
    <x v="0"/>
  </r>
  <r>
    <n v="9996994"/>
    <d v="2001-10-24T00:00:00"/>
    <x v="20"/>
    <x v="3"/>
    <x v="4"/>
    <n v="-40800"/>
    <n v="-38642.050000000003"/>
    <n v="22.5"/>
    <n v="24.92"/>
    <n v="-98736.000000000073"/>
    <n v="-93513.761000000071"/>
    <x v="0"/>
    <x v="0"/>
    <x v="1"/>
    <x v="0"/>
    <x v="1"/>
    <x v="1"/>
    <x v="0"/>
    <x v="0"/>
    <n v="-80879.86"/>
    <x v="0"/>
    <x v="0"/>
  </r>
  <r>
    <n v="9996994"/>
    <d v="2001-10-24T00:00:00"/>
    <x v="21"/>
    <x v="3"/>
    <x v="4"/>
    <n v="-38400"/>
    <n v="-36223.51"/>
    <n v="22.5"/>
    <n v="19.53"/>
    <n v="114048"/>
    <n v="107583.82469999997"/>
    <x v="0"/>
    <x v="0"/>
    <x v="1"/>
    <x v="0"/>
    <x v="1"/>
    <x v="1"/>
    <x v="0"/>
    <x v="0"/>
    <n v="116886.37"/>
    <x v="0"/>
    <x v="0"/>
  </r>
  <r>
    <n v="9996994"/>
    <d v="2001-10-24T00:00:00"/>
    <x v="22"/>
    <x v="3"/>
    <x v="4"/>
    <n v="-37600"/>
    <n v="-35323.040000000001"/>
    <n v="22.5"/>
    <n v="17.62"/>
    <n v="183488"/>
    <n v="172376.43519999998"/>
    <x v="0"/>
    <x v="0"/>
    <x v="1"/>
    <x v="0"/>
    <x v="1"/>
    <x v="1"/>
    <x v="0"/>
    <x v="0"/>
    <n v="180671.89"/>
    <x v="0"/>
    <x v="0"/>
  </r>
  <r>
    <n v="9996994"/>
    <d v="2001-10-24T00:00:00"/>
    <x v="23"/>
    <x v="3"/>
    <x v="4"/>
    <n v="-41600"/>
    <n v="-38919.46"/>
    <n v="22.5"/>
    <n v="17.649999999999999"/>
    <n v="201760"/>
    <n v="188759.38100000005"/>
    <x v="0"/>
    <x v="0"/>
    <x v="1"/>
    <x v="0"/>
    <x v="1"/>
    <x v="1"/>
    <x v="0"/>
    <x v="0"/>
    <n v="197802.67"/>
    <x v="0"/>
    <x v="0"/>
  </r>
  <r>
    <n v="9996994"/>
    <d v="2001-10-24T00:00:00"/>
    <x v="24"/>
    <x v="3"/>
    <x v="4"/>
    <n v="-39200"/>
    <n v="-36516.800000000003"/>
    <n v="22.5"/>
    <n v="19.12"/>
    <n v="132496"/>
    <n v="123426.78399999997"/>
    <x v="0"/>
    <x v="0"/>
    <x v="1"/>
    <x v="0"/>
    <x v="1"/>
    <x v="1"/>
    <x v="0"/>
    <x v="0"/>
    <n v="132737.01"/>
    <x v="0"/>
    <x v="0"/>
  </r>
  <r>
    <n v="9996887"/>
    <d v="2001-10-08T00:00:00"/>
    <x v="0"/>
    <x v="4"/>
    <x v="0"/>
    <n v="21200"/>
    <n v="21134.45"/>
    <n v="20"/>
    <n v="16.5"/>
    <n v="-74200"/>
    <n v="-73970.574999999997"/>
    <x v="0"/>
    <x v="0"/>
    <x v="1"/>
    <x v="0"/>
    <x v="0"/>
    <x v="2"/>
    <x v="1"/>
    <x v="0"/>
    <n v="-79253.320000000007"/>
    <x v="0"/>
    <x v="0"/>
  </r>
  <r>
    <n v="9992877"/>
    <d v="2001-03-20T00:00:00"/>
    <x v="1"/>
    <x v="5"/>
    <x v="0"/>
    <n v="17600"/>
    <n v="17514.61"/>
    <n v="48.4"/>
    <n v="25.9"/>
    <n v="-396000"/>
    <n v="-394078.72500000003"/>
    <x v="0"/>
    <x v="0"/>
    <x v="1"/>
    <x v="0"/>
    <x v="0"/>
    <x v="2"/>
    <x v="1"/>
    <x v="0"/>
    <n v="-441368.2"/>
    <x v="0"/>
    <x v="0"/>
  </r>
  <r>
    <n v="9993926"/>
    <d v="2001-06-06T00:00:00"/>
    <x v="1"/>
    <x v="5"/>
    <x v="0"/>
    <n v="17600"/>
    <n v="17514.61"/>
    <n v="36.5"/>
    <n v="25.9"/>
    <n v="-186560"/>
    <n v="-185654.86600000004"/>
    <x v="0"/>
    <x v="0"/>
    <x v="1"/>
    <x v="0"/>
    <x v="0"/>
    <x v="2"/>
    <x v="1"/>
    <x v="0"/>
    <n v="-232944.33"/>
    <x v="0"/>
    <x v="0"/>
  </r>
  <r>
    <n v="9996816"/>
    <d v="2001-09-24T00:00:00"/>
    <x v="1"/>
    <x v="5"/>
    <x v="0"/>
    <n v="-17600"/>
    <n v="-17514.61"/>
    <n v="27.8"/>
    <n v="28.26"/>
    <n v="-8096.0000000000146"/>
    <n v="-8056.7206000000151"/>
    <x v="0"/>
    <x v="0"/>
    <x v="1"/>
    <x v="0"/>
    <x v="0"/>
    <x v="2"/>
    <x v="0"/>
    <x v="0"/>
    <n v="80567.210000000006"/>
    <x v="0"/>
    <x v="0"/>
  </r>
  <r>
    <n v="9996914"/>
    <d v="2001-10-12T00:00:00"/>
    <x v="1"/>
    <x v="5"/>
    <x v="0"/>
    <n v="-17600"/>
    <n v="-17514.61"/>
    <n v="27.5"/>
    <n v="28.26"/>
    <n v="-13376"/>
    <n v="-13311.103600000028"/>
    <x v="0"/>
    <x v="0"/>
    <x v="1"/>
    <x v="0"/>
    <x v="0"/>
    <x v="2"/>
    <x v="0"/>
    <x v="0"/>
    <n v="75312.83"/>
    <x v="0"/>
    <x v="0"/>
  </r>
  <r>
    <n v="9997386"/>
    <d v="2001-11-28T00:00:00"/>
    <x v="1"/>
    <x v="5"/>
    <x v="2"/>
    <n v="-8800"/>
    <n v="-8757.31"/>
    <n v="28.5"/>
    <n v="28.26"/>
    <n v="2111.9999999999864"/>
    <n v="2101.7543999999862"/>
    <x v="0"/>
    <x v="0"/>
    <x v="1"/>
    <x v="0"/>
    <x v="1"/>
    <x v="1"/>
    <x v="0"/>
    <x v="0"/>
    <n v="46413.72"/>
    <x v="0"/>
    <x v="0"/>
  </r>
  <r>
    <n v="9992877"/>
    <d v="2001-03-20T00:00:00"/>
    <x v="2"/>
    <x v="5"/>
    <x v="0"/>
    <n v="16000"/>
    <n v="15898.96"/>
    <n v="48.4"/>
    <n v="25.33"/>
    <n v="-369120"/>
    <n v="-366789.00719999999"/>
    <x v="0"/>
    <x v="0"/>
    <x v="1"/>
    <x v="0"/>
    <x v="0"/>
    <x v="2"/>
    <x v="1"/>
    <x v="0"/>
    <n v="-400653.85"/>
    <x v="0"/>
    <x v="0"/>
  </r>
  <r>
    <n v="9993926"/>
    <d v="2001-06-06T00:00:00"/>
    <x v="2"/>
    <x v="5"/>
    <x v="0"/>
    <n v="16000"/>
    <n v="15898.96"/>
    <n v="36.5"/>
    <n v="25.33"/>
    <n v="-178720"/>
    <n v="-177591.38320000001"/>
    <x v="0"/>
    <x v="0"/>
    <x v="1"/>
    <x v="0"/>
    <x v="0"/>
    <x v="2"/>
    <x v="1"/>
    <x v="0"/>
    <n v="-211456.2"/>
    <x v="0"/>
    <x v="0"/>
  </r>
  <r>
    <n v="9996816"/>
    <d v="2001-09-24T00:00:00"/>
    <x v="2"/>
    <x v="5"/>
    <x v="0"/>
    <n v="-16000"/>
    <n v="-15898.96"/>
    <n v="27.8"/>
    <n v="27.63"/>
    <n v="2720.0000000000273"/>
    <n v="2702.8232000000271"/>
    <x v="0"/>
    <x v="0"/>
    <x v="1"/>
    <x v="0"/>
    <x v="0"/>
    <x v="2"/>
    <x v="0"/>
    <x v="0"/>
    <n v="73135.23"/>
    <x v="0"/>
    <x v="0"/>
  </r>
  <r>
    <n v="9996914"/>
    <d v="2001-10-12T00:00:00"/>
    <x v="2"/>
    <x v="5"/>
    <x v="0"/>
    <n v="-16000"/>
    <n v="-15898.96"/>
    <n v="27.5"/>
    <n v="27.63"/>
    <n v="-2079.9999999999841"/>
    <n v="-2066.8647999999839"/>
    <x v="0"/>
    <x v="0"/>
    <x v="1"/>
    <x v="0"/>
    <x v="0"/>
    <x v="2"/>
    <x v="0"/>
    <x v="0"/>
    <n v="68365.539999999994"/>
    <x v="0"/>
    <x v="0"/>
  </r>
  <r>
    <n v="9997386"/>
    <d v="2001-11-28T00:00:00"/>
    <x v="2"/>
    <x v="5"/>
    <x v="2"/>
    <n v="-8000"/>
    <n v="-7949.48"/>
    <n v="28.5"/>
    <n v="27.63"/>
    <n v="6960.0000000000082"/>
    <n v="6916.0476000000072"/>
    <x v="0"/>
    <x v="0"/>
    <x v="1"/>
    <x v="0"/>
    <x v="1"/>
    <x v="1"/>
    <x v="0"/>
    <x v="0"/>
    <n v="42132.25"/>
    <x v="0"/>
    <x v="0"/>
  </r>
  <r>
    <n v="9992877"/>
    <d v="2001-03-20T00:00:00"/>
    <x v="4"/>
    <x v="5"/>
    <x v="0"/>
    <n v="16800"/>
    <n v="16666.490000000002"/>
    <n v="48.4"/>
    <n v="23.97"/>
    <n v="-410424"/>
    <n v="-407162.35070000001"/>
    <x v="0"/>
    <x v="0"/>
    <x v="1"/>
    <x v="0"/>
    <x v="0"/>
    <x v="2"/>
    <x v="1"/>
    <x v="0"/>
    <n v="-416661.77"/>
    <x v="0"/>
    <x v="0"/>
  </r>
  <r>
    <n v="9996816"/>
    <d v="2001-09-24T00:00:00"/>
    <x v="4"/>
    <x v="5"/>
    <x v="0"/>
    <n v="-16800"/>
    <n v="-16666.490000000002"/>
    <n v="27.8"/>
    <n v="26.14"/>
    <n v="27888"/>
    <n v="27666.373400000004"/>
    <x v="0"/>
    <x v="0"/>
    <x v="1"/>
    <x v="0"/>
    <x v="0"/>
    <x v="2"/>
    <x v="0"/>
    <x v="0"/>
    <n v="73332.13"/>
    <x v="0"/>
    <x v="0"/>
  </r>
  <r>
    <n v="9996914"/>
    <d v="2001-10-12T00:00:00"/>
    <x v="4"/>
    <x v="5"/>
    <x v="0"/>
    <n v="-16800"/>
    <n v="-16666.490000000002"/>
    <n v="27.5"/>
    <n v="26.14"/>
    <n v="22848"/>
    <n v="22666.426399999993"/>
    <x v="0"/>
    <x v="0"/>
    <x v="1"/>
    <x v="0"/>
    <x v="0"/>
    <x v="2"/>
    <x v="0"/>
    <x v="0"/>
    <n v="68332.179999999993"/>
    <x v="0"/>
    <x v="0"/>
  </r>
  <r>
    <n v="9997386"/>
    <d v="2001-11-28T00:00:00"/>
    <x v="4"/>
    <x v="5"/>
    <x v="2"/>
    <n v="-8400"/>
    <n v="-8333.24"/>
    <n v="28.5"/>
    <n v="26.14"/>
    <n v="19824"/>
    <n v="19666.446399999993"/>
    <x v="0"/>
    <x v="0"/>
    <x v="1"/>
    <x v="0"/>
    <x v="1"/>
    <x v="1"/>
    <x v="0"/>
    <x v="0"/>
    <n v="42499.33"/>
    <x v="0"/>
    <x v="0"/>
  </r>
  <r>
    <n v="9992877"/>
    <d v="2001-03-20T00:00:00"/>
    <x v="5"/>
    <x v="5"/>
    <x v="0"/>
    <n v="17600"/>
    <n v="17436.509999999998"/>
    <n v="48.4"/>
    <n v="23.09"/>
    <n v="-445456"/>
    <n v="-441318.06809999992"/>
    <x v="0"/>
    <x v="0"/>
    <x v="1"/>
    <x v="0"/>
    <x v="0"/>
    <x v="2"/>
    <x v="1"/>
    <x v="0"/>
    <n v="-435912.39"/>
    <x v="0"/>
    <x v="0"/>
  </r>
  <r>
    <n v="9996816"/>
    <d v="2001-09-24T00:00:00"/>
    <x v="5"/>
    <x v="5"/>
    <x v="0"/>
    <n v="-17600"/>
    <n v="-17436.509999999998"/>
    <n v="27.8"/>
    <n v="25.19"/>
    <n v="45936"/>
    <n v="45509.291099999988"/>
    <x v="0"/>
    <x v="0"/>
    <x v="1"/>
    <x v="0"/>
    <x v="0"/>
    <x v="2"/>
    <x v="0"/>
    <x v="0"/>
    <n v="76720.22"/>
    <x v="0"/>
    <x v="0"/>
  </r>
  <r>
    <n v="9996914"/>
    <d v="2001-10-12T00:00:00"/>
    <x v="5"/>
    <x v="5"/>
    <x v="0"/>
    <n v="-17600"/>
    <n v="-17436.509999999998"/>
    <n v="27.5"/>
    <n v="25.19"/>
    <n v="40656"/>
    <n v="40278.338099999972"/>
    <x v="0"/>
    <x v="0"/>
    <x v="1"/>
    <x v="0"/>
    <x v="0"/>
    <x v="2"/>
    <x v="0"/>
    <x v="0"/>
    <n v="71489.27"/>
    <x v="0"/>
    <x v="0"/>
  </r>
  <r>
    <n v="9997386"/>
    <d v="2001-11-28T00:00:00"/>
    <x v="5"/>
    <x v="5"/>
    <x v="2"/>
    <n v="-8800"/>
    <n v="-8718.26"/>
    <n v="28.5"/>
    <n v="25.19"/>
    <n v="29128"/>
    <n v="28857.440599999991"/>
    <x v="0"/>
    <x v="0"/>
    <x v="1"/>
    <x v="0"/>
    <x v="1"/>
    <x v="1"/>
    <x v="0"/>
    <x v="0"/>
    <n v="44462.89"/>
    <x v="0"/>
    <x v="0"/>
  </r>
  <r>
    <n v="9992877"/>
    <d v="2001-03-20T00:00:00"/>
    <x v="6"/>
    <x v="5"/>
    <x v="0"/>
    <n v="17600"/>
    <n v="17405.87"/>
    <n v="48.4"/>
    <n v="24.2"/>
    <n v="-425920"/>
    <n v="-421222.05399999995"/>
    <x v="0"/>
    <x v="0"/>
    <x v="1"/>
    <x v="0"/>
    <x v="0"/>
    <x v="2"/>
    <x v="1"/>
    <x v="0"/>
    <n v="-393372.61"/>
    <x v="0"/>
    <x v="0"/>
  </r>
  <r>
    <n v="9996816"/>
    <d v="2001-09-24T00:00:00"/>
    <x v="6"/>
    <x v="5"/>
    <x v="0"/>
    <n v="-17600"/>
    <n v="-17405.87"/>
    <n v="27.8"/>
    <n v="26.4"/>
    <n v="24640"/>
    <n v="24368.218000000037"/>
    <x v="0"/>
    <x v="0"/>
    <x v="1"/>
    <x v="0"/>
    <x v="0"/>
    <x v="2"/>
    <x v="0"/>
    <x v="0"/>
    <n v="34811.74"/>
    <x v="0"/>
    <x v="0"/>
  </r>
  <r>
    <n v="9996914"/>
    <d v="2001-10-12T00:00:00"/>
    <x v="6"/>
    <x v="5"/>
    <x v="0"/>
    <n v="-17600"/>
    <n v="-17405.87"/>
    <n v="27.5"/>
    <n v="26.4"/>
    <n v="19360"/>
    <n v="19146.457000000024"/>
    <x v="0"/>
    <x v="0"/>
    <x v="1"/>
    <x v="0"/>
    <x v="0"/>
    <x v="2"/>
    <x v="0"/>
    <x v="0"/>
    <n v="29589.98"/>
    <x v="0"/>
    <x v="0"/>
  </r>
  <r>
    <n v="9997386"/>
    <d v="2001-11-28T00:00:00"/>
    <x v="6"/>
    <x v="5"/>
    <x v="2"/>
    <n v="-8800"/>
    <n v="-8702.93"/>
    <n v="28.5"/>
    <n v="26.4"/>
    <n v="18480"/>
    <n v="18276.153000000013"/>
    <x v="0"/>
    <x v="0"/>
    <x v="1"/>
    <x v="0"/>
    <x v="1"/>
    <x v="1"/>
    <x v="0"/>
    <x v="0"/>
    <n v="23497.919999999998"/>
    <x v="0"/>
    <x v="0"/>
  </r>
  <r>
    <n v="9992877"/>
    <d v="2001-03-20T00:00:00"/>
    <x v="3"/>
    <x v="5"/>
    <x v="0"/>
    <n v="16000"/>
    <n v="15796.21"/>
    <n v="48.4"/>
    <n v="26.81"/>
    <n v="-345440"/>
    <n v="-341040.17389999999"/>
    <x v="0"/>
    <x v="0"/>
    <x v="1"/>
    <x v="0"/>
    <x v="0"/>
    <x v="2"/>
    <x v="1"/>
    <x v="0"/>
    <n v="-303287.65999999997"/>
    <x v="0"/>
    <x v="0"/>
  </r>
  <r>
    <n v="9996816"/>
    <d v="2001-09-24T00:00:00"/>
    <x v="3"/>
    <x v="5"/>
    <x v="0"/>
    <n v="-16000"/>
    <n v="-15796.21"/>
    <n v="27.8"/>
    <n v="29.25"/>
    <n v="-23200"/>
    <n v="-22904.504499999988"/>
    <x v="0"/>
    <x v="0"/>
    <x v="1"/>
    <x v="0"/>
    <x v="0"/>
    <x v="2"/>
    <x v="0"/>
    <x v="0"/>
    <n v="-22114.3"/>
    <x v="0"/>
    <x v="0"/>
  </r>
  <r>
    <n v="9996914"/>
    <d v="2001-10-12T00:00:00"/>
    <x v="3"/>
    <x v="5"/>
    <x v="0"/>
    <n v="-16000"/>
    <n v="-15796.21"/>
    <n v="27.5"/>
    <n v="29.25"/>
    <n v="-28000"/>
    <n v="-27643.3675"/>
    <x v="0"/>
    <x v="0"/>
    <x v="1"/>
    <x v="0"/>
    <x v="0"/>
    <x v="2"/>
    <x v="0"/>
    <x v="0"/>
    <n v="-26853.17"/>
    <x v="0"/>
    <x v="0"/>
  </r>
  <r>
    <n v="9997386"/>
    <d v="2001-11-28T00:00:00"/>
    <x v="3"/>
    <x v="5"/>
    <x v="2"/>
    <n v="-8000"/>
    <n v="-7898.11"/>
    <n v="28.5"/>
    <n v="29.25"/>
    <n v="-6000"/>
    <n v="-5923.5824999999995"/>
    <x v="0"/>
    <x v="0"/>
    <x v="1"/>
    <x v="0"/>
    <x v="1"/>
    <x v="1"/>
    <x v="0"/>
    <x v="0"/>
    <n v="-5528.48"/>
    <x v="0"/>
    <x v="0"/>
  </r>
  <r>
    <n v="9992877"/>
    <d v="2001-03-20T00:00:00"/>
    <x v="7"/>
    <x v="5"/>
    <x v="0"/>
    <n v="17600"/>
    <n v="17342.669999999998"/>
    <n v="48.4"/>
    <n v="33.020000000000003"/>
    <n v="-270688"/>
    <n v="-266730.26459999988"/>
    <x v="0"/>
    <x v="0"/>
    <x v="1"/>
    <x v="0"/>
    <x v="0"/>
    <x v="2"/>
    <x v="1"/>
    <x v="0"/>
    <n v="-192937.24"/>
    <x v="0"/>
    <x v="0"/>
  </r>
  <r>
    <n v="9996816"/>
    <d v="2001-09-24T00:00:00"/>
    <x v="7"/>
    <x v="5"/>
    <x v="0"/>
    <n v="-17600"/>
    <n v="-17342.669999999998"/>
    <n v="27.8"/>
    <n v="36.020000000000003"/>
    <n v="-144672"/>
    <n v="-142556.74740000002"/>
    <x v="0"/>
    <x v="0"/>
    <x v="1"/>
    <x v="0"/>
    <x v="0"/>
    <x v="2"/>
    <x v="0"/>
    <x v="0"/>
    <n v="-164321.82999999999"/>
    <x v="0"/>
    <x v="0"/>
  </r>
  <r>
    <n v="9996914"/>
    <d v="2001-10-12T00:00:00"/>
    <x v="7"/>
    <x v="5"/>
    <x v="0"/>
    <n v="-17600"/>
    <n v="-17342.669999999998"/>
    <n v="27.5"/>
    <n v="36.020000000000003"/>
    <n v="-149952"/>
    <n v="-147759.54840000003"/>
    <x v="0"/>
    <x v="0"/>
    <x v="1"/>
    <x v="0"/>
    <x v="0"/>
    <x v="2"/>
    <x v="0"/>
    <x v="0"/>
    <n v="-169524.63"/>
    <x v="0"/>
    <x v="0"/>
  </r>
  <r>
    <n v="9997386"/>
    <d v="2001-11-28T00:00:00"/>
    <x v="7"/>
    <x v="5"/>
    <x v="2"/>
    <n v="-8800"/>
    <n v="-8671.34"/>
    <n v="28.5"/>
    <n v="36.020000000000003"/>
    <n v="-66176"/>
    <n v="-65208.476800000026"/>
    <x v="0"/>
    <x v="0"/>
    <x v="1"/>
    <x v="0"/>
    <x v="1"/>
    <x v="1"/>
    <x v="0"/>
    <x v="0"/>
    <n v="-76090.98"/>
    <x v="0"/>
    <x v="0"/>
  </r>
  <r>
    <n v="9992877"/>
    <d v="2001-03-20T00:00:00"/>
    <x v="8"/>
    <x v="5"/>
    <x v="0"/>
    <n v="17600"/>
    <n v="17305.22"/>
    <n v="48.4"/>
    <n v="33.020000000000003"/>
    <n v="-270688"/>
    <n v="-266154.28359999997"/>
    <x v="0"/>
    <x v="0"/>
    <x v="1"/>
    <x v="0"/>
    <x v="0"/>
    <x v="2"/>
    <x v="1"/>
    <x v="0"/>
    <n v="-192520.6"/>
    <x v="0"/>
    <x v="0"/>
  </r>
  <r>
    <n v="9996816"/>
    <d v="2001-09-24T00:00:00"/>
    <x v="8"/>
    <x v="5"/>
    <x v="0"/>
    <n v="-17600"/>
    <n v="-17305.22"/>
    <n v="27.8"/>
    <n v="36.020000000000003"/>
    <n v="-144672"/>
    <n v="-142248.90840000004"/>
    <x v="0"/>
    <x v="0"/>
    <x v="1"/>
    <x v="0"/>
    <x v="0"/>
    <x v="2"/>
    <x v="0"/>
    <x v="0"/>
    <n v="-163966.99"/>
    <x v="0"/>
    <x v="0"/>
  </r>
  <r>
    <n v="9996914"/>
    <d v="2001-10-12T00:00:00"/>
    <x v="8"/>
    <x v="5"/>
    <x v="0"/>
    <n v="-17600"/>
    <n v="-17305.22"/>
    <n v="27.5"/>
    <n v="36.020000000000003"/>
    <n v="-149952"/>
    <n v="-147440.47440000006"/>
    <x v="0"/>
    <x v="0"/>
    <x v="1"/>
    <x v="0"/>
    <x v="0"/>
    <x v="2"/>
    <x v="0"/>
    <x v="0"/>
    <n v="-169158.55"/>
    <x v="0"/>
    <x v="0"/>
  </r>
  <r>
    <n v="9997386"/>
    <d v="2001-11-28T00:00:00"/>
    <x v="8"/>
    <x v="5"/>
    <x v="2"/>
    <n v="-8800"/>
    <n v="-8652.61"/>
    <n v="28.5"/>
    <n v="36.020000000000003"/>
    <n v="-66176"/>
    <n v="-65067.627200000032"/>
    <x v="0"/>
    <x v="0"/>
    <x v="1"/>
    <x v="0"/>
    <x v="1"/>
    <x v="1"/>
    <x v="0"/>
    <x v="0"/>
    <n v="-75926.67"/>
    <x v="0"/>
    <x v="0"/>
  </r>
  <r>
    <n v="9992877"/>
    <d v="2001-03-20T00:00:00"/>
    <x v="9"/>
    <x v="5"/>
    <x v="0"/>
    <n v="16000"/>
    <n v="15697.57"/>
    <n v="48.4"/>
    <n v="21.42"/>
    <n v="-431680"/>
    <n v="-423520.43859999994"/>
    <x v="0"/>
    <x v="0"/>
    <x v="1"/>
    <x v="0"/>
    <x v="0"/>
    <x v="2"/>
    <x v="1"/>
    <x v="0"/>
    <n v="-337497.67"/>
    <x v="0"/>
    <x v="0"/>
  </r>
  <r>
    <n v="9996816"/>
    <d v="2001-09-24T00:00:00"/>
    <x v="9"/>
    <x v="5"/>
    <x v="0"/>
    <n v="-16000"/>
    <n v="-15697.57"/>
    <n v="27.8"/>
    <n v="23.37"/>
    <n v="70880"/>
    <n v="69540.235099999991"/>
    <x v="0"/>
    <x v="0"/>
    <x v="1"/>
    <x v="0"/>
    <x v="0"/>
    <x v="2"/>
    <x v="0"/>
    <x v="0"/>
    <n v="14127.81"/>
    <x v="0"/>
    <x v="0"/>
  </r>
  <r>
    <n v="9996914"/>
    <d v="2001-10-12T00:00:00"/>
    <x v="9"/>
    <x v="5"/>
    <x v="0"/>
    <n v="-16000"/>
    <n v="-15697.57"/>
    <n v="27.5"/>
    <n v="23.37"/>
    <n v="66080"/>
    <n v="64830.964099999983"/>
    <x v="0"/>
    <x v="0"/>
    <x v="1"/>
    <x v="0"/>
    <x v="0"/>
    <x v="2"/>
    <x v="0"/>
    <x v="0"/>
    <n v="9418.5400000000009"/>
    <x v="0"/>
    <x v="0"/>
  </r>
  <r>
    <n v="9997386"/>
    <d v="2001-11-28T00:00:00"/>
    <x v="9"/>
    <x v="5"/>
    <x v="2"/>
    <n v="-8000"/>
    <n v="-7848.78"/>
    <n v="28.5"/>
    <n v="23.37"/>
    <n v="41040"/>
    <n v="40264.241399999992"/>
    <x v="0"/>
    <x v="0"/>
    <x v="1"/>
    <x v="0"/>
    <x v="1"/>
    <x v="1"/>
    <x v="0"/>
    <x v="0"/>
    <n v="12558.05"/>
    <x v="0"/>
    <x v="0"/>
  </r>
  <r>
    <n v="9992877"/>
    <d v="2001-03-20T00:00:00"/>
    <x v="10"/>
    <x v="5"/>
    <x v="0"/>
    <n v="18400"/>
    <n v="18008.86"/>
    <n v="48.4"/>
    <n v="20.059999999999999"/>
    <n v="-521456"/>
    <n v="-510371.09240000002"/>
    <x v="0"/>
    <x v="0"/>
    <x v="1"/>
    <x v="0"/>
    <x v="0"/>
    <x v="2"/>
    <x v="1"/>
    <x v="0"/>
    <n v="-387190.14"/>
    <x v="0"/>
    <x v="0"/>
  </r>
  <r>
    <n v="9996816"/>
    <d v="2001-09-24T00:00:00"/>
    <x v="10"/>
    <x v="5"/>
    <x v="0"/>
    <n v="-18400"/>
    <n v="-18008.86"/>
    <n v="27.8"/>
    <n v="21.88"/>
    <n v="108928"/>
    <n v="106612.45120000004"/>
    <x v="0"/>
    <x v="0"/>
    <x v="1"/>
    <x v="0"/>
    <x v="0"/>
    <x v="2"/>
    <x v="0"/>
    <x v="0"/>
    <n v="16207.53"/>
    <x v="0"/>
    <x v="0"/>
  </r>
  <r>
    <n v="9996914"/>
    <d v="2001-10-12T00:00:00"/>
    <x v="10"/>
    <x v="5"/>
    <x v="0"/>
    <n v="-18400"/>
    <n v="-18008.86"/>
    <n v="27.5"/>
    <n v="21.88"/>
    <n v="103408"/>
    <n v="101209.79320000001"/>
    <x v="0"/>
    <x v="0"/>
    <x v="1"/>
    <x v="0"/>
    <x v="0"/>
    <x v="2"/>
    <x v="0"/>
    <x v="0"/>
    <n v="10804.87"/>
    <x v="0"/>
    <x v="0"/>
  </r>
  <r>
    <n v="9997386"/>
    <d v="2001-11-28T00:00:00"/>
    <x v="10"/>
    <x v="5"/>
    <x v="2"/>
    <n v="-9200"/>
    <n v="-9004.43"/>
    <n v="28.5"/>
    <n v="21.88"/>
    <n v="60904"/>
    <n v="59609.326600000008"/>
    <x v="0"/>
    <x v="0"/>
    <x v="1"/>
    <x v="0"/>
    <x v="1"/>
    <x v="1"/>
    <x v="0"/>
    <x v="0"/>
    <n v="14406.87"/>
    <x v="0"/>
    <x v="0"/>
  </r>
  <r>
    <n v="9992877"/>
    <d v="2001-03-20T00:00:00"/>
    <x v="11"/>
    <x v="5"/>
    <x v="0"/>
    <n v="16000"/>
    <n v="15619.43"/>
    <n v="48.4"/>
    <n v="20.16"/>
    <n v="-451840"/>
    <n v="-441092.70319999999"/>
    <x v="0"/>
    <x v="0"/>
    <x v="1"/>
    <x v="0"/>
    <x v="0"/>
    <x v="2"/>
    <x v="1"/>
    <x v="0"/>
    <n v="-335818.11"/>
    <x v="0"/>
    <x v="0"/>
  </r>
  <r>
    <n v="9996816"/>
    <d v="2001-09-24T00:00:00"/>
    <x v="11"/>
    <x v="5"/>
    <x v="0"/>
    <n v="-16000"/>
    <n v="-15619.43"/>
    <n v="27.8"/>
    <n v="21.99"/>
    <n v="92960"/>
    <n v="90748.888300000035"/>
    <x v="0"/>
    <x v="0"/>
    <x v="1"/>
    <x v="0"/>
    <x v="0"/>
    <x v="2"/>
    <x v="0"/>
    <x v="0"/>
    <n v="14057.88"/>
    <x v="0"/>
    <x v="0"/>
  </r>
  <r>
    <n v="9996914"/>
    <d v="2001-10-12T00:00:00"/>
    <x v="11"/>
    <x v="5"/>
    <x v="0"/>
    <n v="-16000"/>
    <n v="-15619.43"/>
    <n v="27.5"/>
    <n v="21.99"/>
    <n v="88160"/>
    <n v="86063.059300000023"/>
    <x v="0"/>
    <x v="0"/>
    <x v="1"/>
    <x v="0"/>
    <x v="0"/>
    <x v="2"/>
    <x v="0"/>
    <x v="0"/>
    <n v="9372.0499999999993"/>
    <x v="0"/>
    <x v="0"/>
  </r>
  <r>
    <n v="9997386"/>
    <d v="2001-11-28T00:00:00"/>
    <x v="11"/>
    <x v="5"/>
    <x v="2"/>
    <n v="-8000"/>
    <n v="-7809.71"/>
    <n v="28.5"/>
    <n v="21.99"/>
    <n v="52080"/>
    <n v="50841.212100000012"/>
    <x v="0"/>
    <x v="0"/>
    <x v="1"/>
    <x v="0"/>
    <x v="1"/>
    <x v="1"/>
    <x v="0"/>
    <x v="0"/>
    <n v="12495.74"/>
    <x v="0"/>
    <x v="0"/>
  </r>
  <r>
    <n v="9992877"/>
    <d v="2001-03-20T00:00:00"/>
    <x v="12"/>
    <x v="5"/>
    <x v="0"/>
    <n v="16800"/>
    <n v="16355.46"/>
    <n v="48.4"/>
    <n v="20.03"/>
    <n v="-476616"/>
    <n v="-464004.40019999992"/>
    <x v="0"/>
    <x v="0"/>
    <x v="1"/>
    <x v="0"/>
    <x v="0"/>
    <x v="2"/>
    <x v="1"/>
    <x v="0"/>
    <n v="-351642.34"/>
    <x v="0"/>
    <x v="0"/>
  </r>
  <r>
    <n v="9996816"/>
    <d v="2001-09-24T00:00:00"/>
    <x v="12"/>
    <x v="5"/>
    <x v="0"/>
    <n v="-16800"/>
    <n v="-16355.46"/>
    <n v="27.8"/>
    <n v="21.85"/>
    <n v="99960"/>
    <n v="97314.986999999979"/>
    <x v="0"/>
    <x v="0"/>
    <x v="1"/>
    <x v="0"/>
    <x v="0"/>
    <x v="2"/>
    <x v="0"/>
    <x v="0"/>
    <n v="14719.91"/>
    <x v="0"/>
    <x v="0"/>
  </r>
  <r>
    <n v="9996914"/>
    <d v="2001-10-12T00:00:00"/>
    <x v="12"/>
    <x v="5"/>
    <x v="0"/>
    <n v="-16800"/>
    <n v="-16355.46"/>
    <n v="27.5"/>
    <n v="21.85"/>
    <n v="94920"/>
    <n v="92408.348999999973"/>
    <x v="0"/>
    <x v="0"/>
    <x v="1"/>
    <x v="0"/>
    <x v="0"/>
    <x v="2"/>
    <x v="0"/>
    <x v="0"/>
    <n v="9813.27"/>
    <x v="0"/>
    <x v="0"/>
  </r>
  <r>
    <n v="9997386"/>
    <d v="2001-11-28T00:00:00"/>
    <x v="12"/>
    <x v="5"/>
    <x v="2"/>
    <n v="-8400"/>
    <n v="-8177.73"/>
    <n v="28.5"/>
    <n v="21.85"/>
    <n v="55860"/>
    <n v="54381.904499999982"/>
    <x v="0"/>
    <x v="0"/>
    <x v="1"/>
    <x v="0"/>
    <x v="1"/>
    <x v="1"/>
    <x v="0"/>
    <x v="0"/>
    <n v="13084.37"/>
    <x v="0"/>
    <x v="0"/>
  </r>
  <r>
    <n v="9992876"/>
    <d v="2001-03-20T00:00:00"/>
    <x v="13"/>
    <x v="5"/>
    <x v="0"/>
    <n v="17600"/>
    <n v="17083.53"/>
    <n v="46.6"/>
    <n v="32.44"/>
    <n v="-249216"/>
    <n v="-241902.78480000005"/>
    <x v="0"/>
    <x v="0"/>
    <x v="1"/>
    <x v="0"/>
    <x v="0"/>
    <x v="2"/>
    <x v="1"/>
    <x v="0"/>
    <n v="-242498.98"/>
    <x v="0"/>
    <x v="0"/>
  </r>
  <r>
    <n v="9996815"/>
    <d v="2001-09-24T00:00:00"/>
    <x v="13"/>
    <x v="5"/>
    <x v="0"/>
    <n v="-17600"/>
    <n v="-17083.53"/>
    <n v="30"/>
    <n v="31.66"/>
    <n v="-29216"/>
    <n v="-28358.659800000001"/>
    <x v="0"/>
    <x v="0"/>
    <x v="1"/>
    <x v="0"/>
    <x v="0"/>
    <x v="2"/>
    <x v="0"/>
    <x v="0"/>
    <n v="-41087.589999999997"/>
    <x v="0"/>
    <x v="0"/>
  </r>
  <r>
    <n v="9996964"/>
    <d v="2001-10-23T00:00:00"/>
    <x v="13"/>
    <x v="5"/>
    <x v="0"/>
    <n v="-17600"/>
    <n v="-17083.53"/>
    <n v="33.25"/>
    <n v="31.66"/>
    <n v="27984"/>
    <n v="27162.812699999995"/>
    <x v="0"/>
    <x v="0"/>
    <x v="1"/>
    <x v="0"/>
    <x v="0"/>
    <x v="2"/>
    <x v="0"/>
    <x v="0"/>
    <n v="14433.87"/>
    <x v="0"/>
    <x v="0"/>
  </r>
  <r>
    <n v="9997390"/>
    <d v="2001-11-29T00:00:00"/>
    <x v="13"/>
    <x v="5"/>
    <x v="2"/>
    <n v="-8800"/>
    <n v="-8541.76"/>
    <n v="31.4"/>
    <n v="31.66"/>
    <n v="-2288.0000000000136"/>
    <n v="-2220.8576000000135"/>
    <x v="0"/>
    <x v="0"/>
    <x v="1"/>
    <x v="0"/>
    <x v="1"/>
    <x v="1"/>
    <x v="0"/>
    <x v="0"/>
    <n v="-8585.33"/>
    <x v="0"/>
    <x v="0"/>
  </r>
  <r>
    <n v="9992876"/>
    <d v="2001-03-20T00:00:00"/>
    <x v="14"/>
    <x v="5"/>
    <x v="0"/>
    <n v="16000"/>
    <n v="15484.11"/>
    <n v="46.6"/>
    <n v="31.73"/>
    <n v="-237920"/>
    <n v="-230248.71570000003"/>
    <x v="0"/>
    <x v="0"/>
    <x v="1"/>
    <x v="0"/>
    <x v="0"/>
    <x v="2"/>
    <x v="1"/>
    <x v="0"/>
    <n v="-230856.12"/>
    <x v="0"/>
    <x v="0"/>
  </r>
  <r>
    <n v="9996815"/>
    <d v="2001-09-24T00:00:00"/>
    <x v="14"/>
    <x v="5"/>
    <x v="0"/>
    <n v="-16000"/>
    <n v="-15484.11"/>
    <n v="30"/>
    <n v="30.96"/>
    <n v="-15360"/>
    <n v="-14864.745600000013"/>
    <x v="0"/>
    <x v="0"/>
    <x v="1"/>
    <x v="0"/>
    <x v="0"/>
    <x v="2"/>
    <x v="0"/>
    <x v="0"/>
    <n v="-26180.15"/>
    <x v="0"/>
    <x v="0"/>
  </r>
  <r>
    <n v="9996964"/>
    <d v="2001-10-23T00:00:00"/>
    <x v="14"/>
    <x v="5"/>
    <x v="0"/>
    <n v="-16000"/>
    <n v="-15484.11"/>
    <n v="33.25"/>
    <n v="30.96"/>
    <n v="36640"/>
    <n v="35458.611899999989"/>
    <x v="0"/>
    <x v="0"/>
    <x v="1"/>
    <x v="0"/>
    <x v="0"/>
    <x v="2"/>
    <x v="0"/>
    <x v="0"/>
    <n v="24143.22"/>
    <x v="0"/>
    <x v="0"/>
  </r>
  <r>
    <n v="9997390"/>
    <d v="2001-11-29T00:00:00"/>
    <x v="14"/>
    <x v="5"/>
    <x v="2"/>
    <n v="-8000"/>
    <n v="-7742.06"/>
    <n v="31.4"/>
    <n v="30.96"/>
    <n v="3519.9999999999818"/>
    <n v="3406.5063999999825"/>
    <x v="0"/>
    <x v="0"/>
    <x v="1"/>
    <x v="0"/>
    <x v="1"/>
    <x v="1"/>
    <x v="0"/>
    <x v="0"/>
    <n v="-2251.1999999999998"/>
    <x v="0"/>
    <x v="0"/>
  </r>
  <r>
    <n v="9992876"/>
    <d v="2001-03-20T00:00:00"/>
    <x v="15"/>
    <x v="5"/>
    <x v="0"/>
    <n v="16800"/>
    <n v="16206.04"/>
    <n v="46.6"/>
    <n v="30.02"/>
    <n v="-278544"/>
    <n v="-268696.14320000005"/>
    <x v="0"/>
    <x v="0"/>
    <x v="1"/>
    <x v="0"/>
    <x v="0"/>
    <x v="2"/>
    <x v="1"/>
    <x v="0"/>
    <n v="-269301.92"/>
    <x v="0"/>
    <x v="0"/>
  </r>
  <r>
    <n v="9996815"/>
    <d v="2001-09-24T00:00:00"/>
    <x v="15"/>
    <x v="5"/>
    <x v="0"/>
    <n v="-16800"/>
    <n v="-16206.04"/>
    <n v="30"/>
    <n v="29.29"/>
    <n v="11928"/>
    <n v="11506.288400000014"/>
    <x v="0"/>
    <x v="0"/>
    <x v="1"/>
    <x v="0"/>
    <x v="0"/>
    <x v="2"/>
    <x v="0"/>
    <x v="0"/>
    <n v="281.58"/>
    <x v="0"/>
    <x v="0"/>
  </r>
  <r>
    <n v="9996964"/>
    <d v="2001-10-23T00:00:00"/>
    <x v="15"/>
    <x v="5"/>
    <x v="0"/>
    <n v="-16800"/>
    <n v="-16206.04"/>
    <n v="33.25"/>
    <n v="29.29"/>
    <n v="66528"/>
    <n v="64175.918400000017"/>
    <x v="0"/>
    <x v="0"/>
    <x v="1"/>
    <x v="0"/>
    <x v="0"/>
    <x v="2"/>
    <x v="0"/>
    <x v="0"/>
    <n v="52951.23"/>
    <x v="0"/>
    <x v="0"/>
  </r>
  <r>
    <n v="9997390"/>
    <d v="2001-11-29T00:00:00"/>
    <x v="15"/>
    <x v="5"/>
    <x v="2"/>
    <n v="-8400"/>
    <n v="-8103.02"/>
    <n v="31.4"/>
    <n v="29.29"/>
    <n v="17724"/>
    <n v="17097.372199999998"/>
    <x v="0"/>
    <x v="0"/>
    <x v="1"/>
    <x v="0"/>
    <x v="1"/>
    <x v="1"/>
    <x v="0"/>
    <x v="0"/>
    <n v="11485.02"/>
    <x v="0"/>
    <x v="0"/>
  </r>
  <r>
    <n v="9992876"/>
    <d v="2001-03-20T00:00:00"/>
    <x v="16"/>
    <x v="5"/>
    <x v="0"/>
    <n v="17600"/>
    <n v="16920.189999999999"/>
    <n v="46.6"/>
    <n v="28.92"/>
    <n v="-311168"/>
    <n v="-299148.95919999998"/>
    <x v="0"/>
    <x v="0"/>
    <x v="1"/>
    <x v="0"/>
    <x v="0"/>
    <x v="2"/>
    <x v="1"/>
    <x v="0"/>
    <n v="-299771.65999999997"/>
    <x v="0"/>
    <x v="0"/>
  </r>
  <r>
    <n v="9996815"/>
    <d v="2001-09-24T00:00:00"/>
    <x v="16"/>
    <x v="5"/>
    <x v="0"/>
    <n v="-17600"/>
    <n v="-16920.189999999999"/>
    <n v="30"/>
    <n v="28.22"/>
    <n v="31328"/>
    <n v="30117.938200000019"/>
    <x v="0"/>
    <x v="0"/>
    <x v="1"/>
    <x v="0"/>
    <x v="0"/>
    <x v="2"/>
    <x v="0"/>
    <x v="0"/>
    <n v="18896.47"/>
    <x v="0"/>
    <x v="0"/>
  </r>
  <r>
    <n v="9996964"/>
    <d v="2001-10-23T00:00:00"/>
    <x v="16"/>
    <x v="5"/>
    <x v="0"/>
    <n v="-17600"/>
    <n v="-16920.189999999999"/>
    <n v="33.25"/>
    <n v="28.22"/>
    <n v="88528"/>
    <n v="85108.555700000012"/>
    <x v="0"/>
    <x v="0"/>
    <x v="1"/>
    <x v="0"/>
    <x v="0"/>
    <x v="2"/>
    <x v="0"/>
    <x v="0"/>
    <n v="73887.09"/>
    <x v="0"/>
    <x v="0"/>
  </r>
  <r>
    <n v="9997390"/>
    <d v="2001-11-29T00:00:00"/>
    <x v="16"/>
    <x v="5"/>
    <x v="2"/>
    <n v="-8800"/>
    <n v="-8460.1"/>
    <n v="31.4"/>
    <n v="28.22"/>
    <n v="27984"/>
    <n v="26903.117999999999"/>
    <x v="0"/>
    <x v="0"/>
    <x v="1"/>
    <x v="0"/>
    <x v="1"/>
    <x v="1"/>
    <x v="0"/>
    <x v="0"/>
    <n v="21292.37"/>
    <x v="0"/>
    <x v="0"/>
  </r>
  <r>
    <n v="9992876"/>
    <d v="2001-03-20T00:00:00"/>
    <x v="17"/>
    <x v="5"/>
    <x v="0"/>
    <n v="16800"/>
    <n v="16093.94"/>
    <n v="46.6"/>
    <n v="30.32"/>
    <n v="-273504"/>
    <n v="-262009.34320000003"/>
    <x v="0"/>
    <x v="0"/>
    <x v="1"/>
    <x v="0"/>
    <x v="0"/>
    <x v="2"/>
    <x v="1"/>
    <x v="0"/>
    <n v="-262640.69"/>
    <x v="0"/>
    <x v="0"/>
  </r>
  <r>
    <n v="9996815"/>
    <d v="2001-09-24T00:00:00"/>
    <x v="17"/>
    <x v="5"/>
    <x v="0"/>
    <n v="-16800"/>
    <n v="-16093.94"/>
    <n v="30"/>
    <n v="29.58"/>
    <n v="7056.0000000000291"/>
    <n v="6759.4548000000277"/>
    <x v="0"/>
    <x v="0"/>
    <x v="1"/>
    <x v="0"/>
    <x v="0"/>
    <x v="2"/>
    <x v="0"/>
    <x v="0"/>
    <n v="-4518.78"/>
    <x v="0"/>
    <x v="0"/>
  </r>
  <r>
    <n v="9996964"/>
    <d v="2001-10-23T00:00:00"/>
    <x v="17"/>
    <x v="5"/>
    <x v="0"/>
    <n v="-16800"/>
    <n v="-16093.94"/>
    <n v="33.25"/>
    <n v="29.58"/>
    <n v="61656"/>
    <n v="59064.759800000029"/>
    <x v="0"/>
    <x v="0"/>
    <x v="1"/>
    <x v="0"/>
    <x v="0"/>
    <x v="2"/>
    <x v="0"/>
    <x v="0"/>
    <n v="47786.54"/>
    <x v="0"/>
    <x v="0"/>
  </r>
  <r>
    <n v="9997390"/>
    <d v="2001-11-29T00:00:00"/>
    <x v="17"/>
    <x v="5"/>
    <x v="2"/>
    <n v="-8400"/>
    <n v="-8046.97"/>
    <n v="31.4"/>
    <n v="29.58"/>
    <n v="15288"/>
    <n v="14645.485400000003"/>
    <x v="0"/>
    <x v="0"/>
    <x v="1"/>
    <x v="0"/>
    <x v="1"/>
    <x v="1"/>
    <x v="0"/>
    <x v="0"/>
    <n v="9006.3700000000008"/>
    <x v="0"/>
    <x v="0"/>
  </r>
  <r>
    <n v="9992876"/>
    <d v="2001-03-20T00:00:00"/>
    <x v="18"/>
    <x v="5"/>
    <x v="0"/>
    <n v="16800"/>
    <n v="16035.32"/>
    <n v="46.6"/>
    <n v="33.58"/>
    <n v="-218736"/>
    <n v="-208779.86640000006"/>
    <x v="0"/>
    <x v="0"/>
    <x v="1"/>
    <x v="0"/>
    <x v="0"/>
    <x v="2"/>
    <x v="1"/>
    <x v="0"/>
    <n v="-209392.86"/>
    <x v="0"/>
    <x v="0"/>
  </r>
  <r>
    <n v="9996815"/>
    <d v="2001-09-24T00:00:00"/>
    <x v="18"/>
    <x v="5"/>
    <x v="0"/>
    <n v="-16800"/>
    <n v="-16035.32"/>
    <n v="30"/>
    <n v="32.770000000000003"/>
    <n v="-46536"/>
    <n v="-44417.836400000051"/>
    <x v="0"/>
    <x v="0"/>
    <x v="1"/>
    <x v="0"/>
    <x v="0"/>
    <x v="2"/>
    <x v="0"/>
    <x v="0"/>
    <n v="-56793.51"/>
    <x v="0"/>
    <x v="0"/>
  </r>
  <r>
    <n v="9996964"/>
    <d v="2001-10-23T00:00:00"/>
    <x v="18"/>
    <x v="5"/>
    <x v="0"/>
    <n v="-16800"/>
    <n v="-16035.32"/>
    <n v="33.25"/>
    <n v="32.770000000000003"/>
    <n v="8063.9999999999472"/>
    <n v="7696.9535999999498"/>
    <x v="0"/>
    <x v="0"/>
    <x v="1"/>
    <x v="0"/>
    <x v="0"/>
    <x v="2"/>
    <x v="0"/>
    <x v="0"/>
    <n v="-4678.71"/>
    <x v="0"/>
    <x v="0"/>
  </r>
  <r>
    <n v="9997390"/>
    <d v="2001-11-29T00:00:00"/>
    <x v="18"/>
    <x v="5"/>
    <x v="2"/>
    <n v="-8400"/>
    <n v="-8017.66"/>
    <n v="31.4"/>
    <n v="32.770000000000003"/>
    <n v="-11508"/>
    <n v="-10984.194200000036"/>
    <x v="0"/>
    <x v="0"/>
    <x v="1"/>
    <x v="0"/>
    <x v="1"/>
    <x v="1"/>
    <x v="0"/>
    <x v="0"/>
    <n v="-17172.03"/>
    <x v="0"/>
    <x v="0"/>
  </r>
  <r>
    <n v="9992876"/>
    <d v="2001-03-20T00:00:00"/>
    <x v="19"/>
    <x v="5"/>
    <x v="0"/>
    <n v="17600"/>
    <n v="16735.18"/>
    <n v="46.6"/>
    <n v="41.35"/>
    <n v="-92400"/>
    <n v="-87859.695000000007"/>
    <x v="0"/>
    <x v="0"/>
    <x v="1"/>
    <x v="0"/>
    <x v="0"/>
    <x v="2"/>
    <x v="1"/>
    <x v="0"/>
    <n v="-88594.38"/>
    <x v="0"/>
    <x v="0"/>
  </r>
  <r>
    <n v="9996815"/>
    <d v="2001-09-24T00:00:00"/>
    <x v="19"/>
    <x v="5"/>
    <x v="0"/>
    <n v="-17600"/>
    <n v="-16735.18"/>
    <n v="30"/>
    <n v="40.35"/>
    <n v="-182160"/>
    <n v="-173209.11300000004"/>
    <x v="0"/>
    <x v="0"/>
    <x v="1"/>
    <x v="0"/>
    <x v="0"/>
    <x v="2"/>
    <x v="0"/>
    <x v="0"/>
    <n v="-189209.65"/>
    <x v="0"/>
    <x v="0"/>
  </r>
  <r>
    <n v="9996964"/>
    <d v="2001-10-23T00:00:00"/>
    <x v="19"/>
    <x v="5"/>
    <x v="0"/>
    <n v="-17600"/>
    <n v="-16735.18"/>
    <n v="33.25"/>
    <n v="40.35"/>
    <n v="-124960"/>
    <n v="-118819.77800000002"/>
    <x v="0"/>
    <x v="0"/>
    <x v="1"/>
    <x v="0"/>
    <x v="0"/>
    <x v="2"/>
    <x v="0"/>
    <x v="0"/>
    <n v="-134820.31"/>
    <x v="0"/>
    <x v="0"/>
  </r>
  <r>
    <n v="9997390"/>
    <d v="2001-11-29T00:00:00"/>
    <x v="19"/>
    <x v="5"/>
    <x v="2"/>
    <n v="-8800"/>
    <n v="-8367.59"/>
    <n v="31.4"/>
    <n v="40.35"/>
    <n v="-78760"/>
    <n v="-74889.930500000031"/>
    <x v="0"/>
    <x v="0"/>
    <x v="1"/>
    <x v="0"/>
    <x v="1"/>
    <x v="1"/>
    <x v="0"/>
    <x v="0"/>
    <n v="-82890.2"/>
    <x v="0"/>
    <x v="0"/>
  </r>
  <r>
    <n v="9992876"/>
    <d v="2001-03-20T00:00:00"/>
    <x v="20"/>
    <x v="5"/>
    <x v="0"/>
    <n v="16800"/>
    <n v="15911.43"/>
    <n v="46.6"/>
    <n v="41.35"/>
    <n v="-88200"/>
    <n v="-83535.007500000007"/>
    <x v="0"/>
    <x v="0"/>
    <x v="1"/>
    <x v="0"/>
    <x v="0"/>
    <x v="2"/>
    <x v="1"/>
    <x v="0"/>
    <n v="-84233.54"/>
    <x v="0"/>
    <x v="0"/>
  </r>
  <r>
    <n v="9996815"/>
    <d v="2001-09-24T00:00:00"/>
    <x v="20"/>
    <x v="5"/>
    <x v="0"/>
    <n v="-16800"/>
    <n v="-15911.43"/>
    <n v="30"/>
    <n v="40.35"/>
    <n v="-173880"/>
    <n v="-164683.30050000001"/>
    <x v="0"/>
    <x v="0"/>
    <x v="1"/>
    <x v="0"/>
    <x v="0"/>
    <x v="2"/>
    <x v="0"/>
    <x v="0"/>
    <n v="-179896.26"/>
    <x v="0"/>
    <x v="0"/>
  </r>
  <r>
    <n v="9996964"/>
    <d v="2001-10-23T00:00:00"/>
    <x v="20"/>
    <x v="5"/>
    <x v="0"/>
    <n v="-16800"/>
    <n v="-15911.43"/>
    <n v="33.25"/>
    <n v="40.35"/>
    <n v="-119280"/>
    <n v="-112971.15300000002"/>
    <x v="0"/>
    <x v="0"/>
    <x v="1"/>
    <x v="0"/>
    <x v="0"/>
    <x v="2"/>
    <x v="0"/>
    <x v="0"/>
    <n v="-128184.1"/>
    <x v="0"/>
    <x v="0"/>
  </r>
  <r>
    <n v="9997390"/>
    <d v="2001-11-29T00:00:00"/>
    <x v="20"/>
    <x v="5"/>
    <x v="2"/>
    <n v="-8400"/>
    <n v="-7955.72"/>
    <n v="31.4"/>
    <n v="40.35"/>
    <n v="-75180"/>
    <n v="-71203.694000000018"/>
    <x v="0"/>
    <x v="0"/>
    <x v="1"/>
    <x v="0"/>
    <x v="1"/>
    <x v="1"/>
    <x v="0"/>
    <x v="0"/>
    <n v="-78810.13"/>
    <x v="0"/>
    <x v="0"/>
  </r>
  <r>
    <n v="9992876"/>
    <d v="2001-03-20T00:00:00"/>
    <x v="21"/>
    <x v="5"/>
    <x v="0"/>
    <n v="16800"/>
    <n v="15847.79"/>
    <n v="46.6"/>
    <n v="26.83"/>
    <n v="-332136"/>
    <n v="-313310.80830000009"/>
    <x v="0"/>
    <x v="0"/>
    <x v="1"/>
    <x v="0"/>
    <x v="0"/>
    <x v="2"/>
    <x v="1"/>
    <x v="0"/>
    <n v="-313748.53999999998"/>
    <x v="0"/>
    <x v="0"/>
  </r>
  <r>
    <n v="9996815"/>
    <d v="2001-09-24T00:00:00"/>
    <x v="21"/>
    <x v="5"/>
    <x v="0"/>
    <n v="-16800"/>
    <n v="-15847.79"/>
    <n v="30"/>
    <n v="26.18"/>
    <n v="64176"/>
    <n v="60538.55780000001"/>
    <x v="0"/>
    <x v="0"/>
    <x v="1"/>
    <x v="0"/>
    <x v="0"/>
    <x v="2"/>
    <x v="0"/>
    <x v="0"/>
    <n v="50675.28"/>
    <x v="0"/>
    <x v="0"/>
  </r>
  <r>
    <n v="9996964"/>
    <d v="2001-10-23T00:00:00"/>
    <x v="21"/>
    <x v="5"/>
    <x v="0"/>
    <n v="-16800"/>
    <n v="-15847.79"/>
    <n v="33.25"/>
    <n v="26.18"/>
    <n v="118776"/>
    <n v="112043.87530000001"/>
    <x v="0"/>
    <x v="0"/>
    <x v="1"/>
    <x v="0"/>
    <x v="0"/>
    <x v="2"/>
    <x v="0"/>
    <x v="0"/>
    <n v="102180.59"/>
    <x v="0"/>
    <x v="0"/>
  </r>
  <r>
    <n v="9997390"/>
    <d v="2001-11-29T00:00:00"/>
    <x v="21"/>
    <x v="5"/>
    <x v="2"/>
    <n v="-8400"/>
    <n v="-7923.89"/>
    <n v="31.4"/>
    <n v="26.18"/>
    <n v="43848"/>
    <n v="41362.705799999996"/>
    <x v="0"/>
    <x v="0"/>
    <x v="1"/>
    <x v="0"/>
    <x v="1"/>
    <x v="1"/>
    <x v="0"/>
    <x v="0"/>
    <n v="36431.089999999997"/>
    <x v="0"/>
    <x v="0"/>
  </r>
  <r>
    <n v="9992876"/>
    <d v="2001-03-20T00:00:00"/>
    <x v="22"/>
    <x v="5"/>
    <x v="0"/>
    <n v="18400"/>
    <n v="17285.740000000002"/>
    <n v="46.6"/>
    <n v="25.12"/>
    <n v="-395232"/>
    <n v="-371297.69520000002"/>
    <x v="0"/>
    <x v="0"/>
    <x v="1"/>
    <x v="0"/>
    <x v="0"/>
    <x v="2"/>
    <x v="1"/>
    <x v="0"/>
    <n v="-371742.84"/>
    <x v="0"/>
    <x v="0"/>
  </r>
  <r>
    <n v="9996815"/>
    <d v="2001-09-24T00:00:00"/>
    <x v="22"/>
    <x v="5"/>
    <x v="0"/>
    <n v="-18400"/>
    <n v="-17285.740000000002"/>
    <n v="30"/>
    <n v="24.52"/>
    <n v="100832"/>
    <n v="94725.85520000002"/>
    <x v="0"/>
    <x v="0"/>
    <x v="1"/>
    <x v="0"/>
    <x v="0"/>
    <x v="2"/>
    <x v="0"/>
    <x v="0"/>
    <n v="84799.53"/>
    <x v="0"/>
    <x v="0"/>
  </r>
  <r>
    <n v="9996964"/>
    <d v="2001-10-23T00:00:00"/>
    <x v="22"/>
    <x v="5"/>
    <x v="0"/>
    <n v="-18400"/>
    <n v="-17285.740000000002"/>
    <n v="33.25"/>
    <n v="24.52"/>
    <n v="160632"/>
    <n v="150904.51020000002"/>
    <x v="0"/>
    <x v="0"/>
    <x v="1"/>
    <x v="0"/>
    <x v="0"/>
    <x v="2"/>
    <x v="0"/>
    <x v="0"/>
    <n v="140978.19"/>
    <x v="0"/>
    <x v="0"/>
  </r>
  <r>
    <n v="9997390"/>
    <d v="2001-11-29T00:00:00"/>
    <x v="22"/>
    <x v="5"/>
    <x v="2"/>
    <n v="-9200"/>
    <n v="-8642.8700000000008"/>
    <n v="31.4"/>
    <n v="24.52"/>
    <n v="63296"/>
    <n v="59462.945599999999"/>
    <x v="0"/>
    <x v="0"/>
    <x v="1"/>
    <x v="0"/>
    <x v="1"/>
    <x v="1"/>
    <x v="0"/>
    <x v="0"/>
    <n v="54499.78"/>
    <x v="0"/>
    <x v="0"/>
  </r>
  <r>
    <n v="9992876"/>
    <d v="2001-03-20T00:00:00"/>
    <x v="23"/>
    <x v="5"/>
    <x v="0"/>
    <n v="15200"/>
    <n v="14220.57"/>
    <n v="46.6"/>
    <n v="25.25"/>
    <n v="-324520"/>
    <n v="-303609.16950000002"/>
    <x v="0"/>
    <x v="0"/>
    <x v="1"/>
    <x v="0"/>
    <x v="0"/>
    <x v="2"/>
    <x v="1"/>
    <x v="0"/>
    <n v="-304057.53000000003"/>
    <x v="0"/>
    <x v="0"/>
  </r>
  <r>
    <n v="9996815"/>
    <d v="2001-09-24T00:00:00"/>
    <x v="23"/>
    <x v="5"/>
    <x v="0"/>
    <n v="-15200"/>
    <n v="-14220.57"/>
    <n v="30"/>
    <n v="24.64"/>
    <n v="81472"/>
    <n v="76222.255199999985"/>
    <x v="0"/>
    <x v="0"/>
    <x v="1"/>
    <x v="0"/>
    <x v="0"/>
    <x v="2"/>
    <x v="0"/>
    <x v="0"/>
    <n v="67996.02"/>
    <x v="0"/>
    <x v="0"/>
  </r>
  <r>
    <n v="9996964"/>
    <d v="2001-10-23T00:00:00"/>
    <x v="23"/>
    <x v="5"/>
    <x v="0"/>
    <n v="-15200"/>
    <n v="-14220.57"/>
    <n v="33.25"/>
    <n v="24.64"/>
    <n v="130872"/>
    <n v="122439.10769999999"/>
    <x v="0"/>
    <x v="0"/>
    <x v="1"/>
    <x v="0"/>
    <x v="0"/>
    <x v="2"/>
    <x v="0"/>
    <x v="0"/>
    <n v="114212.89"/>
    <x v="0"/>
    <x v="0"/>
  </r>
  <r>
    <n v="9997390"/>
    <d v="2001-11-29T00:00:00"/>
    <x v="23"/>
    <x v="5"/>
    <x v="2"/>
    <n v="-7600"/>
    <n v="-7110.29"/>
    <n v="31.4"/>
    <n v="24.64"/>
    <n v="51376"/>
    <n v="48065.560399999988"/>
    <x v="0"/>
    <x v="0"/>
    <x v="1"/>
    <x v="0"/>
    <x v="1"/>
    <x v="1"/>
    <x v="0"/>
    <x v="0"/>
    <n v="43952.41"/>
    <x v="0"/>
    <x v="0"/>
  </r>
  <r>
    <n v="9992876"/>
    <d v="2001-03-20T00:00:00"/>
    <x v="24"/>
    <x v="5"/>
    <x v="0"/>
    <n v="17600"/>
    <n v="16395.3"/>
    <n v="46.6"/>
    <n v="25.09"/>
    <n v="-378576"/>
    <n v="-352662.90299999999"/>
    <x v="0"/>
    <x v="0"/>
    <x v="1"/>
    <x v="0"/>
    <x v="0"/>
    <x v="2"/>
    <x v="1"/>
    <x v="0"/>
    <n v="-353103.1"/>
    <x v="0"/>
    <x v="0"/>
  </r>
  <r>
    <n v="9996815"/>
    <d v="2001-09-24T00:00:00"/>
    <x v="24"/>
    <x v="5"/>
    <x v="0"/>
    <n v="-17600"/>
    <n v="-16395.3"/>
    <n v="30"/>
    <n v="24.48"/>
    <n v="97152"/>
    <n v="90502.055999999982"/>
    <x v="0"/>
    <x v="0"/>
    <x v="1"/>
    <x v="0"/>
    <x v="0"/>
    <x v="2"/>
    <x v="0"/>
    <x v="0"/>
    <n v="80941.13"/>
    <x v="0"/>
    <x v="0"/>
  </r>
  <r>
    <n v="9996964"/>
    <d v="2001-10-23T00:00:00"/>
    <x v="24"/>
    <x v="5"/>
    <x v="0"/>
    <n v="-17600"/>
    <n v="-16395.3"/>
    <n v="33.25"/>
    <n v="24.48"/>
    <n v="154352"/>
    <n v="143786.78099999999"/>
    <x v="0"/>
    <x v="0"/>
    <x v="1"/>
    <x v="0"/>
    <x v="0"/>
    <x v="2"/>
    <x v="0"/>
    <x v="0"/>
    <n v="134225.85999999999"/>
    <x v="0"/>
    <x v="0"/>
  </r>
  <r>
    <n v="9997390"/>
    <d v="2001-11-29T00:00:00"/>
    <x v="24"/>
    <x v="5"/>
    <x v="2"/>
    <n v="-8800"/>
    <n v="-8197.65"/>
    <n v="31.4"/>
    <n v="24.48"/>
    <n v="60896"/>
    <n v="56727.737999999983"/>
    <x v="0"/>
    <x v="0"/>
    <x v="1"/>
    <x v="0"/>
    <x v="1"/>
    <x v="1"/>
    <x v="0"/>
    <x v="0"/>
    <n v="51947.28"/>
    <x v="0"/>
    <x v="0"/>
  </r>
  <r>
    <n v="9996869"/>
    <d v="2001-10-02T00:00:00"/>
    <x v="0"/>
    <x v="6"/>
    <x v="0"/>
    <n v="16000"/>
    <n v="15950.53"/>
    <n v="25.4"/>
    <n v="22.5"/>
    <n v="-46400"/>
    <n v="-46256.536999999982"/>
    <x v="0"/>
    <x v="0"/>
    <x v="1"/>
    <x v="0"/>
    <x v="0"/>
    <x v="2"/>
    <x v="1"/>
    <x v="0"/>
    <n v="-38281.269999999997"/>
    <x v="0"/>
    <x v="0"/>
  </r>
  <r>
    <n v="9997389"/>
    <d v="2001-11-29T00:00:00"/>
    <x v="1"/>
    <x v="6"/>
    <x v="2"/>
    <n v="8800"/>
    <n v="8757.31"/>
    <n v="33.65"/>
    <n v="32.700000000000003"/>
    <n v="-8359.9999999999618"/>
    <n v="-8319.4444999999614"/>
    <x v="0"/>
    <x v="0"/>
    <x v="1"/>
    <x v="0"/>
    <x v="1"/>
    <x v="1"/>
    <x v="1"/>
    <x v="0"/>
    <n v="-91513.84"/>
    <x v="0"/>
    <x v="0"/>
  </r>
  <r>
    <n v="9997389"/>
    <d v="2001-11-29T00:00:00"/>
    <x v="2"/>
    <x v="6"/>
    <x v="2"/>
    <n v="8000"/>
    <n v="7949.48"/>
    <n v="33.65"/>
    <n v="31.98"/>
    <n v="-13360"/>
    <n v="-13275.631599999984"/>
    <x v="0"/>
    <x v="0"/>
    <x v="1"/>
    <x v="0"/>
    <x v="1"/>
    <x v="1"/>
    <x v="1"/>
    <x v="0"/>
    <n v="-83072.08"/>
    <x v="0"/>
    <x v="0"/>
  </r>
  <r>
    <n v="9997389"/>
    <d v="2001-11-29T00:00:00"/>
    <x v="4"/>
    <x v="6"/>
    <x v="2"/>
    <n v="8400"/>
    <n v="8333.24"/>
    <n v="33.65"/>
    <n v="30.26"/>
    <n v="-28476"/>
    <n v="-28249.683599999975"/>
    <x v="0"/>
    <x v="0"/>
    <x v="1"/>
    <x v="0"/>
    <x v="1"/>
    <x v="1"/>
    <x v="1"/>
    <x v="0"/>
    <n v="-85415.54"/>
    <x v="0"/>
    <x v="0"/>
  </r>
  <r>
    <n v="9997389"/>
    <d v="2001-11-29T00:00:00"/>
    <x v="5"/>
    <x v="6"/>
    <x v="2"/>
    <n v="8800"/>
    <n v="8718.26"/>
    <n v="33.65"/>
    <n v="29.15"/>
    <n v="-39600"/>
    <n v="-39232.17"/>
    <x v="0"/>
    <x v="0"/>
    <x v="1"/>
    <x v="0"/>
    <x v="1"/>
    <x v="1"/>
    <x v="1"/>
    <x v="0"/>
    <n v="-89361.91"/>
    <x v="0"/>
    <x v="0"/>
  </r>
  <r>
    <n v="9997389"/>
    <d v="2001-11-29T00:00:00"/>
    <x v="6"/>
    <x v="6"/>
    <x v="2"/>
    <n v="8800"/>
    <n v="8702.93"/>
    <n v="33.65"/>
    <n v="30.56"/>
    <n v="-27192"/>
    <n v="-26892.0537"/>
    <x v="0"/>
    <x v="0"/>
    <x v="1"/>
    <x v="0"/>
    <x v="1"/>
    <x v="1"/>
    <x v="1"/>
    <x v="0"/>
    <n v="-68318.03"/>
    <x v="0"/>
    <x v="0"/>
  </r>
  <r>
    <n v="9997389"/>
    <d v="2001-11-29T00:00:00"/>
    <x v="3"/>
    <x v="6"/>
    <x v="2"/>
    <n v="8000"/>
    <n v="7898.11"/>
    <n v="33.65"/>
    <n v="33.85"/>
    <n v="1600.0000000000227"/>
    <n v="1579.6220000000224"/>
    <x v="0"/>
    <x v="0"/>
    <x v="1"/>
    <x v="0"/>
    <x v="1"/>
    <x v="1"/>
    <x v="1"/>
    <x v="0"/>
    <n v="-35146.769999999997"/>
    <x v="0"/>
    <x v="0"/>
  </r>
  <r>
    <n v="9997389"/>
    <d v="2001-11-29T00:00:00"/>
    <x v="7"/>
    <x v="6"/>
    <x v="2"/>
    <n v="8800"/>
    <n v="8671.34"/>
    <n v="33.65"/>
    <n v="41.69"/>
    <n v="70752"/>
    <n v="69717.573599999989"/>
    <x v="0"/>
    <x v="0"/>
    <x v="1"/>
    <x v="0"/>
    <x v="1"/>
    <x v="1"/>
    <x v="1"/>
    <x v="0"/>
    <n v="31433.59"/>
    <x v="0"/>
    <x v="0"/>
  </r>
  <r>
    <n v="9997389"/>
    <d v="2001-11-29T00:00:00"/>
    <x v="8"/>
    <x v="6"/>
    <x v="2"/>
    <n v="8800"/>
    <n v="8652.61"/>
    <n v="33.65"/>
    <n v="41.69"/>
    <n v="70752"/>
    <n v="69566.984400000001"/>
    <x v="0"/>
    <x v="0"/>
    <x v="1"/>
    <x v="0"/>
    <x v="1"/>
    <x v="1"/>
    <x v="1"/>
    <x v="0"/>
    <n v="31365.72"/>
    <x v="0"/>
    <x v="0"/>
  </r>
  <r>
    <n v="9997389"/>
    <d v="2001-11-29T00:00:00"/>
    <x v="9"/>
    <x v="6"/>
    <x v="2"/>
    <n v="8000"/>
    <n v="7848.78"/>
    <n v="33.65"/>
    <n v="27.05"/>
    <n v="-52800"/>
    <n v="-51801.947999999982"/>
    <x v="0"/>
    <x v="0"/>
    <x v="1"/>
    <x v="0"/>
    <x v="1"/>
    <x v="1"/>
    <x v="1"/>
    <x v="0"/>
    <n v="-52979.29"/>
    <x v="0"/>
    <x v="0"/>
  </r>
  <r>
    <n v="9997389"/>
    <d v="2001-11-29T00:00:00"/>
    <x v="10"/>
    <x v="6"/>
    <x v="2"/>
    <n v="9200"/>
    <n v="9004.43"/>
    <n v="33.65"/>
    <n v="25.33"/>
    <n v="-76544"/>
    <n v="-74916.857600000003"/>
    <x v="0"/>
    <x v="0"/>
    <x v="1"/>
    <x v="0"/>
    <x v="1"/>
    <x v="1"/>
    <x v="1"/>
    <x v="0"/>
    <n v="-60779.69"/>
    <x v="0"/>
    <x v="0"/>
  </r>
  <r>
    <n v="9997389"/>
    <d v="2001-11-29T00:00:00"/>
    <x v="11"/>
    <x v="6"/>
    <x v="2"/>
    <n v="8000"/>
    <n v="7809.71"/>
    <n v="33.65"/>
    <n v="25.45"/>
    <n v="-65600"/>
    <n v="-64039.621999999996"/>
    <x v="0"/>
    <x v="0"/>
    <x v="1"/>
    <x v="0"/>
    <x v="1"/>
    <x v="1"/>
    <x v="1"/>
    <x v="0"/>
    <n v="-52715.77"/>
    <x v="0"/>
    <x v="0"/>
  </r>
  <r>
    <n v="9997389"/>
    <d v="2001-11-29T00:00:00"/>
    <x v="12"/>
    <x v="6"/>
    <x v="2"/>
    <n v="8400"/>
    <n v="8177.73"/>
    <n v="33.65"/>
    <n v="25.29"/>
    <n v="-70224"/>
    <n v="-68365.822799999994"/>
    <x v="0"/>
    <x v="0"/>
    <x v="1"/>
    <x v="0"/>
    <x v="1"/>
    <x v="1"/>
    <x v="1"/>
    <x v="0"/>
    <n v="-55199.67"/>
    <x v="0"/>
    <x v="0"/>
  </r>
  <r>
    <n v="9997391"/>
    <d v="2001-11-29T00:00:00"/>
    <x v="13"/>
    <x v="6"/>
    <x v="2"/>
    <n v="8800"/>
    <n v="8541.76"/>
    <n v="36.549999999999997"/>
    <n v="39.24"/>
    <n v="23672"/>
    <n v="22977.334400000043"/>
    <x v="0"/>
    <x v="0"/>
    <x v="1"/>
    <x v="0"/>
    <x v="1"/>
    <x v="1"/>
    <x v="1"/>
    <x v="0"/>
    <n v="-35404.76"/>
    <x v="0"/>
    <x v="0"/>
  </r>
  <r>
    <n v="9997391"/>
    <d v="2001-11-29T00:00:00"/>
    <x v="14"/>
    <x v="6"/>
    <x v="2"/>
    <n v="8000"/>
    <n v="7742.06"/>
    <n v="36.549999999999997"/>
    <n v="38.380000000000003"/>
    <n v="14640"/>
    <n v="14167.969800000043"/>
    <x v="0"/>
    <x v="0"/>
    <x v="1"/>
    <x v="0"/>
    <x v="1"/>
    <x v="1"/>
    <x v="1"/>
    <x v="0"/>
    <n v="-37620.39"/>
    <x v="0"/>
    <x v="0"/>
  </r>
  <r>
    <n v="9997391"/>
    <d v="2001-11-29T00:00:00"/>
    <x v="15"/>
    <x v="6"/>
    <x v="2"/>
    <n v="8400"/>
    <n v="8103.02"/>
    <n v="36.549999999999997"/>
    <n v="36.31"/>
    <n v="-2015.999999999957"/>
    <n v="-1944.7247999999586"/>
    <x v="0"/>
    <x v="0"/>
    <x v="1"/>
    <x v="0"/>
    <x v="1"/>
    <x v="1"/>
    <x v="1"/>
    <x v="0"/>
    <n v="-53215.59"/>
    <x v="0"/>
    <x v="0"/>
  </r>
  <r>
    <n v="9997391"/>
    <d v="2001-11-29T00:00:00"/>
    <x v="16"/>
    <x v="6"/>
    <x v="2"/>
    <n v="8800"/>
    <n v="8460.1"/>
    <n v="36.549999999999997"/>
    <n v="34.979999999999997"/>
    <n v="-13816"/>
    <n v="-13282.357000000004"/>
    <x v="0"/>
    <x v="0"/>
    <x v="1"/>
    <x v="0"/>
    <x v="1"/>
    <x v="1"/>
    <x v="1"/>
    <x v="0"/>
    <n v="-64861.86"/>
    <x v="0"/>
    <x v="0"/>
  </r>
  <r>
    <n v="9997391"/>
    <d v="2001-11-29T00:00:00"/>
    <x v="17"/>
    <x v="6"/>
    <x v="2"/>
    <n v="8400"/>
    <n v="8046.97"/>
    <n v="36.549999999999997"/>
    <n v="36.67"/>
    <n v="1008.0000000000382"/>
    <n v="965.63640000003659"/>
    <x v="0"/>
    <x v="0"/>
    <x v="1"/>
    <x v="0"/>
    <x v="1"/>
    <x v="1"/>
    <x v="1"/>
    <x v="0"/>
    <n v="-50448.28"/>
    <x v="0"/>
    <x v="0"/>
  </r>
  <r>
    <n v="9997391"/>
    <d v="2001-11-29T00:00:00"/>
    <x v="18"/>
    <x v="6"/>
    <x v="2"/>
    <n v="8400"/>
    <n v="8017.66"/>
    <n v="36.549999999999997"/>
    <n v="40.619999999999997"/>
    <n v="34188"/>
    <n v="32631.876200000002"/>
    <x v="0"/>
    <x v="0"/>
    <x v="1"/>
    <x v="0"/>
    <x v="1"/>
    <x v="1"/>
    <x v="1"/>
    <x v="0"/>
    <n v="-24118.93"/>
    <x v="0"/>
    <x v="0"/>
  </r>
  <r>
    <n v="9997391"/>
    <d v="2001-11-29T00:00:00"/>
    <x v="19"/>
    <x v="6"/>
    <x v="2"/>
    <n v="8800"/>
    <n v="8367.59"/>
    <n v="36.549999999999997"/>
    <n v="50.02"/>
    <n v="118536"/>
    <n v="112711.43730000005"/>
    <x v="0"/>
    <x v="0"/>
    <x v="1"/>
    <x v="0"/>
    <x v="1"/>
    <x v="1"/>
    <x v="1"/>
    <x v="0"/>
    <n v="39797.1"/>
    <x v="0"/>
    <x v="0"/>
  </r>
  <r>
    <n v="9997391"/>
    <d v="2001-11-29T00:00:00"/>
    <x v="20"/>
    <x v="6"/>
    <x v="2"/>
    <n v="8400"/>
    <n v="7955.72"/>
    <n v="36.549999999999997"/>
    <n v="50.02"/>
    <n v="113148"/>
    <n v="107163.54840000006"/>
    <x v="0"/>
    <x v="0"/>
    <x v="1"/>
    <x v="0"/>
    <x v="1"/>
    <x v="1"/>
    <x v="1"/>
    <x v="0"/>
    <n v="37838.19"/>
    <x v="0"/>
    <x v="0"/>
  </r>
  <r>
    <n v="9997391"/>
    <d v="2001-11-29T00:00:00"/>
    <x v="21"/>
    <x v="6"/>
    <x v="2"/>
    <n v="8400"/>
    <n v="7923.89"/>
    <n v="36.549999999999997"/>
    <n v="32.46"/>
    <n v="-34356"/>
    <n v="-32408.710099999971"/>
    <x v="0"/>
    <x v="0"/>
    <x v="1"/>
    <x v="0"/>
    <x v="1"/>
    <x v="1"/>
    <x v="1"/>
    <x v="0"/>
    <n v="-77239.14"/>
    <x v="0"/>
    <x v="0"/>
  </r>
  <r>
    <n v="9997391"/>
    <d v="2001-11-29T00:00:00"/>
    <x v="22"/>
    <x v="6"/>
    <x v="2"/>
    <n v="9200"/>
    <n v="8642.8700000000008"/>
    <n v="36.549999999999997"/>
    <n v="30.39"/>
    <n v="-56672"/>
    <n v="-53240.079199999978"/>
    <x v="0"/>
    <x v="0"/>
    <x v="1"/>
    <x v="0"/>
    <x v="1"/>
    <x v="1"/>
    <x v="1"/>
    <x v="0"/>
    <n v="-99010.57"/>
    <x v="0"/>
    <x v="0"/>
  </r>
  <r>
    <n v="9997391"/>
    <d v="2001-11-29T00:00:00"/>
    <x v="23"/>
    <x v="6"/>
    <x v="2"/>
    <n v="7600"/>
    <n v="7110.29"/>
    <n v="36.549999999999997"/>
    <n v="30.54"/>
    <n v="-45676"/>
    <n v="-42732.842899999989"/>
    <x v="0"/>
    <x v="0"/>
    <x v="1"/>
    <x v="0"/>
    <x v="1"/>
    <x v="1"/>
    <x v="1"/>
    <x v="0"/>
    <n v="-80570.39"/>
    <x v="0"/>
    <x v="0"/>
  </r>
  <r>
    <n v="9997391"/>
    <d v="2001-11-29T00:00:00"/>
    <x v="24"/>
    <x v="6"/>
    <x v="2"/>
    <n v="8800"/>
    <n v="8197.65"/>
    <n v="36.549999999999997"/>
    <n v="30.35"/>
    <n v="-54560"/>
    <n v="-50825.43"/>
    <x v="0"/>
    <x v="0"/>
    <x v="1"/>
    <x v="0"/>
    <x v="1"/>
    <x v="1"/>
    <x v="1"/>
    <x v="0"/>
    <n v="-94165.17"/>
    <x v="0"/>
    <x v="0"/>
  </r>
  <r>
    <n v="9996837"/>
    <d v="2001-09-26T00:00:00"/>
    <x v="0"/>
    <x v="5"/>
    <x v="0"/>
    <n v="-16000"/>
    <n v="-15950.53"/>
    <n v="24.35"/>
    <n v="22.75"/>
    <n v="25600"/>
    <n v="25520.848000000024"/>
    <x v="0"/>
    <x v="0"/>
    <x v="2"/>
    <x v="0"/>
    <x v="0"/>
    <x v="3"/>
    <x v="0"/>
    <x v="0"/>
    <n v="21533.22"/>
    <x v="0"/>
    <x v="0"/>
  </r>
  <r>
    <n v="9993788"/>
    <d v="2001-05-29T00:00:00"/>
    <x v="1"/>
    <x v="5"/>
    <x v="0"/>
    <n v="17600"/>
    <n v="17514.61"/>
    <n v="39"/>
    <n v="26.25"/>
    <n v="-224400"/>
    <n v="-223311.2775"/>
    <x v="0"/>
    <x v="0"/>
    <x v="2"/>
    <x v="0"/>
    <x v="0"/>
    <x v="3"/>
    <x v="1"/>
    <x v="0"/>
    <n v="-236447.25"/>
    <x v="0"/>
    <x v="0"/>
  </r>
  <r>
    <n v="9993788"/>
    <d v="2001-05-29T00:00:00"/>
    <x v="2"/>
    <x v="5"/>
    <x v="0"/>
    <n v="16000"/>
    <n v="15898.96"/>
    <n v="39"/>
    <n v="26.25"/>
    <n v="-204000"/>
    <n v="-202711.74"/>
    <x v="0"/>
    <x v="0"/>
    <x v="2"/>
    <x v="0"/>
    <x v="0"/>
    <x v="3"/>
    <x v="1"/>
    <x v="0"/>
    <n v="-214635.99"/>
    <x v="0"/>
    <x v="0"/>
  </r>
  <r>
    <n v="9993761"/>
    <d v="2001-05-24T00:00:00"/>
    <x v="7"/>
    <x v="5"/>
    <x v="0"/>
    <n v="-17600"/>
    <n v="-17342.669999999998"/>
    <n v="75.25"/>
    <n v="45.5"/>
    <n v="523600"/>
    <n v="515944.43249999994"/>
    <x v="0"/>
    <x v="0"/>
    <x v="2"/>
    <x v="0"/>
    <x v="0"/>
    <x v="3"/>
    <x v="0"/>
    <x v="0"/>
    <n v="507273.18"/>
    <x v="0"/>
    <x v="0"/>
  </r>
  <r>
    <n v="9993761"/>
    <d v="2001-05-24T00:00:00"/>
    <x v="8"/>
    <x v="5"/>
    <x v="0"/>
    <n v="-17600"/>
    <n v="-17305.22"/>
    <n v="75.25"/>
    <n v="45.5"/>
    <n v="523600"/>
    <n v="514830.29500000004"/>
    <x v="0"/>
    <x v="0"/>
    <x v="2"/>
    <x v="0"/>
    <x v="0"/>
    <x v="3"/>
    <x v="0"/>
    <x v="0"/>
    <n v="506177.77"/>
    <x v="0"/>
    <x v="0"/>
  </r>
  <r>
    <n v="9996897"/>
    <d v="2001-10-16T00:00:00"/>
    <x v="0"/>
    <x v="7"/>
    <x v="5"/>
    <n v="-3720"/>
    <n v="-3708.5"/>
    <n v="19.5"/>
    <n v="19.5"/>
    <n v="72540"/>
    <n v="72315.75"/>
    <x v="0"/>
    <x v="0"/>
    <x v="3"/>
    <x v="0"/>
    <x v="0"/>
    <x v="4"/>
    <x v="0"/>
    <x v="0"/>
    <n v="-5861.82"/>
    <x v="0"/>
    <x v="0"/>
  </r>
  <r>
    <n v="9993270"/>
    <d v="2001-04-19T00:00:00"/>
    <x v="0"/>
    <x v="0"/>
    <x v="0"/>
    <n v="16000"/>
    <n v="15950.53"/>
    <n v="55"/>
    <n v="34.700000000000003"/>
    <n v="-324800"/>
    <n v="-323795.75899999996"/>
    <x v="0"/>
    <x v="0"/>
    <x v="4"/>
    <x v="0"/>
    <x v="0"/>
    <x v="5"/>
    <x v="1"/>
    <x v="1"/>
    <n v="-327783.39"/>
    <x v="0"/>
    <x v="0"/>
  </r>
  <r>
    <n v="9993762"/>
    <d v="2001-05-25T00:00:00"/>
    <x v="0"/>
    <x v="0"/>
    <x v="0"/>
    <n v="16000"/>
    <n v="15950.53"/>
    <n v="54"/>
    <n v="34.700000000000003"/>
    <n v="-308800"/>
    <n v="-307845.22899999999"/>
    <x v="0"/>
    <x v="0"/>
    <x v="4"/>
    <x v="0"/>
    <x v="0"/>
    <x v="5"/>
    <x v="1"/>
    <x v="0"/>
    <n v="-311832.86"/>
    <x v="0"/>
    <x v="0"/>
  </r>
  <r>
    <n v="9993903"/>
    <d v="2001-06-06T00:00:00"/>
    <x v="0"/>
    <x v="0"/>
    <x v="0"/>
    <n v="16000"/>
    <n v="15950.53"/>
    <n v="49"/>
    <n v="34.700000000000003"/>
    <n v="-228800"/>
    <n v="-228092.57899999997"/>
    <x v="0"/>
    <x v="0"/>
    <x v="4"/>
    <x v="0"/>
    <x v="0"/>
    <x v="5"/>
    <x v="1"/>
    <x v="0"/>
    <n v="-232080.21"/>
    <x v="0"/>
    <x v="0"/>
  </r>
  <r>
    <n v="9993758"/>
    <d v="2001-05-24T00:00:00"/>
    <x v="0"/>
    <x v="0"/>
    <x v="0"/>
    <n v="-16000"/>
    <n v="-15950.53"/>
    <n v="55.25"/>
    <n v="34.200000000000003"/>
    <n v="336800"/>
    <n v="335758.65649999998"/>
    <x v="0"/>
    <x v="0"/>
    <x v="4"/>
    <x v="0"/>
    <x v="0"/>
    <x v="5"/>
    <x v="0"/>
    <x v="0"/>
    <n v="331771.03000000003"/>
    <x v="0"/>
    <x v="0"/>
  </r>
  <r>
    <n v="9993885"/>
    <d v="2001-06-01T00:00:00"/>
    <x v="0"/>
    <x v="0"/>
    <x v="0"/>
    <n v="-16000"/>
    <n v="-15950.53"/>
    <n v="50"/>
    <n v="34.200000000000003"/>
    <n v="252800"/>
    <n v="252018.37399999995"/>
    <x v="0"/>
    <x v="0"/>
    <x v="4"/>
    <x v="0"/>
    <x v="0"/>
    <x v="5"/>
    <x v="0"/>
    <x v="0"/>
    <n v="248030.74"/>
    <x v="0"/>
    <x v="0"/>
  </r>
  <r>
    <n v="9993908"/>
    <d v="2001-06-06T00:00:00"/>
    <x v="1"/>
    <x v="0"/>
    <x v="0"/>
    <n v="17600"/>
    <n v="17514.61"/>
    <n v="59"/>
    <n v="40.75"/>
    <n v="-321200"/>
    <n v="-319641.63250000001"/>
    <x v="0"/>
    <x v="0"/>
    <x v="4"/>
    <x v="0"/>
    <x v="0"/>
    <x v="5"/>
    <x v="1"/>
    <x v="0"/>
    <n v="-324020.74"/>
    <x v="0"/>
    <x v="0"/>
  </r>
  <r>
    <n v="9993884"/>
    <d v="2001-06-01T00:00:00"/>
    <x v="1"/>
    <x v="0"/>
    <x v="0"/>
    <n v="-17600"/>
    <n v="-17514.61"/>
    <n v="60"/>
    <n v="40.25"/>
    <n v="347600"/>
    <n v="345913.54749999999"/>
    <x v="0"/>
    <x v="0"/>
    <x v="4"/>
    <x v="0"/>
    <x v="0"/>
    <x v="5"/>
    <x v="0"/>
    <x v="0"/>
    <n v="341535.35"/>
    <x v="0"/>
    <x v="0"/>
  </r>
  <r>
    <n v="9993908"/>
    <d v="2001-06-06T00:00:00"/>
    <x v="2"/>
    <x v="0"/>
    <x v="0"/>
    <n v="16000"/>
    <n v="15898.96"/>
    <n v="59"/>
    <n v="40.75"/>
    <n v="-292000"/>
    <n v="-290156.02"/>
    <x v="0"/>
    <x v="0"/>
    <x v="4"/>
    <x v="0"/>
    <x v="0"/>
    <x v="5"/>
    <x v="1"/>
    <x v="0"/>
    <n v="-294131.20000000001"/>
    <x v="0"/>
    <x v="0"/>
  </r>
  <r>
    <n v="9993884"/>
    <d v="2001-06-01T00:00:00"/>
    <x v="2"/>
    <x v="0"/>
    <x v="0"/>
    <n v="-16000"/>
    <n v="-15898.96"/>
    <n v="60"/>
    <n v="40.25"/>
    <n v="316000"/>
    <n v="314004.46000000002"/>
    <x v="0"/>
    <x v="0"/>
    <x v="4"/>
    <x v="0"/>
    <x v="0"/>
    <x v="5"/>
    <x v="0"/>
    <x v="0"/>
    <n v="310030.15999999997"/>
    <x v="0"/>
    <x v="0"/>
  </r>
  <r>
    <n v="9993852"/>
    <d v="2001-06-01T00:00:00"/>
    <x v="3"/>
    <x v="0"/>
    <x v="0"/>
    <n v="16000"/>
    <n v="15796.21"/>
    <n v="53.5"/>
    <n v="42.25"/>
    <n v="-180000"/>
    <n v="-177707.36249999999"/>
    <x v="0"/>
    <x v="0"/>
    <x v="4"/>
    <x v="0"/>
    <x v="0"/>
    <x v="5"/>
    <x v="1"/>
    <x v="0"/>
    <n v="-177707.38"/>
    <x v="0"/>
    <x v="0"/>
  </r>
  <r>
    <n v="9993851"/>
    <d v="2001-06-01T00:00:00"/>
    <x v="3"/>
    <x v="0"/>
    <x v="0"/>
    <n v="-16000"/>
    <n v="-15796.21"/>
    <n v="56.5"/>
    <n v="41.75"/>
    <n v="236000"/>
    <n v="232994.09749999997"/>
    <x v="0"/>
    <x v="0"/>
    <x v="4"/>
    <x v="0"/>
    <x v="0"/>
    <x v="5"/>
    <x v="0"/>
    <x v="0"/>
    <n v="225096.02"/>
    <x v="0"/>
    <x v="0"/>
  </r>
  <r>
    <n v="9993943"/>
    <d v="2001-06-08T00:00:00"/>
    <x v="7"/>
    <x v="0"/>
    <x v="0"/>
    <n v="17600"/>
    <n v="17342.669999999998"/>
    <n v="63.5"/>
    <n v="53.25"/>
    <n v="-180400"/>
    <n v="-177762.36749999999"/>
    <x v="0"/>
    <x v="0"/>
    <x v="4"/>
    <x v="0"/>
    <x v="0"/>
    <x v="5"/>
    <x v="1"/>
    <x v="0"/>
    <n v="-177762.4"/>
    <x v="0"/>
    <x v="0"/>
  </r>
  <r>
    <n v="9993943"/>
    <d v="2001-06-08T00:00:00"/>
    <x v="8"/>
    <x v="0"/>
    <x v="0"/>
    <n v="17600"/>
    <n v="17305.22"/>
    <n v="63.5"/>
    <n v="53.25"/>
    <n v="-180400"/>
    <n v="-177378.505"/>
    <x v="0"/>
    <x v="0"/>
    <x v="4"/>
    <x v="0"/>
    <x v="0"/>
    <x v="5"/>
    <x v="1"/>
    <x v="0"/>
    <n v="-177378.53"/>
    <x v="0"/>
    <x v="0"/>
  </r>
  <r>
    <n v="9994168"/>
    <d v="2001-06-26T00:00:00"/>
    <x v="0"/>
    <x v="8"/>
    <x v="2"/>
    <n v="-8600"/>
    <n v="-8573.41"/>
    <n v="33"/>
    <n v="19.5"/>
    <n v="283800"/>
    <n v="282922.53000000003"/>
    <x v="0"/>
    <x v="0"/>
    <x v="5"/>
    <x v="0"/>
    <x v="0"/>
    <x v="6"/>
    <x v="0"/>
    <x v="0"/>
    <n v="-686388.1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3:AD29" firstHeaderRow="1" firstDataRow="2" firstDataCol="3"/>
  <pivotFields count="22"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6">
        <item x="0"/>
        <item x="1"/>
        <item x="2"/>
        <item x="4"/>
        <item x="5"/>
        <item x="6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outline="0" subtotalTop="0" showAll="0" includeNewItemsInFilter="1">
      <items count="10">
        <item x="7"/>
        <item x="3"/>
        <item x="4"/>
        <item x="5"/>
        <item x="6"/>
        <item x="2"/>
        <item x="0"/>
        <item x="1"/>
        <item x="8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7">
        <item x="2"/>
        <item x="3"/>
        <item x="1"/>
        <item x="4"/>
        <item x="5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3"/>
    <field x="12"/>
    <field x="3"/>
  </rowFields>
  <rowItems count="25">
    <i>
      <x/>
      <x/>
      <x v="3"/>
    </i>
    <i t="default" r="1">
      <x/>
    </i>
    <i t="default">
      <x/>
    </i>
    <i>
      <x v="1"/>
      <x/>
      <x/>
    </i>
    <i t="default" r="1">
      <x/>
    </i>
    <i t="default">
      <x v="1"/>
    </i>
    <i>
      <x v="2"/>
      <x/>
      <x v="1"/>
    </i>
    <i r="2">
      <x v="2"/>
    </i>
    <i r="2">
      <x v="3"/>
    </i>
    <i r="2">
      <x v="4"/>
    </i>
    <i t="default" r="1">
      <x/>
    </i>
    <i t="default">
      <x v="2"/>
    </i>
    <i>
      <x v="3"/>
      <x/>
      <x v="6"/>
    </i>
    <i t="default" r="1">
      <x/>
    </i>
    <i t="default">
      <x v="3"/>
    </i>
    <i>
      <x v="4"/>
      <x/>
      <x v="8"/>
    </i>
    <i t="default" r="1">
      <x/>
    </i>
    <i t="default">
      <x v="4"/>
    </i>
    <i>
      <x v="5"/>
      <x/>
      <x v="5"/>
    </i>
    <i r="2">
      <x v="6"/>
    </i>
    <i t="default" r="1">
      <x/>
    </i>
    <i r="1">
      <x v="1"/>
      <x v="7"/>
    </i>
    <i t="default" r="1">
      <x v="1"/>
    </i>
    <i t="default">
      <x v="5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Nominal Volume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1:AD73" firstHeaderRow="1" firstDataRow="2" firstDataCol="4"/>
  <pivotFields count="22"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6">
        <item x="0"/>
        <item x="1"/>
        <item x="2"/>
        <item x="4"/>
        <item x="5"/>
        <item x="6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outline="0" subtotalTop="0" showAll="0" includeNewItemsInFilter="1">
      <items count="10">
        <item x="7"/>
        <item x="3"/>
        <item x="4"/>
        <item x="5"/>
        <item x="6"/>
        <item x="2"/>
        <item x="0"/>
        <item x="1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7">
        <item x="2"/>
        <item x="3"/>
        <item x="1"/>
        <item x="4"/>
        <item x="5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8">
        <item sd="0" x="3"/>
        <item x="4"/>
        <item x="2"/>
        <item x="1"/>
        <item x="5"/>
        <item x="6"/>
        <item x="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13"/>
    <field x="12"/>
    <field x="3"/>
    <field x="17"/>
  </rowFields>
  <rowItems count="41">
    <i>
      <x/>
      <x/>
      <x v="3"/>
      <x/>
    </i>
    <i r="3">
      <x v="1"/>
    </i>
    <i t="default" r="2">
      <x v="3"/>
    </i>
    <i t="default" r="1">
      <x/>
    </i>
    <i t="default">
      <x/>
    </i>
    <i>
      <x v="1"/>
      <x/>
      <x/>
      <x v="1"/>
    </i>
    <i t="default" r="2">
      <x/>
    </i>
    <i t="default" r="1">
      <x/>
    </i>
    <i t="default">
      <x v="1"/>
    </i>
    <i>
      <x v="2"/>
      <x/>
      <x v="1"/>
      <x v="1"/>
    </i>
    <i t="default" r="2">
      <x v="1"/>
    </i>
    <i r="2">
      <x v="2"/>
      <x/>
    </i>
    <i t="default" r="2">
      <x v="2"/>
    </i>
    <i r="2">
      <x v="3"/>
      <x/>
    </i>
    <i r="3">
      <x v="1"/>
    </i>
    <i t="default" r="2">
      <x v="3"/>
    </i>
    <i r="2">
      <x v="4"/>
      <x/>
    </i>
    <i t="default" r="2">
      <x v="4"/>
    </i>
    <i t="default" r="1">
      <x/>
    </i>
    <i t="default">
      <x v="2"/>
    </i>
    <i>
      <x v="3"/>
      <x/>
      <x v="6"/>
      <x/>
    </i>
    <i r="3">
      <x v="1"/>
    </i>
    <i t="default" r="2">
      <x v="6"/>
    </i>
    <i t="default" r="1">
      <x/>
    </i>
    <i t="default">
      <x v="3"/>
    </i>
    <i>
      <x v="4"/>
      <x/>
      <x v="8"/>
      <x v="1"/>
    </i>
    <i t="default" r="2">
      <x v="8"/>
    </i>
    <i t="default" r="1">
      <x/>
    </i>
    <i t="default">
      <x v="4"/>
    </i>
    <i>
      <x v="5"/>
      <x/>
      <x v="5"/>
      <x/>
    </i>
    <i r="3">
      <x v="1"/>
    </i>
    <i t="default" r="2">
      <x v="5"/>
    </i>
    <i r="2">
      <x v="6"/>
      <x/>
    </i>
    <i r="3">
      <x v="1"/>
    </i>
    <i t="default" r="2">
      <x v="6"/>
    </i>
    <i t="default" r="1">
      <x/>
    </i>
    <i r="1">
      <x v="1"/>
      <x v="7"/>
      <x/>
    </i>
    <i t="default" r="2">
      <x v="7"/>
    </i>
    <i t="default" r="1">
      <x v="1"/>
    </i>
    <i t="default">
      <x v="5"/>
    </i>
    <i t="grand">
      <x/>
    </i>
  </rowItems>
  <colFields count="1">
    <field x="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Average of Bid/Offer" fld="8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topLeftCell="A232" workbookViewId="0">
      <selection activeCell="M262" sqref="M262"/>
    </sheetView>
  </sheetViews>
  <sheetFormatPr defaultRowHeight="12.75" x14ac:dyDescent="0.2"/>
  <cols>
    <col min="1" max="1" width="9.140625" style="3"/>
    <col min="2" max="3" width="0" style="3" hidden="1" customWidth="1"/>
    <col min="4" max="4" width="9.140625" style="3"/>
    <col min="5" max="5" width="12.85546875" style="3" customWidth="1"/>
    <col min="6" max="6" width="18.28515625" style="3" customWidth="1"/>
    <col min="7" max="9" width="9.140625" style="3"/>
    <col min="10" max="10" width="14.140625" style="3" customWidth="1"/>
    <col min="11" max="11" width="9.28515625" style="3" customWidth="1"/>
    <col min="12" max="12" width="13.7109375" style="10" customWidth="1"/>
    <col min="13" max="13" width="15" style="9" customWidth="1"/>
    <col min="14" max="14" width="21.7109375" style="3" customWidth="1"/>
    <col min="15" max="15" width="11" style="3" customWidth="1"/>
    <col min="16" max="16" width="9.140625" style="3"/>
    <col min="17" max="17" width="0" style="3" hidden="1" customWidth="1"/>
    <col min="18" max="18" width="10.7109375" style="3" hidden="1" customWidth="1"/>
    <col min="19" max="19" width="0" style="3" hidden="1" customWidth="1"/>
    <col min="20" max="16384" width="9.140625" style="3"/>
  </cols>
  <sheetData>
    <row r="1" spans="1:21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</row>
    <row r="2" spans="1:21" x14ac:dyDescent="0.2">
      <c r="A2" s="3">
        <v>26947</v>
      </c>
      <c r="B2" s="3">
        <v>478</v>
      </c>
      <c r="C2" s="3">
        <v>9995714</v>
      </c>
      <c r="D2" s="6">
        <v>37103</v>
      </c>
      <c r="E2" s="6">
        <v>37226</v>
      </c>
      <c r="F2" s="3" t="s">
        <v>22</v>
      </c>
      <c r="G2" s="3">
        <v>50</v>
      </c>
      <c r="H2" s="3">
        <v>-21200</v>
      </c>
      <c r="I2" s="3">
        <v>-21134.45</v>
      </c>
      <c r="J2" s="4">
        <v>20.75</v>
      </c>
      <c r="K2" s="4">
        <v>16.5</v>
      </c>
      <c r="L2" s="10">
        <f t="shared" ref="L2:L65" si="0">(+K2-J2)*H2</f>
        <v>90100</v>
      </c>
      <c r="M2" s="9">
        <f t="shared" ref="M2:M65" si="1">(+K2-J2)*I2</f>
        <v>89821.412500000006</v>
      </c>
      <c r="N2" s="3" t="s">
        <v>23</v>
      </c>
      <c r="O2" s="3" t="s">
        <v>24</v>
      </c>
      <c r="P2" s="3" t="s">
        <v>25</v>
      </c>
      <c r="Q2" s="3" t="s">
        <v>26</v>
      </c>
      <c r="R2" s="3" t="s">
        <v>27</v>
      </c>
      <c r="S2" s="3" t="s">
        <v>25</v>
      </c>
      <c r="T2" s="3" t="s">
        <v>28</v>
      </c>
      <c r="U2" s="3" t="s">
        <v>29</v>
      </c>
    </row>
    <row r="3" spans="1:21" x14ac:dyDescent="0.2">
      <c r="A3" s="3">
        <v>26948</v>
      </c>
      <c r="B3" s="3">
        <v>479</v>
      </c>
      <c r="C3" s="3">
        <v>9995715</v>
      </c>
      <c r="D3" s="6">
        <v>37103</v>
      </c>
      <c r="E3" s="6">
        <v>37226</v>
      </c>
      <c r="F3" s="3" t="s">
        <v>22</v>
      </c>
      <c r="G3" s="3">
        <v>50</v>
      </c>
      <c r="H3" s="3">
        <v>-21200</v>
      </c>
      <c r="I3" s="3">
        <v>-21134.45</v>
      </c>
      <c r="J3" s="4">
        <v>20.85</v>
      </c>
      <c r="K3" s="4">
        <v>16.5</v>
      </c>
      <c r="L3" s="10">
        <f t="shared" si="0"/>
        <v>92220.000000000029</v>
      </c>
      <c r="M3" s="9">
        <f t="shared" si="1"/>
        <v>91934.857500000027</v>
      </c>
      <c r="N3" s="3" t="s">
        <v>23</v>
      </c>
      <c r="O3" s="3" t="s">
        <v>24</v>
      </c>
      <c r="P3" s="3" t="s">
        <v>25</v>
      </c>
      <c r="Q3" s="3" t="s">
        <v>26</v>
      </c>
      <c r="R3" s="3" t="s">
        <v>27</v>
      </c>
      <c r="S3" s="3" t="s">
        <v>25</v>
      </c>
      <c r="T3" s="3" t="s">
        <v>28</v>
      </c>
      <c r="U3" s="3" t="s">
        <v>29</v>
      </c>
    </row>
    <row r="4" spans="1:21" x14ac:dyDescent="0.2">
      <c r="A4" s="3">
        <v>26965</v>
      </c>
      <c r="B4" s="3">
        <v>483</v>
      </c>
      <c r="C4" s="3">
        <v>9995731</v>
      </c>
      <c r="D4" s="6">
        <v>37104</v>
      </c>
      <c r="E4" s="6">
        <v>37226</v>
      </c>
      <c r="F4" s="3" t="s">
        <v>22</v>
      </c>
      <c r="G4" s="3">
        <v>50</v>
      </c>
      <c r="H4" s="3">
        <v>-21200</v>
      </c>
      <c r="I4" s="3">
        <v>-21134.45</v>
      </c>
      <c r="J4" s="4">
        <v>21</v>
      </c>
      <c r="K4" s="4">
        <v>16.5</v>
      </c>
      <c r="L4" s="10">
        <f t="shared" si="0"/>
        <v>95400</v>
      </c>
      <c r="M4" s="9">
        <f t="shared" si="1"/>
        <v>95105.025000000009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25</v>
      </c>
      <c r="T4" s="3" t="s">
        <v>28</v>
      </c>
      <c r="U4" s="3" t="s">
        <v>29</v>
      </c>
    </row>
    <row r="5" spans="1:21" x14ac:dyDescent="0.2">
      <c r="A5" s="3">
        <v>27088</v>
      </c>
      <c r="B5" s="3">
        <v>498</v>
      </c>
      <c r="C5" s="3">
        <v>9995784</v>
      </c>
      <c r="D5" s="6">
        <v>37117</v>
      </c>
      <c r="E5" s="6">
        <v>37226</v>
      </c>
      <c r="F5" s="3" t="s">
        <v>22</v>
      </c>
      <c r="G5" s="3">
        <v>50</v>
      </c>
      <c r="H5" s="3">
        <v>-21200</v>
      </c>
      <c r="I5" s="3">
        <v>-21134.45</v>
      </c>
      <c r="J5" s="4">
        <v>20.95</v>
      </c>
      <c r="K5" s="4">
        <v>16.5</v>
      </c>
      <c r="L5" s="10">
        <f t="shared" si="0"/>
        <v>94339.999999999985</v>
      </c>
      <c r="M5" s="9">
        <f t="shared" si="1"/>
        <v>94048.302499999991</v>
      </c>
      <c r="N5" s="3" t="s">
        <v>23</v>
      </c>
      <c r="O5" s="3" t="s">
        <v>24</v>
      </c>
      <c r="P5" s="3" t="s">
        <v>25</v>
      </c>
      <c r="Q5" s="3" t="s">
        <v>26</v>
      </c>
      <c r="R5" s="3" t="s">
        <v>27</v>
      </c>
      <c r="S5" s="3" t="s">
        <v>25</v>
      </c>
      <c r="T5" s="3" t="s">
        <v>28</v>
      </c>
      <c r="U5" s="3" t="s">
        <v>29</v>
      </c>
    </row>
    <row r="6" spans="1:21" x14ac:dyDescent="0.2">
      <c r="A6" s="3">
        <v>27122</v>
      </c>
      <c r="B6" s="3">
        <v>503</v>
      </c>
      <c r="C6" s="3">
        <v>9995818</v>
      </c>
      <c r="D6" s="6">
        <v>37117</v>
      </c>
      <c r="E6" s="6">
        <v>37226</v>
      </c>
      <c r="F6" s="3" t="s">
        <v>22</v>
      </c>
      <c r="G6" s="3">
        <v>50</v>
      </c>
      <c r="H6" s="3">
        <v>-21200</v>
      </c>
      <c r="I6" s="3">
        <v>-21134.45</v>
      </c>
      <c r="J6" s="4">
        <v>21.3</v>
      </c>
      <c r="K6" s="4">
        <v>16.5</v>
      </c>
      <c r="L6" s="10">
        <f t="shared" si="0"/>
        <v>101760.00000000001</v>
      </c>
      <c r="M6" s="9">
        <f t="shared" si="1"/>
        <v>101445.36000000002</v>
      </c>
      <c r="N6" s="3" t="s">
        <v>23</v>
      </c>
      <c r="O6" s="3" t="s">
        <v>24</v>
      </c>
      <c r="P6" s="3" t="s">
        <v>25</v>
      </c>
      <c r="Q6" s="3" t="s">
        <v>26</v>
      </c>
      <c r="R6" s="3" t="s">
        <v>27</v>
      </c>
      <c r="S6" s="3" t="s">
        <v>25</v>
      </c>
      <c r="T6" s="3" t="s">
        <v>28</v>
      </c>
      <c r="U6" s="3" t="s">
        <v>29</v>
      </c>
    </row>
    <row r="7" spans="1:21" x14ac:dyDescent="0.2">
      <c r="A7" s="3">
        <v>26833</v>
      </c>
      <c r="B7" s="3">
        <v>471</v>
      </c>
      <c r="C7" s="3">
        <v>9995621</v>
      </c>
      <c r="D7" s="6">
        <v>37096</v>
      </c>
      <c r="E7" s="6">
        <v>37257</v>
      </c>
      <c r="F7" s="3" t="s">
        <v>22</v>
      </c>
      <c r="G7" s="3">
        <v>50</v>
      </c>
      <c r="H7" s="3">
        <v>-19600</v>
      </c>
      <c r="I7" s="3">
        <v>-19504.91</v>
      </c>
      <c r="J7" s="4">
        <v>21.1</v>
      </c>
      <c r="K7" s="4">
        <v>21.52</v>
      </c>
      <c r="L7" s="10">
        <f t="shared" si="0"/>
        <v>-8231.9999999999636</v>
      </c>
      <c r="M7" s="9">
        <f t="shared" si="1"/>
        <v>-8192.0621999999639</v>
      </c>
      <c r="N7" s="3" t="s">
        <v>23</v>
      </c>
      <c r="O7" s="3" t="s">
        <v>24</v>
      </c>
      <c r="P7" s="3" t="s">
        <v>25</v>
      </c>
      <c r="Q7" s="3" t="s">
        <v>26</v>
      </c>
      <c r="R7" s="3" t="s">
        <v>27</v>
      </c>
      <c r="S7" s="3" t="s">
        <v>25</v>
      </c>
      <c r="T7" s="3" t="s">
        <v>28</v>
      </c>
      <c r="U7" s="3" t="s">
        <v>29</v>
      </c>
    </row>
    <row r="8" spans="1:21" x14ac:dyDescent="0.2">
      <c r="A8" s="3">
        <v>26833</v>
      </c>
      <c r="B8" s="3">
        <v>471</v>
      </c>
      <c r="C8" s="3">
        <v>9995621</v>
      </c>
      <c r="D8" s="6">
        <v>37096</v>
      </c>
      <c r="E8" s="6">
        <v>37288</v>
      </c>
      <c r="F8" s="3" t="s">
        <v>22</v>
      </c>
      <c r="G8" s="3">
        <v>50</v>
      </c>
      <c r="H8" s="3">
        <v>-17600</v>
      </c>
      <c r="I8" s="3">
        <v>-17488.86</v>
      </c>
      <c r="J8" s="4">
        <v>21.1</v>
      </c>
      <c r="K8" s="4">
        <v>20.86</v>
      </c>
      <c r="L8" s="10">
        <f t="shared" si="0"/>
        <v>4224.0000000000346</v>
      </c>
      <c r="M8" s="9">
        <f t="shared" si="1"/>
        <v>4197.3264000000345</v>
      </c>
      <c r="N8" s="3" t="s">
        <v>23</v>
      </c>
      <c r="O8" s="3" t="s">
        <v>24</v>
      </c>
      <c r="P8" s="3" t="s">
        <v>25</v>
      </c>
      <c r="Q8" s="3" t="s">
        <v>26</v>
      </c>
      <c r="R8" s="3" t="s">
        <v>27</v>
      </c>
      <c r="S8" s="3" t="s">
        <v>25</v>
      </c>
      <c r="T8" s="3" t="s">
        <v>28</v>
      </c>
      <c r="U8" s="3" t="s">
        <v>29</v>
      </c>
    </row>
    <row r="9" spans="1:21" x14ac:dyDescent="0.2">
      <c r="A9" s="3">
        <v>26833</v>
      </c>
      <c r="B9" s="3">
        <v>471</v>
      </c>
      <c r="C9" s="3">
        <v>9995621</v>
      </c>
      <c r="D9" s="6">
        <v>37096</v>
      </c>
      <c r="E9" s="6">
        <v>37316</v>
      </c>
      <c r="F9" s="3" t="s">
        <v>22</v>
      </c>
      <c r="G9" s="3">
        <v>50</v>
      </c>
      <c r="H9" s="3">
        <v>-20400</v>
      </c>
      <c r="I9" s="3">
        <v>-20237.88</v>
      </c>
      <c r="J9" s="4">
        <v>21.1</v>
      </c>
      <c r="K9" s="4">
        <v>17.75</v>
      </c>
      <c r="L9" s="10">
        <f t="shared" si="0"/>
        <v>68340.000000000029</v>
      </c>
      <c r="M9" s="9">
        <f t="shared" si="1"/>
        <v>67796.89800000003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  <c r="S9" s="3" t="s">
        <v>25</v>
      </c>
      <c r="T9" s="3" t="s">
        <v>28</v>
      </c>
      <c r="U9" s="3" t="s">
        <v>29</v>
      </c>
    </row>
    <row r="10" spans="1:21" x14ac:dyDescent="0.2">
      <c r="A10" s="3">
        <v>26833</v>
      </c>
      <c r="B10" s="3">
        <v>471</v>
      </c>
      <c r="C10" s="3">
        <v>9995621</v>
      </c>
      <c r="D10" s="6">
        <v>37096</v>
      </c>
      <c r="E10" s="6">
        <v>37347</v>
      </c>
      <c r="F10" s="3" t="s">
        <v>22</v>
      </c>
      <c r="G10" s="3">
        <v>50</v>
      </c>
      <c r="H10" s="3">
        <v>-18400</v>
      </c>
      <c r="I10" s="3">
        <v>-18229.080000000002</v>
      </c>
      <c r="J10" s="4">
        <v>21.1</v>
      </c>
      <c r="K10" s="4">
        <v>16.05</v>
      </c>
      <c r="L10" s="10">
        <f t="shared" si="0"/>
        <v>92920.000000000015</v>
      </c>
      <c r="M10" s="9">
        <f t="shared" si="1"/>
        <v>92056.854000000021</v>
      </c>
      <c r="N10" s="3" t="s">
        <v>23</v>
      </c>
      <c r="O10" s="3" t="s">
        <v>24</v>
      </c>
      <c r="P10" s="3" t="s">
        <v>25</v>
      </c>
      <c r="Q10" s="3" t="s">
        <v>26</v>
      </c>
      <c r="R10" s="3" t="s">
        <v>27</v>
      </c>
      <c r="S10" s="3" t="s">
        <v>25</v>
      </c>
      <c r="T10" s="3" t="s">
        <v>28</v>
      </c>
      <c r="U10" s="3" t="s">
        <v>29</v>
      </c>
    </row>
    <row r="11" spans="1:21" x14ac:dyDescent="0.2">
      <c r="A11" s="3">
        <v>26833</v>
      </c>
      <c r="B11" s="3">
        <v>471</v>
      </c>
      <c r="C11" s="3">
        <v>9995621</v>
      </c>
      <c r="D11" s="6">
        <v>37096</v>
      </c>
      <c r="E11" s="6">
        <v>37377</v>
      </c>
      <c r="F11" s="3" t="s">
        <v>22</v>
      </c>
      <c r="G11" s="3">
        <v>50</v>
      </c>
      <c r="H11" s="3">
        <v>-19600</v>
      </c>
      <c r="I11" s="3">
        <v>-19383.810000000001</v>
      </c>
      <c r="J11" s="4">
        <v>21.1</v>
      </c>
      <c r="K11" s="4">
        <v>16.350000000000001</v>
      </c>
      <c r="L11" s="10">
        <f t="shared" si="0"/>
        <v>93100</v>
      </c>
      <c r="M11" s="9">
        <f t="shared" si="1"/>
        <v>92073.097500000003</v>
      </c>
      <c r="N11" s="3" t="s">
        <v>23</v>
      </c>
      <c r="O11" s="3" t="s">
        <v>24</v>
      </c>
      <c r="P11" s="3" t="s">
        <v>25</v>
      </c>
      <c r="Q11" s="3" t="s">
        <v>26</v>
      </c>
      <c r="R11" s="3" t="s">
        <v>27</v>
      </c>
      <c r="S11" s="3" t="s">
        <v>25</v>
      </c>
      <c r="T11" s="3" t="s">
        <v>28</v>
      </c>
      <c r="U11" s="3" t="s">
        <v>29</v>
      </c>
    </row>
    <row r="12" spans="1:21" x14ac:dyDescent="0.2">
      <c r="A12" s="3">
        <v>26833</v>
      </c>
      <c r="B12" s="3">
        <v>471</v>
      </c>
      <c r="C12" s="3">
        <v>9995621</v>
      </c>
      <c r="D12" s="6">
        <v>37096</v>
      </c>
      <c r="E12" s="6">
        <v>37408</v>
      </c>
      <c r="F12" s="3" t="s">
        <v>22</v>
      </c>
      <c r="G12" s="3">
        <v>50</v>
      </c>
      <c r="H12" s="3">
        <v>-20000</v>
      </c>
      <c r="I12" s="3">
        <v>-19745.259999999998</v>
      </c>
      <c r="J12" s="4">
        <v>21.1</v>
      </c>
      <c r="K12" s="4">
        <v>18</v>
      </c>
      <c r="L12" s="10">
        <f t="shared" si="0"/>
        <v>62000.000000000029</v>
      </c>
      <c r="M12" s="9">
        <f t="shared" si="1"/>
        <v>61210.306000000026</v>
      </c>
      <c r="N12" s="3" t="s">
        <v>23</v>
      </c>
      <c r="O12" s="3" t="s">
        <v>24</v>
      </c>
      <c r="P12" s="3" t="s">
        <v>25</v>
      </c>
      <c r="Q12" s="3" t="s">
        <v>26</v>
      </c>
      <c r="R12" s="3" t="s">
        <v>27</v>
      </c>
      <c r="S12" s="3" t="s">
        <v>25</v>
      </c>
      <c r="T12" s="3" t="s">
        <v>28</v>
      </c>
      <c r="U12" s="3" t="s">
        <v>29</v>
      </c>
    </row>
    <row r="13" spans="1:21" ht="13.5" customHeight="1" x14ac:dyDescent="0.2">
      <c r="A13" s="3">
        <v>26833</v>
      </c>
      <c r="B13" s="3">
        <v>471</v>
      </c>
      <c r="C13" s="3">
        <v>9995621</v>
      </c>
      <c r="D13" s="6">
        <v>37096</v>
      </c>
      <c r="E13" s="6">
        <v>37438</v>
      </c>
      <c r="F13" s="3" t="s">
        <v>22</v>
      </c>
      <c r="G13" s="3">
        <v>50</v>
      </c>
      <c r="H13" s="3">
        <v>-19600</v>
      </c>
      <c r="I13" s="3">
        <v>-19313.43</v>
      </c>
      <c r="J13" s="4">
        <v>21.1</v>
      </c>
      <c r="K13" s="4">
        <v>23.1</v>
      </c>
      <c r="L13" s="10">
        <f t="shared" si="0"/>
        <v>-39200</v>
      </c>
      <c r="M13" s="9">
        <f t="shared" si="1"/>
        <v>-38626.86</v>
      </c>
      <c r="N13" s="3" t="s">
        <v>23</v>
      </c>
      <c r="O13" s="3" t="s">
        <v>24</v>
      </c>
      <c r="P13" s="3" t="s">
        <v>25</v>
      </c>
      <c r="Q13" s="3" t="s">
        <v>26</v>
      </c>
      <c r="R13" s="3" t="s">
        <v>27</v>
      </c>
      <c r="S13" s="3" t="s">
        <v>25</v>
      </c>
      <c r="T13" s="3" t="s">
        <v>28</v>
      </c>
      <c r="U13" s="3" t="s">
        <v>29</v>
      </c>
    </row>
    <row r="14" spans="1:21" x14ac:dyDescent="0.2">
      <c r="A14" s="3">
        <v>26833</v>
      </c>
      <c r="B14" s="3">
        <v>471</v>
      </c>
      <c r="C14" s="3">
        <v>9995621</v>
      </c>
      <c r="D14" s="6">
        <v>37096</v>
      </c>
      <c r="E14" s="6">
        <v>37469</v>
      </c>
      <c r="F14" s="3" t="s">
        <v>22</v>
      </c>
      <c r="G14" s="3">
        <v>50</v>
      </c>
      <c r="H14" s="3">
        <v>-19600</v>
      </c>
      <c r="I14" s="3">
        <v>-19271.73</v>
      </c>
      <c r="J14" s="4">
        <v>21.1</v>
      </c>
      <c r="K14" s="4">
        <v>22.63</v>
      </c>
      <c r="L14" s="10">
        <f t="shared" si="0"/>
        <v>-29987.999999999953</v>
      </c>
      <c r="M14" s="9">
        <f t="shared" si="1"/>
        <v>-29485.746899999951</v>
      </c>
      <c r="N14" s="3" t="s">
        <v>23</v>
      </c>
      <c r="O14" s="3" t="s">
        <v>24</v>
      </c>
      <c r="P14" s="3" t="s">
        <v>25</v>
      </c>
      <c r="Q14" s="3" t="s">
        <v>26</v>
      </c>
      <c r="R14" s="3" t="s">
        <v>27</v>
      </c>
      <c r="S14" s="3" t="s">
        <v>25</v>
      </c>
      <c r="T14" s="3" t="s">
        <v>28</v>
      </c>
      <c r="U14" s="3" t="s">
        <v>29</v>
      </c>
    </row>
    <row r="15" spans="1:21" x14ac:dyDescent="0.2">
      <c r="A15" s="3">
        <v>26833</v>
      </c>
      <c r="B15" s="3">
        <v>471</v>
      </c>
      <c r="C15" s="3">
        <v>9995621</v>
      </c>
      <c r="D15" s="6">
        <v>37096</v>
      </c>
      <c r="E15" s="6">
        <v>37500</v>
      </c>
      <c r="F15" s="3" t="s">
        <v>22</v>
      </c>
      <c r="G15" s="3">
        <v>50</v>
      </c>
      <c r="H15" s="3">
        <v>-20000</v>
      </c>
      <c r="I15" s="3">
        <v>-19621.96</v>
      </c>
      <c r="J15" s="4">
        <v>21.1</v>
      </c>
      <c r="K15" s="4">
        <v>16.34</v>
      </c>
      <c r="L15" s="10">
        <f t="shared" si="0"/>
        <v>95200.000000000029</v>
      </c>
      <c r="M15" s="9">
        <f t="shared" si="1"/>
        <v>93400.529600000023</v>
      </c>
      <c r="N15" s="3" t="s">
        <v>23</v>
      </c>
      <c r="O15" s="3" t="s">
        <v>24</v>
      </c>
      <c r="P15" s="3" t="s">
        <v>25</v>
      </c>
      <c r="Q15" s="3" t="s">
        <v>26</v>
      </c>
      <c r="R15" s="3" t="s">
        <v>27</v>
      </c>
      <c r="S15" s="3" t="s">
        <v>25</v>
      </c>
      <c r="T15" s="3" t="s">
        <v>28</v>
      </c>
      <c r="U15" s="3" t="s">
        <v>29</v>
      </c>
    </row>
    <row r="16" spans="1:21" x14ac:dyDescent="0.2">
      <c r="A16" s="3">
        <v>26833</v>
      </c>
      <c r="B16" s="3">
        <v>471</v>
      </c>
      <c r="C16" s="3">
        <v>9995621</v>
      </c>
      <c r="D16" s="6">
        <v>37096</v>
      </c>
      <c r="E16" s="6">
        <v>37530</v>
      </c>
      <c r="F16" s="3" t="s">
        <v>22</v>
      </c>
      <c r="G16" s="3">
        <v>50</v>
      </c>
      <c r="H16" s="3">
        <v>-18800</v>
      </c>
      <c r="I16" s="3">
        <v>-18400.36</v>
      </c>
      <c r="J16" s="4">
        <v>21.1</v>
      </c>
      <c r="K16" s="4">
        <v>16.63</v>
      </c>
      <c r="L16" s="10">
        <f t="shared" si="0"/>
        <v>84036.000000000044</v>
      </c>
      <c r="M16" s="9">
        <f t="shared" si="1"/>
        <v>82249.60920000005</v>
      </c>
      <c r="N16" s="3" t="s">
        <v>23</v>
      </c>
      <c r="O16" s="3" t="s">
        <v>24</v>
      </c>
      <c r="P16" s="3" t="s">
        <v>25</v>
      </c>
      <c r="Q16" s="3" t="s">
        <v>26</v>
      </c>
      <c r="R16" s="3" t="s">
        <v>27</v>
      </c>
      <c r="S16" s="3" t="s">
        <v>25</v>
      </c>
      <c r="T16" s="3" t="s">
        <v>28</v>
      </c>
      <c r="U16" s="3" t="s">
        <v>29</v>
      </c>
    </row>
    <row r="17" spans="1:21" x14ac:dyDescent="0.2">
      <c r="A17" s="3">
        <v>26833</v>
      </c>
      <c r="B17" s="3">
        <v>471</v>
      </c>
      <c r="C17" s="3">
        <v>9995621</v>
      </c>
      <c r="D17" s="6">
        <v>37096</v>
      </c>
      <c r="E17" s="6">
        <v>37561</v>
      </c>
      <c r="F17" s="3" t="s">
        <v>22</v>
      </c>
      <c r="G17" s="3">
        <v>50</v>
      </c>
      <c r="H17" s="3">
        <v>-20000</v>
      </c>
      <c r="I17" s="3">
        <v>-19524.29</v>
      </c>
      <c r="J17" s="4">
        <v>21.1</v>
      </c>
      <c r="K17" s="4">
        <v>16.600000000000001</v>
      </c>
      <c r="L17" s="10">
        <f t="shared" si="0"/>
        <v>90000</v>
      </c>
      <c r="M17" s="9">
        <f t="shared" si="1"/>
        <v>87859.305000000008</v>
      </c>
      <c r="N17" s="3" t="s">
        <v>23</v>
      </c>
      <c r="O17" s="3" t="s">
        <v>24</v>
      </c>
      <c r="P17" s="3" t="s">
        <v>25</v>
      </c>
      <c r="Q17" s="3" t="s">
        <v>26</v>
      </c>
      <c r="R17" s="3" t="s">
        <v>27</v>
      </c>
      <c r="S17" s="3" t="s">
        <v>25</v>
      </c>
      <c r="T17" s="3" t="s">
        <v>28</v>
      </c>
      <c r="U17" s="3" t="s">
        <v>29</v>
      </c>
    </row>
    <row r="18" spans="1:21" x14ac:dyDescent="0.2">
      <c r="A18" s="3">
        <v>26833</v>
      </c>
      <c r="B18" s="3">
        <v>471</v>
      </c>
      <c r="C18" s="3">
        <v>9995621</v>
      </c>
      <c r="D18" s="6">
        <v>37096</v>
      </c>
      <c r="E18" s="6">
        <v>37591</v>
      </c>
      <c r="F18" s="3" t="s">
        <v>22</v>
      </c>
      <c r="G18" s="3">
        <v>50</v>
      </c>
      <c r="H18" s="3">
        <v>-20400</v>
      </c>
      <c r="I18" s="3">
        <v>-19860.2</v>
      </c>
      <c r="J18" s="4">
        <v>21.1</v>
      </c>
      <c r="K18" s="4">
        <v>16.170000000000002</v>
      </c>
      <c r="L18" s="10">
        <f t="shared" si="0"/>
        <v>100572</v>
      </c>
      <c r="M18" s="9">
        <f t="shared" si="1"/>
        <v>97910.785999999993</v>
      </c>
      <c r="N18" s="3" t="s">
        <v>23</v>
      </c>
      <c r="O18" s="3" t="s">
        <v>24</v>
      </c>
      <c r="P18" s="3" t="s">
        <v>25</v>
      </c>
      <c r="Q18" s="3" t="s">
        <v>26</v>
      </c>
      <c r="R18" s="3" t="s">
        <v>27</v>
      </c>
      <c r="S18" s="3" t="s">
        <v>25</v>
      </c>
      <c r="T18" s="3" t="s">
        <v>28</v>
      </c>
      <c r="U18" s="3" t="s">
        <v>29</v>
      </c>
    </row>
    <row r="19" spans="1:21" x14ac:dyDescent="0.2">
      <c r="A19" s="3">
        <v>24941</v>
      </c>
      <c r="B19" s="3">
        <v>312</v>
      </c>
      <c r="C19" s="3">
        <v>9993816</v>
      </c>
      <c r="D19" s="6">
        <v>37041</v>
      </c>
      <c r="E19" s="6">
        <v>37226</v>
      </c>
      <c r="F19" s="3" t="s">
        <v>30</v>
      </c>
      <c r="G19" s="3">
        <v>50</v>
      </c>
      <c r="H19" s="3">
        <v>16000</v>
      </c>
      <c r="I19" s="3">
        <v>15950.53</v>
      </c>
      <c r="J19" s="4">
        <v>36.5</v>
      </c>
      <c r="K19" s="4">
        <v>25.1</v>
      </c>
      <c r="L19" s="10">
        <f>(+K19-J19)*H19</f>
        <v>-182399.99999999997</v>
      </c>
      <c r="M19" s="9">
        <f>(+K19-J19)*I19</f>
        <v>-181836.04199999999</v>
      </c>
      <c r="N19" s="3" t="s">
        <v>23</v>
      </c>
      <c r="O19" s="3" t="s">
        <v>24</v>
      </c>
      <c r="P19" s="3" t="s">
        <v>25</v>
      </c>
      <c r="Q19" s="3" t="s">
        <v>26</v>
      </c>
      <c r="R19" s="3" t="s">
        <v>27</v>
      </c>
      <c r="S19" s="3" t="s">
        <v>25</v>
      </c>
      <c r="T19" s="3" t="s">
        <v>31</v>
      </c>
      <c r="U19" s="3" t="s">
        <v>29</v>
      </c>
    </row>
    <row r="20" spans="1:21" x14ac:dyDescent="0.2">
      <c r="A20" s="3">
        <v>25288</v>
      </c>
      <c r="B20" s="3">
        <v>405</v>
      </c>
      <c r="C20" s="3">
        <v>9994103</v>
      </c>
      <c r="D20" s="6">
        <v>37063</v>
      </c>
      <c r="E20" s="6">
        <v>37226</v>
      </c>
      <c r="F20" s="3" t="s">
        <v>30</v>
      </c>
      <c r="G20" s="3">
        <v>50</v>
      </c>
      <c r="H20" s="3">
        <v>16000</v>
      </c>
      <c r="I20" s="3">
        <v>15950.53</v>
      </c>
      <c r="J20" s="4">
        <v>33.15</v>
      </c>
      <c r="K20" s="4">
        <v>25.1</v>
      </c>
      <c r="L20" s="10">
        <f t="shared" si="0"/>
        <v>-128799.99999999996</v>
      </c>
      <c r="M20" s="9">
        <f t="shared" si="1"/>
        <v>-128401.76649999995</v>
      </c>
      <c r="N20" s="3" t="s">
        <v>23</v>
      </c>
      <c r="O20" s="3" t="s">
        <v>24</v>
      </c>
      <c r="P20" s="3" t="s">
        <v>25</v>
      </c>
      <c r="Q20" s="3" t="s">
        <v>26</v>
      </c>
      <c r="R20" s="3" t="s">
        <v>27</v>
      </c>
      <c r="S20" s="3" t="s">
        <v>25</v>
      </c>
      <c r="T20" s="3" t="s">
        <v>31</v>
      </c>
      <c r="U20" s="3" t="s">
        <v>29</v>
      </c>
    </row>
    <row r="21" spans="1:21" x14ac:dyDescent="0.2">
      <c r="A21" s="3">
        <v>24824</v>
      </c>
      <c r="B21" s="3">
        <v>294</v>
      </c>
      <c r="C21" s="3">
        <v>9993708</v>
      </c>
      <c r="D21" s="6">
        <v>37034</v>
      </c>
      <c r="E21" s="6">
        <v>37226</v>
      </c>
      <c r="F21" s="3" t="s">
        <v>30</v>
      </c>
      <c r="G21" s="3">
        <v>50</v>
      </c>
      <c r="H21" s="3">
        <v>-16000</v>
      </c>
      <c r="I21" s="3">
        <v>-15950.53</v>
      </c>
      <c r="J21" s="4">
        <v>38.35</v>
      </c>
      <c r="K21" s="4">
        <v>24.9</v>
      </c>
      <c r="L21" s="10">
        <f>(+K21-J21)*H21</f>
        <v>215200.00000000006</v>
      </c>
      <c r="M21" s="9">
        <f>(+K21-J21)*I21</f>
        <v>214534.62850000005</v>
      </c>
      <c r="N21" s="3" t="s">
        <v>23</v>
      </c>
      <c r="O21" s="3" t="s">
        <v>24</v>
      </c>
      <c r="P21" s="3" t="s">
        <v>25</v>
      </c>
      <c r="Q21" s="3" t="s">
        <v>26</v>
      </c>
      <c r="R21" s="3" t="s">
        <v>27</v>
      </c>
      <c r="S21" s="3" t="s">
        <v>25</v>
      </c>
      <c r="T21" s="3" t="s">
        <v>28</v>
      </c>
      <c r="U21" s="3" t="s">
        <v>29</v>
      </c>
    </row>
    <row r="22" spans="1:21" x14ac:dyDescent="0.2">
      <c r="A22" s="3">
        <v>25118</v>
      </c>
      <c r="B22" s="3">
        <v>371</v>
      </c>
      <c r="C22" s="3">
        <v>9993952</v>
      </c>
      <c r="D22" s="6">
        <v>37053</v>
      </c>
      <c r="E22" s="6">
        <v>37226</v>
      </c>
      <c r="F22" s="3" t="s">
        <v>30</v>
      </c>
      <c r="G22" s="3">
        <v>50</v>
      </c>
      <c r="H22" s="3">
        <v>-16000</v>
      </c>
      <c r="I22" s="3">
        <v>-15950.53</v>
      </c>
      <c r="J22" s="4">
        <v>36.950000000000003</v>
      </c>
      <c r="K22" s="4">
        <v>24.9</v>
      </c>
      <c r="L22" s="10">
        <f t="shared" si="0"/>
        <v>192800.00000000006</v>
      </c>
      <c r="M22" s="9">
        <f t="shared" si="1"/>
        <v>192203.88650000008</v>
      </c>
      <c r="N22" s="3" t="s">
        <v>23</v>
      </c>
      <c r="O22" s="3" t="s">
        <v>24</v>
      </c>
      <c r="P22" s="3" t="s">
        <v>25</v>
      </c>
      <c r="Q22" s="3" t="s">
        <v>26</v>
      </c>
      <c r="R22" s="3" t="s">
        <v>27</v>
      </c>
      <c r="S22" s="3" t="s">
        <v>25</v>
      </c>
      <c r="T22" s="3" t="s">
        <v>28</v>
      </c>
      <c r="U22" s="3" t="s">
        <v>29</v>
      </c>
    </row>
    <row r="23" spans="1:21" x14ac:dyDescent="0.2">
      <c r="A23" s="3">
        <v>25120</v>
      </c>
      <c r="B23" s="3">
        <v>373</v>
      </c>
      <c r="C23" s="3">
        <v>9993954</v>
      </c>
      <c r="D23" s="6">
        <v>37053</v>
      </c>
      <c r="E23" s="6">
        <v>37226</v>
      </c>
      <c r="F23" s="3" t="s">
        <v>30</v>
      </c>
      <c r="G23" s="3">
        <v>50</v>
      </c>
      <c r="H23" s="3">
        <v>-16000</v>
      </c>
      <c r="I23" s="3">
        <v>-15950.53</v>
      </c>
      <c r="J23" s="4">
        <v>37.25</v>
      </c>
      <c r="K23" s="4">
        <v>24.9</v>
      </c>
      <c r="L23" s="10">
        <f t="shared" si="0"/>
        <v>197600.00000000003</v>
      </c>
      <c r="M23" s="9">
        <f t="shared" si="1"/>
        <v>196989.04550000004</v>
      </c>
      <c r="N23" s="3" t="s">
        <v>23</v>
      </c>
      <c r="O23" s="3" t="s">
        <v>24</v>
      </c>
      <c r="P23" s="3" t="s">
        <v>25</v>
      </c>
      <c r="Q23" s="3" t="s">
        <v>26</v>
      </c>
      <c r="R23" s="3" t="s">
        <v>27</v>
      </c>
      <c r="S23" s="3" t="s">
        <v>25</v>
      </c>
      <c r="T23" s="3" t="s">
        <v>28</v>
      </c>
      <c r="U23" s="3" t="s">
        <v>29</v>
      </c>
    </row>
    <row r="24" spans="1:21" x14ac:dyDescent="0.2">
      <c r="A24" s="3">
        <v>25273</v>
      </c>
      <c r="B24" s="3">
        <v>404</v>
      </c>
      <c r="C24" s="3">
        <v>9994094</v>
      </c>
      <c r="D24" s="6">
        <v>37062</v>
      </c>
      <c r="E24" s="6">
        <v>37226</v>
      </c>
      <c r="F24" s="3" t="s">
        <v>30</v>
      </c>
      <c r="G24" s="3">
        <v>50</v>
      </c>
      <c r="H24" s="3">
        <v>-16000</v>
      </c>
      <c r="I24" s="3">
        <v>-15950.53</v>
      </c>
      <c r="J24" s="4">
        <v>33.4</v>
      </c>
      <c r="K24" s="4">
        <v>24.9</v>
      </c>
      <c r="L24" s="10">
        <f t="shared" si="0"/>
        <v>136000</v>
      </c>
      <c r="M24" s="9">
        <f t="shared" si="1"/>
        <v>135579.505</v>
      </c>
      <c r="N24" s="3" t="s">
        <v>23</v>
      </c>
      <c r="O24" s="3" t="s">
        <v>24</v>
      </c>
      <c r="P24" s="3" t="s">
        <v>25</v>
      </c>
      <c r="Q24" s="3" t="s">
        <v>26</v>
      </c>
      <c r="R24" s="3" t="s">
        <v>27</v>
      </c>
      <c r="S24" s="3" t="s">
        <v>25</v>
      </c>
      <c r="T24" s="3" t="s">
        <v>28</v>
      </c>
      <c r="U24" s="3" t="s">
        <v>29</v>
      </c>
    </row>
    <row r="25" spans="1:21" x14ac:dyDescent="0.2">
      <c r="A25" s="3">
        <v>27121</v>
      </c>
      <c r="B25" s="3">
        <v>502</v>
      </c>
      <c r="C25" s="3">
        <v>9995817</v>
      </c>
      <c r="D25" s="6">
        <v>37117</v>
      </c>
      <c r="E25" s="6">
        <v>37226</v>
      </c>
      <c r="F25" s="3" t="s">
        <v>30</v>
      </c>
      <c r="G25" s="3">
        <v>50</v>
      </c>
      <c r="H25" s="3">
        <v>-16000</v>
      </c>
      <c r="I25" s="3">
        <v>-15950.53</v>
      </c>
      <c r="J25" s="4">
        <v>30.1</v>
      </c>
      <c r="K25" s="4">
        <v>24.9</v>
      </c>
      <c r="L25" s="10">
        <f t="shared" si="0"/>
        <v>83200.000000000044</v>
      </c>
      <c r="M25" s="9">
        <f t="shared" si="1"/>
        <v>82942.756000000052</v>
      </c>
      <c r="N25" s="3" t="s">
        <v>23</v>
      </c>
      <c r="O25" s="3" t="s">
        <v>24</v>
      </c>
      <c r="P25" s="3" t="s">
        <v>25</v>
      </c>
      <c r="Q25" s="3" t="s">
        <v>26</v>
      </c>
      <c r="R25" s="3" t="s">
        <v>27</v>
      </c>
      <c r="S25" s="3" t="s">
        <v>25</v>
      </c>
      <c r="T25" s="3" t="s">
        <v>28</v>
      </c>
      <c r="U25" s="3" t="s">
        <v>29</v>
      </c>
    </row>
    <row r="26" spans="1:21" x14ac:dyDescent="0.2">
      <c r="A26" s="3">
        <v>25190</v>
      </c>
      <c r="B26" s="3">
        <v>397</v>
      </c>
      <c r="C26" s="3">
        <v>9994017</v>
      </c>
      <c r="D26" s="6">
        <v>37056</v>
      </c>
      <c r="E26" s="6">
        <v>37257</v>
      </c>
      <c r="F26" s="3" t="s">
        <v>30</v>
      </c>
      <c r="G26" s="3">
        <v>50</v>
      </c>
      <c r="H26" s="3">
        <v>17600</v>
      </c>
      <c r="I26" s="3">
        <v>17514.61</v>
      </c>
      <c r="J26" s="4">
        <v>41.25</v>
      </c>
      <c r="K26" s="4">
        <v>30.08</v>
      </c>
      <c r="L26" s="10">
        <f t="shared" si="0"/>
        <v>-196592.00000000003</v>
      </c>
      <c r="M26" s="9">
        <f t="shared" si="1"/>
        <v>-195638.19370000003</v>
      </c>
      <c r="N26" s="3" t="s">
        <v>23</v>
      </c>
      <c r="O26" s="3" t="s">
        <v>24</v>
      </c>
      <c r="P26" s="3" t="s">
        <v>25</v>
      </c>
      <c r="Q26" s="3" t="s">
        <v>26</v>
      </c>
      <c r="R26" s="3" t="s">
        <v>27</v>
      </c>
      <c r="S26" s="3" t="s">
        <v>25</v>
      </c>
      <c r="T26" s="3" t="s">
        <v>31</v>
      </c>
      <c r="U26" s="3" t="s">
        <v>29</v>
      </c>
    </row>
    <row r="27" spans="1:21" x14ac:dyDescent="0.2">
      <c r="A27" s="3">
        <v>26669</v>
      </c>
      <c r="B27" s="3">
        <v>452</v>
      </c>
      <c r="C27" s="3">
        <v>9995461</v>
      </c>
      <c r="D27" s="6">
        <v>37082</v>
      </c>
      <c r="E27" s="6">
        <v>37257</v>
      </c>
      <c r="F27" s="3" t="s">
        <v>30</v>
      </c>
      <c r="G27" s="3">
        <v>50</v>
      </c>
      <c r="H27" s="3">
        <v>17600</v>
      </c>
      <c r="I27" s="3">
        <v>17514.61</v>
      </c>
      <c r="J27" s="4">
        <v>39.75</v>
      </c>
      <c r="K27" s="4">
        <v>30.08</v>
      </c>
      <c r="L27" s="10">
        <f t="shared" si="0"/>
        <v>-170192.00000000003</v>
      </c>
      <c r="M27" s="9">
        <f t="shared" si="1"/>
        <v>-169366.27870000002</v>
      </c>
      <c r="N27" s="3" t="s">
        <v>23</v>
      </c>
      <c r="O27" s="3" t="s">
        <v>24</v>
      </c>
      <c r="P27" s="3" t="s">
        <v>25</v>
      </c>
      <c r="Q27" s="3" t="s">
        <v>26</v>
      </c>
      <c r="R27" s="3" t="s">
        <v>27</v>
      </c>
      <c r="S27" s="3" t="s">
        <v>25</v>
      </c>
      <c r="T27" s="3" t="s">
        <v>31</v>
      </c>
      <c r="U27" s="3" t="s">
        <v>29</v>
      </c>
    </row>
    <row r="28" spans="1:21" x14ac:dyDescent="0.2">
      <c r="A28" s="3">
        <v>26949</v>
      </c>
      <c r="B28" s="3">
        <v>480</v>
      </c>
      <c r="C28" s="3">
        <v>9995716</v>
      </c>
      <c r="D28" s="6">
        <v>37103</v>
      </c>
      <c r="E28" s="6">
        <v>37257</v>
      </c>
      <c r="F28" s="3" t="s">
        <v>30</v>
      </c>
      <c r="G28" s="3">
        <v>50</v>
      </c>
      <c r="H28" s="3">
        <v>17600</v>
      </c>
      <c r="I28" s="3">
        <v>17514.61</v>
      </c>
      <c r="J28" s="4">
        <v>36.5</v>
      </c>
      <c r="K28" s="4">
        <v>30.08</v>
      </c>
      <c r="L28" s="10">
        <f t="shared" si="0"/>
        <v>-112992.00000000003</v>
      </c>
      <c r="M28" s="9">
        <f t="shared" si="1"/>
        <v>-112443.79620000004</v>
      </c>
      <c r="N28" s="3" t="s">
        <v>23</v>
      </c>
      <c r="O28" s="3" t="s">
        <v>24</v>
      </c>
      <c r="P28" s="3" t="s">
        <v>25</v>
      </c>
      <c r="Q28" s="3" t="s">
        <v>26</v>
      </c>
      <c r="R28" s="3" t="s">
        <v>27</v>
      </c>
      <c r="S28" s="3" t="s">
        <v>25</v>
      </c>
      <c r="T28" s="3" t="s">
        <v>31</v>
      </c>
      <c r="U28" s="3" t="s">
        <v>29</v>
      </c>
    </row>
    <row r="29" spans="1:21" x14ac:dyDescent="0.2">
      <c r="A29" s="3">
        <v>24840</v>
      </c>
      <c r="B29" s="3">
        <v>295</v>
      </c>
      <c r="C29" s="3">
        <v>9993724</v>
      </c>
      <c r="D29" s="6">
        <v>37034</v>
      </c>
      <c r="E29" s="6">
        <v>37257</v>
      </c>
      <c r="F29" s="3" t="s">
        <v>30</v>
      </c>
      <c r="G29" s="3">
        <v>50</v>
      </c>
      <c r="H29" s="3">
        <v>-17600</v>
      </c>
      <c r="I29" s="3">
        <v>-17514.61</v>
      </c>
      <c r="J29" s="4">
        <v>44</v>
      </c>
      <c r="K29" s="4">
        <v>29.61</v>
      </c>
      <c r="L29" s="10">
        <f>(+K29-J29)*H29</f>
        <v>253264</v>
      </c>
      <c r="M29" s="9">
        <f>(+K29-J29)*I29</f>
        <v>252035.23790000001</v>
      </c>
      <c r="N29" s="3" t="s">
        <v>23</v>
      </c>
      <c r="O29" s="3" t="s">
        <v>24</v>
      </c>
      <c r="P29" s="3" t="s">
        <v>25</v>
      </c>
      <c r="Q29" s="3" t="s">
        <v>26</v>
      </c>
      <c r="R29" s="3" t="s">
        <v>27</v>
      </c>
      <c r="S29" s="3" t="s">
        <v>25</v>
      </c>
      <c r="T29" s="3" t="s">
        <v>28</v>
      </c>
      <c r="U29" s="3" t="s">
        <v>29</v>
      </c>
    </row>
    <row r="30" spans="1:21" x14ac:dyDescent="0.2">
      <c r="A30" s="3">
        <v>25436</v>
      </c>
      <c r="B30" s="3">
        <v>440</v>
      </c>
      <c r="C30" s="3">
        <v>9994228</v>
      </c>
      <c r="D30" s="6">
        <v>37071</v>
      </c>
      <c r="E30" s="6">
        <v>37257</v>
      </c>
      <c r="F30" s="3" t="s">
        <v>30</v>
      </c>
      <c r="G30" s="3">
        <v>50</v>
      </c>
      <c r="H30" s="3">
        <v>-17600</v>
      </c>
      <c r="I30" s="3">
        <v>-17514.61</v>
      </c>
      <c r="J30" s="4">
        <v>34.5</v>
      </c>
      <c r="K30" s="4">
        <v>29.61</v>
      </c>
      <c r="L30" s="10">
        <f t="shared" si="0"/>
        <v>86064.000000000015</v>
      </c>
      <c r="M30" s="9">
        <f t="shared" si="1"/>
        <v>85646.442900000009</v>
      </c>
      <c r="N30" s="3" t="s">
        <v>23</v>
      </c>
      <c r="O30" s="3" t="s">
        <v>24</v>
      </c>
      <c r="P30" s="3" t="s">
        <v>25</v>
      </c>
      <c r="Q30" s="3" t="s">
        <v>26</v>
      </c>
      <c r="R30" s="3" t="s">
        <v>27</v>
      </c>
      <c r="S30" s="3" t="s">
        <v>25</v>
      </c>
      <c r="T30" s="3" t="s">
        <v>28</v>
      </c>
      <c r="U30" s="3" t="s">
        <v>29</v>
      </c>
    </row>
    <row r="31" spans="1:21" x14ac:dyDescent="0.2">
      <c r="A31" s="3">
        <v>25190</v>
      </c>
      <c r="B31" s="3">
        <v>397</v>
      </c>
      <c r="C31" s="3">
        <v>9994017</v>
      </c>
      <c r="D31" s="6">
        <v>37056</v>
      </c>
      <c r="E31" s="6">
        <v>37288</v>
      </c>
      <c r="F31" s="3" t="s">
        <v>30</v>
      </c>
      <c r="G31" s="3">
        <v>50</v>
      </c>
      <c r="H31" s="3">
        <v>16000</v>
      </c>
      <c r="I31" s="3">
        <v>15898.96</v>
      </c>
      <c r="J31" s="4">
        <v>41.25</v>
      </c>
      <c r="K31" s="4">
        <v>30.08</v>
      </c>
      <c r="L31" s="10">
        <f t="shared" si="0"/>
        <v>-178720.00000000003</v>
      </c>
      <c r="M31" s="9">
        <f t="shared" si="1"/>
        <v>-177591.38320000001</v>
      </c>
      <c r="N31" s="3" t="s">
        <v>23</v>
      </c>
      <c r="O31" s="3" t="s">
        <v>24</v>
      </c>
      <c r="P31" s="3" t="s">
        <v>25</v>
      </c>
      <c r="Q31" s="3" t="s">
        <v>26</v>
      </c>
      <c r="R31" s="3" t="s">
        <v>27</v>
      </c>
      <c r="S31" s="3" t="s">
        <v>25</v>
      </c>
      <c r="T31" s="3" t="s">
        <v>31</v>
      </c>
      <c r="U31" s="3" t="s">
        <v>29</v>
      </c>
    </row>
    <row r="32" spans="1:21" x14ac:dyDescent="0.2">
      <c r="A32" s="3">
        <v>26669</v>
      </c>
      <c r="B32" s="3">
        <v>452</v>
      </c>
      <c r="C32" s="3">
        <v>9995461</v>
      </c>
      <c r="D32" s="6">
        <v>37082</v>
      </c>
      <c r="E32" s="6">
        <v>37288</v>
      </c>
      <c r="F32" s="3" t="s">
        <v>30</v>
      </c>
      <c r="G32" s="3">
        <v>50</v>
      </c>
      <c r="H32" s="3">
        <v>16000</v>
      </c>
      <c r="I32" s="3">
        <v>15898.96</v>
      </c>
      <c r="J32" s="4">
        <v>39.75</v>
      </c>
      <c r="K32" s="4">
        <v>30.08</v>
      </c>
      <c r="L32" s="10">
        <f t="shared" si="0"/>
        <v>-154720.00000000003</v>
      </c>
      <c r="M32" s="9">
        <f t="shared" si="1"/>
        <v>-153742.94320000001</v>
      </c>
      <c r="N32" s="3" t="s">
        <v>23</v>
      </c>
      <c r="O32" s="3" t="s">
        <v>24</v>
      </c>
      <c r="P32" s="3" t="s">
        <v>25</v>
      </c>
      <c r="Q32" s="3" t="s">
        <v>26</v>
      </c>
      <c r="R32" s="3" t="s">
        <v>27</v>
      </c>
      <c r="S32" s="3" t="s">
        <v>25</v>
      </c>
      <c r="T32" s="3" t="s">
        <v>31</v>
      </c>
      <c r="U32" s="3" t="s">
        <v>29</v>
      </c>
    </row>
    <row r="33" spans="1:21" x14ac:dyDescent="0.2">
      <c r="A33" s="3">
        <v>26949</v>
      </c>
      <c r="B33" s="3">
        <v>480</v>
      </c>
      <c r="C33" s="3">
        <v>9995716</v>
      </c>
      <c r="D33" s="6">
        <v>37103</v>
      </c>
      <c r="E33" s="6">
        <v>37288</v>
      </c>
      <c r="F33" s="3" t="s">
        <v>30</v>
      </c>
      <c r="G33" s="3">
        <v>50</v>
      </c>
      <c r="H33" s="3">
        <v>16000</v>
      </c>
      <c r="I33" s="3">
        <v>15898.96</v>
      </c>
      <c r="J33" s="4">
        <v>36.5</v>
      </c>
      <c r="K33" s="4">
        <v>30.08</v>
      </c>
      <c r="L33" s="10">
        <f t="shared" si="0"/>
        <v>-102720.00000000003</v>
      </c>
      <c r="M33" s="9">
        <f t="shared" si="1"/>
        <v>-102071.32320000003</v>
      </c>
      <c r="N33" s="3" t="s">
        <v>23</v>
      </c>
      <c r="O33" s="3" t="s">
        <v>24</v>
      </c>
      <c r="P33" s="3" t="s">
        <v>25</v>
      </c>
      <c r="Q33" s="3" t="s">
        <v>26</v>
      </c>
      <c r="R33" s="3" t="s">
        <v>27</v>
      </c>
      <c r="S33" s="3" t="s">
        <v>25</v>
      </c>
      <c r="T33" s="3" t="s">
        <v>31</v>
      </c>
      <c r="U33" s="3" t="s">
        <v>29</v>
      </c>
    </row>
    <row r="34" spans="1:21" x14ac:dyDescent="0.2">
      <c r="A34" s="3">
        <v>24840</v>
      </c>
      <c r="B34" s="3">
        <v>295</v>
      </c>
      <c r="C34" s="3">
        <v>9993724</v>
      </c>
      <c r="D34" s="6">
        <v>37034</v>
      </c>
      <c r="E34" s="6">
        <v>37288</v>
      </c>
      <c r="F34" s="3" t="s">
        <v>30</v>
      </c>
      <c r="G34" s="3">
        <v>50</v>
      </c>
      <c r="H34" s="3">
        <v>-16000</v>
      </c>
      <c r="I34" s="3">
        <v>-15898.96</v>
      </c>
      <c r="J34" s="4">
        <v>44</v>
      </c>
      <c r="K34" s="4">
        <v>29.61</v>
      </c>
      <c r="L34" s="10">
        <f>(+K34-J34)*H34</f>
        <v>230240</v>
      </c>
      <c r="M34" s="9">
        <f>(+K34-J34)*I34</f>
        <v>228786.0344</v>
      </c>
      <c r="N34" s="3" t="s">
        <v>23</v>
      </c>
      <c r="O34" s="3" t="s">
        <v>24</v>
      </c>
      <c r="P34" s="3" t="s">
        <v>25</v>
      </c>
      <c r="Q34" s="3" t="s">
        <v>26</v>
      </c>
      <c r="R34" s="3" t="s">
        <v>27</v>
      </c>
      <c r="S34" s="3" t="s">
        <v>25</v>
      </c>
      <c r="T34" s="3" t="s">
        <v>28</v>
      </c>
      <c r="U34" s="3" t="s">
        <v>29</v>
      </c>
    </row>
    <row r="35" spans="1:21" x14ac:dyDescent="0.2">
      <c r="A35" s="3">
        <v>25436</v>
      </c>
      <c r="B35" s="3">
        <v>440</v>
      </c>
      <c r="C35" s="3">
        <v>9994228</v>
      </c>
      <c r="D35" s="6">
        <v>37071</v>
      </c>
      <c r="E35" s="6">
        <v>37288</v>
      </c>
      <c r="F35" s="3" t="s">
        <v>30</v>
      </c>
      <c r="G35" s="3">
        <v>50</v>
      </c>
      <c r="H35" s="3">
        <v>-16000</v>
      </c>
      <c r="I35" s="3">
        <v>-15898.96</v>
      </c>
      <c r="J35" s="4">
        <v>34.5</v>
      </c>
      <c r="K35" s="4">
        <v>29.61</v>
      </c>
      <c r="L35" s="10">
        <f t="shared" si="0"/>
        <v>78240.000000000015</v>
      </c>
      <c r="M35" s="9">
        <f t="shared" si="1"/>
        <v>77745.914400000009</v>
      </c>
      <c r="N35" s="3" t="s">
        <v>23</v>
      </c>
      <c r="O35" s="3" t="s">
        <v>24</v>
      </c>
      <c r="P35" s="3" t="s">
        <v>25</v>
      </c>
      <c r="Q35" s="3" t="s">
        <v>26</v>
      </c>
      <c r="R35" s="3" t="s">
        <v>27</v>
      </c>
      <c r="S35" s="3" t="s">
        <v>25</v>
      </c>
      <c r="T35" s="3" t="s">
        <v>28</v>
      </c>
      <c r="U35" s="3" t="s">
        <v>29</v>
      </c>
    </row>
    <row r="36" spans="1:21" x14ac:dyDescent="0.2">
      <c r="A36" s="3">
        <v>26669</v>
      </c>
      <c r="B36" s="3">
        <v>452</v>
      </c>
      <c r="C36" s="3">
        <v>9995461</v>
      </c>
      <c r="D36" s="6">
        <v>37082</v>
      </c>
      <c r="E36" s="6">
        <v>37316</v>
      </c>
      <c r="F36" s="3" t="s">
        <v>30</v>
      </c>
      <c r="G36" s="3">
        <v>50</v>
      </c>
      <c r="H36" s="3">
        <v>16800</v>
      </c>
      <c r="I36" s="3">
        <v>16666.490000000002</v>
      </c>
      <c r="J36" s="4">
        <v>39.75</v>
      </c>
      <c r="K36" s="4">
        <v>27.2</v>
      </c>
      <c r="L36" s="10">
        <f t="shared" si="0"/>
        <v>-210840</v>
      </c>
      <c r="M36" s="9">
        <f t="shared" si="1"/>
        <v>-209164.44950000005</v>
      </c>
      <c r="N36" s="3" t="s">
        <v>23</v>
      </c>
      <c r="O36" s="3" t="s">
        <v>24</v>
      </c>
      <c r="P36" s="3" t="s">
        <v>25</v>
      </c>
      <c r="Q36" s="3" t="s">
        <v>26</v>
      </c>
      <c r="R36" s="3" t="s">
        <v>27</v>
      </c>
      <c r="S36" s="3" t="s">
        <v>25</v>
      </c>
      <c r="T36" s="3" t="s">
        <v>31</v>
      </c>
      <c r="U36" s="3" t="s">
        <v>29</v>
      </c>
    </row>
    <row r="37" spans="1:21" x14ac:dyDescent="0.2">
      <c r="A37" s="3">
        <v>26669</v>
      </c>
      <c r="B37" s="3">
        <v>452</v>
      </c>
      <c r="C37" s="3">
        <v>9995461</v>
      </c>
      <c r="D37" s="6">
        <v>37082</v>
      </c>
      <c r="E37" s="6">
        <v>37347</v>
      </c>
      <c r="F37" s="3" t="s">
        <v>30</v>
      </c>
      <c r="G37" s="3">
        <v>50</v>
      </c>
      <c r="H37" s="3">
        <v>17600</v>
      </c>
      <c r="I37" s="3">
        <v>17436.509999999998</v>
      </c>
      <c r="J37" s="4">
        <v>39.75</v>
      </c>
      <c r="K37" s="4">
        <v>27.2</v>
      </c>
      <c r="L37" s="10">
        <f t="shared" si="0"/>
        <v>-220880</v>
      </c>
      <c r="M37" s="9">
        <f t="shared" si="1"/>
        <v>-218828.20050000001</v>
      </c>
      <c r="N37" s="3" t="s">
        <v>23</v>
      </c>
      <c r="O37" s="3" t="s">
        <v>24</v>
      </c>
      <c r="P37" s="3" t="s">
        <v>25</v>
      </c>
      <c r="Q37" s="3" t="s">
        <v>26</v>
      </c>
      <c r="R37" s="3" t="s">
        <v>27</v>
      </c>
      <c r="S37" s="3" t="s">
        <v>25</v>
      </c>
      <c r="T37" s="3" t="s">
        <v>31</v>
      </c>
      <c r="U37" s="3" t="s">
        <v>29</v>
      </c>
    </row>
    <row r="38" spans="1:21" x14ac:dyDescent="0.2">
      <c r="A38" s="3">
        <v>26669</v>
      </c>
      <c r="B38" s="3">
        <v>452</v>
      </c>
      <c r="C38" s="3">
        <v>9995461</v>
      </c>
      <c r="D38" s="6">
        <v>37082</v>
      </c>
      <c r="E38" s="6">
        <v>37377</v>
      </c>
      <c r="F38" s="3" t="s">
        <v>30</v>
      </c>
      <c r="G38" s="3">
        <v>50</v>
      </c>
      <c r="H38" s="3">
        <v>17600</v>
      </c>
      <c r="I38" s="3">
        <v>17405.87</v>
      </c>
      <c r="J38" s="4">
        <v>39.75</v>
      </c>
      <c r="K38" s="4">
        <v>29.44</v>
      </c>
      <c r="L38" s="10">
        <f t="shared" si="0"/>
        <v>-181455.99999999997</v>
      </c>
      <c r="M38" s="9">
        <f t="shared" si="1"/>
        <v>-179454.51969999998</v>
      </c>
      <c r="N38" s="3" t="s">
        <v>23</v>
      </c>
      <c r="O38" s="3" t="s">
        <v>24</v>
      </c>
      <c r="P38" s="3" t="s">
        <v>25</v>
      </c>
      <c r="Q38" s="3" t="s">
        <v>26</v>
      </c>
      <c r="R38" s="3" t="s">
        <v>27</v>
      </c>
      <c r="S38" s="3" t="s">
        <v>25</v>
      </c>
      <c r="T38" s="3" t="s">
        <v>31</v>
      </c>
      <c r="U38" s="3" t="s">
        <v>29</v>
      </c>
    </row>
    <row r="39" spans="1:21" x14ac:dyDescent="0.2">
      <c r="A39" s="3">
        <v>25107</v>
      </c>
      <c r="B39" s="3">
        <v>362</v>
      </c>
      <c r="C39" s="3">
        <v>9993941</v>
      </c>
      <c r="D39" s="6">
        <v>37050</v>
      </c>
      <c r="E39" s="6">
        <v>37408</v>
      </c>
      <c r="F39" s="3" t="s">
        <v>30</v>
      </c>
      <c r="G39" s="3">
        <v>50</v>
      </c>
      <c r="H39" s="3">
        <v>16000</v>
      </c>
      <c r="I39" s="3">
        <v>15796.21</v>
      </c>
      <c r="J39" s="4">
        <v>50.25</v>
      </c>
      <c r="K39" s="4">
        <v>36.799999999999997</v>
      </c>
      <c r="L39" s="10">
        <f t="shared" si="0"/>
        <v>-215200.00000000006</v>
      </c>
      <c r="M39" s="9">
        <f t="shared" si="1"/>
        <v>-212459.02450000003</v>
      </c>
      <c r="N39" s="3" t="s">
        <v>23</v>
      </c>
      <c r="O39" s="3" t="s">
        <v>24</v>
      </c>
      <c r="P39" s="3" t="s">
        <v>25</v>
      </c>
      <c r="Q39" s="3" t="s">
        <v>26</v>
      </c>
      <c r="R39" s="3" t="s">
        <v>27</v>
      </c>
      <c r="S39" s="3" t="s">
        <v>25</v>
      </c>
      <c r="T39" s="3" t="s">
        <v>31</v>
      </c>
      <c r="U39" s="3" t="s">
        <v>29</v>
      </c>
    </row>
    <row r="40" spans="1:21" x14ac:dyDescent="0.2">
      <c r="A40" s="3">
        <v>26636</v>
      </c>
      <c r="B40" s="3">
        <v>450</v>
      </c>
      <c r="C40" s="3">
        <v>9995428</v>
      </c>
      <c r="D40" s="6">
        <v>37081</v>
      </c>
      <c r="E40" s="6">
        <v>37408</v>
      </c>
      <c r="F40" s="3" t="s">
        <v>30</v>
      </c>
      <c r="G40" s="3">
        <v>50</v>
      </c>
      <c r="H40" s="3">
        <v>16000</v>
      </c>
      <c r="I40" s="3">
        <v>15796.21</v>
      </c>
      <c r="J40" s="4">
        <v>44.75</v>
      </c>
      <c r="K40" s="4">
        <v>36.799999999999997</v>
      </c>
      <c r="L40" s="10">
        <f t="shared" si="0"/>
        <v>-127200.00000000004</v>
      </c>
      <c r="M40" s="9">
        <f t="shared" si="1"/>
        <v>-125579.86950000004</v>
      </c>
      <c r="N40" s="3" t="s">
        <v>23</v>
      </c>
      <c r="O40" s="3" t="s">
        <v>24</v>
      </c>
      <c r="P40" s="3" t="s">
        <v>25</v>
      </c>
      <c r="Q40" s="3" t="s">
        <v>26</v>
      </c>
      <c r="R40" s="3" t="s">
        <v>27</v>
      </c>
      <c r="S40" s="3" t="s">
        <v>25</v>
      </c>
      <c r="T40" s="3" t="s">
        <v>31</v>
      </c>
      <c r="U40" s="3" t="s">
        <v>29</v>
      </c>
    </row>
    <row r="41" spans="1:21" x14ac:dyDescent="0.2">
      <c r="A41" s="3">
        <v>26669</v>
      </c>
      <c r="B41" s="3">
        <v>452</v>
      </c>
      <c r="C41" s="3">
        <v>9995461</v>
      </c>
      <c r="D41" s="6">
        <v>37082</v>
      </c>
      <c r="E41" s="6">
        <v>37408</v>
      </c>
      <c r="F41" s="3" t="s">
        <v>30</v>
      </c>
      <c r="G41" s="3">
        <v>50</v>
      </c>
      <c r="H41" s="3">
        <v>16000</v>
      </c>
      <c r="I41" s="3">
        <v>15796.21</v>
      </c>
      <c r="J41" s="4">
        <v>39.75</v>
      </c>
      <c r="K41" s="4">
        <v>36.799999999999997</v>
      </c>
      <c r="L41" s="10">
        <f t="shared" si="0"/>
        <v>-47200.000000000044</v>
      </c>
      <c r="M41" s="9">
        <f t="shared" si="1"/>
        <v>-46598.819500000041</v>
      </c>
      <c r="N41" s="3" t="s">
        <v>23</v>
      </c>
      <c r="O41" s="3" t="s">
        <v>24</v>
      </c>
      <c r="P41" s="3" t="s">
        <v>25</v>
      </c>
      <c r="Q41" s="3" t="s">
        <v>26</v>
      </c>
      <c r="R41" s="3" t="s">
        <v>27</v>
      </c>
      <c r="S41" s="3" t="s">
        <v>25</v>
      </c>
      <c r="T41" s="3" t="s">
        <v>31</v>
      </c>
      <c r="U41" s="3" t="s">
        <v>29</v>
      </c>
    </row>
    <row r="42" spans="1:21" x14ac:dyDescent="0.2">
      <c r="A42" s="3">
        <v>25380</v>
      </c>
      <c r="B42" s="3">
        <v>426</v>
      </c>
      <c r="C42" s="3">
        <v>9994176</v>
      </c>
      <c r="D42" s="6">
        <v>37069</v>
      </c>
      <c r="E42" s="6">
        <v>37438</v>
      </c>
      <c r="F42" s="3" t="s">
        <v>30</v>
      </c>
      <c r="G42" s="3">
        <v>50</v>
      </c>
      <c r="H42" s="3">
        <v>17600</v>
      </c>
      <c r="I42" s="3">
        <v>17342.669999999998</v>
      </c>
      <c r="J42" s="4">
        <v>55.25</v>
      </c>
      <c r="K42" s="4">
        <v>49.6</v>
      </c>
      <c r="L42" s="10">
        <f t="shared" si="0"/>
        <v>-99439.999999999971</v>
      </c>
      <c r="M42" s="9">
        <f t="shared" si="1"/>
        <v>-97986.085499999972</v>
      </c>
      <c r="N42" s="3" t="s">
        <v>23</v>
      </c>
      <c r="O42" s="3" t="s">
        <v>24</v>
      </c>
      <c r="P42" s="3" t="s">
        <v>25</v>
      </c>
      <c r="Q42" s="3" t="s">
        <v>26</v>
      </c>
      <c r="R42" s="3" t="s">
        <v>27</v>
      </c>
      <c r="S42" s="3" t="s">
        <v>25</v>
      </c>
      <c r="T42" s="3" t="s">
        <v>31</v>
      </c>
      <c r="U42" s="3" t="s">
        <v>29</v>
      </c>
    </row>
    <row r="43" spans="1:21" x14ac:dyDescent="0.2">
      <c r="A43" s="3">
        <v>26669</v>
      </c>
      <c r="B43" s="3">
        <v>452</v>
      </c>
      <c r="C43" s="3">
        <v>9995461</v>
      </c>
      <c r="D43" s="6">
        <v>37082</v>
      </c>
      <c r="E43" s="6">
        <v>37438</v>
      </c>
      <c r="F43" s="3" t="s">
        <v>30</v>
      </c>
      <c r="G43" s="3">
        <v>50</v>
      </c>
      <c r="H43" s="3">
        <v>17600</v>
      </c>
      <c r="I43" s="3">
        <v>17342.669999999998</v>
      </c>
      <c r="J43" s="4">
        <v>39.75</v>
      </c>
      <c r="K43" s="4">
        <v>49.6</v>
      </c>
      <c r="L43" s="10">
        <f t="shared" si="0"/>
        <v>173360.00000000003</v>
      </c>
      <c r="M43" s="9">
        <f t="shared" si="1"/>
        <v>170825.29949999999</v>
      </c>
      <c r="N43" s="3" t="s">
        <v>23</v>
      </c>
      <c r="O43" s="3" t="s">
        <v>24</v>
      </c>
      <c r="P43" s="3" t="s">
        <v>25</v>
      </c>
      <c r="Q43" s="3" t="s">
        <v>26</v>
      </c>
      <c r="R43" s="3" t="s">
        <v>27</v>
      </c>
      <c r="S43" s="3" t="s">
        <v>25</v>
      </c>
      <c r="T43" s="3" t="s">
        <v>31</v>
      </c>
      <c r="U43" s="3" t="s">
        <v>29</v>
      </c>
    </row>
    <row r="44" spans="1:21" x14ac:dyDescent="0.2">
      <c r="A44" s="3">
        <v>26613</v>
      </c>
      <c r="B44" s="3">
        <v>445</v>
      </c>
      <c r="C44" s="3">
        <v>9995405</v>
      </c>
      <c r="D44" s="6">
        <v>37077</v>
      </c>
      <c r="E44" s="6">
        <v>37438</v>
      </c>
      <c r="F44" s="3" t="s">
        <v>30</v>
      </c>
      <c r="G44" s="3">
        <v>50</v>
      </c>
      <c r="H44" s="3">
        <v>-17600</v>
      </c>
      <c r="I44" s="3">
        <v>-17342.669999999998</v>
      </c>
      <c r="J44" s="4">
        <v>56.25</v>
      </c>
      <c r="K44" s="4">
        <v>48.83</v>
      </c>
      <c r="L44" s="10">
        <f t="shared" si="0"/>
        <v>130592.00000000003</v>
      </c>
      <c r="M44" s="9">
        <f t="shared" si="1"/>
        <v>128682.61140000002</v>
      </c>
      <c r="N44" s="3" t="s">
        <v>23</v>
      </c>
      <c r="O44" s="3" t="s">
        <v>24</v>
      </c>
      <c r="P44" s="3" t="s">
        <v>25</v>
      </c>
      <c r="Q44" s="3" t="s">
        <v>26</v>
      </c>
      <c r="R44" s="3" t="s">
        <v>27</v>
      </c>
      <c r="S44" s="3" t="s">
        <v>25</v>
      </c>
      <c r="T44" s="3" t="s">
        <v>28</v>
      </c>
      <c r="U44" s="3" t="s">
        <v>29</v>
      </c>
    </row>
    <row r="45" spans="1:21" x14ac:dyDescent="0.2">
      <c r="A45" s="3">
        <v>25380</v>
      </c>
      <c r="B45" s="3">
        <v>426</v>
      </c>
      <c r="C45" s="3">
        <v>9994176</v>
      </c>
      <c r="D45" s="6">
        <v>37069</v>
      </c>
      <c r="E45" s="6">
        <v>37469</v>
      </c>
      <c r="F45" s="3" t="s">
        <v>30</v>
      </c>
      <c r="G45" s="3">
        <v>50</v>
      </c>
      <c r="H45" s="3">
        <v>17600</v>
      </c>
      <c r="I45" s="3">
        <v>17305.22</v>
      </c>
      <c r="J45" s="4">
        <v>55.25</v>
      </c>
      <c r="K45" s="4">
        <v>49.6</v>
      </c>
      <c r="L45" s="10">
        <f t="shared" si="0"/>
        <v>-99439.999999999971</v>
      </c>
      <c r="M45" s="9">
        <f t="shared" si="1"/>
        <v>-97774.492999999988</v>
      </c>
      <c r="N45" s="3" t="s">
        <v>23</v>
      </c>
      <c r="O45" s="3" t="s">
        <v>24</v>
      </c>
      <c r="P45" s="3" t="s">
        <v>25</v>
      </c>
      <c r="Q45" s="3" t="s">
        <v>26</v>
      </c>
      <c r="R45" s="3" t="s">
        <v>27</v>
      </c>
      <c r="S45" s="3" t="s">
        <v>25</v>
      </c>
      <c r="T45" s="3" t="s">
        <v>31</v>
      </c>
      <c r="U45" s="3" t="s">
        <v>29</v>
      </c>
    </row>
    <row r="46" spans="1:21" x14ac:dyDescent="0.2">
      <c r="A46" s="3">
        <v>26669</v>
      </c>
      <c r="B46" s="3">
        <v>452</v>
      </c>
      <c r="C46" s="3">
        <v>9995461</v>
      </c>
      <c r="D46" s="6">
        <v>37082</v>
      </c>
      <c r="E46" s="6">
        <v>37469</v>
      </c>
      <c r="F46" s="3" t="s">
        <v>30</v>
      </c>
      <c r="G46" s="3">
        <v>50</v>
      </c>
      <c r="H46" s="3">
        <v>17600</v>
      </c>
      <c r="I46" s="3">
        <v>17305.22</v>
      </c>
      <c r="J46" s="4">
        <v>39.75</v>
      </c>
      <c r="K46" s="4">
        <v>49.6</v>
      </c>
      <c r="L46" s="10">
        <f t="shared" si="0"/>
        <v>173360.00000000003</v>
      </c>
      <c r="M46" s="9">
        <f t="shared" si="1"/>
        <v>170456.41700000004</v>
      </c>
      <c r="N46" s="3" t="s">
        <v>23</v>
      </c>
      <c r="O46" s="3" t="s">
        <v>24</v>
      </c>
      <c r="P46" s="3" t="s">
        <v>25</v>
      </c>
      <c r="Q46" s="3" t="s">
        <v>26</v>
      </c>
      <c r="R46" s="3" t="s">
        <v>27</v>
      </c>
      <c r="S46" s="3" t="s">
        <v>25</v>
      </c>
      <c r="T46" s="3" t="s">
        <v>31</v>
      </c>
      <c r="U46" s="3" t="s">
        <v>29</v>
      </c>
    </row>
    <row r="47" spans="1:21" x14ac:dyDescent="0.2">
      <c r="A47" s="3">
        <v>26613</v>
      </c>
      <c r="B47" s="3">
        <v>445</v>
      </c>
      <c r="C47" s="3">
        <v>9995405</v>
      </c>
      <c r="D47" s="6">
        <v>37077</v>
      </c>
      <c r="E47" s="6">
        <v>37469</v>
      </c>
      <c r="F47" s="3" t="s">
        <v>30</v>
      </c>
      <c r="G47" s="3">
        <v>50</v>
      </c>
      <c r="H47" s="3">
        <v>-17600</v>
      </c>
      <c r="I47" s="3">
        <v>-17305.22</v>
      </c>
      <c r="J47" s="4">
        <v>56.25</v>
      </c>
      <c r="K47" s="4">
        <v>48.83</v>
      </c>
      <c r="L47" s="10">
        <f t="shared" si="0"/>
        <v>130592.00000000003</v>
      </c>
      <c r="M47" s="9">
        <f t="shared" si="1"/>
        <v>128404.73240000004</v>
      </c>
      <c r="N47" s="3" t="s">
        <v>23</v>
      </c>
      <c r="O47" s="3" t="s">
        <v>24</v>
      </c>
      <c r="P47" s="3" t="s">
        <v>25</v>
      </c>
      <c r="Q47" s="3" t="s">
        <v>26</v>
      </c>
      <c r="R47" s="3" t="s">
        <v>27</v>
      </c>
      <c r="S47" s="3" t="s">
        <v>25</v>
      </c>
      <c r="T47" s="3" t="s">
        <v>28</v>
      </c>
      <c r="U47" s="3" t="s">
        <v>29</v>
      </c>
    </row>
    <row r="48" spans="1:21" x14ac:dyDescent="0.2">
      <c r="A48" s="3">
        <v>26669</v>
      </c>
      <c r="B48" s="3">
        <v>452</v>
      </c>
      <c r="C48" s="3">
        <v>9995461</v>
      </c>
      <c r="D48" s="6">
        <v>37082</v>
      </c>
      <c r="E48" s="6">
        <v>37500</v>
      </c>
      <c r="F48" s="3" t="s">
        <v>30</v>
      </c>
      <c r="G48" s="3">
        <v>50</v>
      </c>
      <c r="H48" s="3">
        <v>16000</v>
      </c>
      <c r="I48" s="3">
        <v>15697.57</v>
      </c>
      <c r="J48" s="4">
        <v>39.75</v>
      </c>
      <c r="K48" s="4">
        <v>26.4</v>
      </c>
      <c r="L48" s="10">
        <f t="shared" si="0"/>
        <v>-213600.00000000003</v>
      </c>
      <c r="M48" s="9">
        <f t="shared" si="1"/>
        <v>-209562.55950000003</v>
      </c>
      <c r="N48" s="3" t="s">
        <v>23</v>
      </c>
      <c r="O48" s="3" t="s">
        <v>24</v>
      </c>
      <c r="P48" s="3" t="s">
        <v>25</v>
      </c>
      <c r="Q48" s="3" t="s">
        <v>26</v>
      </c>
      <c r="R48" s="3" t="s">
        <v>27</v>
      </c>
      <c r="S48" s="3" t="s">
        <v>25</v>
      </c>
      <c r="T48" s="3" t="s">
        <v>31</v>
      </c>
      <c r="U48" s="3" t="s">
        <v>29</v>
      </c>
    </row>
    <row r="49" spans="1:21" x14ac:dyDescent="0.2">
      <c r="A49" s="3">
        <v>26669</v>
      </c>
      <c r="B49" s="3">
        <v>452</v>
      </c>
      <c r="C49" s="3">
        <v>9995461</v>
      </c>
      <c r="D49" s="6">
        <v>37082</v>
      </c>
      <c r="E49" s="6">
        <v>37530</v>
      </c>
      <c r="F49" s="3" t="s">
        <v>30</v>
      </c>
      <c r="G49" s="3">
        <v>50</v>
      </c>
      <c r="H49" s="3">
        <v>18400</v>
      </c>
      <c r="I49" s="3">
        <v>18008.86</v>
      </c>
      <c r="J49" s="4">
        <v>39.75</v>
      </c>
      <c r="K49" s="4">
        <v>25.76</v>
      </c>
      <c r="L49" s="10">
        <f t="shared" si="0"/>
        <v>-257415.99999999997</v>
      </c>
      <c r="M49" s="9">
        <f t="shared" si="1"/>
        <v>-251943.95139999999</v>
      </c>
      <c r="N49" s="3" t="s">
        <v>23</v>
      </c>
      <c r="O49" s="3" t="s">
        <v>24</v>
      </c>
      <c r="P49" s="3" t="s">
        <v>25</v>
      </c>
      <c r="Q49" s="3" t="s">
        <v>26</v>
      </c>
      <c r="R49" s="3" t="s">
        <v>27</v>
      </c>
      <c r="S49" s="3" t="s">
        <v>25</v>
      </c>
      <c r="T49" s="3" t="s">
        <v>31</v>
      </c>
      <c r="U49" s="3" t="s">
        <v>29</v>
      </c>
    </row>
    <row r="50" spans="1:21" x14ac:dyDescent="0.2">
      <c r="A50" s="3">
        <v>26669</v>
      </c>
      <c r="B50" s="3">
        <v>452</v>
      </c>
      <c r="C50" s="3">
        <v>9995461</v>
      </c>
      <c r="D50" s="6">
        <v>37082</v>
      </c>
      <c r="E50" s="6">
        <v>37561</v>
      </c>
      <c r="F50" s="3" t="s">
        <v>30</v>
      </c>
      <c r="G50" s="3">
        <v>50</v>
      </c>
      <c r="H50" s="3">
        <v>16000</v>
      </c>
      <c r="I50" s="3">
        <v>15619.43</v>
      </c>
      <c r="J50" s="4">
        <v>39.75</v>
      </c>
      <c r="K50" s="4">
        <v>25.92</v>
      </c>
      <c r="L50" s="10">
        <f t="shared" si="0"/>
        <v>-221279.99999999997</v>
      </c>
      <c r="M50" s="9">
        <f t="shared" si="1"/>
        <v>-216016.71689999997</v>
      </c>
      <c r="N50" s="3" t="s">
        <v>23</v>
      </c>
      <c r="O50" s="3" t="s">
        <v>24</v>
      </c>
      <c r="P50" s="3" t="s">
        <v>25</v>
      </c>
      <c r="Q50" s="3" t="s">
        <v>26</v>
      </c>
      <c r="R50" s="3" t="s">
        <v>27</v>
      </c>
      <c r="S50" s="3" t="s">
        <v>25</v>
      </c>
      <c r="T50" s="3" t="s">
        <v>31</v>
      </c>
      <c r="U50" s="3" t="s">
        <v>29</v>
      </c>
    </row>
    <row r="51" spans="1:21" x14ac:dyDescent="0.2">
      <c r="A51" s="3">
        <v>26669</v>
      </c>
      <c r="B51" s="3">
        <v>452</v>
      </c>
      <c r="C51" s="3">
        <v>9995461</v>
      </c>
      <c r="D51" s="6">
        <v>37082</v>
      </c>
      <c r="E51" s="6">
        <v>37591</v>
      </c>
      <c r="F51" s="3" t="s">
        <v>30</v>
      </c>
      <c r="G51" s="3">
        <v>50</v>
      </c>
      <c r="H51" s="3">
        <v>16800</v>
      </c>
      <c r="I51" s="3">
        <v>16355.46</v>
      </c>
      <c r="J51" s="4">
        <v>39.75</v>
      </c>
      <c r="K51" s="4">
        <v>25.92</v>
      </c>
      <c r="L51" s="10">
        <f t="shared" si="0"/>
        <v>-232343.99999999997</v>
      </c>
      <c r="M51" s="9">
        <f t="shared" si="1"/>
        <v>-226196.01179999995</v>
      </c>
      <c r="N51" s="3" t="s">
        <v>23</v>
      </c>
      <c r="O51" s="3" t="s">
        <v>24</v>
      </c>
      <c r="P51" s="3" t="s">
        <v>25</v>
      </c>
      <c r="Q51" s="3" t="s">
        <v>26</v>
      </c>
      <c r="R51" s="3" t="s">
        <v>27</v>
      </c>
      <c r="S51" s="3" t="s">
        <v>25</v>
      </c>
      <c r="T51" s="3" t="s">
        <v>31</v>
      </c>
      <c r="U51" s="3" t="s">
        <v>29</v>
      </c>
    </row>
    <row r="52" spans="1:21" x14ac:dyDescent="0.2">
      <c r="A52" s="3">
        <v>25271</v>
      </c>
      <c r="B52" s="3">
        <v>403</v>
      </c>
      <c r="C52" s="3">
        <v>9994092</v>
      </c>
      <c r="D52" s="6">
        <v>37062</v>
      </c>
      <c r="E52" s="6">
        <v>37226</v>
      </c>
      <c r="F52" s="3" t="s">
        <v>32</v>
      </c>
      <c r="G52" s="3">
        <v>200</v>
      </c>
      <c r="H52" s="3">
        <v>6200</v>
      </c>
      <c r="I52" s="3">
        <v>6180.83</v>
      </c>
      <c r="J52" s="4">
        <v>46.24</v>
      </c>
      <c r="K52" s="4">
        <v>17.5</v>
      </c>
      <c r="L52" s="10">
        <f t="shared" si="0"/>
        <v>-178188</v>
      </c>
      <c r="M52" s="9">
        <f t="shared" si="1"/>
        <v>-177637.05420000001</v>
      </c>
      <c r="N52" s="3" t="s">
        <v>23</v>
      </c>
      <c r="O52" s="3" t="s">
        <v>33</v>
      </c>
      <c r="P52" s="3" t="s">
        <v>25</v>
      </c>
      <c r="Q52" s="3" t="s">
        <v>26</v>
      </c>
      <c r="R52" s="3" t="s">
        <v>27</v>
      </c>
      <c r="S52" s="3" t="s">
        <v>25</v>
      </c>
      <c r="T52" s="3" t="s">
        <v>31</v>
      </c>
      <c r="U52" s="3" t="s">
        <v>29</v>
      </c>
    </row>
    <row r="53" spans="1:21" x14ac:dyDescent="0.2">
      <c r="A53" s="3">
        <v>25297</v>
      </c>
      <c r="B53" s="3">
        <v>407</v>
      </c>
      <c r="C53" s="3">
        <v>9994112</v>
      </c>
      <c r="D53" s="6">
        <v>37064</v>
      </c>
      <c r="E53" s="6">
        <v>37257</v>
      </c>
      <c r="F53" s="3" t="s">
        <v>32</v>
      </c>
      <c r="G53" s="3">
        <v>25</v>
      </c>
      <c r="H53" s="3">
        <v>775</v>
      </c>
      <c r="I53" s="3">
        <v>771.24</v>
      </c>
      <c r="J53" s="4">
        <v>65.239999999999995</v>
      </c>
      <c r="K53" s="4">
        <v>48.75</v>
      </c>
      <c r="L53" s="10">
        <f t="shared" si="0"/>
        <v>-12779.749999999996</v>
      </c>
      <c r="M53" s="9">
        <f t="shared" si="1"/>
        <v>-12717.747599999997</v>
      </c>
      <c r="N53" s="3" t="s">
        <v>23</v>
      </c>
      <c r="O53" s="3" t="s">
        <v>33</v>
      </c>
      <c r="P53" s="3" t="s">
        <v>25</v>
      </c>
      <c r="Q53" s="3" t="s">
        <v>26</v>
      </c>
      <c r="R53" s="3" t="s">
        <v>27</v>
      </c>
      <c r="S53" s="3" t="s">
        <v>25</v>
      </c>
      <c r="T53" s="3" t="s">
        <v>31</v>
      </c>
      <c r="U53" s="3" t="s">
        <v>29</v>
      </c>
    </row>
    <row r="54" spans="1:21" x14ac:dyDescent="0.2">
      <c r="A54" s="3">
        <v>25297</v>
      </c>
      <c r="B54" s="3">
        <v>407</v>
      </c>
      <c r="C54" s="3">
        <v>9994112</v>
      </c>
      <c r="D54" s="6">
        <v>37064</v>
      </c>
      <c r="E54" s="6">
        <v>37288</v>
      </c>
      <c r="F54" s="3" t="s">
        <v>32</v>
      </c>
      <c r="G54" s="3">
        <v>25</v>
      </c>
      <c r="H54" s="3">
        <v>700</v>
      </c>
      <c r="I54" s="3">
        <v>695.58</v>
      </c>
      <c r="J54" s="4">
        <v>65.239999999999995</v>
      </c>
      <c r="K54" s="4">
        <v>48.75</v>
      </c>
      <c r="L54" s="10">
        <f t="shared" si="0"/>
        <v>-11542.999999999996</v>
      </c>
      <c r="M54" s="9">
        <f t="shared" si="1"/>
        <v>-11470.114199999996</v>
      </c>
      <c r="N54" s="3" t="s">
        <v>23</v>
      </c>
      <c r="O54" s="3" t="s">
        <v>33</v>
      </c>
      <c r="P54" s="3" t="s">
        <v>25</v>
      </c>
      <c r="Q54" s="3" t="s">
        <v>26</v>
      </c>
      <c r="R54" s="3" t="s">
        <v>27</v>
      </c>
      <c r="S54" s="3" t="s">
        <v>25</v>
      </c>
      <c r="T54" s="3" t="s">
        <v>31</v>
      </c>
      <c r="U54" s="3" t="s">
        <v>29</v>
      </c>
    </row>
    <row r="55" spans="1:21" x14ac:dyDescent="0.2">
      <c r="A55" s="3">
        <v>25297</v>
      </c>
      <c r="B55" s="3">
        <v>407</v>
      </c>
      <c r="C55" s="3">
        <v>9994112</v>
      </c>
      <c r="D55" s="6">
        <v>37064</v>
      </c>
      <c r="E55" s="6">
        <v>37316</v>
      </c>
      <c r="F55" s="3" t="s">
        <v>32</v>
      </c>
      <c r="G55" s="3">
        <v>25</v>
      </c>
      <c r="H55" s="3">
        <v>775</v>
      </c>
      <c r="I55" s="3">
        <v>768.84</v>
      </c>
      <c r="J55" s="4">
        <v>65.239999999999995</v>
      </c>
      <c r="K55" s="4">
        <v>48.75</v>
      </c>
      <c r="L55" s="10">
        <f t="shared" si="0"/>
        <v>-12779.749999999996</v>
      </c>
      <c r="M55" s="9">
        <f t="shared" si="1"/>
        <v>-12678.171599999996</v>
      </c>
      <c r="N55" s="3" t="s">
        <v>23</v>
      </c>
      <c r="O55" s="3" t="s">
        <v>33</v>
      </c>
      <c r="P55" s="3" t="s">
        <v>25</v>
      </c>
      <c r="Q55" s="3" t="s">
        <v>26</v>
      </c>
      <c r="R55" s="3" t="s">
        <v>27</v>
      </c>
      <c r="S55" s="3" t="s">
        <v>25</v>
      </c>
      <c r="T55" s="3" t="s">
        <v>31</v>
      </c>
      <c r="U55" s="3" t="s">
        <v>29</v>
      </c>
    </row>
    <row r="56" spans="1:21" x14ac:dyDescent="0.2">
      <c r="A56" s="3">
        <v>25297</v>
      </c>
      <c r="B56" s="3">
        <v>407</v>
      </c>
      <c r="C56" s="3">
        <v>9994112</v>
      </c>
      <c r="D56" s="6">
        <v>37064</v>
      </c>
      <c r="E56" s="6">
        <v>37347</v>
      </c>
      <c r="F56" s="3" t="s">
        <v>32</v>
      </c>
      <c r="G56" s="3">
        <v>25</v>
      </c>
      <c r="H56" s="3">
        <v>750</v>
      </c>
      <c r="I56" s="3">
        <v>743.03</v>
      </c>
      <c r="J56" s="4">
        <v>65.239999999999995</v>
      </c>
      <c r="K56" s="4">
        <v>48.75</v>
      </c>
      <c r="L56" s="10">
        <f t="shared" si="0"/>
        <v>-12367.499999999996</v>
      </c>
      <c r="M56" s="9">
        <f t="shared" si="1"/>
        <v>-12252.564699999995</v>
      </c>
      <c r="N56" s="3" t="s">
        <v>23</v>
      </c>
      <c r="O56" s="3" t="s">
        <v>33</v>
      </c>
      <c r="P56" s="3" t="s">
        <v>25</v>
      </c>
      <c r="Q56" s="3" t="s">
        <v>26</v>
      </c>
      <c r="R56" s="3" t="s">
        <v>27</v>
      </c>
      <c r="S56" s="3" t="s">
        <v>25</v>
      </c>
      <c r="T56" s="3" t="s">
        <v>31</v>
      </c>
      <c r="U56" s="3" t="s">
        <v>29</v>
      </c>
    </row>
    <row r="57" spans="1:21" x14ac:dyDescent="0.2">
      <c r="A57" s="3">
        <v>25297</v>
      </c>
      <c r="B57" s="3">
        <v>407</v>
      </c>
      <c r="C57" s="3">
        <v>9994112</v>
      </c>
      <c r="D57" s="6">
        <v>37064</v>
      </c>
      <c r="E57" s="6">
        <v>37377</v>
      </c>
      <c r="F57" s="3" t="s">
        <v>32</v>
      </c>
      <c r="G57" s="3">
        <v>25</v>
      </c>
      <c r="H57" s="3">
        <v>775</v>
      </c>
      <c r="I57" s="3">
        <v>766.45</v>
      </c>
      <c r="J57" s="4">
        <v>65.239999999999995</v>
      </c>
      <c r="K57" s="4">
        <v>48.75</v>
      </c>
      <c r="L57" s="10">
        <f t="shared" si="0"/>
        <v>-12779.749999999996</v>
      </c>
      <c r="M57" s="9">
        <f t="shared" si="1"/>
        <v>-12638.760499999997</v>
      </c>
      <c r="N57" s="3" t="s">
        <v>23</v>
      </c>
      <c r="O57" s="3" t="s">
        <v>33</v>
      </c>
      <c r="P57" s="3" t="s">
        <v>25</v>
      </c>
      <c r="Q57" s="3" t="s">
        <v>26</v>
      </c>
      <c r="R57" s="3" t="s">
        <v>27</v>
      </c>
      <c r="S57" s="3" t="s">
        <v>25</v>
      </c>
      <c r="T57" s="3" t="s">
        <v>31</v>
      </c>
      <c r="U57" s="3" t="s">
        <v>29</v>
      </c>
    </row>
    <row r="58" spans="1:21" x14ac:dyDescent="0.2">
      <c r="A58" s="3">
        <v>25297</v>
      </c>
      <c r="B58" s="3">
        <v>407</v>
      </c>
      <c r="C58" s="3">
        <v>9994112</v>
      </c>
      <c r="D58" s="6">
        <v>37064</v>
      </c>
      <c r="E58" s="6">
        <v>37408</v>
      </c>
      <c r="F58" s="3" t="s">
        <v>32</v>
      </c>
      <c r="G58" s="3">
        <v>25</v>
      </c>
      <c r="H58" s="3">
        <v>750</v>
      </c>
      <c r="I58" s="3">
        <v>740.45</v>
      </c>
      <c r="J58" s="4">
        <v>65.239999999999995</v>
      </c>
      <c r="K58" s="4">
        <v>117</v>
      </c>
      <c r="L58" s="10">
        <f t="shared" si="0"/>
        <v>38820.000000000007</v>
      </c>
      <c r="M58" s="9">
        <f t="shared" si="1"/>
        <v>38325.692000000003</v>
      </c>
      <c r="N58" s="3" t="s">
        <v>23</v>
      </c>
      <c r="O58" s="3" t="s">
        <v>33</v>
      </c>
      <c r="P58" s="3" t="s">
        <v>25</v>
      </c>
      <c r="Q58" s="3" t="s">
        <v>26</v>
      </c>
      <c r="R58" s="3" t="s">
        <v>27</v>
      </c>
      <c r="S58" s="3" t="s">
        <v>25</v>
      </c>
      <c r="T58" s="3" t="s">
        <v>31</v>
      </c>
      <c r="U58" s="3" t="s">
        <v>29</v>
      </c>
    </row>
    <row r="59" spans="1:21" x14ac:dyDescent="0.2">
      <c r="A59" s="3">
        <v>25297</v>
      </c>
      <c r="B59" s="3">
        <v>407</v>
      </c>
      <c r="C59" s="3">
        <v>9994112</v>
      </c>
      <c r="D59" s="6">
        <v>37064</v>
      </c>
      <c r="E59" s="6">
        <v>37438</v>
      </c>
      <c r="F59" s="3" t="s">
        <v>32</v>
      </c>
      <c r="G59" s="3">
        <v>25</v>
      </c>
      <c r="H59" s="3">
        <v>775</v>
      </c>
      <c r="I59" s="3">
        <v>763.67</v>
      </c>
      <c r="J59" s="4">
        <v>65.239999999999995</v>
      </c>
      <c r="K59" s="4">
        <v>123.5</v>
      </c>
      <c r="L59" s="10">
        <f t="shared" si="0"/>
        <v>45151.500000000007</v>
      </c>
      <c r="M59" s="9">
        <f t="shared" si="1"/>
        <v>44491.414199999999</v>
      </c>
      <c r="N59" s="3" t="s">
        <v>23</v>
      </c>
      <c r="O59" s="3" t="s">
        <v>33</v>
      </c>
      <c r="P59" s="3" t="s">
        <v>25</v>
      </c>
      <c r="Q59" s="3" t="s">
        <v>26</v>
      </c>
      <c r="R59" s="3" t="s">
        <v>27</v>
      </c>
      <c r="S59" s="3" t="s">
        <v>25</v>
      </c>
      <c r="T59" s="3" t="s">
        <v>31</v>
      </c>
      <c r="U59" s="3" t="s">
        <v>29</v>
      </c>
    </row>
    <row r="60" spans="1:21" x14ac:dyDescent="0.2">
      <c r="A60" s="3">
        <v>25297</v>
      </c>
      <c r="B60" s="3">
        <v>407</v>
      </c>
      <c r="C60" s="3">
        <v>9994112</v>
      </c>
      <c r="D60" s="6">
        <v>37064</v>
      </c>
      <c r="E60" s="6">
        <v>37469</v>
      </c>
      <c r="F60" s="3" t="s">
        <v>32</v>
      </c>
      <c r="G60" s="3">
        <v>25</v>
      </c>
      <c r="H60" s="3">
        <v>775</v>
      </c>
      <c r="I60" s="3">
        <v>762.02</v>
      </c>
      <c r="J60" s="4">
        <v>65.239999999999995</v>
      </c>
      <c r="K60" s="4">
        <v>120.25</v>
      </c>
      <c r="L60" s="10">
        <f t="shared" si="0"/>
        <v>42632.750000000007</v>
      </c>
      <c r="M60" s="9">
        <f t="shared" si="1"/>
        <v>41918.720200000003</v>
      </c>
      <c r="N60" s="3" t="s">
        <v>23</v>
      </c>
      <c r="O60" s="3" t="s">
        <v>33</v>
      </c>
      <c r="P60" s="3" t="s">
        <v>25</v>
      </c>
      <c r="Q60" s="3" t="s">
        <v>26</v>
      </c>
      <c r="R60" s="3" t="s">
        <v>27</v>
      </c>
      <c r="S60" s="3" t="s">
        <v>25</v>
      </c>
      <c r="T60" s="3" t="s">
        <v>31</v>
      </c>
      <c r="U60" s="3" t="s">
        <v>29</v>
      </c>
    </row>
    <row r="61" spans="1:21" x14ac:dyDescent="0.2">
      <c r="A61" s="3">
        <v>25297</v>
      </c>
      <c r="B61" s="3">
        <v>407</v>
      </c>
      <c r="C61" s="3">
        <v>9994112</v>
      </c>
      <c r="D61" s="6">
        <v>37064</v>
      </c>
      <c r="E61" s="6">
        <v>37500</v>
      </c>
      <c r="F61" s="3" t="s">
        <v>32</v>
      </c>
      <c r="G61" s="3">
        <v>25</v>
      </c>
      <c r="H61" s="3">
        <v>750</v>
      </c>
      <c r="I61" s="3">
        <v>735.82</v>
      </c>
      <c r="J61" s="4">
        <v>65.239999999999995</v>
      </c>
      <c r="K61" s="4">
        <v>78</v>
      </c>
      <c r="L61" s="10">
        <f t="shared" si="0"/>
        <v>9570.0000000000036</v>
      </c>
      <c r="M61" s="9">
        <f t="shared" si="1"/>
        <v>9389.0632000000041</v>
      </c>
      <c r="N61" s="3" t="s">
        <v>23</v>
      </c>
      <c r="O61" s="3" t="s">
        <v>33</v>
      </c>
      <c r="P61" s="3" t="s">
        <v>25</v>
      </c>
      <c r="Q61" s="3" t="s">
        <v>26</v>
      </c>
      <c r="R61" s="3" t="s">
        <v>27</v>
      </c>
      <c r="S61" s="3" t="s">
        <v>25</v>
      </c>
      <c r="T61" s="3" t="s">
        <v>31</v>
      </c>
      <c r="U61" s="3" t="s">
        <v>29</v>
      </c>
    </row>
    <row r="62" spans="1:21" x14ac:dyDescent="0.2">
      <c r="A62" s="3">
        <v>25297</v>
      </c>
      <c r="B62" s="3">
        <v>407</v>
      </c>
      <c r="C62" s="3">
        <v>9994112</v>
      </c>
      <c r="D62" s="6">
        <v>37064</v>
      </c>
      <c r="E62" s="6">
        <v>37530</v>
      </c>
      <c r="F62" s="3" t="s">
        <v>32</v>
      </c>
      <c r="G62" s="3">
        <v>25</v>
      </c>
      <c r="H62" s="3">
        <v>775</v>
      </c>
      <c r="I62" s="3">
        <v>758.53</v>
      </c>
      <c r="J62" s="4">
        <v>65.239999999999995</v>
      </c>
      <c r="K62" s="4">
        <v>32.5</v>
      </c>
      <c r="L62" s="10">
        <f t="shared" si="0"/>
        <v>-25373.499999999996</v>
      </c>
      <c r="M62" s="9">
        <f t="shared" si="1"/>
        <v>-24834.272199999996</v>
      </c>
      <c r="N62" s="3" t="s">
        <v>23</v>
      </c>
      <c r="O62" s="3" t="s">
        <v>33</v>
      </c>
      <c r="P62" s="3" t="s">
        <v>25</v>
      </c>
      <c r="Q62" s="3" t="s">
        <v>26</v>
      </c>
      <c r="R62" s="3" t="s">
        <v>27</v>
      </c>
      <c r="S62" s="3" t="s">
        <v>25</v>
      </c>
      <c r="T62" s="3" t="s">
        <v>31</v>
      </c>
      <c r="U62" s="3" t="s">
        <v>29</v>
      </c>
    </row>
    <row r="63" spans="1:21" x14ac:dyDescent="0.2">
      <c r="A63" s="3">
        <v>25315</v>
      </c>
      <c r="B63" s="3">
        <v>419</v>
      </c>
      <c r="C63" s="3">
        <v>9994130</v>
      </c>
      <c r="D63" s="6">
        <v>37067</v>
      </c>
      <c r="E63" s="6">
        <v>37530</v>
      </c>
      <c r="F63" s="3" t="s">
        <v>32</v>
      </c>
      <c r="G63" s="3">
        <v>12</v>
      </c>
      <c r="H63" s="3">
        <v>372</v>
      </c>
      <c r="I63" s="3">
        <v>364.09</v>
      </c>
      <c r="J63" s="4">
        <v>17.239999999999998</v>
      </c>
      <c r="K63" s="4">
        <v>32.5</v>
      </c>
      <c r="L63" s="10">
        <f t="shared" si="0"/>
        <v>5676.72</v>
      </c>
      <c r="M63" s="9">
        <f t="shared" si="1"/>
        <v>5556.0133999999998</v>
      </c>
      <c r="N63" s="3" t="s">
        <v>23</v>
      </c>
      <c r="O63" s="3" t="s">
        <v>33</v>
      </c>
      <c r="P63" s="3" t="s">
        <v>25</v>
      </c>
      <c r="Q63" s="3" t="s">
        <v>26</v>
      </c>
      <c r="R63" s="3" t="s">
        <v>27</v>
      </c>
      <c r="S63" s="3" t="s">
        <v>25</v>
      </c>
      <c r="T63" s="3" t="s">
        <v>31</v>
      </c>
      <c r="U63" s="3" t="s">
        <v>29</v>
      </c>
    </row>
    <row r="64" spans="1:21" x14ac:dyDescent="0.2">
      <c r="A64" s="3">
        <v>25297</v>
      </c>
      <c r="B64" s="3">
        <v>407</v>
      </c>
      <c r="C64" s="3">
        <v>9994112</v>
      </c>
      <c r="D64" s="6">
        <v>37064</v>
      </c>
      <c r="E64" s="6">
        <v>37561</v>
      </c>
      <c r="F64" s="3" t="s">
        <v>32</v>
      </c>
      <c r="G64" s="3">
        <v>25</v>
      </c>
      <c r="H64" s="3">
        <v>750</v>
      </c>
      <c r="I64" s="3">
        <v>732.16</v>
      </c>
      <c r="J64" s="4">
        <v>65.239999999999995</v>
      </c>
      <c r="K64" s="4">
        <v>32.5</v>
      </c>
      <c r="L64" s="10">
        <f t="shared" si="0"/>
        <v>-24554.999999999996</v>
      </c>
      <c r="M64" s="9">
        <f t="shared" si="1"/>
        <v>-23970.918399999995</v>
      </c>
      <c r="N64" s="3" t="s">
        <v>23</v>
      </c>
      <c r="O64" s="3" t="s">
        <v>33</v>
      </c>
      <c r="P64" s="3" t="s">
        <v>25</v>
      </c>
      <c r="Q64" s="3" t="s">
        <v>26</v>
      </c>
      <c r="R64" s="3" t="s">
        <v>27</v>
      </c>
      <c r="S64" s="3" t="s">
        <v>25</v>
      </c>
      <c r="T64" s="3" t="s">
        <v>31</v>
      </c>
      <c r="U64" s="3" t="s">
        <v>29</v>
      </c>
    </row>
    <row r="65" spans="1:21" x14ac:dyDescent="0.2">
      <c r="A65" s="3">
        <v>25315</v>
      </c>
      <c r="B65" s="3">
        <v>419</v>
      </c>
      <c r="C65" s="3">
        <v>9994130</v>
      </c>
      <c r="D65" s="6">
        <v>37067</v>
      </c>
      <c r="E65" s="6">
        <v>37561</v>
      </c>
      <c r="F65" s="3" t="s">
        <v>32</v>
      </c>
      <c r="G65" s="3">
        <v>12</v>
      </c>
      <c r="H65" s="3">
        <v>360</v>
      </c>
      <c r="I65" s="3">
        <v>351.44</v>
      </c>
      <c r="J65" s="4">
        <v>17.239999999999998</v>
      </c>
      <c r="K65" s="4">
        <v>32.5</v>
      </c>
      <c r="L65" s="10">
        <f t="shared" si="0"/>
        <v>5493.6</v>
      </c>
      <c r="M65" s="9">
        <f t="shared" si="1"/>
        <v>5362.974400000001</v>
      </c>
      <c r="N65" s="3" t="s">
        <v>23</v>
      </c>
      <c r="O65" s="3" t="s">
        <v>33</v>
      </c>
      <c r="P65" s="3" t="s">
        <v>25</v>
      </c>
      <c r="Q65" s="3" t="s">
        <v>26</v>
      </c>
      <c r="R65" s="3" t="s">
        <v>27</v>
      </c>
      <c r="S65" s="3" t="s">
        <v>25</v>
      </c>
      <c r="T65" s="3" t="s">
        <v>31</v>
      </c>
      <c r="U65" s="3" t="s">
        <v>29</v>
      </c>
    </row>
    <row r="66" spans="1:21" x14ac:dyDescent="0.2">
      <c r="A66" s="3">
        <v>25297</v>
      </c>
      <c r="B66" s="3">
        <v>407</v>
      </c>
      <c r="C66" s="3">
        <v>9994112</v>
      </c>
      <c r="D66" s="6">
        <v>37064</v>
      </c>
      <c r="E66" s="6">
        <v>37591</v>
      </c>
      <c r="F66" s="3" t="s">
        <v>32</v>
      </c>
      <c r="G66" s="3">
        <v>25</v>
      </c>
      <c r="H66" s="3">
        <v>775</v>
      </c>
      <c r="I66" s="3">
        <v>754.49</v>
      </c>
      <c r="J66" s="4">
        <v>65.239999999999995</v>
      </c>
      <c r="K66" s="4">
        <v>32.5</v>
      </c>
      <c r="L66" s="10">
        <f t="shared" ref="L66:L127" si="2">(+K66-J66)*H66</f>
        <v>-25373.499999999996</v>
      </c>
      <c r="M66" s="9">
        <f t="shared" ref="M66:M179" si="3">(+K66-J66)*I66</f>
        <v>-24702.002599999996</v>
      </c>
      <c r="N66" s="3" t="s">
        <v>23</v>
      </c>
      <c r="O66" s="3" t="s">
        <v>33</v>
      </c>
      <c r="P66" s="3" t="s">
        <v>25</v>
      </c>
      <c r="Q66" s="3" t="s">
        <v>26</v>
      </c>
      <c r="R66" s="3" t="s">
        <v>27</v>
      </c>
      <c r="S66" s="3" t="s">
        <v>25</v>
      </c>
      <c r="T66" s="3" t="s">
        <v>31</v>
      </c>
      <c r="U66" s="3" t="s">
        <v>29</v>
      </c>
    </row>
    <row r="67" spans="1:21" x14ac:dyDescent="0.2">
      <c r="A67" s="3">
        <v>25315</v>
      </c>
      <c r="B67" s="3">
        <v>419</v>
      </c>
      <c r="C67" s="3">
        <v>9994130</v>
      </c>
      <c r="D67" s="6">
        <v>37067</v>
      </c>
      <c r="E67" s="6">
        <v>37591</v>
      </c>
      <c r="F67" s="3" t="s">
        <v>32</v>
      </c>
      <c r="G67" s="3">
        <v>12</v>
      </c>
      <c r="H67" s="3">
        <v>372</v>
      </c>
      <c r="I67" s="3">
        <v>362.16</v>
      </c>
      <c r="J67" s="4">
        <v>17.239999999999998</v>
      </c>
      <c r="K67" s="4">
        <v>32.5</v>
      </c>
      <c r="L67" s="10">
        <f t="shared" si="2"/>
        <v>5676.72</v>
      </c>
      <c r="M67" s="9">
        <f t="shared" si="3"/>
        <v>5526.5616000000009</v>
      </c>
      <c r="N67" s="3" t="s">
        <v>23</v>
      </c>
      <c r="O67" s="3" t="s">
        <v>33</v>
      </c>
      <c r="P67" s="3" t="s">
        <v>25</v>
      </c>
      <c r="Q67" s="3" t="s">
        <v>26</v>
      </c>
      <c r="R67" s="3" t="s">
        <v>27</v>
      </c>
      <c r="S67" s="3" t="s">
        <v>25</v>
      </c>
      <c r="T67" s="3" t="s">
        <v>31</v>
      </c>
      <c r="U67" s="3" t="s">
        <v>29</v>
      </c>
    </row>
    <row r="68" spans="1:21" x14ac:dyDescent="0.2">
      <c r="A68" s="3">
        <v>28443</v>
      </c>
      <c r="B68" s="3">
        <v>556</v>
      </c>
      <c r="C68" s="3">
        <v>9996930</v>
      </c>
      <c r="D68" s="6">
        <v>37179</v>
      </c>
      <c r="E68" s="6">
        <v>37257</v>
      </c>
      <c r="F68" s="3" t="s">
        <v>30</v>
      </c>
      <c r="G68" s="3">
        <v>50</v>
      </c>
      <c r="H68" s="3">
        <v>-17600</v>
      </c>
      <c r="I68" s="3">
        <v>-17514.61</v>
      </c>
      <c r="J68" s="4">
        <v>36.65</v>
      </c>
      <c r="K68" s="4">
        <v>29.61</v>
      </c>
      <c r="L68" s="10">
        <f t="shared" si="2"/>
        <v>123903.99999999999</v>
      </c>
      <c r="M68" s="9">
        <f t="shared" si="3"/>
        <v>123302.85439999998</v>
      </c>
      <c r="N68" s="3" t="s">
        <v>23</v>
      </c>
      <c r="O68" s="3" t="s">
        <v>24</v>
      </c>
      <c r="P68" s="3" t="s">
        <v>25</v>
      </c>
      <c r="Q68" s="3" t="s">
        <v>26</v>
      </c>
      <c r="R68" s="3" t="s">
        <v>27</v>
      </c>
      <c r="S68" s="3" t="s">
        <v>25</v>
      </c>
      <c r="T68" s="3" t="s">
        <v>28</v>
      </c>
      <c r="U68" s="3" t="s">
        <v>29</v>
      </c>
    </row>
    <row r="69" spans="1:21" x14ac:dyDescent="0.2">
      <c r="A69" s="3">
        <v>28444</v>
      </c>
      <c r="B69" s="3">
        <v>557</v>
      </c>
      <c r="C69" s="3">
        <v>9996931</v>
      </c>
      <c r="D69" s="6">
        <v>37179</v>
      </c>
      <c r="E69" s="6">
        <v>37257</v>
      </c>
      <c r="F69" s="3" t="s">
        <v>30</v>
      </c>
      <c r="G69" s="3">
        <v>50</v>
      </c>
      <c r="H69" s="3">
        <v>-17600</v>
      </c>
      <c r="I69" s="3">
        <v>-17514.61</v>
      </c>
      <c r="J69" s="4">
        <v>36.5</v>
      </c>
      <c r="K69" s="4">
        <v>29.61</v>
      </c>
      <c r="L69" s="10">
        <f t="shared" si="2"/>
        <v>121264.00000000001</v>
      </c>
      <c r="M69" s="9">
        <f t="shared" si="3"/>
        <v>120675.66290000001</v>
      </c>
      <c r="N69" s="3" t="s">
        <v>23</v>
      </c>
      <c r="O69" s="3" t="s">
        <v>24</v>
      </c>
      <c r="P69" s="3" t="s">
        <v>25</v>
      </c>
      <c r="Q69" s="3" t="s">
        <v>26</v>
      </c>
      <c r="R69" s="3" t="s">
        <v>27</v>
      </c>
      <c r="S69" s="3" t="s">
        <v>25</v>
      </c>
      <c r="T69" s="3" t="s">
        <v>28</v>
      </c>
      <c r="U69" s="3" t="s">
        <v>29</v>
      </c>
    </row>
    <row r="70" spans="1:21" x14ac:dyDescent="0.2">
      <c r="A70" s="3">
        <v>28443</v>
      </c>
      <c r="B70" s="3">
        <v>556</v>
      </c>
      <c r="C70" s="3">
        <v>9996930</v>
      </c>
      <c r="D70" s="6">
        <v>37179</v>
      </c>
      <c r="E70" s="6">
        <v>37288</v>
      </c>
      <c r="F70" s="3" t="s">
        <v>30</v>
      </c>
      <c r="G70" s="3">
        <v>50</v>
      </c>
      <c r="H70" s="3">
        <v>-16000</v>
      </c>
      <c r="I70" s="3">
        <v>-15898.96</v>
      </c>
      <c r="J70" s="4">
        <v>36.65</v>
      </c>
      <c r="K70" s="4">
        <v>29.61</v>
      </c>
      <c r="L70" s="10">
        <f t="shared" si="2"/>
        <v>112639.99999999999</v>
      </c>
      <c r="M70" s="9">
        <f t="shared" si="3"/>
        <v>111928.67839999998</v>
      </c>
      <c r="N70" s="3" t="s">
        <v>23</v>
      </c>
      <c r="O70" s="3" t="s">
        <v>24</v>
      </c>
      <c r="P70" s="3" t="s">
        <v>25</v>
      </c>
      <c r="Q70" s="3" t="s">
        <v>26</v>
      </c>
      <c r="R70" s="3" t="s">
        <v>27</v>
      </c>
      <c r="S70" s="3" t="s">
        <v>25</v>
      </c>
      <c r="T70" s="3" t="s">
        <v>28</v>
      </c>
      <c r="U70" s="3" t="s">
        <v>29</v>
      </c>
    </row>
    <row r="71" spans="1:21" x14ac:dyDescent="0.2">
      <c r="A71" s="3">
        <v>28444</v>
      </c>
      <c r="B71" s="3">
        <v>557</v>
      </c>
      <c r="C71" s="3">
        <v>9996931</v>
      </c>
      <c r="D71" s="6">
        <v>37179</v>
      </c>
      <c r="E71" s="6">
        <v>37288</v>
      </c>
      <c r="F71" s="3" t="s">
        <v>30</v>
      </c>
      <c r="G71" s="3">
        <v>50</v>
      </c>
      <c r="H71" s="3">
        <v>-16000</v>
      </c>
      <c r="I71" s="3">
        <v>-15898.96</v>
      </c>
      <c r="J71" s="4">
        <v>36.5</v>
      </c>
      <c r="K71" s="4">
        <v>29.61</v>
      </c>
      <c r="L71" s="10">
        <f t="shared" si="2"/>
        <v>110240.00000000001</v>
      </c>
      <c r="M71" s="9">
        <f t="shared" si="3"/>
        <v>109543.83440000001</v>
      </c>
      <c r="N71" s="3" t="s">
        <v>23</v>
      </c>
      <c r="O71" s="3" t="s">
        <v>24</v>
      </c>
      <c r="P71" s="3" t="s">
        <v>25</v>
      </c>
      <c r="Q71" s="3" t="s">
        <v>26</v>
      </c>
      <c r="R71" s="3" t="s">
        <v>27</v>
      </c>
      <c r="S71" s="3" t="s">
        <v>25</v>
      </c>
      <c r="T71" s="3" t="s">
        <v>28</v>
      </c>
      <c r="U71" s="3" t="s">
        <v>29</v>
      </c>
    </row>
    <row r="72" spans="1:21" x14ac:dyDescent="0.2">
      <c r="A72" s="3">
        <v>28443</v>
      </c>
      <c r="B72" s="3">
        <v>556</v>
      </c>
      <c r="C72" s="3">
        <v>9996930</v>
      </c>
      <c r="D72" s="6">
        <v>37179</v>
      </c>
      <c r="E72" s="6">
        <v>37316</v>
      </c>
      <c r="F72" s="3" t="s">
        <v>30</v>
      </c>
      <c r="G72" s="3">
        <v>50</v>
      </c>
      <c r="H72" s="3">
        <v>-16800</v>
      </c>
      <c r="I72" s="3">
        <v>-16666.490000000002</v>
      </c>
      <c r="J72" s="4">
        <v>36.65</v>
      </c>
      <c r="K72" s="4">
        <v>26.78</v>
      </c>
      <c r="L72" s="10">
        <f t="shared" si="2"/>
        <v>165815.99999999997</v>
      </c>
      <c r="M72" s="9">
        <f t="shared" si="3"/>
        <v>164498.25629999998</v>
      </c>
      <c r="N72" s="3" t="s">
        <v>23</v>
      </c>
      <c r="O72" s="3" t="s">
        <v>24</v>
      </c>
      <c r="P72" s="3" t="s">
        <v>25</v>
      </c>
      <c r="Q72" s="3" t="s">
        <v>26</v>
      </c>
      <c r="R72" s="3" t="s">
        <v>27</v>
      </c>
      <c r="S72" s="3" t="s">
        <v>25</v>
      </c>
      <c r="T72" s="3" t="s">
        <v>28</v>
      </c>
      <c r="U72" s="3" t="s">
        <v>29</v>
      </c>
    </row>
    <row r="73" spans="1:21" x14ac:dyDescent="0.2">
      <c r="A73" s="3">
        <v>28444</v>
      </c>
      <c r="B73" s="3">
        <v>557</v>
      </c>
      <c r="C73" s="3">
        <v>9996931</v>
      </c>
      <c r="D73" s="6">
        <v>37179</v>
      </c>
      <c r="E73" s="6">
        <v>37316</v>
      </c>
      <c r="F73" s="3" t="s">
        <v>30</v>
      </c>
      <c r="G73" s="3">
        <v>50</v>
      </c>
      <c r="H73" s="3">
        <v>-16800</v>
      </c>
      <c r="I73" s="3">
        <v>-16666.490000000002</v>
      </c>
      <c r="J73" s="4">
        <v>36.5</v>
      </c>
      <c r="K73" s="4">
        <v>26.78</v>
      </c>
      <c r="L73" s="10">
        <f t="shared" si="2"/>
        <v>163295.99999999997</v>
      </c>
      <c r="M73" s="9">
        <f t="shared" si="3"/>
        <v>161998.28279999999</v>
      </c>
      <c r="N73" s="3" t="s">
        <v>23</v>
      </c>
      <c r="O73" s="3" t="s">
        <v>24</v>
      </c>
      <c r="P73" s="3" t="s">
        <v>25</v>
      </c>
      <c r="Q73" s="3" t="s">
        <v>26</v>
      </c>
      <c r="R73" s="3" t="s">
        <v>27</v>
      </c>
      <c r="S73" s="3" t="s">
        <v>25</v>
      </c>
      <c r="T73" s="3" t="s">
        <v>28</v>
      </c>
      <c r="U73" s="3" t="s">
        <v>29</v>
      </c>
    </row>
    <row r="74" spans="1:21" x14ac:dyDescent="0.2">
      <c r="A74" s="3">
        <v>28443</v>
      </c>
      <c r="B74" s="3">
        <v>556</v>
      </c>
      <c r="C74" s="3">
        <v>9996930</v>
      </c>
      <c r="D74" s="6">
        <v>37179</v>
      </c>
      <c r="E74" s="6">
        <v>37347</v>
      </c>
      <c r="F74" s="3" t="s">
        <v>30</v>
      </c>
      <c r="G74" s="3">
        <v>50</v>
      </c>
      <c r="H74" s="3">
        <v>-17600</v>
      </c>
      <c r="I74" s="3">
        <v>-17436.509999999998</v>
      </c>
      <c r="J74" s="4">
        <v>36.65</v>
      </c>
      <c r="K74" s="4">
        <v>26.78</v>
      </c>
      <c r="L74" s="10">
        <f t="shared" si="2"/>
        <v>173711.99999999994</v>
      </c>
      <c r="M74" s="9">
        <f t="shared" si="3"/>
        <v>172098.35369999995</v>
      </c>
      <c r="N74" s="3" t="s">
        <v>23</v>
      </c>
      <c r="O74" s="3" t="s">
        <v>24</v>
      </c>
      <c r="P74" s="3" t="s">
        <v>25</v>
      </c>
      <c r="Q74" s="3" t="s">
        <v>26</v>
      </c>
      <c r="R74" s="3" t="s">
        <v>27</v>
      </c>
      <c r="S74" s="3" t="s">
        <v>25</v>
      </c>
      <c r="T74" s="3" t="s">
        <v>28</v>
      </c>
      <c r="U74" s="3" t="s">
        <v>29</v>
      </c>
    </row>
    <row r="75" spans="1:21" x14ac:dyDescent="0.2">
      <c r="A75" s="3">
        <v>28444</v>
      </c>
      <c r="B75" s="3">
        <v>557</v>
      </c>
      <c r="C75" s="3">
        <v>9996931</v>
      </c>
      <c r="D75" s="6">
        <v>37179</v>
      </c>
      <c r="E75" s="6">
        <v>37347</v>
      </c>
      <c r="F75" s="3" t="s">
        <v>30</v>
      </c>
      <c r="G75" s="3">
        <v>50</v>
      </c>
      <c r="H75" s="3">
        <v>-17600</v>
      </c>
      <c r="I75" s="3">
        <v>-17436.509999999998</v>
      </c>
      <c r="J75" s="4">
        <v>36.5</v>
      </c>
      <c r="K75" s="4">
        <v>26.78</v>
      </c>
      <c r="L75" s="10">
        <f t="shared" si="2"/>
        <v>171071.99999999997</v>
      </c>
      <c r="M75" s="9">
        <f t="shared" si="3"/>
        <v>169482.87719999996</v>
      </c>
      <c r="N75" s="3" t="s">
        <v>23</v>
      </c>
      <c r="O75" s="3" t="s">
        <v>24</v>
      </c>
      <c r="P75" s="3" t="s">
        <v>25</v>
      </c>
      <c r="Q75" s="3" t="s">
        <v>26</v>
      </c>
      <c r="R75" s="3" t="s">
        <v>27</v>
      </c>
      <c r="S75" s="3" t="s">
        <v>25</v>
      </c>
      <c r="T75" s="3" t="s">
        <v>28</v>
      </c>
      <c r="U75" s="3" t="s">
        <v>29</v>
      </c>
    </row>
    <row r="76" spans="1:21" x14ac:dyDescent="0.2">
      <c r="A76" s="3">
        <v>28443</v>
      </c>
      <c r="B76" s="3">
        <v>556</v>
      </c>
      <c r="C76" s="3">
        <v>9996930</v>
      </c>
      <c r="D76" s="6">
        <v>37179</v>
      </c>
      <c r="E76" s="6">
        <v>37377</v>
      </c>
      <c r="F76" s="3" t="s">
        <v>30</v>
      </c>
      <c r="G76" s="3">
        <v>50</v>
      </c>
      <c r="H76" s="3">
        <v>-17600</v>
      </c>
      <c r="I76" s="3">
        <v>-17405.87</v>
      </c>
      <c r="J76" s="4">
        <v>36.65</v>
      </c>
      <c r="K76" s="4">
        <v>28.98</v>
      </c>
      <c r="L76" s="10">
        <f t="shared" si="2"/>
        <v>134991.99999999997</v>
      </c>
      <c r="M76" s="9">
        <f t="shared" si="3"/>
        <v>133503.02289999995</v>
      </c>
      <c r="N76" s="3" t="s">
        <v>23</v>
      </c>
      <c r="O76" s="3" t="s">
        <v>24</v>
      </c>
      <c r="P76" s="3" t="s">
        <v>25</v>
      </c>
      <c r="Q76" s="3" t="s">
        <v>26</v>
      </c>
      <c r="R76" s="3" t="s">
        <v>27</v>
      </c>
      <c r="S76" s="3" t="s">
        <v>25</v>
      </c>
      <c r="T76" s="3" t="s">
        <v>28</v>
      </c>
      <c r="U76" s="3" t="s">
        <v>29</v>
      </c>
    </row>
    <row r="77" spans="1:21" x14ac:dyDescent="0.2">
      <c r="A77" s="3">
        <v>28444</v>
      </c>
      <c r="B77" s="3">
        <v>557</v>
      </c>
      <c r="C77" s="3">
        <v>9996931</v>
      </c>
      <c r="D77" s="6">
        <v>37179</v>
      </c>
      <c r="E77" s="6">
        <v>37377</v>
      </c>
      <c r="F77" s="3" t="s">
        <v>30</v>
      </c>
      <c r="G77" s="3">
        <v>50</v>
      </c>
      <c r="H77" s="3">
        <v>-17600</v>
      </c>
      <c r="I77" s="3">
        <v>-17405.87</v>
      </c>
      <c r="J77" s="4">
        <v>36.5</v>
      </c>
      <c r="K77" s="4">
        <v>28.98</v>
      </c>
      <c r="L77" s="10">
        <f t="shared" si="2"/>
        <v>132352</v>
      </c>
      <c r="M77" s="9">
        <f t="shared" si="3"/>
        <v>130892.14239999998</v>
      </c>
      <c r="N77" s="3" t="s">
        <v>23</v>
      </c>
      <c r="O77" s="3" t="s">
        <v>24</v>
      </c>
      <c r="P77" s="3" t="s">
        <v>25</v>
      </c>
      <c r="Q77" s="3" t="s">
        <v>26</v>
      </c>
      <c r="R77" s="3" t="s">
        <v>27</v>
      </c>
      <c r="S77" s="3" t="s">
        <v>25</v>
      </c>
      <c r="T77" s="3" t="s">
        <v>28</v>
      </c>
      <c r="U77" s="3" t="s">
        <v>29</v>
      </c>
    </row>
    <row r="78" spans="1:21" x14ac:dyDescent="0.2">
      <c r="A78" s="3">
        <v>28443</v>
      </c>
      <c r="B78" s="3">
        <v>556</v>
      </c>
      <c r="C78" s="3">
        <v>9996930</v>
      </c>
      <c r="D78" s="6">
        <v>37179</v>
      </c>
      <c r="E78" s="6">
        <v>37408</v>
      </c>
      <c r="F78" s="3" t="s">
        <v>30</v>
      </c>
      <c r="G78" s="3">
        <v>50</v>
      </c>
      <c r="H78" s="3">
        <v>-16000</v>
      </c>
      <c r="I78" s="3">
        <v>-15796.21</v>
      </c>
      <c r="J78" s="4">
        <v>36.65</v>
      </c>
      <c r="K78" s="4">
        <v>36.229999999999997</v>
      </c>
      <c r="L78" s="10">
        <f t="shared" si="2"/>
        <v>6720.0000000000273</v>
      </c>
      <c r="M78" s="9">
        <f t="shared" si="3"/>
        <v>6634.4082000000262</v>
      </c>
      <c r="N78" s="3" t="s">
        <v>23</v>
      </c>
      <c r="O78" s="3" t="s">
        <v>24</v>
      </c>
      <c r="P78" s="3" t="s">
        <v>25</v>
      </c>
      <c r="Q78" s="3" t="s">
        <v>26</v>
      </c>
      <c r="R78" s="3" t="s">
        <v>27</v>
      </c>
      <c r="S78" s="3" t="s">
        <v>25</v>
      </c>
      <c r="T78" s="3" t="s">
        <v>28</v>
      </c>
      <c r="U78" s="3" t="s">
        <v>29</v>
      </c>
    </row>
    <row r="79" spans="1:21" x14ac:dyDescent="0.2">
      <c r="A79" s="3">
        <v>28444</v>
      </c>
      <c r="B79" s="3">
        <v>557</v>
      </c>
      <c r="C79" s="3">
        <v>9996931</v>
      </c>
      <c r="D79" s="6">
        <v>37179</v>
      </c>
      <c r="E79" s="6">
        <v>37408</v>
      </c>
      <c r="F79" s="3" t="s">
        <v>30</v>
      </c>
      <c r="G79" s="3">
        <v>50</v>
      </c>
      <c r="H79" s="3">
        <v>-16000</v>
      </c>
      <c r="I79" s="3">
        <v>-15796.21</v>
      </c>
      <c r="J79" s="4">
        <v>36.5</v>
      </c>
      <c r="K79" s="4">
        <v>36.229999999999997</v>
      </c>
      <c r="L79" s="10">
        <f t="shared" si="2"/>
        <v>4320.00000000005</v>
      </c>
      <c r="M79" s="9">
        <f t="shared" si="3"/>
        <v>4264.9767000000493</v>
      </c>
      <c r="N79" s="3" t="s">
        <v>23</v>
      </c>
      <c r="O79" s="3" t="s">
        <v>24</v>
      </c>
      <c r="P79" s="3" t="s">
        <v>25</v>
      </c>
      <c r="Q79" s="3" t="s">
        <v>26</v>
      </c>
      <c r="R79" s="3" t="s">
        <v>27</v>
      </c>
      <c r="S79" s="3" t="s">
        <v>25</v>
      </c>
      <c r="T79" s="3" t="s">
        <v>28</v>
      </c>
      <c r="U79" s="3" t="s">
        <v>29</v>
      </c>
    </row>
    <row r="80" spans="1:21" x14ac:dyDescent="0.2">
      <c r="A80" s="3">
        <v>28443</v>
      </c>
      <c r="B80" s="3">
        <v>556</v>
      </c>
      <c r="C80" s="3">
        <v>9996930</v>
      </c>
      <c r="D80" s="6">
        <v>37179</v>
      </c>
      <c r="E80" s="6">
        <v>37438</v>
      </c>
      <c r="F80" s="3" t="s">
        <v>30</v>
      </c>
      <c r="G80" s="3">
        <v>50</v>
      </c>
      <c r="H80" s="3">
        <v>-17600</v>
      </c>
      <c r="I80" s="3">
        <v>-17342.669999999998</v>
      </c>
      <c r="J80" s="4">
        <v>36.65</v>
      </c>
      <c r="K80" s="4">
        <v>48.83</v>
      </c>
      <c r="L80" s="10">
        <f t="shared" si="2"/>
        <v>-214368</v>
      </c>
      <c r="M80" s="9">
        <f t="shared" si="3"/>
        <v>-211233.72059999997</v>
      </c>
      <c r="N80" s="3" t="s">
        <v>23</v>
      </c>
      <c r="O80" s="3" t="s">
        <v>24</v>
      </c>
      <c r="P80" s="3" t="s">
        <v>25</v>
      </c>
      <c r="Q80" s="3" t="s">
        <v>26</v>
      </c>
      <c r="R80" s="3" t="s">
        <v>27</v>
      </c>
      <c r="S80" s="3" t="s">
        <v>25</v>
      </c>
      <c r="T80" s="3" t="s">
        <v>28</v>
      </c>
      <c r="U80" s="3" t="s">
        <v>29</v>
      </c>
    </row>
    <row r="81" spans="1:21" x14ac:dyDescent="0.2">
      <c r="A81" s="3">
        <v>28444</v>
      </c>
      <c r="B81" s="3">
        <v>557</v>
      </c>
      <c r="C81" s="3">
        <v>9996931</v>
      </c>
      <c r="D81" s="6">
        <v>37179</v>
      </c>
      <c r="E81" s="6">
        <v>37438</v>
      </c>
      <c r="F81" s="3" t="s">
        <v>30</v>
      </c>
      <c r="G81" s="3">
        <v>50</v>
      </c>
      <c r="H81" s="3">
        <v>-17600</v>
      </c>
      <c r="I81" s="3">
        <v>-17342.669999999998</v>
      </c>
      <c r="J81" s="4">
        <v>36.5</v>
      </c>
      <c r="K81" s="4">
        <v>48.83</v>
      </c>
      <c r="L81" s="10">
        <f t="shared" si="2"/>
        <v>-217007.99999999997</v>
      </c>
      <c r="M81" s="9">
        <f t="shared" si="3"/>
        <v>-213835.12109999996</v>
      </c>
      <c r="N81" s="3" t="s">
        <v>23</v>
      </c>
      <c r="O81" s="3" t="s">
        <v>24</v>
      </c>
      <c r="P81" s="3" t="s">
        <v>25</v>
      </c>
      <c r="Q81" s="3" t="s">
        <v>26</v>
      </c>
      <c r="R81" s="3" t="s">
        <v>27</v>
      </c>
      <c r="S81" s="3" t="s">
        <v>25</v>
      </c>
      <c r="T81" s="3" t="s">
        <v>28</v>
      </c>
      <c r="U81" s="3" t="s">
        <v>29</v>
      </c>
    </row>
    <row r="82" spans="1:21" x14ac:dyDescent="0.2">
      <c r="A82" s="3">
        <v>28443</v>
      </c>
      <c r="B82" s="3">
        <v>556</v>
      </c>
      <c r="C82" s="3">
        <v>9996930</v>
      </c>
      <c r="D82" s="6">
        <v>37179</v>
      </c>
      <c r="E82" s="6">
        <v>37469</v>
      </c>
      <c r="F82" s="3" t="s">
        <v>30</v>
      </c>
      <c r="G82" s="3">
        <v>50</v>
      </c>
      <c r="H82" s="3">
        <v>-17600</v>
      </c>
      <c r="I82" s="3">
        <v>-17305.22</v>
      </c>
      <c r="J82" s="4">
        <v>36.65</v>
      </c>
      <c r="K82" s="4">
        <v>48.83</v>
      </c>
      <c r="L82" s="10">
        <f t="shared" si="2"/>
        <v>-214368</v>
      </c>
      <c r="M82" s="9">
        <f t="shared" si="3"/>
        <v>-210777.5796</v>
      </c>
      <c r="N82" s="3" t="s">
        <v>23</v>
      </c>
      <c r="O82" s="3" t="s">
        <v>24</v>
      </c>
      <c r="P82" s="3" t="s">
        <v>25</v>
      </c>
      <c r="Q82" s="3" t="s">
        <v>26</v>
      </c>
      <c r="R82" s="3" t="s">
        <v>27</v>
      </c>
      <c r="S82" s="3" t="s">
        <v>25</v>
      </c>
      <c r="T82" s="3" t="s">
        <v>28</v>
      </c>
      <c r="U82" s="3" t="s">
        <v>29</v>
      </c>
    </row>
    <row r="83" spans="1:21" x14ac:dyDescent="0.2">
      <c r="A83" s="3">
        <v>28444</v>
      </c>
      <c r="B83" s="3">
        <v>557</v>
      </c>
      <c r="C83" s="3">
        <v>9996931</v>
      </c>
      <c r="D83" s="6">
        <v>37179</v>
      </c>
      <c r="E83" s="6">
        <v>37469</v>
      </c>
      <c r="F83" s="3" t="s">
        <v>30</v>
      </c>
      <c r="G83" s="3">
        <v>50</v>
      </c>
      <c r="H83" s="3">
        <v>-17600</v>
      </c>
      <c r="I83" s="3">
        <v>-17305.22</v>
      </c>
      <c r="J83" s="4">
        <v>36.5</v>
      </c>
      <c r="K83" s="4">
        <v>48.83</v>
      </c>
      <c r="L83" s="10">
        <f t="shared" si="2"/>
        <v>-217007.99999999997</v>
      </c>
      <c r="M83" s="9">
        <f t="shared" si="3"/>
        <v>-213373.36259999999</v>
      </c>
      <c r="N83" s="3" t="s">
        <v>23</v>
      </c>
      <c r="O83" s="3" t="s">
        <v>24</v>
      </c>
      <c r="P83" s="3" t="s">
        <v>25</v>
      </c>
      <c r="Q83" s="3" t="s">
        <v>26</v>
      </c>
      <c r="R83" s="3" t="s">
        <v>27</v>
      </c>
      <c r="S83" s="3" t="s">
        <v>25</v>
      </c>
      <c r="T83" s="3" t="s">
        <v>28</v>
      </c>
      <c r="U83" s="3" t="s">
        <v>29</v>
      </c>
    </row>
    <row r="84" spans="1:21" x14ac:dyDescent="0.2">
      <c r="A84" s="3">
        <v>28443</v>
      </c>
      <c r="B84" s="3">
        <v>556</v>
      </c>
      <c r="C84" s="3">
        <v>9996930</v>
      </c>
      <c r="D84" s="6">
        <v>37179</v>
      </c>
      <c r="E84" s="6">
        <v>37500</v>
      </c>
      <c r="F84" s="3" t="s">
        <v>30</v>
      </c>
      <c r="G84" s="3">
        <v>50</v>
      </c>
      <c r="H84" s="3">
        <v>-16000</v>
      </c>
      <c r="I84" s="3">
        <v>-15697.57</v>
      </c>
      <c r="J84" s="4">
        <v>36.65</v>
      </c>
      <c r="K84" s="4">
        <v>25.99</v>
      </c>
      <c r="L84" s="10">
        <f t="shared" si="2"/>
        <v>170560</v>
      </c>
      <c r="M84" s="9">
        <f t="shared" si="3"/>
        <v>167336.0962</v>
      </c>
      <c r="N84" s="3" t="s">
        <v>23</v>
      </c>
      <c r="O84" s="3" t="s">
        <v>24</v>
      </c>
      <c r="P84" s="3" t="s">
        <v>25</v>
      </c>
      <c r="Q84" s="3" t="s">
        <v>26</v>
      </c>
      <c r="R84" s="3" t="s">
        <v>27</v>
      </c>
      <c r="S84" s="3" t="s">
        <v>25</v>
      </c>
      <c r="T84" s="3" t="s">
        <v>28</v>
      </c>
      <c r="U84" s="3" t="s">
        <v>29</v>
      </c>
    </row>
    <row r="85" spans="1:21" x14ac:dyDescent="0.2">
      <c r="A85" s="3">
        <v>28444</v>
      </c>
      <c r="B85" s="3">
        <v>557</v>
      </c>
      <c r="C85" s="3">
        <v>9996931</v>
      </c>
      <c r="D85" s="6">
        <v>37179</v>
      </c>
      <c r="E85" s="6">
        <v>37500</v>
      </c>
      <c r="F85" s="3" t="s">
        <v>30</v>
      </c>
      <c r="G85" s="3">
        <v>50</v>
      </c>
      <c r="H85" s="3">
        <v>-16000</v>
      </c>
      <c r="I85" s="3">
        <v>-15697.57</v>
      </c>
      <c r="J85" s="4">
        <v>36.5</v>
      </c>
      <c r="K85" s="4">
        <v>25.99</v>
      </c>
      <c r="L85" s="10">
        <f t="shared" si="2"/>
        <v>168160.00000000003</v>
      </c>
      <c r="M85" s="9">
        <f t="shared" si="3"/>
        <v>164981.46070000003</v>
      </c>
      <c r="N85" s="3" t="s">
        <v>23</v>
      </c>
      <c r="O85" s="3" t="s">
        <v>24</v>
      </c>
      <c r="P85" s="3" t="s">
        <v>25</v>
      </c>
      <c r="Q85" s="3" t="s">
        <v>26</v>
      </c>
      <c r="R85" s="3" t="s">
        <v>27</v>
      </c>
      <c r="S85" s="3" t="s">
        <v>25</v>
      </c>
      <c r="T85" s="3" t="s">
        <v>28</v>
      </c>
      <c r="U85" s="3" t="s">
        <v>29</v>
      </c>
    </row>
    <row r="86" spans="1:21" x14ac:dyDescent="0.2">
      <c r="A86" s="3">
        <v>28443</v>
      </c>
      <c r="B86" s="3">
        <v>556</v>
      </c>
      <c r="C86" s="3">
        <v>9996930</v>
      </c>
      <c r="D86" s="6">
        <v>37179</v>
      </c>
      <c r="E86" s="6">
        <v>37530</v>
      </c>
      <c r="F86" s="3" t="s">
        <v>30</v>
      </c>
      <c r="G86" s="3">
        <v>50</v>
      </c>
      <c r="H86" s="3">
        <v>-18400</v>
      </c>
      <c r="I86" s="3">
        <v>-18008.86</v>
      </c>
      <c r="J86" s="4">
        <v>36.65</v>
      </c>
      <c r="K86" s="4">
        <v>25.36</v>
      </c>
      <c r="L86" s="10">
        <f t="shared" si="2"/>
        <v>207735.99999999997</v>
      </c>
      <c r="M86" s="9">
        <f t="shared" si="3"/>
        <v>203320.0294</v>
      </c>
      <c r="N86" s="3" t="s">
        <v>23</v>
      </c>
      <c r="O86" s="3" t="s">
        <v>24</v>
      </c>
      <c r="P86" s="3" t="s">
        <v>25</v>
      </c>
      <c r="Q86" s="3" t="s">
        <v>26</v>
      </c>
      <c r="R86" s="3" t="s">
        <v>27</v>
      </c>
      <c r="S86" s="3" t="s">
        <v>25</v>
      </c>
      <c r="T86" s="3" t="s">
        <v>28</v>
      </c>
      <c r="U86" s="3" t="s">
        <v>29</v>
      </c>
    </row>
    <row r="87" spans="1:21" x14ac:dyDescent="0.2">
      <c r="A87" s="3">
        <v>28444</v>
      </c>
      <c r="B87" s="3">
        <v>557</v>
      </c>
      <c r="C87" s="3">
        <v>9996931</v>
      </c>
      <c r="D87" s="6">
        <v>37179</v>
      </c>
      <c r="E87" s="6">
        <v>37530</v>
      </c>
      <c r="F87" s="3" t="s">
        <v>30</v>
      </c>
      <c r="G87" s="3">
        <v>50</v>
      </c>
      <c r="H87" s="3">
        <v>-18400</v>
      </c>
      <c r="I87" s="3">
        <v>-18008.86</v>
      </c>
      <c r="J87" s="4">
        <v>36.5</v>
      </c>
      <c r="K87" s="4">
        <v>25.36</v>
      </c>
      <c r="L87" s="10">
        <f t="shared" si="2"/>
        <v>204976</v>
      </c>
      <c r="M87" s="9">
        <f t="shared" si="3"/>
        <v>200618.70040000003</v>
      </c>
      <c r="N87" s="3" t="s">
        <v>23</v>
      </c>
      <c r="O87" s="3" t="s">
        <v>24</v>
      </c>
      <c r="P87" s="3" t="s">
        <v>25</v>
      </c>
      <c r="Q87" s="3" t="s">
        <v>26</v>
      </c>
      <c r="R87" s="3" t="s">
        <v>27</v>
      </c>
      <c r="S87" s="3" t="s">
        <v>25</v>
      </c>
      <c r="T87" s="3" t="s">
        <v>28</v>
      </c>
      <c r="U87" s="3" t="s">
        <v>29</v>
      </c>
    </row>
    <row r="88" spans="1:21" x14ac:dyDescent="0.2">
      <c r="A88" s="3">
        <v>28443</v>
      </c>
      <c r="B88" s="3">
        <v>556</v>
      </c>
      <c r="C88" s="3">
        <v>9996930</v>
      </c>
      <c r="D88" s="6">
        <v>37179</v>
      </c>
      <c r="E88" s="6">
        <v>37561</v>
      </c>
      <c r="F88" s="3" t="s">
        <v>30</v>
      </c>
      <c r="G88" s="3">
        <v>50</v>
      </c>
      <c r="H88" s="3">
        <v>-16000</v>
      </c>
      <c r="I88" s="3">
        <v>-15619.43</v>
      </c>
      <c r="J88" s="4">
        <v>36.65</v>
      </c>
      <c r="K88" s="4">
        <v>25.52</v>
      </c>
      <c r="L88" s="10">
        <f t="shared" si="2"/>
        <v>178079.99999999997</v>
      </c>
      <c r="M88" s="9">
        <f t="shared" si="3"/>
        <v>173844.25589999999</v>
      </c>
      <c r="N88" s="3" t="s">
        <v>23</v>
      </c>
      <c r="O88" s="3" t="s">
        <v>24</v>
      </c>
      <c r="P88" s="3" t="s">
        <v>25</v>
      </c>
      <c r="Q88" s="3" t="s">
        <v>26</v>
      </c>
      <c r="R88" s="3" t="s">
        <v>27</v>
      </c>
      <c r="S88" s="3" t="s">
        <v>25</v>
      </c>
      <c r="T88" s="3" t="s">
        <v>28</v>
      </c>
      <c r="U88" s="3" t="s">
        <v>29</v>
      </c>
    </row>
    <row r="89" spans="1:21" x14ac:dyDescent="0.2">
      <c r="A89" s="3">
        <v>28444</v>
      </c>
      <c r="B89" s="3">
        <v>557</v>
      </c>
      <c r="C89" s="3">
        <v>9996931</v>
      </c>
      <c r="D89" s="6">
        <v>37179</v>
      </c>
      <c r="E89" s="6">
        <v>37561</v>
      </c>
      <c r="F89" s="3" t="s">
        <v>30</v>
      </c>
      <c r="G89" s="3">
        <v>50</v>
      </c>
      <c r="H89" s="3">
        <v>-16000</v>
      </c>
      <c r="I89" s="3">
        <v>-15619.43</v>
      </c>
      <c r="J89" s="4">
        <v>36.5</v>
      </c>
      <c r="K89" s="4">
        <v>25.52</v>
      </c>
      <c r="L89" s="10">
        <f t="shared" si="2"/>
        <v>175680</v>
      </c>
      <c r="M89" s="9">
        <f t="shared" si="3"/>
        <v>171501.3414</v>
      </c>
      <c r="N89" s="3" t="s">
        <v>23</v>
      </c>
      <c r="O89" s="3" t="s">
        <v>24</v>
      </c>
      <c r="P89" s="3" t="s">
        <v>25</v>
      </c>
      <c r="Q89" s="3" t="s">
        <v>26</v>
      </c>
      <c r="R89" s="3" t="s">
        <v>27</v>
      </c>
      <c r="S89" s="3" t="s">
        <v>25</v>
      </c>
      <c r="T89" s="3" t="s">
        <v>28</v>
      </c>
      <c r="U89" s="3" t="s">
        <v>29</v>
      </c>
    </row>
    <row r="90" spans="1:21" x14ac:dyDescent="0.2">
      <c r="A90" s="3">
        <v>28443</v>
      </c>
      <c r="B90" s="3">
        <v>556</v>
      </c>
      <c r="C90" s="3">
        <v>9996930</v>
      </c>
      <c r="D90" s="6">
        <v>37179</v>
      </c>
      <c r="E90" s="6">
        <v>37591</v>
      </c>
      <c r="F90" s="3" t="s">
        <v>30</v>
      </c>
      <c r="G90" s="3">
        <v>50</v>
      </c>
      <c r="H90" s="3">
        <v>-16800</v>
      </c>
      <c r="I90" s="3">
        <v>-16355.46</v>
      </c>
      <c r="J90" s="4">
        <v>36.65</v>
      </c>
      <c r="K90" s="4">
        <v>25.52</v>
      </c>
      <c r="L90" s="10">
        <f t="shared" si="2"/>
        <v>186983.99999999997</v>
      </c>
      <c r="M90" s="9">
        <f t="shared" si="3"/>
        <v>182036.26979999998</v>
      </c>
      <c r="N90" s="3" t="s">
        <v>23</v>
      </c>
      <c r="O90" s="3" t="s">
        <v>24</v>
      </c>
      <c r="P90" s="3" t="s">
        <v>25</v>
      </c>
      <c r="Q90" s="3" t="s">
        <v>26</v>
      </c>
      <c r="R90" s="3" t="s">
        <v>27</v>
      </c>
      <c r="S90" s="3" t="s">
        <v>25</v>
      </c>
      <c r="T90" s="3" t="s">
        <v>28</v>
      </c>
      <c r="U90" s="3" t="s">
        <v>29</v>
      </c>
    </row>
    <row r="91" spans="1:21" x14ac:dyDescent="0.2">
      <c r="A91" s="3">
        <v>28444</v>
      </c>
      <c r="B91" s="3">
        <v>557</v>
      </c>
      <c r="C91" s="3">
        <v>9996931</v>
      </c>
      <c r="D91" s="6">
        <v>37179</v>
      </c>
      <c r="E91" s="6">
        <v>37591</v>
      </c>
      <c r="F91" s="3" t="s">
        <v>30</v>
      </c>
      <c r="G91" s="3">
        <v>50</v>
      </c>
      <c r="H91" s="3">
        <v>-16800</v>
      </c>
      <c r="I91" s="3">
        <v>-16355.46</v>
      </c>
      <c r="J91" s="4">
        <v>36.5</v>
      </c>
      <c r="K91" s="4">
        <v>25.52</v>
      </c>
      <c r="L91" s="10">
        <f t="shared" si="2"/>
        <v>184464</v>
      </c>
      <c r="M91" s="9">
        <f t="shared" si="3"/>
        <v>179582.95079999999</v>
      </c>
      <c r="N91" s="3" t="s">
        <v>23</v>
      </c>
      <c r="O91" s="3" t="s">
        <v>24</v>
      </c>
      <c r="P91" s="3" t="s">
        <v>25</v>
      </c>
      <c r="Q91" s="3" t="s">
        <v>26</v>
      </c>
      <c r="R91" s="3" t="s">
        <v>27</v>
      </c>
      <c r="S91" s="3" t="s">
        <v>25</v>
      </c>
      <c r="T91" s="3" t="s">
        <v>28</v>
      </c>
      <c r="U91" s="3" t="s">
        <v>29</v>
      </c>
    </row>
    <row r="92" spans="1:21" x14ac:dyDescent="0.2">
      <c r="A92" s="3">
        <v>28455</v>
      </c>
      <c r="B92" s="3">
        <v>562</v>
      </c>
      <c r="C92" s="3">
        <v>9996944</v>
      </c>
      <c r="D92" s="6">
        <v>37180</v>
      </c>
      <c r="E92" s="6">
        <v>37226</v>
      </c>
      <c r="F92" s="3" t="s">
        <v>30</v>
      </c>
      <c r="G92" s="3">
        <v>50</v>
      </c>
      <c r="H92" s="3">
        <v>-16000</v>
      </c>
      <c r="I92" s="3">
        <v>-15950.53</v>
      </c>
      <c r="J92" s="4">
        <v>29.75</v>
      </c>
      <c r="K92" s="4">
        <v>24.9</v>
      </c>
      <c r="L92" s="10">
        <f t="shared" si="2"/>
        <v>77600.000000000029</v>
      </c>
      <c r="M92" s="9">
        <f t="shared" si="3"/>
        <v>77360.070500000031</v>
      </c>
      <c r="N92" s="3" t="s">
        <v>23</v>
      </c>
      <c r="O92" s="3" t="s">
        <v>24</v>
      </c>
      <c r="P92" s="3" t="s">
        <v>25</v>
      </c>
      <c r="Q92" s="3" t="s">
        <v>26</v>
      </c>
      <c r="R92" s="3" t="s">
        <v>27</v>
      </c>
      <c r="S92" s="3" t="s">
        <v>25</v>
      </c>
      <c r="T92" s="3" t="s">
        <v>28</v>
      </c>
      <c r="U92" s="3" t="s">
        <v>29</v>
      </c>
    </row>
    <row r="93" spans="1:21" x14ac:dyDescent="0.2">
      <c r="A93" s="3">
        <v>28619</v>
      </c>
      <c r="C93" s="3">
        <v>9997044</v>
      </c>
      <c r="D93" s="6">
        <v>37202</v>
      </c>
      <c r="E93" s="6">
        <v>37226</v>
      </c>
      <c r="F93" s="3" t="s">
        <v>30</v>
      </c>
      <c r="G93" s="3">
        <v>50</v>
      </c>
      <c r="H93" s="3">
        <v>16000</v>
      </c>
      <c r="I93" s="3">
        <v>15950.53</v>
      </c>
      <c r="J93" s="4">
        <v>28.25</v>
      </c>
      <c r="K93" s="4">
        <v>25.1</v>
      </c>
      <c r="L93" s="10">
        <f t="shared" si="2"/>
        <v>-50399.999999999978</v>
      </c>
      <c r="M93" s="9">
        <f t="shared" si="3"/>
        <v>-50244.169499999982</v>
      </c>
      <c r="N93" s="3" t="s">
        <v>23</v>
      </c>
      <c r="O93" s="3" t="s">
        <v>24</v>
      </c>
      <c r="P93" s="3" t="s">
        <v>25</v>
      </c>
      <c r="Q93" s="3" t="s">
        <v>26</v>
      </c>
      <c r="R93" s="3" t="s">
        <v>32</v>
      </c>
      <c r="S93" s="3" t="s">
        <v>32</v>
      </c>
      <c r="T93" s="3" t="s">
        <v>31</v>
      </c>
      <c r="U93" s="3" t="s">
        <v>29</v>
      </c>
    </row>
    <row r="94" spans="1:21" x14ac:dyDescent="0.2">
      <c r="A94" s="3">
        <v>28594</v>
      </c>
      <c r="B94" s="3">
        <v>576</v>
      </c>
      <c r="C94" s="3">
        <v>9997027</v>
      </c>
      <c r="D94" s="6">
        <v>37193</v>
      </c>
      <c r="E94" s="6">
        <v>37257</v>
      </c>
      <c r="F94" s="3" t="s">
        <v>34</v>
      </c>
      <c r="G94" s="3">
        <v>50</v>
      </c>
      <c r="H94" s="3">
        <v>-19600</v>
      </c>
      <c r="I94" s="3">
        <v>-19504.91</v>
      </c>
      <c r="J94" s="7">
        <v>20.8</v>
      </c>
      <c r="K94" s="7">
        <v>18.38</v>
      </c>
      <c r="L94" s="10">
        <f t="shared" si="2"/>
        <v>47432.000000000036</v>
      </c>
      <c r="M94" s="9">
        <f t="shared" si="3"/>
        <v>47201.882200000036</v>
      </c>
      <c r="N94" s="3" t="s">
        <v>23</v>
      </c>
      <c r="O94" s="3" t="s">
        <v>24</v>
      </c>
      <c r="P94" s="3" t="s">
        <v>35</v>
      </c>
      <c r="Q94" s="3" t="s">
        <v>26</v>
      </c>
      <c r="R94" s="3" t="s">
        <v>32</v>
      </c>
      <c r="S94" s="3" t="s">
        <v>32</v>
      </c>
      <c r="T94" s="3" t="s">
        <v>28</v>
      </c>
      <c r="U94" s="3" t="s">
        <v>29</v>
      </c>
    </row>
    <row r="95" spans="1:21" x14ac:dyDescent="0.2">
      <c r="A95" s="3">
        <v>28594</v>
      </c>
      <c r="B95" s="3">
        <v>576</v>
      </c>
      <c r="C95" s="3">
        <v>9997027</v>
      </c>
      <c r="D95" s="6">
        <v>37193</v>
      </c>
      <c r="E95" s="6">
        <v>37288</v>
      </c>
      <c r="F95" s="3" t="s">
        <v>34</v>
      </c>
      <c r="G95" s="3">
        <v>50</v>
      </c>
      <c r="H95" s="3">
        <v>-17600</v>
      </c>
      <c r="I95" s="3">
        <v>-17488.86</v>
      </c>
      <c r="J95" s="7">
        <v>20.8</v>
      </c>
      <c r="K95" s="7">
        <v>17.73</v>
      </c>
      <c r="L95" s="10">
        <f t="shared" si="2"/>
        <v>54032.000000000007</v>
      </c>
      <c r="M95" s="9">
        <f t="shared" si="3"/>
        <v>53690.800200000005</v>
      </c>
      <c r="N95" s="3" t="s">
        <v>23</v>
      </c>
      <c r="O95" s="3" t="s">
        <v>24</v>
      </c>
      <c r="P95" s="3" t="s">
        <v>35</v>
      </c>
      <c r="Q95" s="3" t="s">
        <v>26</v>
      </c>
      <c r="R95" s="3" t="s">
        <v>32</v>
      </c>
      <c r="S95" s="3" t="s">
        <v>32</v>
      </c>
      <c r="T95" s="3" t="s">
        <v>28</v>
      </c>
      <c r="U95" s="3" t="s">
        <v>29</v>
      </c>
    </row>
    <row r="96" spans="1:21" x14ac:dyDescent="0.2">
      <c r="A96" s="3">
        <v>28594</v>
      </c>
      <c r="B96" s="3">
        <v>576</v>
      </c>
      <c r="C96" s="3">
        <v>9997027</v>
      </c>
      <c r="D96" s="6">
        <v>37193</v>
      </c>
      <c r="E96" s="6">
        <v>37316</v>
      </c>
      <c r="F96" s="3" t="s">
        <v>34</v>
      </c>
      <c r="G96" s="3">
        <v>50</v>
      </c>
      <c r="H96" s="3">
        <v>-20400</v>
      </c>
      <c r="I96" s="3">
        <v>-20237.88</v>
      </c>
      <c r="J96" s="7">
        <v>20.8</v>
      </c>
      <c r="K96" s="7">
        <v>15.8</v>
      </c>
      <c r="L96" s="10">
        <f t="shared" si="2"/>
        <v>102000</v>
      </c>
      <c r="M96" s="9">
        <f t="shared" si="3"/>
        <v>101189.40000000001</v>
      </c>
      <c r="N96" s="3" t="s">
        <v>23</v>
      </c>
      <c r="O96" s="3" t="s">
        <v>24</v>
      </c>
      <c r="P96" s="3" t="s">
        <v>35</v>
      </c>
      <c r="Q96" s="3" t="s">
        <v>26</v>
      </c>
      <c r="R96" s="3" t="s">
        <v>32</v>
      </c>
      <c r="S96" s="3" t="s">
        <v>32</v>
      </c>
      <c r="T96" s="3" t="s">
        <v>28</v>
      </c>
      <c r="U96" s="3" t="s">
        <v>29</v>
      </c>
    </row>
    <row r="97" spans="1:21" x14ac:dyDescent="0.2">
      <c r="A97" s="3">
        <v>28594</v>
      </c>
      <c r="B97" s="3">
        <v>576</v>
      </c>
      <c r="C97" s="3">
        <v>9997027</v>
      </c>
      <c r="D97" s="6">
        <v>37193</v>
      </c>
      <c r="E97" s="6">
        <v>37347</v>
      </c>
      <c r="F97" s="3" t="s">
        <v>34</v>
      </c>
      <c r="G97" s="3">
        <v>50</v>
      </c>
      <c r="H97" s="3">
        <v>-18400</v>
      </c>
      <c r="I97" s="3">
        <v>-18229.080000000002</v>
      </c>
      <c r="J97" s="7">
        <v>20.8</v>
      </c>
      <c r="K97" s="7">
        <v>15.99</v>
      </c>
      <c r="L97" s="10">
        <f t="shared" si="2"/>
        <v>88504.000000000015</v>
      </c>
      <c r="M97" s="9">
        <f t="shared" si="3"/>
        <v>87681.87480000002</v>
      </c>
      <c r="N97" s="3" t="s">
        <v>23</v>
      </c>
      <c r="O97" s="3" t="s">
        <v>24</v>
      </c>
      <c r="P97" s="3" t="s">
        <v>35</v>
      </c>
      <c r="Q97" s="3" t="s">
        <v>26</v>
      </c>
      <c r="R97" s="3" t="s">
        <v>32</v>
      </c>
      <c r="S97" s="3" t="s">
        <v>32</v>
      </c>
      <c r="T97" s="3" t="s">
        <v>28</v>
      </c>
      <c r="U97" s="3" t="s">
        <v>29</v>
      </c>
    </row>
    <row r="98" spans="1:21" x14ac:dyDescent="0.2">
      <c r="A98" s="3">
        <v>28594</v>
      </c>
      <c r="B98" s="3">
        <v>576</v>
      </c>
      <c r="C98" s="3">
        <v>9997027</v>
      </c>
      <c r="D98" s="6">
        <v>37193</v>
      </c>
      <c r="E98" s="6">
        <v>37377</v>
      </c>
      <c r="F98" s="3" t="s">
        <v>34</v>
      </c>
      <c r="G98" s="3">
        <v>50</v>
      </c>
      <c r="H98" s="3">
        <v>-19600</v>
      </c>
      <c r="I98" s="3">
        <v>-19383.810000000001</v>
      </c>
      <c r="J98" s="7">
        <v>20.8</v>
      </c>
      <c r="K98" s="7">
        <v>17.36</v>
      </c>
      <c r="L98" s="10">
        <f t="shared" si="2"/>
        <v>67424.000000000029</v>
      </c>
      <c r="M98" s="9">
        <f t="shared" si="3"/>
        <v>66680.30640000003</v>
      </c>
      <c r="N98" s="3" t="s">
        <v>23</v>
      </c>
      <c r="O98" s="3" t="s">
        <v>24</v>
      </c>
      <c r="P98" s="3" t="s">
        <v>35</v>
      </c>
      <c r="Q98" s="3" t="s">
        <v>26</v>
      </c>
      <c r="R98" s="3" t="s">
        <v>32</v>
      </c>
      <c r="S98" s="3" t="s">
        <v>32</v>
      </c>
      <c r="T98" s="3" t="s">
        <v>28</v>
      </c>
      <c r="U98" s="3" t="s">
        <v>29</v>
      </c>
    </row>
    <row r="99" spans="1:21" x14ac:dyDescent="0.2">
      <c r="A99" s="3">
        <v>28594</v>
      </c>
      <c r="B99" s="3">
        <v>576</v>
      </c>
      <c r="C99" s="3">
        <v>9997027</v>
      </c>
      <c r="D99" s="6">
        <v>37193</v>
      </c>
      <c r="E99" s="6">
        <v>37408</v>
      </c>
      <c r="F99" s="3" t="s">
        <v>34</v>
      </c>
      <c r="G99" s="3">
        <v>50</v>
      </c>
      <c r="H99" s="3">
        <v>-20000</v>
      </c>
      <c r="I99" s="3">
        <v>-19745.259999999998</v>
      </c>
      <c r="J99" s="7">
        <v>20.8</v>
      </c>
      <c r="K99" s="7">
        <v>19.18</v>
      </c>
      <c r="L99" s="10">
        <f t="shared" si="2"/>
        <v>32400.000000000018</v>
      </c>
      <c r="M99" s="9">
        <f t="shared" si="3"/>
        <v>31987.321200000017</v>
      </c>
      <c r="N99" s="3" t="s">
        <v>23</v>
      </c>
      <c r="O99" s="3" t="s">
        <v>24</v>
      </c>
      <c r="P99" s="3" t="s">
        <v>35</v>
      </c>
      <c r="Q99" s="3" t="s">
        <v>26</v>
      </c>
      <c r="R99" s="3" t="s">
        <v>32</v>
      </c>
      <c r="S99" s="3" t="s">
        <v>32</v>
      </c>
      <c r="T99" s="3" t="s">
        <v>28</v>
      </c>
      <c r="U99" s="3" t="s">
        <v>29</v>
      </c>
    </row>
    <row r="100" spans="1:21" x14ac:dyDescent="0.2">
      <c r="A100" s="3">
        <v>28594</v>
      </c>
      <c r="B100" s="3">
        <v>576</v>
      </c>
      <c r="C100" s="3">
        <v>9997027</v>
      </c>
      <c r="D100" s="6">
        <v>37193</v>
      </c>
      <c r="E100" s="6">
        <v>37438</v>
      </c>
      <c r="F100" s="3" t="s">
        <v>34</v>
      </c>
      <c r="G100" s="3">
        <v>50</v>
      </c>
      <c r="H100" s="3">
        <v>-19600</v>
      </c>
      <c r="I100" s="3">
        <v>-19313.43</v>
      </c>
      <c r="J100" s="7">
        <v>20.8</v>
      </c>
      <c r="K100" s="7">
        <v>22.59</v>
      </c>
      <c r="L100" s="10">
        <f t="shared" si="2"/>
        <v>-35083.999999999985</v>
      </c>
      <c r="M100" s="9">
        <f t="shared" si="3"/>
        <v>-34571.039699999987</v>
      </c>
      <c r="N100" s="3" t="s">
        <v>23</v>
      </c>
      <c r="O100" s="3" t="s">
        <v>24</v>
      </c>
      <c r="P100" s="3" t="s">
        <v>35</v>
      </c>
      <c r="Q100" s="3" t="s">
        <v>26</v>
      </c>
      <c r="R100" s="3" t="s">
        <v>32</v>
      </c>
      <c r="S100" s="3" t="s">
        <v>32</v>
      </c>
      <c r="T100" s="3" t="s">
        <v>28</v>
      </c>
      <c r="U100" s="3" t="s">
        <v>29</v>
      </c>
    </row>
    <row r="101" spans="1:21" x14ac:dyDescent="0.2">
      <c r="A101" s="3">
        <v>28594</v>
      </c>
      <c r="B101" s="3">
        <v>576</v>
      </c>
      <c r="C101" s="3">
        <v>9997027</v>
      </c>
      <c r="D101" s="6">
        <v>37193</v>
      </c>
      <c r="E101" s="6">
        <v>37469</v>
      </c>
      <c r="F101" s="3" t="s">
        <v>34</v>
      </c>
      <c r="G101" s="3">
        <v>50</v>
      </c>
      <c r="H101" s="3">
        <v>-19600</v>
      </c>
      <c r="I101" s="3">
        <v>-19271.73</v>
      </c>
      <c r="J101" s="7">
        <v>20.8</v>
      </c>
      <c r="K101" s="7">
        <v>22.43</v>
      </c>
      <c r="L101" s="10">
        <f t="shared" si="2"/>
        <v>-31947.999999999982</v>
      </c>
      <c r="M101" s="9">
        <f t="shared" si="3"/>
        <v>-31412.919899999979</v>
      </c>
      <c r="N101" s="3" t="s">
        <v>23</v>
      </c>
      <c r="O101" s="3" t="s">
        <v>24</v>
      </c>
      <c r="P101" s="3" t="s">
        <v>35</v>
      </c>
      <c r="Q101" s="3" t="s">
        <v>26</v>
      </c>
      <c r="R101" s="3" t="s">
        <v>32</v>
      </c>
      <c r="S101" s="3" t="s">
        <v>32</v>
      </c>
      <c r="T101" s="3" t="s">
        <v>28</v>
      </c>
      <c r="U101" s="3" t="s">
        <v>29</v>
      </c>
    </row>
    <row r="102" spans="1:21" x14ac:dyDescent="0.2">
      <c r="A102" s="3">
        <v>28594</v>
      </c>
      <c r="B102" s="3">
        <v>576</v>
      </c>
      <c r="C102" s="3">
        <v>9997027</v>
      </c>
      <c r="D102" s="6">
        <v>37193</v>
      </c>
      <c r="E102" s="6">
        <v>37500</v>
      </c>
      <c r="F102" s="3" t="s">
        <v>34</v>
      </c>
      <c r="G102" s="3">
        <v>50</v>
      </c>
      <c r="H102" s="3">
        <v>-20000</v>
      </c>
      <c r="I102" s="3">
        <v>-19621.96</v>
      </c>
      <c r="J102" s="7">
        <v>20.8</v>
      </c>
      <c r="K102" s="7">
        <v>17.579999999999998</v>
      </c>
      <c r="L102" s="10">
        <f t="shared" si="2"/>
        <v>64400.000000000051</v>
      </c>
      <c r="M102" s="9">
        <f t="shared" si="3"/>
        <v>63182.711200000042</v>
      </c>
      <c r="N102" s="3" t="s">
        <v>23</v>
      </c>
      <c r="O102" s="3" t="s">
        <v>24</v>
      </c>
      <c r="P102" s="3" t="s">
        <v>35</v>
      </c>
      <c r="Q102" s="3" t="s">
        <v>26</v>
      </c>
      <c r="R102" s="3" t="s">
        <v>32</v>
      </c>
      <c r="S102" s="3" t="s">
        <v>32</v>
      </c>
      <c r="T102" s="3" t="s">
        <v>28</v>
      </c>
      <c r="U102" s="3" t="s">
        <v>29</v>
      </c>
    </row>
    <row r="103" spans="1:21" x14ac:dyDescent="0.2">
      <c r="A103" s="3">
        <v>28594</v>
      </c>
      <c r="B103" s="3">
        <v>576</v>
      </c>
      <c r="C103" s="3">
        <v>9997027</v>
      </c>
      <c r="D103" s="6">
        <v>37193</v>
      </c>
      <c r="E103" s="6">
        <v>37530</v>
      </c>
      <c r="F103" s="3" t="s">
        <v>34</v>
      </c>
      <c r="G103" s="3">
        <v>50</v>
      </c>
      <c r="H103" s="3">
        <v>-18800</v>
      </c>
      <c r="I103" s="3">
        <v>-18400.36</v>
      </c>
      <c r="J103" s="7">
        <v>20.8</v>
      </c>
      <c r="K103" s="7">
        <v>15.85</v>
      </c>
      <c r="L103" s="10">
        <f t="shared" si="2"/>
        <v>93060.000000000015</v>
      </c>
      <c r="M103" s="9">
        <f t="shared" si="3"/>
        <v>91081.782000000021</v>
      </c>
      <c r="N103" s="3" t="s">
        <v>23</v>
      </c>
      <c r="O103" s="3" t="s">
        <v>24</v>
      </c>
      <c r="P103" s="3" t="s">
        <v>35</v>
      </c>
      <c r="Q103" s="3" t="s">
        <v>26</v>
      </c>
      <c r="R103" s="3" t="s">
        <v>32</v>
      </c>
      <c r="S103" s="3" t="s">
        <v>32</v>
      </c>
      <c r="T103" s="3" t="s">
        <v>28</v>
      </c>
      <c r="U103" s="3" t="s">
        <v>29</v>
      </c>
    </row>
    <row r="104" spans="1:21" x14ac:dyDescent="0.2">
      <c r="A104" s="3">
        <v>28594</v>
      </c>
      <c r="B104" s="3">
        <v>576</v>
      </c>
      <c r="C104" s="3">
        <v>9997027</v>
      </c>
      <c r="D104" s="6">
        <v>37193</v>
      </c>
      <c r="E104" s="6">
        <v>37561</v>
      </c>
      <c r="F104" s="3" t="s">
        <v>34</v>
      </c>
      <c r="G104" s="3">
        <v>50</v>
      </c>
      <c r="H104" s="3">
        <v>-20000</v>
      </c>
      <c r="I104" s="3">
        <v>-19524.29</v>
      </c>
      <c r="J104" s="7">
        <v>20.8</v>
      </c>
      <c r="K104" s="7">
        <v>15.89</v>
      </c>
      <c r="L104" s="10">
        <f t="shared" si="2"/>
        <v>98200</v>
      </c>
      <c r="M104" s="9">
        <f t="shared" si="3"/>
        <v>95864.263900000005</v>
      </c>
      <c r="N104" s="3" t="s">
        <v>23</v>
      </c>
      <c r="O104" s="3" t="s">
        <v>24</v>
      </c>
      <c r="P104" s="3" t="s">
        <v>35</v>
      </c>
      <c r="Q104" s="3" t="s">
        <v>26</v>
      </c>
      <c r="R104" s="3" t="s">
        <v>32</v>
      </c>
      <c r="S104" s="3" t="s">
        <v>32</v>
      </c>
      <c r="T104" s="3" t="s">
        <v>28</v>
      </c>
      <c r="U104" s="3" t="s">
        <v>29</v>
      </c>
    </row>
    <row r="105" spans="1:21" x14ac:dyDescent="0.2">
      <c r="A105" s="3">
        <v>28594</v>
      </c>
      <c r="B105" s="3">
        <v>576</v>
      </c>
      <c r="C105" s="3">
        <v>9997027</v>
      </c>
      <c r="D105" s="6">
        <v>37193</v>
      </c>
      <c r="E105" s="6">
        <v>37591</v>
      </c>
      <c r="F105" s="3" t="s">
        <v>34</v>
      </c>
      <c r="G105" s="3">
        <v>50</v>
      </c>
      <c r="H105" s="3">
        <v>-20400</v>
      </c>
      <c r="I105" s="3">
        <v>-19860.2</v>
      </c>
      <c r="J105" s="7">
        <v>20.8</v>
      </c>
      <c r="K105" s="7">
        <v>17.21</v>
      </c>
      <c r="L105" s="10">
        <f t="shared" si="2"/>
        <v>73236</v>
      </c>
      <c r="M105" s="9">
        <f t="shared" si="3"/>
        <v>71298.118000000002</v>
      </c>
      <c r="N105" s="3" t="s">
        <v>23</v>
      </c>
      <c r="O105" s="3" t="s">
        <v>24</v>
      </c>
      <c r="P105" s="3" t="s">
        <v>35</v>
      </c>
      <c r="Q105" s="3" t="s">
        <v>26</v>
      </c>
      <c r="R105" s="3" t="s">
        <v>32</v>
      </c>
      <c r="S105" s="3" t="s">
        <v>32</v>
      </c>
      <c r="T105" s="3" t="s">
        <v>28</v>
      </c>
      <c r="U105" s="3" t="s">
        <v>29</v>
      </c>
    </row>
    <row r="106" spans="1:21" x14ac:dyDescent="0.2">
      <c r="A106" s="3">
        <v>28524</v>
      </c>
      <c r="B106" s="3">
        <v>573</v>
      </c>
      <c r="C106" s="3">
        <v>9996994</v>
      </c>
      <c r="D106" s="6">
        <v>37188</v>
      </c>
      <c r="E106" s="6">
        <v>37622</v>
      </c>
      <c r="F106" s="3" t="s">
        <v>34</v>
      </c>
      <c r="G106" s="3">
        <v>100</v>
      </c>
      <c r="H106" s="3">
        <v>-39200</v>
      </c>
      <c r="I106" s="3">
        <v>-38049.68</v>
      </c>
      <c r="J106" s="7">
        <v>22.5</v>
      </c>
      <c r="K106" s="7">
        <v>20.420000000000002</v>
      </c>
      <c r="L106" s="10">
        <f t="shared" si="2"/>
        <v>81535.999999999927</v>
      </c>
      <c r="M106" s="9">
        <f t="shared" si="3"/>
        <v>79143.334399999934</v>
      </c>
      <c r="N106" s="3" t="s">
        <v>23</v>
      </c>
      <c r="O106" s="3" t="s">
        <v>24</v>
      </c>
      <c r="P106" s="3" t="s">
        <v>35</v>
      </c>
      <c r="Q106" s="3" t="s">
        <v>26</v>
      </c>
      <c r="R106" s="3" t="s">
        <v>32</v>
      </c>
      <c r="S106" s="3" t="s">
        <v>32</v>
      </c>
      <c r="T106" s="3" t="s">
        <v>28</v>
      </c>
      <c r="U106" s="3" t="s">
        <v>29</v>
      </c>
    </row>
    <row r="107" spans="1:21" x14ac:dyDescent="0.2">
      <c r="A107" s="3">
        <v>28524</v>
      </c>
      <c r="B107" s="3">
        <v>573</v>
      </c>
      <c r="C107" s="3">
        <v>9996994</v>
      </c>
      <c r="D107" s="6">
        <v>37188</v>
      </c>
      <c r="E107" s="6">
        <v>37653</v>
      </c>
      <c r="F107" s="3" t="s">
        <v>34</v>
      </c>
      <c r="G107" s="3">
        <v>100</v>
      </c>
      <c r="H107" s="3">
        <v>-35200</v>
      </c>
      <c r="I107" s="3">
        <v>-34065.050000000003</v>
      </c>
      <c r="J107" s="7">
        <v>22.5</v>
      </c>
      <c r="K107" s="7">
        <v>19.7</v>
      </c>
      <c r="L107" s="10">
        <f t="shared" si="2"/>
        <v>98560.000000000029</v>
      </c>
      <c r="M107" s="9">
        <f t="shared" si="3"/>
        <v>95382.140000000029</v>
      </c>
      <c r="N107" s="3" t="s">
        <v>23</v>
      </c>
      <c r="O107" s="3" t="s">
        <v>24</v>
      </c>
      <c r="P107" s="3" t="s">
        <v>35</v>
      </c>
      <c r="Q107" s="3" t="s">
        <v>26</v>
      </c>
      <c r="R107" s="3" t="s">
        <v>32</v>
      </c>
      <c r="S107" s="3" t="s">
        <v>32</v>
      </c>
      <c r="T107" s="3" t="s">
        <v>28</v>
      </c>
      <c r="U107" s="3" t="s">
        <v>29</v>
      </c>
    </row>
    <row r="108" spans="1:21" x14ac:dyDescent="0.2">
      <c r="A108" s="3">
        <v>28524</v>
      </c>
      <c r="B108" s="3">
        <v>573</v>
      </c>
      <c r="C108" s="3">
        <v>9996994</v>
      </c>
      <c r="D108" s="6">
        <v>37188</v>
      </c>
      <c r="E108" s="6">
        <v>37681</v>
      </c>
      <c r="F108" s="3" t="s">
        <v>34</v>
      </c>
      <c r="G108" s="3">
        <v>100</v>
      </c>
      <c r="H108" s="3">
        <v>-40800</v>
      </c>
      <c r="I108" s="3">
        <v>-39357.54</v>
      </c>
      <c r="J108" s="7">
        <v>22.5</v>
      </c>
      <c r="K108" s="7">
        <v>17.559999999999999</v>
      </c>
      <c r="L108" s="10">
        <f t="shared" si="2"/>
        <v>201552.00000000006</v>
      </c>
      <c r="M108" s="9">
        <f t="shared" si="3"/>
        <v>194426.24760000006</v>
      </c>
      <c r="N108" s="3" t="s">
        <v>23</v>
      </c>
      <c r="O108" s="3" t="s">
        <v>24</v>
      </c>
      <c r="P108" s="3" t="s">
        <v>35</v>
      </c>
      <c r="Q108" s="3" t="s">
        <v>26</v>
      </c>
      <c r="R108" s="3" t="s">
        <v>32</v>
      </c>
      <c r="S108" s="3" t="s">
        <v>32</v>
      </c>
      <c r="T108" s="3" t="s">
        <v>28</v>
      </c>
      <c r="U108" s="3" t="s">
        <v>29</v>
      </c>
    </row>
    <row r="109" spans="1:21" x14ac:dyDescent="0.2">
      <c r="A109" s="3">
        <v>28524</v>
      </c>
      <c r="B109" s="3">
        <v>573</v>
      </c>
      <c r="C109" s="3">
        <v>9996994</v>
      </c>
      <c r="D109" s="6">
        <v>37188</v>
      </c>
      <c r="E109" s="6">
        <v>37712</v>
      </c>
      <c r="F109" s="3" t="s">
        <v>34</v>
      </c>
      <c r="G109" s="3">
        <v>100</v>
      </c>
      <c r="H109" s="3">
        <v>-36800</v>
      </c>
      <c r="I109" s="3">
        <v>-35378.58</v>
      </c>
      <c r="J109" s="7">
        <v>22.5</v>
      </c>
      <c r="K109" s="7">
        <v>17.77</v>
      </c>
      <c r="L109" s="10">
        <f t="shared" si="2"/>
        <v>174064.00000000003</v>
      </c>
      <c r="M109" s="9">
        <f t="shared" si="3"/>
        <v>167340.68340000001</v>
      </c>
      <c r="N109" s="3" t="s">
        <v>23</v>
      </c>
      <c r="O109" s="3" t="s">
        <v>24</v>
      </c>
      <c r="P109" s="3" t="s">
        <v>35</v>
      </c>
      <c r="Q109" s="3" t="s">
        <v>26</v>
      </c>
      <c r="R109" s="3" t="s">
        <v>32</v>
      </c>
      <c r="S109" s="3" t="s">
        <v>32</v>
      </c>
      <c r="T109" s="3" t="s">
        <v>28</v>
      </c>
      <c r="U109" s="3" t="s">
        <v>29</v>
      </c>
    </row>
    <row r="110" spans="1:21" x14ac:dyDescent="0.2">
      <c r="A110" s="3">
        <v>28524</v>
      </c>
      <c r="B110" s="3">
        <v>573</v>
      </c>
      <c r="C110" s="3">
        <v>9996994</v>
      </c>
      <c r="D110" s="6">
        <v>37188</v>
      </c>
      <c r="E110" s="6">
        <v>37742</v>
      </c>
      <c r="F110" s="3" t="s">
        <v>34</v>
      </c>
      <c r="G110" s="3">
        <v>100</v>
      </c>
      <c r="H110" s="3">
        <v>-40800</v>
      </c>
      <c r="I110" s="3">
        <v>-39085.29</v>
      </c>
      <c r="J110" s="7">
        <v>22.5</v>
      </c>
      <c r="K110" s="7">
        <v>19.29</v>
      </c>
      <c r="L110" s="10">
        <f t="shared" si="2"/>
        <v>130968.00000000003</v>
      </c>
      <c r="M110" s="9">
        <f t="shared" si="3"/>
        <v>125463.78090000004</v>
      </c>
      <c r="N110" s="3" t="s">
        <v>23</v>
      </c>
      <c r="O110" s="3" t="s">
        <v>24</v>
      </c>
      <c r="P110" s="3" t="s">
        <v>35</v>
      </c>
      <c r="Q110" s="3" t="s">
        <v>26</v>
      </c>
      <c r="R110" s="3" t="s">
        <v>32</v>
      </c>
      <c r="S110" s="3" t="s">
        <v>32</v>
      </c>
      <c r="T110" s="3" t="s">
        <v>28</v>
      </c>
      <c r="U110" s="3" t="s">
        <v>29</v>
      </c>
    </row>
    <row r="111" spans="1:21" x14ac:dyDescent="0.2">
      <c r="A111" s="3">
        <v>28524</v>
      </c>
      <c r="B111" s="3">
        <v>573</v>
      </c>
      <c r="C111" s="3">
        <v>9996994</v>
      </c>
      <c r="D111" s="6">
        <v>37188</v>
      </c>
      <c r="E111" s="6">
        <v>37773</v>
      </c>
      <c r="F111" s="3" t="s">
        <v>34</v>
      </c>
      <c r="G111" s="3">
        <v>100</v>
      </c>
      <c r="H111" s="3">
        <v>-38400</v>
      </c>
      <c r="I111" s="3">
        <v>-36652.17</v>
      </c>
      <c r="J111" s="7">
        <v>22.5</v>
      </c>
      <c r="K111" s="7">
        <v>21.31</v>
      </c>
      <c r="L111" s="10">
        <f t="shared" si="2"/>
        <v>45696.000000000051</v>
      </c>
      <c r="M111" s="9">
        <f t="shared" si="3"/>
        <v>43616.082300000046</v>
      </c>
      <c r="N111" s="3" t="s">
        <v>23</v>
      </c>
      <c r="O111" s="3" t="s">
        <v>24</v>
      </c>
      <c r="P111" s="3" t="s">
        <v>35</v>
      </c>
      <c r="Q111" s="3" t="s">
        <v>26</v>
      </c>
      <c r="R111" s="3" t="s">
        <v>32</v>
      </c>
      <c r="S111" s="3" t="s">
        <v>32</v>
      </c>
      <c r="T111" s="3" t="s">
        <v>28</v>
      </c>
      <c r="U111" s="3" t="s">
        <v>29</v>
      </c>
    </row>
    <row r="112" spans="1:21" x14ac:dyDescent="0.2">
      <c r="A112" s="3">
        <v>28524</v>
      </c>
      <c r="B112" s="3">
        <v>573</v>
      </c>
      <c r="C112" s="3">
        <v>9996994</v>
      </c>
      <c r="D112" s="6">
        <v>37188</v>
      </c>
      <c r="E112" s="6">
        <v>37803</v>
      </c>
      <c r="F112" s="3" t="s">
        <v>34</v>
      </c>
      <c r="G112" s="3">
        <v>100</v>
      </c>
      <c r="H112" s="3">
        <v>-39200</v>
      </c>
      <c r="I112" s="3">
        <v>-37273.82</v>
      </c>
      <c r="J112" s="7">
        <v>22.5</v>
      </c>
      <c r="K112" s="7">
        <v>25.1</v>
      </c>
      <c r="L112" s="10">
        <f t="shared" si="2"/>
        <v>-101920.00000000006</v>
      </c>
      <c r="M112" s="9">
        <f t="shared" si="3"/>
        <v>-96911.932000000059</v>
      </c>
      <c r="N112" s="3" t="s">
        <v>23</v>
      </c>
      <c r="O112" s="3" t="s">
        <v>24</v>
      </c>
      <c r="P112" s="3" t="s">
        <v>35</v>
      </c>
      <c r="Q112" s="3" t="s">
        <v>26</v>
      </c>
      <c r="R112" s="3" t="s">
        <v>32</v>
      </c>
      <c r="S112" s="3" t="s">
        <v>32</v>
      </c>
      <c r="T112" s="3" t="s">
        <v>28</v>
      </c>
      <c r="U112" s="3" t="s">
        <v>29</v>
      </c>
    </row>
    <row r="113" spans="1:21" x14ac:dyDescent="0.2">
      <c r="A113" s="3">
        <v>28524</v>
      </c>
      <c r="B113" s="3">
        <v>573</v>
      </c>
      <c r="C113" s="3">
        <v>9996994</v>
      </c>
      <c r="D113" s="6">
        <v>37188</v>
      </c>
      <c r="E113" s="6">
        <v>37834</v>
      </c>
      <c r="F113" s="3" t="s">
        <v>34</v>
      </c>
      <c r="G113" s="3">
        <v>100</v>
      </c>
      <c r="H113" s="3">
        <v>-40800</v>
      </c>
      <c r="I113" s="3">
        <v>-38642.050000000003</v>
      </c>
      <c r="J113" s="7">
        <v>22.5</v>
      </c>
      <c r="K113" s="7">
        <v>24.92</v>
      </c>
      <c r="L113" s="10">
        <f t="shared" si="2"/>
        <v>-98736.000000000073</v>
      </c>
      <c r="M113" s="9">
        <f t="shared" si="3"/>
        <v>-93513.761000000071</v>
      </c>
      <c r="N113" s="3" t="s">
        <v>23</v>
      </c>
      <c r="O113" s="3" t="s">
        <v>24</v>
      </c>
      <c r="P113" s="3" t="s">
        <v>35</v>
      </c>
      <c r="Q113" s="3" t="s">
        <v>26</v>
      </c>
      <c r="R113" s="3" t="s">
        <v>32</v>
      </c>
      <c r="S113" s="3" t="s">
        <v>32</v>
      </c>
      <c r="T113" s="3" t="s">
        <v>28</v>
      </c>
      <c r="U113" s="3" t="s">
        <v>29</v>
      </c>
    </row>
    <row r="114" spans="1:21" x14ac:dyDescent="0.2">
      <c r="A114" s="3">
        <v>28524</v>
      </c>
      <c r="B114" s="3">
        <v>573</v>
      </c>
      <c r="C114" s="3">
        <v>9996994</v>
      </c>
      <c r="D114" s="6">
        <v>37188</v>
      </c>
      <c r="E114" s="6">
        <v>37865</v>
      </c>
      <c r="F114" s="3" t="s">
        <v>34</v>
      </c>
      <c r="G114" s="3">
        <v>100</v>
      </c>
      <c r="H114" s="3">
        <v>-38400</v>
      </c>
      <c r="I114" s="3">
        <v>-36223.51</v>
      </c>
      <c r="J114" s="7">
        <v>22.5</v>
      </c>
      <c r="K114" s="7">
        <v>19.53</v>
      </c>
      <c r="L114" s="10">
        <f t="shared" si="2"/>
        <v>114047.99999999996</v>
      </c>
      <c r="M114" s="9">
        <f t="shared" si="3"/>
        <v>107583.82469999997</v>
      </c>
      <c r="N114" s="3" t="s">
        <v>23</v>
      </c>
      <c r="O114" s="3" t="s">
        <v>24</v>
      </c>
      <c r="P114" s="3" t="s">
        <v>35</v>
      </c>
      <c r="Q114" s="3" t="s">
        <v>26</v>
      </c>
      <c r="R114" s="3" t="s">
        <v>32</v>
      </c>
      <c r="S114" s="3" t="s">
        <v>32</v>
      </c>
      <c r="T114" s="3" t="s">
        <v>28</v>
      </c>
      <c r="U114" s="3" t="s">
        <v>29</v>
      </c>
    </row>
    <row r="115" spans="1:21" x14ac:dyDescent="0.2">
      <c r="A115" s="3">
        <v>28524</v>
      </c>
      <c r="B115" s="3">
        <v>573</v>
      </c>
      <c r="C115" s="3">
        <v>9996994</v>
      </c>
      <c r="D115" s="6">
        <v>37188</v>
      </c>
      <c r="E115" s="6">
        <v>37895</v>
      </c>
      <c r="F115" s="3" t="s">
        <v>34</v>
      </c>
      <c r="G115" s="3">
        <v>100</v>
      </c>
      <c r="H115" s="3">
        <v>-37600</v>
      </c>
      <c r="I115" s="3">
        <v>-35323.040000000001</v>
      </c>
      <c r="J115" s="7">
        <v>22.5</v>
      </c>
      <c r="K115" s="7">
        <v>17.62</v>
      </c>
      <c r="L115" s="10">
        <f t="shared" si="2"/>
        <v>183487.99999999997</v>
      </c>
      <c r="M115" s="9">
        <f t="shared" si="3"/>
        <v>172376.43519999998</v>
      </c>
      <c r="N115" s="3" t="s">
        <v>23</v>
      </c>
      <c r="O115" s="3" t="s">
        <v>24</v>
      </c>
      <c r="P115" s="3" t="s">
        <v>35</v>
      </c>
      <c r="Q115" s="3" t="s">
        <v>26</v>
      </c>
      <c r="R115" s="3" t="s">
        <v>32</v>
      </c>
      <c r="S115" s="3" t="s">
        <v>32</v>
      </c>
      <c r="T115" s="3" t="s">
        <v>28</v>
      </c>
      <c r="U115" s="3" t="s">
        <v>29</v>
      </c>
    </row>
    <row r="116" spans="1:21" x14ac:dyDescent="0.2">
      <c r="A116" s="3">
        <v>28524</v>
      </c>
      <c r="B116" s="3">
        <v>573</v>
      </c>
      <c r="C116" s="3">
        <v>9996994</v>
      </c>
      <c r="D116" s="6">
        <v>37188</v>
      </c>
      <c r="E116" s="6">
        <v>37926</v>
      </c>
      <c r="F116" s="3" t="s">
        <v>34</v>
      </c>
      <c r="G116" s="3">
        <v>100</v>
      </c>
      <c r="H116" s="3">
        <v>-41600</v>
      </c>
      <c r="I116" s="3">
        <v>-38919.46</v>
      </c>
      <c r="J116" s="7">
        <v>22.5</v>
      </c>
      <c r="K116" s="7">
        <v>17.649999999999999</v>
      </c>
      <c r="L116" s="10">
        <f t="shared" si="2"/>
        <v>201760.00000000006</v>
      </c>
      <c r="M116" s="9">
        <f t="shared" si="3"/>
        <v>188759.38100000005</v>
      </c>
      <c r="N116" s="3" t="s">
        <v>23</v>
      </c>
      <c r="O116" s="3" t="s">
        <v>24</v>
      </c>
      <c r="P116" s="3" t="s">
        <v>35</v>
      </c>
      <c r="Q116" s="3" t="s">
        <v>26</v>
      </c>
      <c r="R116" s="3" t="s">
        <v>32</v>
      </c>
      <c r="S116" s="3" t="s">
        <v>32</v>
      </c>
      <c r="T116" s="3" t="s">
        <v>28</v>
      </c>
      <c r="U116" s="3" t="s">
        <v>29</v>
      </c>
    </row>
    <row r="117" spans="1:21" x14ac:dyDescent="0.2">
      <c r="A117" s="3">
        <v>28524</v>
      </c>
      <c r="B117" s="3">
        <v>573</v>
      </c>
      <c r="C117" s="3">
        <v>9996994</v>
      </c>
      <c r="D117" s="6">
        <v>37188</v>
      </c>
      <c r="E117" s="6">
        <v>37956</v>
      </c>
      <c r="F117" s="3" t="s">
        <v>34</v>
      </c>
      <c r="G117" s="3">
        <v>100</v>
      </c>
      <c r="H117" s="3">
        <v>-39200</v>
      </c>
      <c r="I117" s="3">
        <v>-36516.800000000003</v>
      </c>
      <c r="J117" s="7">
        <v>22.5</v>
      </c>
      <c r="K117" s="7">
        <v>19.12</v>
      </c>
      <c r="L117" s="10">
        <f t="shared" si="2"/>
        <v>132495.99999999997</v>
      </c>
      <c r="M117" s="9">
        <f t="shared" si="3"/>
        <v>123426.78399999997</v>
      </c>
      <c r="N117" s="3" t="s">
        <v>23</v>
      </c>
      <c r="O117" s="3" t="s">
        <v>24</v>
      </c>
      <c r="P117" s="3" t="s">
        <v>35</v>
      </c>
      <c r="Q117" s="3" t="s">
        <v>26</v>
      </c>
      <c r="R117" s="3" t="s">
        <v>32</v>
      </c>
      <c r="S117" s="3" t="s">
        <v>32</v>
      </c>
      <c r="T117" s="3" t="s">
        <v>28</v>
      </c>
      <c r="U117" s="3" t="s">
        <v>29</v>
      </c>
    </row>
    <row r="118" spans="1:21" x14ac:dyDescent="0.2">
      <c r="A118" s="3">
        <v>28401</v>
      </c>
      <c r="B118" s="3">
        <v>550</v>
      </c>
      <c r="C118" s="3">
        <v>9996887</v>
      </c>
      <c r="D118" s="6">
        <v>37172</v>
      </c>
      <c r="E118" s="6">
        <v>37226</v>
      </c>
      <c r="F118" s="3" t="s">
        <v>36</v>
      </c>
      <c r="G118" s="3">
        <v>50</v>
      </c>
      <c r="H118" s="3">
        <v>21200</v>
      </c>
      <c r="I118" s="3">
        <v>21134.45</v>
      </c>
      <c r="J118" s="7">
        <v>20</v>
      </c>
      <c r="K118" s="7">
        <v>16.5</v>
      </c>
      <c r="L118" s="10">
        <f t="shared" si="2"/>
        <v>-74200</v>
      </c>
      <c r="M118" s="9">
        <f t="shared" si="3"/>
        <v>-73970.574999999997</v>
      </c>
      <c r="N118" s="3" t="s">
        <v>23</v>
      </c>
      <c r="O118" s="3" t="s">
        <v>24</v>
      </c>
      <c r="P118" s="3" t="s">
        <v>35</v>
      </c>
      <c r="Q118" s="3" t="s">
        <v>26</v>
      </c>
      <c r="R118" s="3" t="s">
        <v>27</v>
      </c>
      <c r="S118" s="3" t="s">
        <v>35</v>
      </c>
      <c r="T118" s="3" t="s">
        <v>31</v>
      </c>
      <c r="U118" s="3" t="s">
        <v>29</v>
      </c>
    </row>
    <row r="119" spans="1:21" x14ac:dyDescent="0.2">
      <c r="A119" s="3">
        <v>23815</v>
      </c>
      <c r="B119" s="3">
        <v>154</v>
      </c>
      <c r="C119" s="3">
        <v>9992877</v>
      </c>
      <c r="D119" s="6">
        <v>36970</v>
      </c>
      <c r="E119" s="6">
        <v>37257</v>
      </c>
      <c r="F119" s="3" t="s">
        <v>37</v>
      </c>
      <c r="G119" s="3">
        <v>50</v>
      </c>
      <c r="H119" s="3">
        <v>17600</v>
      </c>
      <c r="I119" s="3">
        <v>17514.61</v>
      </c>
      <c r="J119" s="7">
        <v>48.4</v>
      </c>
      <c r="K119" s="7">
        <v>28.26</v>
      </c>
      <c r="L119" s="10">
        <f t="shared" si="2"/>
        <v>-354463.99999999994</v>
      </c>
      <c r="M119" s="9">
        <f t="shared" si="3"/>
        <v>-352744.24539999996</v>
      </c>
      <c r="N119" s="3" t="s">
        <v>23</v>
      </c>
      <c r="O119" s="3" t="s">
        <v>24</v>
      </c>
      <c r="P119" s="3" t="s">
        <v>35</v>
      </c>
      <c r="Q119" s="3" t="s">
        <v>26</v>
      </c>
      <c r="R119" s="3" t="s">
        <v>27</v>
      </c>
      <c r="S119" s="3" t="s">
        <v>35</v>
      </c>
      <c r="T119" s="3" t="s">
        <v>31</v>
      </c>
      <c r="U119" s="3" t="s">
        <v>29</v>
      </c>
    </row>
    <row r="120" spans="1:21" x14ac:dyDescent="0.2">
      <c r="A120" s="3">
        <v>25091</v>
      </c>
      <c r="B120" s="3">
        <v>354</v>
      </c>
      <c r="C120" s="3">
        <v>9993926</v>
      </c>
      <c r="D120" s="6">
        <v>37048</v>
      </c>
      <c r="E120" s="6">
        <v>37257</v>
      </c>
      <c r="F120" s="3" t="s">
        <v>37</v>
      </c>
      <c r="G120" s="3">
        <v>50</v>
      </c>
      <c r="H120" s="3">
        <v>17600</v>
      </c>
      <c r="I120" s="3">
        <v>17514.61</v>
      </c>
      <c r="J120" s="7">
        <v>36.5</v>
      </c>
      <c r="K120" s="7">
        <v>28.26</v>
      </c>
      <c r="L120" s="10">
        <f t="shared" si="2"/>
        <v>-145023.99999999997</v>
      </c>
      <c r="M120" s="9">
        <f t="shared" si="3"/>
        <v>-144320.38639999999</v>
      </c>
      <c r="N120" s="3" t="s">
        <v>23</v>
      </c>
      <c r="O120" s="3" t="s">
        <v>24</v>
      </c>
      <c r="P120" s="3" t="s">
        <v>35</v>
      </c>
      <c r="Q120" s="3" t="s">
        <v>26</v>
      </c>
      <c r="R120" s="3" t="s">
        <v>27</v>
      </c>
      <c r="S120" s="3" t="s">
        <v>35</v>
      </c>
      <c r="T120" s="3" t="s">
        <v>31</v>
      </c>
      <c r="U120" s="3" t="s">
        <v>29</v>
      </c>
    </row>
    <row r="121" spans="1:21" x14ac:dyDescent="0.2">
      <c r="A121" s="3">
        <v>28300</v>
      </c>
      <c r="B121" s="3">
        <v>532</v>
      </c>
      <c r="C121" s="3">
        <v>9996816</v>
      </c>
      <c r="D121" s="6">
        <v>37158</v>
      </c>
      <c r="E121" s="6">
        <v>37257</v>
      </c>
      <c r="F121" s="3" t="s">
        <v>37</v>
      </c>
      <c r="G121" s="3">
        <v>50</v>
      </c>
      <c r="H121" s="3">
        <v>-17600</v>
      </c>
      <c r="I121" s="3">
        <v>-17514.61</v>
      </c>
      <c r="J121" s="7">
        <v>27.8</v>
      </c>
      <c r="K121" s="7">
        <v>25.9</v>
      </c>
      <c r="L121" s="10">
        <f t="shared" si="2"/>
        <v>33440.000000000036</v>
      </c>
      <c r="M121" s="9">
        <f t="shared" si="3"/>
        <v>33277.759000000042</v>
      </c>
      <c r="N121" s="3" t="s">
        <v>23</v>
      </c>
      <c r="O121" s="3" t="s">
        <v>24</v>
      </c>
      <c r="P121" s="3" t="s">
        <v>35</v>
      </c>
      <c r="Q121" s="3" t="s">
        <v>26</v>
      </c>
      <c r="R121" s="3" t="s">
        <v>27</v>
      </c>
      <c r="S121" s="3" t="s">
        <v>35</v>
      </c>
      <c r="T121" s="3" t="s">
        <v>28</v>
      </c>
      <c r="U121" s="3" t="s">
        <v>29</v>
      </c>
    </row>
    <row r="122" spans="1:21" x14ac:dyDescent="0.2">
      <c r="A122" s="3">
        <v>28424</v>
      </c>
      <c r="B122" s="3">
        <v>552</v>
      </c>
      <c r="C122" s="3">
        <v>9996914</v>
      </c>
      <c r="D122" s="6">
        <v>37176</v>
      </c>
      <c r="E122" s="6">
        <v>37257</v>
      </c>
      <c r="F122" s="3" t="s">
        <v>37</v>
      </c>
      <c r="G122" s="3">
        <v>50</v>
      </c>
      <c r="H122" s="3">
        <v>-17600</v>
      </c>
      <c r="I122" s="3">
        <v>-17514.61</v>
      </c>
      <c r="J122" s="7">
        <v>27.5</v>
      </c>
      <c r="K122" s="7">
        <v>25.9</v>
      </c>
      <c r="L122" s="10">
        <f t="shared" si="2"/>
        <v>28160.000000000025</v>
      </c>
      <c r="M122" s="9">
        <f t="shared" si="3"/>
        <v>28023.376000000026</v>
      </c>
      <c r="N122" s="3" t="s">
        <v>23</v>
      </c>
      <c r="O122" s="3" t="s">
        <v>24</v>
      </c>
      <c r="P122" s="3" t="s">
        <v>35</v>
      </c>
      <c r="Q122" s="3" t="s">
        <v>26</v>
      </c>
      <c r="R122" s="3" t="s">
        <v>27</v>
      </c>
      <c r="S122" s="3" t="s">
        <v>35</v>
      </c>
      <c r="T122" s="3" t="s">
        <v>28</v>
      </c>
      <c r="U122" s="3" t="s">
        <v>29</v>
      </c>
    </row>
    <row r="123" spans="1:21" x14ac:dyDescent="0.2">
      <c r="A123" s="3">
        <v>29008</v>
      </c>
      <c r="B123" s="3">
        <v>591</v>
      </c>
      <c r="C123" s="3">
        <v>9997386</v>
      </c>
      <c r="D123" s="6">
        <v>37223</v>
      </c>
      <c r="E123" s="6">
        <v>37257</v>
      </c>
      <c r="F123" s="3" t="s">
        <v>37</v>
      </c>
      <c r="G123" s="3">
        <v>25</v>
      </c>
      <c r="H123" s="3">
        <v>-8800</v>
      </c>
      <c r="I123" s="3">
        <v>-8757.31</v>
      </c>
      <c r="J123" s="7">
        <v>28.5</v>
      </c>
      <c r="K123" s="7">
        <v>25.9</v>
      </c>
      <c r="L123" s="10">
        <f t="shared" si="2"/>
        <v>22880.000000000011</v>
      </c>
      <c r="M123" s="9">
        <f t="shared" si="3"/>
        <v>22769.006000000012</v>
      </c>
      <c r="N123" s="3" t="s">
        <v>23</v>
      </c>
      <c r="O123" s="3" t="s">
        <v>24</v>
      </c>
      <c r="P123" s="3" t="s">
        <v>35</v>
      </c>
      <c r="Q123" s="3" t="s">
        <v>26</v>
      </c>
      <c r="R123" s="3" t="s">
        <v>32</v>
      </c>
      <c r="S123" s="3" t="s">
        <v>32</v>
      </c>
      <c r="T123" s="3" t="s">
        <v>28</v>
      </c>
      <c r="U123" s="3" t="s">
        <v>29</v>
      </c>
    </row>
    <row r="124" spans="1:21" x14ac:dyDescent="0.2">
      <c r="A124" s="3">
        <v>23815</v>
      </c>
      <c r="B124" s="3">
        <v>154</v>
      </c>
      <c r="C124" s="3">
        <v>9992877</v>
      </c>
      <c r="D124" s="6">
        <v>36970</v>
      </c>
      <c r="E124" s="6">
        <v>37288</v>
      </c>
      <c r="F124" s="3" t="s">
        <v>37</v>
      </c>
      <c r="G124" s="3">
        <v>50</v>
      </c>
      <c r="H124" s="3">
        <v>16000</v>
      </c>
      <c r="I124" s="3">
        <v>15898.96</v>
      </c>
      <c r="J124" s="7">
        <v>48.4</v>
      </c>
      <c r="K124" s="7">
        <v>27.63</v>
      </c>
      <c r="L124" s="10">
        <f t="shared" si="2"/>
        <v>-332320</v>
      </c>
      <c r="M124" s="9">
        <f t="shared" si="3"/>
        <v>-330221.39919999999</v>
      </c>
      <c r="N124" s="3" t="s">
        <v>23</v>
      </c>
      <c r="O124" s="3" t="s">
        <v>24</v>
      </c>
      <c r="P124" s="3" t="s">
        <v>35</v>
      </c>
      <c r="Q124" s="3" t="s">
        <v>26</v>
      </c>
      <c r="R124" s="3" t="s">
        <v>27</v>
      </c>
      <c r="S124" s="3" t="s">
        <v>35</v>
      </c>
      <c r="T124" s="3" t="s">
        <v>31</v>
      </c>
      <c r="U124" s="3" t="s">
        <v>29</v>
      </c>
    </row>
    <row r="125" spans="1:21" x14ac:dyDescent="0.2">
      <c r="A125" s="3">
        <v>25091</v>
      </c>
      <c r="B125" s="3">
        <v>354</v>
      </c>
      <c r="C125" s="3">
        <v>9993926</v>
      </c>
      <c r="D125" s="6">
        <v>37048</v>
      </c>
      <c r="E125" s="6">
        <v>37288</v>
      </c>
      <c r="F125" s="3" t="s">
        <v>37</v>
      </c>
      <c r="G125" s="3">
        <v>50</v>
      </c>
      <c r="H125" s="3">
        <v>16000</v>
      </c>
      <c r="I125" s="3">
        <v>15898.96</v>
      </c>
      <c r="J125" s="7">
        <v>36.5</v>
      </c>
      <c r="K125" s="7">
        <v>27.63</v>
      </c>
      <c r="L125" s="10">
        <f t="shared" si="2"/>
        <v>-141920.00000000003</v>
      </c>
      <c r="M125" s="9">
        <f t="shared" si="3"/>
        <v>-141023.7752</v>
      </c>
      <c r="N125" s="3" t="s">
        <v>23</v>
      </c>
      <c r="O125" s="3" t="s">
        <v>24</v>
      </c>
      <c r="P125" s="3" t="s">
        <v>35</v>
      </c>
      <c r="Q125" s="3" t="s">
        <v>26</v>
      </c>
      <c r="R125" s="3" t="s">
        <v>27</v>
      </c>
      <c r="S125" s="3" t="s">
        <v>35</v>
      </c>
      <c r="T125" s="3" t="s">
        <v>31</v>
      </c>
      <c r="U125" s="3" t="s">
        <v>29</v>
      </c>
    </row>
    <row r="126" spans="1:21" x14ac:dyDescent="0.2">
      <c r="A126" s="3">
        <v>28300</v>
      </c>
      <c r="B126" s="3">
        <v>532</v>
      </c>
      <c r="C126" s="3">
        <v>9996816</v>
      </c>
      <c r="D126" s="6">
        <v>37158</v>
      </c>
      <c r="E126" s="6">
        <v>37288</v>
      </c>
      <c r="F126" s="3" t="s">
        <v>37</v>
      </c>
      <c r="G126" s="3">
        <v>50</v>
      </c>
      <c r="H126" s="3">
        <v>-16000</v>
      </c>
      <c r="I126" s="3">
        <v>-15898.96</v>
      </c>
      <c r="J126" s="7">
        <v>27.8</v>
      </c>
      <c r="K126" s="7">
        <v>25.33</v>
      </c>
      <c r="L126" s="10">
        <f t="shared" si="2"/>
        <v>39520.000000000036</v>
      </c>
      <c r="M126" s="9">
        <f t="shared" si="3"/>
        <v>39270.431200000035</v>
      </c>
      <c r="N126" s="3" t="s">
        <v>23</v>
      </c>
      <c r="O126" s="3" t="s">
        <v>24</v>
      </c>
      <c r="P126" s="3" t="s">
        <v>35</v>
      </c>
      <c r="Q126" s="3" t="s">
        <v>26</v>
      </c>
      <c r="R126" s="3" t="s">
        <v>27</v>
      </c>
      <c r="S126" s="3" t="s">
        <v>35</v>
      </c>
      <c r="T126" s="3" t="s">
        <v>28</v>
      </c>
      <c r="U126" s="3" t="s">
        <v>29</v>
      </c>
    </row>
    <row r="127" spans="1:21" x14ac:dyDescent="0.2">
      <c r="A127" s="3">
        <v>28424</v>
      </c>
      <c r="B127" s="3">
        <v>552</v>
      </c>
      <c r="C127" s="3">
        <v>9996914</v>
      </c>
      <c r="D127" s="6">
        <v>37176</v>
      </c>
      <c r="E127" s="6">
        <v>37288</v>
      </c>
      <c r="F127" s="3" t="s">
        <v>37</v>
      </c>
      <c r="G127" s="3">
        <v>50</v>
      </c>
      <c r="H127" s="3">
        <v>-16000</v>
      </c>
      <c r="I127" s="3">
        <v>-15898.96</v>
      </c>
      <c r="J127" s="7">
        <v>27.5</v>
      </c>
      <c r="K127" s="7">
        <v>25.33</v>
      </c>
      <c r="L127" s="10">
        <f t="shared" si="2"/>
        <v>34720.000000000029</v>
      </c>
      <c r="M127" s="9">
        <f t="shared" si="3"/>
        <v>34500.743200000026</v>
      </c>
      <c r="N127" s="3" t="s">
        <v>23</v>
      </c>
      <c r="O127" s="3" t="s">
        <v>24</v>
      </c>
      <c r="P127" s="3" t="s">
        <v>35</v>
      </c>
      <c r="Q127" s="3" t="s">
        <v>26</v>
      </c>
      <c r="R127" s="3" t="s">
        <v>27</v>
      </c>
      <c r="S127" s="3" t="s">
        <v>35</v>
      </c>
      <c r="T127" s="3" t="s">
        <v>28</v>
      </c>
      <c r="U127" s="3" t="s">
        <v>29</v>
      </c>
    </row>
    <row r="128" spans="1:21" x14ac:dyDescent="0.2">
      <c r="A128" s="3">
        <v>29008</v>
      </c>
      <c r="B128" s="3">
        <v>591</v>
      </c>
      <c r="C128" s="3">
        <v>9997386</v>
      </c>
      <c r="D128" s="6">
        <v>37223</v>
      </c>
      <c r="E128" s="6">
        <v>37288</v>
      </c>
      <c r="F128" s="3" t="s">
        <v>37</v>
      </c>
      <c r="G128" s="3">
        <v>25</v>
      </c>
      <c r="H128" s="3">
        <v>-8000</v>
      </c>
      <c r="I128" s="3">
        <v>-7949.48</v>
      </c>
      <c r="J128" s="7">
        <v>28.5</v>
      </c>
      <c r="K128" s="7">
        <v>25.33</v>
      </c>
      <c r="L128" s="10">
        <f t="shared" ref="L128:L191" si="4">(+K128-J128)*H128</f>
        <v>25360.000000000015</v>
      </c>
      <c r="M128" s="9">
        <f t="shared" si="3"/>
        <v>25199.851600000013</v>
      </c>
      <c r="N128" s="3" t="s">
        <v>23</v>
      </c>
      <c r="O128" s="3" t="s">
        <v>24</v>
      </c>
      <c r="P128" s="3" t="s">
        <v>35</v>
      </c>
      <c r="Q128" s="3" t="s">
        <v>26</v>
      </c>
      <c r="R128" s="3" t="s">
        <v>32</v>
      </c>
      <c r="S128" s="3" t="s">
        <v>32</v>
      </c>
      <c r="T128" s="3" t="s">
        <v>28</v>
      </c>
      <c r="U128" s="3" t="s">
        <v>29</v>
      </c>
    </row>
    <row r="129" spans="1:21" x14ac:dyDescent="0.2">
      <c r="A129" s="3">
        <v>23815</v>
      </c>
      <c r="B129" s="3">
        <v>154</v>
      </c>
      <c r="C129" s="3">
        <v>9992877</v>
      </c>
      <c r="D129" s="6">
        <v>36970</v>
      </c>
      <c r="E129" s="6">
        <v>37316</v>
      </c>
      <c r="F129" s="3" t="s">
        <v>37</v>
      </c>
      <c r="G129" s="3">
        <v>50</v>
      </c>
      <c r="H129" s="3">
        <v>16800</v>
      </c>
      <c r="I129" s="3">
        <v>16666.490000000002</v>
      </c>
      <c r="J129" s="7">
        <v>48.4</v>
      </c>
      <c r="K129" s="7">
        <v>26.14</v>
      </c>
      <c r="L129" s="10">
        <f t="shared" si="4"/>
        <v>-373967.99999999994</v>
      </c>
      <c r="M129" s="9">
        <f t="shared" si="3"/>
        <v>-370996.0674</v>
      </c>
      <c r="N129" s="3" t="s">
        <v>23</v>
      </c>
      <c r="O129" s="3" t="s">
        <v>24</v>
      </c>
      <c r="P129" s="3" t="s">
        <v>35</v>
      </c>
      <c r="Q129" s="3" t="s">
        <v>26</v>
      </c>
      <c r="R129" s="3" t="s">
        <v>27</v>
      </c>
      <c r="S129" s="3" t="s">
        <v>35</v>
      </c>
      <c r="T129" s="3" t="s">
        <v>31</v>
      </c>
      <c r="U129" s="3" t="s">
        <v>29</v>
      </c>
    </row>
    <row r="130" spans="1:21" x14ac:dyDescent="0.2">
      <c r="A130" s="3">
        <v>28300</v>
      </c>
      <c r="B130" s="3">
        <v>532</v>
      </c>
      <c r="C130" s="3">
        <v>9996816</v>
      </c>
      <c r="D130" s="6">
        <v>37158</v>
      </c>
      <c r="E130" s="6">
        <v>37316</v>
      </c>
      <c r="F130" s="3" t="s">
        <v>37</v>
      </c>
      <c r="G130" s="3">
        <v>50</v>
      </c>
      <c r="H130" s="3">
        <v>-16800</v>
      </c>
      <c r="I130" s="3">
        <v>-16666.490000000002</v>
      </c>
      <c r="J130" s="7">
        <v>27.8</v>
      </c>
      <c r="K130" s="7">
        <v>23.97</v>
      </c>
      <c r="L130" s="10">
        <f t="shared" si="4"/>
        <v>64344.000000000029</v>
      </c>
      <c r="M130" s="9">
        <f t="shared" si="3"/>
        <v>63832.656700000036</v>
      </c>
      <c r="N130" s="3" t="s">
        <v>23</v>
      </c>
      <c r="O130" s="3" t="s">
        <v>24</v>
      </c>
      <c r="P130" s="3" t="s">
        <v>35</v>
      </c>
      <c r="Q130" s="3" t="s">
        <v>26</v>
      </c>
      <c r="R130" s="3" t="s">
        <v>27</v>
      </c>
      <c r="S130" s="3" t="s">
        <v>35</v>
      </c>
      <c r="T130" s="3" t="s">
        <v>28</v>
      </c>
      <c r="U130" s="3" t="s">
        <v>29</v>
      </c>
    </row>
    <row r="131" spans="1:21" x14ac:dyDescent="0.2">
      <c r="A131" s="3">
        <v>28424</v>
      </c>
      <c r="B131" s="3">
        <v>552</v>
      </c>
      <c r="C131" s="3">
        <v>9996914</v>
      </c>
      <c r="D131" s="6">
        <v>37176</v>
      </c>
      <c r="E131" s="6">
        <v>37316</v>
      </c>
      <c r="F131" s="3" t="s">
        <v>37</v>
      </c>
      <c r="G131" s="3">
        <v>50</v>
      </c>
      <c r="H131" s="3">
        <v>-16800</v>
      </c>
      <c r="I131" s="3">
        <v>-16666.490000000002</v>
      </c>
      <c r="J131" s="7">
        <v>27.5</v>
      </c>
      <c r="K131" s="7">
        <v>23.97</v>
      </c>
      <c r="L131" s="10">
        <f t="shared" si="4"/>
        <v>59304.000000000022</v>
      </c>
      <c r="M131" s="9">
        <f t="shared" si="3"/>
        <v>58832.709700000021</v>
      </c>
      <c r="N131" s="3" t="s">
        <v>23</v>
      </c>
      <c r="O131" s="3" t="s">
        <v>24</v>
      </c>
      <c r="P131" s="3" t="s">
        <v>35</v>
      </c>
      <c r="Q131" s="3" t="s">
        <v>26</v>
      </c>
      <c r="R131" s="3" t="s">
        <v>27</v>
      </c>
      <c r="S131" s="3" t="s">
        <v>35</v>
      </c>
      <c r="T131" s="3" t="s">
        <v>28</v>
      </c>
      <c r="U131" s="3" t="s">
        <v>29</v>
      </c>
    </row>
    <row r="132" spans="1:21" x14ac:dyDescent="0.2">
      <c r="A132" s="3">
        <v>29008</v>
      </c>
      <c r="B132" s="3">
        <v>591</v>
      </c>
      <c r="C132" s="3">
        <v>9997386</v>
      </c>
      <c r="D132" s="6">
        <v>37223</v>
      </c>
      <c r="E132" s="6">
        <v>37316</v>
      </c>
      <c r="F132" s="3" t="s">
        <v>37</v>
      </c>
      <c r="G132" s="3">
        <v>25</v>
      </c>
      <c r="H132" s="3">
        <v>-8400</v>
      </c>
      <c r="I132" s="3">
        <v>-8333.24</v>
      </c>
      <c r="J132" s="7">
        <v>28.5</v>
      </c>
      <c r="K132" s="7">
        <v>23.97</v>
      </c>
      <c r="L132" s="10">
        <f t="shared" si="4"/>
        <v>38052.000000000007</v>
      </c>
      <c r="M132" s="9">
        <f t="shared" si="3"/>
        <v>37749.577200000007</v>
      </c>
      <c r="N132" s="3" t="s">
        <v>23</v>
      </c>
      <c r="O132" s="3" t="s">
        <v>24</v>
      </c>
      <c r="P132" s="3" t="s">
        <v>35</v>
      </c>
      <c r="Q132" s="3" t="s">
        <v>26</v>
      </c>
      <c r="R132" s="3" t="s">
        <v>32</v>
      </c>
      <c r="S132" s="3" t="s">
        <v>32</v>
      </c>
      <c r="T132" s="3" t="s">
        <v>28</v>
      </c>
      <c r="U132" s="3" t="s">
        <v>29</v>
      </c>
    </row>
    <row r="133" spans="1:21" x14ac:dyDescent="0.2">
      <c r="A133" s="3">
        <v>23815</v>
      </c>
      <c r="B133" s="3">
        <v>154</v>
      </c>
      <c r="C133" s="3">
        <v>9992877</v>
      </c>
      <c r="D133" s="6">
        <v>36970</v>
      </c>
      <c r="E133" s="6">
        <v>37347</v>
      </c>
      <c r="F133" s="3" t="s">
        <v>37</v>
      </c>
      <c r="G133" s="3">
        <v>50</v>
      </c>
      <c r="H133" s="3">
        <v>17600</v>
      </c>
      <c r="I133" s="3">
        <v>17436.509999999998</v>
      </c>
      <c r="J133" s="7">
        <v>48.4</v>
      </c>
      <c r="K133" s="7">
        <v>25.19</v>
      </c>
      <c r="L133" s="10">
        <f t="shared" si="4"/>
        <v>-408495.99999999994</v>
      </c>
      <c r="M133" s="9">
        <f t="shared" si="3"/>
        <v>-404701.39709999994</v>
      </c>
      <c r="N133" s="3" t="s">
        <v>23</v>
      </c>
      <c r="O133" s="3" t="s">
        <v>24</v>
      </c>
      <c r="P133" s="3" t="s">
        <v>35</v>
      </c>
      <c r="Q133" s="3" t="s">
        <v>26</v>
      </c>
      <c r="R133" s="3" t="s">
        <v>27</v>
      </c>
      <c r="S133" s="3" t="s">
        <v>35</v>
      </c>
      <c r="T133" s="3" t="s">
        <v>31</v>
      </c>
      <c r="U133" s="3" t="s">
        <v>29</v>
      </c>
    </row>
    <row r="134" spans="1:21" x14ac:dyDescent="0.2">
      <c r="A134" s="3">
        <v>28300</v>
      </c>
      <c r="B134" s="3">
        <v>532</v>
      </c>
      <c r="C134" s="3">
        <v>9996816</v>
      </c>
      <c r="D134" s="6">
        <v>37158</v>
      </c>
      <c r="E134" s="6">
        <v>37347</v>
      </c>
      <c r="F134" s="3" t="s">
        <v>37</v>
      </c>
      <c r="G134" s="3">
        <v>50</v>
      </c>
      <c r="H134" s="3">
        <v>-17600</v>
      </c>
      <c r="I134" s="3">
        <v>-17436.509999999998</v>
      </c>
      <c r="J134" s="7">
        <v>27.8</v>
      </c>
      <c r="K134" s="7">
        <v>23.09</v>
      </c>
      <c r="L134" s="10">
        <f t="shared" si="4"/>
        <v>82896.000000000015</v>
      </c>
      <c r="M134" s="9">
        <f t="shared" si="3"/>
        <v>82125.962100000004</v>
      </c>
      <c r="N134" s="3" t="s">
        <v>23</v>
      </c>
      <c r="O134" s="3" t="s">
        <v>24</v>
      </c>
      <c r="P134" s="3" t="s">
        <v>35</v>
      </c>
      <c r="Q134" s="3" t="s">
        <v>26</v>
      </c>
      <c r="R134" s="3" t="s">
        <v>27</v>
      </c>
      <c r="S134" s="3" t="s">
        <v>35</v>
      </c>
      <c r="T134" s="3" t="s">
        <v>28</v>
      </c>
      <c r="U134" s="3" t="s">
        <v>29</v>
      </c>
    </row>
    <row r="135" spans="1:21" x14ac:dyDescent="0.2">
      <c r="A135" s="3">
        <v>28424</v>
      </c>
      <c r="B135" s="3">
        <v>552</v>
      </c>
      <c r="C135" s="3">
        <v>9996914</v>
      </c>
      <c r="D135" s="6">
        <v>37176</v>
      </c>
      <c r="E135" s="6">
        <v>37347</v>
      </c>
      <c r="F135" s="3" t="s">
        <v>37</v>
      </c>
      <c r="G135" s="3">
        <v>50</v>
      </c>
      <c r="H135" s="3">
        <v>-17600</v>
      </c>
      <c r="I135" s="3">
        <v>-17436.509999999998</v>
      </c>
      <c r="J135" s="7">
        <v>27.5</v>
      </c>
      <c r="K135" s="7">
        <v>23.09</v>
      </c>
      <c r="L135" s="10">
        <f t="shared" si="4"/>
        <v>77616</v>
      </c>
      <c r="M135" s="9">
        <f t="shared" si="3"/>
        <v>76895.009099999996</v>
      </c>
      <c r="N135" s="3" t="s">
        <v>23</v>
      </c>
      <c r="O135" s="3" t="s">
        <v>24</v>
      </c>
      <c r="P135" s="3" t="s">
        <v>35</v>
      </c>
      <c r="Q135" s="3" t="s">
        <v>26</v>
      </c>
      <c r="R135" s="3" t="s">
        <v>27</v>
      </c>
      <c r="S135" s="3" t="s">
        <v>35</v>
      </c>
      <c r="T135" s="3" t="s">
        <v>28</v>
      </c>
      <c r="U135" s="3" t="s">
        <v>29</v>
      </c>
    </row>
    <row r="136" spans="1:21" x14ac:dyDescent="0.2">
      <c r="A136" s="3">
        <v>29008</v>
      </c>
      <c r="B136" s="3">
        <v>591</v>
      </c>
      <c r="C136" s="3">
        <v>9997386</v>
      </c>
      <c r="D136" s="6">
        <v>37223</v>
      </c>
      <c r="E136" s="6">
        <v>37347</v>
      </c>
      <c r="F136" s="3" t="s">
        <v>37</v>
      </c>
      <c r="G136" s="3">
        <v>25</v>
      </c>
      <c r="H136" s="3">
        <v>-8800</v>
      </c>
      <c r="I136" s="3">
        <v>-8718.26</v>
      </c>
      <c r="J136" s="7">
        <v>28.5</v>
      </c>
      <c r="K136" s="7">
        <v>23.09</v>
      </c>
      <c r="L136" s="10">
        <f t="shared" si="4"/>
        <v>47608</v>
      </c>
      <c r="M136" s="9">
        <f t="shared" si="3"/>
        <v>47165.786599999999</v>
      </c>
      <c r="N136" s="3" t="s">
        <v>23</v>
      </c>
      <c r="O136" s="3" t="s">
        <v>24</v>
      </c>
      <c r="P136" s="3" t="s">
        <v>35</v>
      </c>
      <c r="Q136" s="3" t="s">
        <v>26</v>
      </c>
      <c r="R136" s="3" t="s">
        <v>32</v>
      </c>
      <c r="S136" s="3" t="s">
        <v>32</v>
      </c>
      <c r="T136" s="3" t="s">
        <v>28</v>
      </c>
      <c r="U136" s="3" t="s">
        <v>29</v>
      </c>
    </row>
    <row r="137" spans="1:21" x14ac:dyDescent="0.2">
      <c r="A137" s="3">
        <v>23815</v>
      </c>
      <c r="B137" s="3">
        <v>154</v>
      </c>
      <c r="C137" s="3">
        <v>9992877</v>
      </c>
      <c r="D137" s="6">
        <v>36970</v>
      </c>
      <c r="E137" s="6">
        <v>37377</v>
      </c>
      <c r="F137" s="3" t="s">
        <v>37</v>
      </c>
      <c r="G137" s="3">
        <v>50</v>
      </c>
      <c r="H137" s="3">
        <v>17600</v>
      </c>
      <c r="I137" s="3">
        <v>17405.87</v>
      </c>
      <c r="J137" s="7">
        <v>48.4</v>
      </c>
      <c r="K137" s="7">
        <v>26.4</v>
      </c>
      <c r="L137" s="10">
        <f t="shared" si="4"/>
        <v>-387200</v>
      </c>
      <c r="M137" s="9">
        <f t="shared" si="3"/>
        <v>-382929.13999999996</v>
      </c>
      <c r="N137" s="3" t="s">
        <v>23</v>
      </c>
      <c r="O137" s="3" t="s">
        <v>24</v>
      </c>
      <c r="P137" s="3" t="s">
        <v>35</v>
      </c>
      <c r="Q137" s="3" t="s">
        <v>26</v>
      </c>
      <c r="R137" s="3" t="s">
        <v>27</v>
      </c>
      <c r="S137" s="3" t="s">
        <v>35</v>
      </c>
      <c r="T137" s="3" t="s">
        <v>31</v>
      </c>
      <c r="U137" s="3" t="s">
        <v>29</v>
      </c>
    </row>
    <row r="138" spans="1:21" x14ac:dyDescent="0.2">
      <c r="A138" s="3">
        <v>28300</v>
      </c>
      <c r="B138" s="3">
        <v>532</v>
      </c>
      <c r="C138" s="3">
        <v>9996816</v>
      </c>
      <c r="D138" s="6">
        <v>37158</v>
      </c>
      <c r="E138" s="6">
        <v>37377</v>
      </c>
      <c r="F138" s="3" t="s">
        <v>37</v>
      </c>
      <c r="G138" s="3">
        <v>50</v>
      </c>
      <c r="H138" s="3">
        <v>-17600</v>
      </c>
      <c r="I138" s="3">
        <v>-17405.87</v>
      </c>
      <c r="J138" s="7">
        <v>27.8</v>
      </c>
      <c r="K138" s="7">
        <v>24.2</v>
      </c>
      <c r="L138" s="10">
        <f t="shared" si="4"/>
        <v>63360.000000000022</v>
      </c>
      <c r="M138" s="9">
        <f t="shared" si="3"/>
        <v>62661.13200000002</v>
      </c>
      <c r="N138" s="3" t="s">
        <v>23</v>
      </c>
      <c r="O138" s="3" t="s">
        <v>24</v>
      </c>
      <c r="P138" s="3" t="s">
        <v>35</v>
      </c>
      <c r="Q138" s="3" t="s">
        <v>26</v>
      </c>
      <c r="R138" s="3" t="s">
        <v>27</v>
      </c>
      <c r="S138" s="3" t="s">
        <v>35</v>
      </c>
      <c r="T138" s="3" t="s">
        <v>28</v>
      </c>
      <c r="U138" s="3" t="s">
        <v>29</v>
      </c>
    </row>
    <row r="139" spans="1:21" x14ac:dyDescent="0.2">
      <c r="A139" s="3">
        <v>28424</v>
      </c>
      <c r="B139" s="3">
        <v>552</v>
      </c>
      <c r="C139" s="3">
        <v>9996914</v>
      </c>
      <c r="D139" s="6">
        <v>37176</v>
      </c>
      <c r="E139" s="6">
        <v>37377</v>
      </c>
      <c r="F139" s="3" t="s">
        <v>37</v>
      </c>
      <c r="G139" s="3">
        <v>50</v>
      </c>
      <c r="H139" s="3">
        <v>-17600</v>
      </c>
      <c r="I139" s="3">
        <v>-17405.87</v>
      </c>
      <c r="J139" s="7">
        <v>27.5</v>
      </c>
      <c r="K139" s="7">
        <v>24.2</v>
      </c>
      <c r="L139" s="10">
        <f t="shared" si="4"/>
        <v>58080.000000000015</v>
      </c>
      <c r="M139" s="9">
        <f t="shared" si="3"/>
        <v>57439.371000000006</v>
      </c>
      <c r="N139" s="3" t="s">
        <v>23</v>
      </c>
      <c r="O139" s="3" t="s">
        <v>24</v>
      </c>
      <c r="P139" s="3" t="s">
        <v>35</v>
      </c>
      <c r="Q139" s="3" t="s">
        <v>26</v>
      </c>
      <c r="R139" s="3" t="s">
        <v>27</v>
      </c>
      <c r="S139" s="3" t="s">
        <v>35</v>
      </c>
      <c r="T139" s="3" t="s">
        <v>28</v>
      </c>
      <c r="U139" s="3" t="s">
        <v>29</v>
      </c>
    </row>
    <row r="140" spans="1:21" x14ac:dyDescent="0.2">
      <c r="A140" s="3">
        <v>29008</v>
      </c>
      <c r="B140" s="3">
        <v>591</v>
      </c>
      <c r="C140" s="3">
        <v>9997386</v>
      </c>
      <c r="D140" s="6">
        <v>37223</v>
      </c>
      <c r="E140" s="6">
        <v>37377</v>
      </c>
      <c r="F140" s="3" t="s">
        <v>37</v>
      </c>
      <c r="G140" s="3">
        <v>25</v>
      </c>
      <c r="H140" s="3">
        <v>-8800</v>
      </c>
      <c r="I140" s="3">
        <v>-8702.93</v>
      </c>
      <c r="J140" s="7">
        <v>28.5</v>
      </c>
      <c r="K140" s="7">
        <v>24.2</v>
      </c>
      <c r="L140" s="10">
        <f t="shared" si="4"/>
        <v>37840.000000000007</v>
      </c>
      <c r="M140" s="9">
        <f t="shared" si="3"/>
        <v>37422.599000000009</v>
      </c>
      <c r="N140" s="3" t="s">
        <v>23</v>
      </c>
      <c r="O140" s="3" t="s">
        <v>24</v>
      </c>
      <c r="P140" s="3" t="s">
        <v>35</v>
      </c>
      <c r="Q140" s="3" t="s">
        <v>26</v>
      </c>
      <c r="R140" s="3" t="s">
        <v>32</v>
      </c>
      <c r="S140" s="3" t="s">
        <v>32</v>
      </c>
      <c r="T140" s="3" t="s">
        <v>28</v>
      </c>
      <c r="U140" s="3" t="s">
        <v>29</v>
      </c>
    </row>
    <row r="141" spans="1:21" x14ac:dyDescent="0.2">
      <c r="A141" s="3">
        <v>23815</v>
      </c>
      <c r="B141" s="3">
        <v>154</v>
      </c>
      <c r="C141" s="3">
        <v>9992877</v>
      </c>
      <c r="D141" s="6">
        <v>36970</v>
      </c>
      <c r="E141" s="6">
        <v>37408</v>
      </c>
      <c r="F141" s="3" t="s">
        <v>37</v>
      </c>
      <c r="G141" s="3">
        <v>50</v>
      </c>
      <c r="H141" s="3">
        <v>16000</v>
      </c>
      <c r="I141" s="3">
        <v>15796.21</v>
      </c>
      <c r="J141" s="7">
        <v>48.4</v>
      </c>
      <c r="K141" s="7">
        <v>29.25</v>
      </c>
      <c r="L141" s="10">
        <f t="shared" si="4"/>
        <v>-306400</v>
      </c>
      <c r="M141" s="9">
        <f t="shared" si="3"/>
        <v>-302497.42149999994</v>
      </c>
      <c r="N141" s="3" t="s">
        <v>23</v>
      </c>
      <c r="O141" s="3" t="s">
        <v>24</v>
      </c>
      <c r="P141" s="3" t="s">
        <v>35</v>
      </c>
      <c r="Q141" s="3" t="s">
        <v>26</v>
      </c>
      <c r="R141" s="3" t="s">
        <v>27</v>
      </c>
      <c r="S141" s="3" t="s">
        <v>35</v>
      </c>
      <c r="T141" s="3" t="s">
        <v>31</v>
      </c>
      <c r="U141" s="3" t="s">
        <v>29</v>
      </c>
    </row>
    <row r="142" spans="1:21" x14ac:dyDescent="0.2">
      <c r="A142" s="3">
        <v>28300</v>
      </c>
      <c r="B142" s="3">
        <v>532</v>
      </c>
      <c r="C142" s="3">
        <v>9996816</v>
      </c>
      <c r="D142" s="6">
        <v>37158</v>
      </c>
      <c r="E142" s="6">
        <v>37408</v>
      </c>
      <c r="F142" s="3" t="s">
        <v>37</v>
      </c>
      <c r="G142" s="3">
        <v>50</v>
      </c>
      <c r="H142" s="3">
        <v>-16000</v>
      </c>
      <c r="I142" s="3">
        <v>-15796.21</v>
      </c>
      <c r="J142" s="7">
        <v>27.8</v>
      </c>
      <c r="K142" s="7">
        <v>26.81</v>
      </c>
      <c r="L142" s="10">
        <f t="shared" si="4"/>
        <v>15840.000000000033</v>
      </c>
      <c r="M142" s="9">
        <f t="shared" si="3"/>
        <v>15638.247900000031</v>
      </c>
      <c r="N142" s="3" t="s">
        <v>23</v>
      </c>
      <c r="O142" s="3" t="s">
        <v>24</v>
      </c>
      <c r="P142" s="3" t="s">
        <v>35</v>
      </c>
      <c r="Q142" s="3" t="s">
        <v>26</v>
      </c>
      <c r="R142" s="3" t="s">
        <v>27</v>
      </c>
      <c r="S142" s="3" t="s">
        <v>35</v>
      </c>
      <c r="T142" s="3" t="s">
        <v>28</v>
      </c>
      <c r="U142" s="3" t="s">
        <v>29</v>
      </c>
    </row>
    <row r="143" spans="1:21" x14ac:dyDescent="0.2">
      <c r="A143" s="3">
        <v>28424</v>
      </c>
      <c r="B143" s="3">
        <v>552</v>
      </c>
      <c r="C143" s="3">
        <v>9996914</v>
      </c>
      <c r="D143" s="6">
        <v>37176</v>
      </c>
      <c r="E143" s="6">
        <v>37408</v>
      </c>
      <c r="F143" s="3" t="s">
        <v>37</v>
      </c>
      <c r="G143" s="3">
        <v>50</v>
      </c>
      <c r="H143" s="3">
        <v>-16000</v>
      </c>
      <c r="I143" s="3">
        <v>-15796.21</v>
      </c>
      <c r="J143" s="7">
        <v>27.5</v>
      </c>
      <c r="K143" s="7">
        <v>26.81</v>
      </c>
      <c r="L143" s="10">
        <f t="shared" si="4"/>
        <v>11040.00000000002</v>
      </c>
      <c r="M143" s="9">
        <f t="shared" si="3"/>
        <v>10899.384900000019</v>
      </c>
      <c r="N143" s="3" t="s">
        <v>23</v>
      </c>
      <c r="O143" s="3" t="s">
        <v>24</v>
      </c>
      <c r="P143" s="3" t="s">
        <v>35</v>
      </c>
      <c r="Q143" s="3" t="s">
        <v>26</v>
      </c>
      <c r="R143" s="3" t="s">
        <v>27</v>
      </c>
      <c r="S143" s="3" t="s">
        <v>35</v>
      </c>
      <c r="T143" s="3" t="s">
        <v>28</v>
      </c>
      <c r="U143" s="3" t="s">
        <v>29</v>
      </c>
    </row>
    <row r="144" spans="1:21" x14ac:dyDescent="0.2">
      <c r="A144" s="3">
        <v>29008</v>
      </c>
      <c r="B144" s="3">
        <v>591</v>
      </c>
      <c r="C144" s="3">
        <v>9997386</v>
      </c>
      <c r="D144" s="6">
        <v>37223</v>
      </c>
      <c r="E144" s="6">
        <v>37408</v>
      </c>
      <c r="F144" s="3" t="s">
        <v>37</v>
      </c>
      <c r="G144" s="3">
        <v>25</v>
      </c>
      <c r="H144" s="3">
        <v>-8000</v>
      </c>
      <c r="I144" s="3">
        <v>-7898.11</v>
      </c>
      <c r="J144" s="7">
        <v>28.5</v>
      </c>
      <c r="K144" s="7">
        <v>26.81</v>
      </c>
      <c r="L144" s="10">
        <f t="shared" si="4"/>
        <v>13520.000000000011</v>
      </c>
      <c r="M144" s="9">
        <f t="shared" si="3"/>
        <v>13347.80590000001</v>
      </c>
      <c r="N144" s="3" t="s">
        <v>23</v>
      </c>
      <c r="O144" s="3" t="s">
        <v>24</v>
      </c>
      <c r="P144" s="3" t="s">
        <v>35</v>
      </c>
      <c r="Q144" s="3" t="s">
        <v>26</v>
      </c>
      <c r="R144" s="3" t="s">
        <v>32</v>
      </c>
      <c r="S144" s="3" t="s">
        <v>32</v>
      </c>
      <c r="T144" s="3" t="s">
        <v>28</v>
      </c>
      <c r="U144" s="3" t="s">
        <v>29</v>
      </c>
    </row>
    <row r="145" spans="1:21" x14ac:dyDescent="0.2">
      <c r="A145" s="3">
        <v>23815</v>
      </c>
      <c r="B145" s="3">
        <v>154</v>
      </c>
      <c r="C145" s="3">
        <v>9992877</v>
      </c>
      <c r="D145" s="6">
        <v>36970</v>
      </c>
      <c r="E145" s="6">
        <v>37438</v>
      </c>
      <c r="F145" s="3" t="s">
        <v>37</v>
      </c>
      <c r="G145" s="3">
        <v>50</v>
      </c>
      <c r="H145" s="3">
        <v>17600</v>
      </c>
      <c r="I145" s="3">
        <v>17342.669999999998</v>
      </c>
      <c r="J145" s="7">
        <v>48.4</v>
      </c>
      <c r="K145" s="7">
        <v>36.020000000000003</v>
      </c>
      <c r="L145" s="10">
        <f t="shared" si="4"/>
        <v>-217887.99999999991</v>
      </c>
      <c r="M145" s="9">
        <f t="shared" si="3"/>
        <v>-214702.2545999999</v>
      </c>
      <c r="N145" s="3" t="s">
        <v>23</v>
      </c>
      <c r="O145" s="3" t="s">
        <v>24</v>
      </c>
      <c r="P145" s="3" t="s">
        <v>35</v>
      </c>
      <c r="Q145" s="3" t="s">
        <v>26</v>
      </c>
      <c r="R145" s="3" t="s">
        <v>27</v>
      </c>
      <c r="S145" s="3" t="s">
        <v>35</v>
      </c>
      <c r="T145" s="3" t="s">
        <v>31</v>
      </c>
      <c r="U145" s="3" t="s">
        <v>29</v>
      </c>
    </row>
    <row r="146" spans="1:21" x14ac:dyDescent="0.2">
      <c r="A146" s="3">
        <v>28300</v>
      </c>
      <c r="B146" s="3">
        <v>532</v>
      </c>
      <c r="C146" s="3">
        <v>9996816</v>
      </c>
      <c r="D146" s="6">
        <v>37158</v>
      </c>
      <c r="E146" s="6">
        <v>37438</v>
      </c>
      <c r="F146" s="3" t="s">
        <v>37</v>
      </c>
      <c r="G146" s="3">
        <v>50</v>
      </c>
      <c r="H146" s="3">
        <v>-17600</v>
      </c>
      <c r="I146" s="3">
        <v>-17342.669999999998</v>
      </c>
      <c r="J146" s="7">
        <v>27.8</v>
      </c>
      <c r="K146" s="7">
        <v>33.020000000000003</v>
      </c>
      <c r="L146" s="10">
        <f t="shared" si="4"/>
        <v>-91872.000000000044</v>
      </c>
      <c r="M146" s="9">
        <f t="shared" si="3"/>
        <v>-90528.737400000027</v>
      </c>
      <c r="N146" s="3" t="s">
        <v>23</v>
      </c>
      <c r="O146" s="3" t="s">
        <v>24</v>
      </c>
      <c r="P146" s="3" t="s">
        <v>35</v>
      </c>
      <c r="Q146" s="3" t="s">
        <v>26</v>
      </c>
      <c r="R146" s="3" t="s">
        <v>27</v>
      </c>
      <c r="S146" s="3" t="s">
        <v>35</v>
      </c>
      <c r="T146" s="3" t="s">
        <v>28</v>
      </c>
      <c r="U146" s="3" t="s">
        <v>29</v>
      </c>
    </row>
    <row r="147" spans="1:21" x14ac:dyDescent="0.2">
      <c r="A147" s="3">
        <v>28424</v>
      </c>
      <c r="B147" s="3">
        <v>552</v>
      </c>
      <c r="C147" s="3">
        <v>9996914</v>
      </c>
      <c r="D147" s="6">
        <v>37176</v>
      </c>
      <c r="E147" s="6">
        <v>37438</v>
      </c>
      <c r="F147" s="3" t="s">
        <v>37</v>
      </c>
      <c r="G147" s="3">
        <v>50</v>
      </c>
      <c r="H147" s="3">
        <v>-17600</v>
      </c>
      <c r="I147" s="3">
        <v>-17342.669999999998</v>
      </c>
      <c r="J147" s="7">
        <v>27.5</v>
      </c>
      <c r="K147" s="7">
        <v>33.020000000000003</v>
      </c>
      <c r="L147" s="10">
        <f t="shared" si="4"/>
        <v>-97152.000000000058</v>
      </c>
      <c r="M147" s="9">
        <f t="shared" si="3"/>
        <v>-95731.538400000049</v>
      </c>
      <c r="N147" s="3" t="s">
        <v>23</v>
      </c>
      <c r="O147" s="3" t="s">
        <v>24</v>
      </c>
      <c r="P147" s="3" t="s">
        <v>35</v>
      </c>
      <c r="Q147" s="3" t="s">
        <v>26</v>
      </c>
      <c r="R147" s="3" t="s">
        <v>27</v>
      </c>
      <c r="S147" s="3" t="s">
        <v>35</v>
      </c>
      <c r="T147" s="3" t="s">
        <v>28</v>
      </c>
      <c r="U147" s="3" t="s">
        <v>29</v>
      </c>
    </row>
    <row r="148" spans="1:21" x14ac:dyDescent="0.2">
      <c r="A148" s="3">
        <v>29008</v>
      </c>
      <c r="B148" s="3">
        <v>591</v>
      </c>
      <c r="C148" s="3">
        <v>9997386</v>
      </c>
      <c r="D148" s="6">
        <v>37223</v>
      </c>
      <c r="E148" s="6">
        <v>37438</v>
      </c>
      <c r="F148" s="3" t="s">
        <v>37</v>
      </c>
      <c r="G148" s="3">
        <v>25</v>
      </c>
      <c r="H148" s="3">
        <v>-8800</v>
      </c>
      <c r="I148" s="3">
        <v>-8671.34</v>
      </c>
      <c r="J148" s="7">
        <v>28.5</v>
      </c>
      <c r="K148" s="7">
        <v>33.020000000000003</v>
      </c>
      <c r="L148" s="10">
        <f t="shared" si="4"/>
        <v>-39776.000000000029</v>
      </c>
      <c r="M148" s="9">
        <f t="shared" si="3"/>
        <v>-39194.456800000029</v>
      </c>
      <c r="N148" s="3" t="s">
        <v>23</v>
      </c>
      <c r="O148" s="3" t="s">
        <v>24</v>
      </c>
      <c r="P148" s="3" t="s">
        <v>35</v>
      </c>
      <c r="Q148" s="3" t="s">
        <v>26</v>
      </c>
      <c r="R148" s="3" t="s">
        <v>32</v>
      </c>
      <c r="S148" s="3" t="s">
        <v>32</v>
      </c>
      <c r="T148" s="3" t="s">
        <v>28</v>
      </c>
      <c r="U148" s="3" t="s">
        <v>29</v>
      </c>
    </row>
    <row r="149" spans="1:21" x14ac:dyDescent="0.2">
      <c r="A149" s="3">
        <v>23815</v>
      </c>
      <c r="B149" s="3">
        <v>154</v>
      </c>
      <c r="C149" s="3">
        <v>9992877</v>
      </c>
      <c r="D149" s="6">
        <v>36970</v>
      </c>
      <c r="E149" s="6">
        <v>37469</v>
      </c>
      <c r="F149" s="3" t="s">
        <v>37</v>
      </c>
      <c r="G149" s="3">
        <v>50</v>
      </c>
      <c r="H149" s="3">
        <v>17600</v>
      </c>
      <c r="I149" s="3">
        <v>17305.22</v>
      </c>
      <c r="J149" s="7">
        <v>48.4</v>
      </c>
      <c r="K149" s="7">
        <v>36.020000000000003</v>
      </c>
      <c r="L149" s="10">
        <f t="shared" si="4"/>
        <v>-217887.99999999991</v>
      </c>
      <c r="M149" s="9">
        <f t="shared" si="3"/>
        <v>-214238.62359999993</v>
      </c>
      <c r="N149" s="3" t="s">
        <v>23</v>
      </c>
      <c r="O149" s="3" t="s">
        <v>24</v>
      </c>
      <c r="P149" s="3" t="s">
        <v>35</v>
      </c>
      <c r="Q149" s="3" t="s">
        <v>26</v>
      </c>
      <c r="R149" s="3" t="s">
        <v>27</v>
      </c>
      <c r="S149" s="3" t="s">
        <v>35</v>
      </c>
      <c r="T149" s="3" t="s">
        <v>31</v>
      </c>
      <c r="U149" s="3" t="s">
        <v>29</v>
      </c>
    </row>
    <row r="150" spans="1:21" x14ac:dyDescent="0.2">
      <c r="A150" s="3">
        <v>28300</v>
      </c>
      <c r="B150" s="3">
        <v>532</v>
      </c>
      <c r="C150" s="3">
        <v>9996816</v>
      </c>
      <c r="D150" s="6">
        <v>37158</v>
      </c>
      <c r="E150" s="6">
        <v>37469</v>
      </c>
      <c r="F150" s="3" t="s">
        <v>37</v>
      </c>
      <c r="G150" s="3">
        <v>50</v>
      </c>
      <c r="H150" s="3">
        <v>-17600</v>
      </c>
      <c r="I150" s="3">
        <v>-17305.22</v>
      </c>
      <c r="J150" s="7">
        <v>27.8</v>
      </c>
      <c r="K150" s="7">
        <v>33.020000000000003</v>
      </c>
      <c r="L150" s="10">
        <f t="shared" si="4"/>
        <v>-91872.000000000044</v>
      </c>
      <c r="M150" s="9">
        <f t="shared" si="3"/>
        <v>-90333.248400000055</v>
      </c>
      <c r="N150" s="3" t="s">
        <v>23</v>
      </c>
      <c r="O150" s="3" t="s">
        <v>24</v>
      </c>
      <c r="P150" s="3" t="s">
        <v>35</v>
      </c>
      <c r="Q150" s="3" t="s">
        <v>26</v>
      </c>
      <c r="R150" s="3" t="s">
        <v>27</v>
      </c>
      <c r="S150" s="3" t="s">
        <v>35</v>
      </c>
      <c r="T150" s="3" t="s">
        <v>28</v>
      </c>
      <c r="U150" s="3" t="s">
        <v>29</v>
      </c>
    </row>
    <row r="151" spans="1:21" x14ac:dyDescent="0.2">
      <c r="A151" s="3">
        <v>28424</v>
      </c>
      <c r="B151" s="3">
        <v>552</v>
      </c>
      <c r="C151" s="3">
        <v>9996914</v>
      </c>
      <c r="D151" s="6">
        <v>37176</v>
      </c>
      <c r="E151" s="6">
        <v>37469</v>
      </c>
      <c r="F151" s="3" t="s">
        <v>37</v>
      </c>
      <c r="G151" s="3">
        <v>50</v>
      </c>
      <c r="H151" s="3">
        <v>-17600</v>
      </c>
      <c r="I151" s="3">
        <v>-17305.22</v>
      </c>
      <c r="J151" s="7">
        <v>27.5</v>
      </c>
      <c r="K151" s="7">
        <v>33.020000000000003</v>
      </c>
      <c r="L151" s="10">
        <f t="shared" si="4"/>
        <v>-97152.000000000058</v>
      </c>
      <c r="M151" s="9">
        <f t="shared" si="3"/>
        <v>-95524.814400000061</v>
      </c>
      <c r="N151" s="3" t="s">
        <v>23</v>
      </c>
      <c r="O151" s="3" t="s">
        <v>24</v>
      </c>
      <c r="P151" s="3" t="s">
        <v>35</v>
      </c>
      <c r="Q151" s="3" t="s">
        <v>26</v>
      </c>
      <c r="R151" s="3" t="s">
        <v>27</v>
      </c>
      <c r="S151" s="3" t="s">
        <v>35</v>
      </c>
      <c r="T151" s="3" t="s">
        <v>28</v>
      </c>
      <c r="U151" s="3" t="s">
        <v>29</v>
      </c>
    </row>
    <row r="152" spans="1:21" x14ac:dyDescent="0.2">
      <c r="A152" s="3">
        <v>29008</v>
      </c>
      <c r="B152" s="3">
        <v>591</v>
      </c>
      <c r="C152" s="3">
        <v>9997386</v>
      </c>
      <c r="D152" s="6">
        <v>37223</v>
      </c>
      <c r="E152" s="6">
        <v>37469</v>
      </c>
      <c r="F152" s="3" t="s">
        <v>37</v>
      </c>
      <c r="G152" s="3">
        <v>25</v>
      </c>
      <c r="H152" s="3">
        <v>-8800</v>
      </c>
      <c r="I152" s="3">
        <v>-8652.61</v>
      </c>
      <c r="J152" s="7">
        <v>28.5</v>
      </c>
      <c r="K152" s="7">
        <v>33.020000000000003</v>
      </c>
      <c r="L152" s="10">
        <f t="shared" si="4"/>
        <v>-39776.000000000029</v>
      </c>
      <c r="M152" s="9">
        <f t="shared" si="3"/>
        <v>-39109.79720000003</v>
      </c>
      <c r="N152" s="3" t="s">
        <v>23</v>
      </c>
      <c r="O152" s="3" t="s">
        <v>24</v>
      </c>
      <c r="P152" s="3" t="s">
        <v>35</v>
      </c>
      <c r="Q152" s="3" t="s">
        <v>26</v>
      </c>
      <c r="R152" s="3" t="s">
        <v>32</v>
      </c>
      <c r="S152" s="3" t="s">
        <v>32</v>
      </c>
      <c r="T152" s="3" t="s">
        <v>28</v>
      </c>
      <c r="U152" s="3" t="s">
        <v>29</v>
      </c>
    </row>
    <row r="153" spans="1:21" x14ac:dyDescent="0.2">
      <c r="A153" s="3">
        <v>23815</v>
      </c>
      <c r="B153" s="3">
        <v>154</v>
      </c>
      <c r="C153" s="3">
        <v>9992877</v>
      </c>
      <c r="D153" s="6">
        <v>36970</v>
      </c>
      <c r="E153" s="6">
        <v>37500</v>
      </c>
      <c r="F153" s="3" t="s">
        <v>37</v>
      </c>
      <c r="G153" s="3">
        <v>50</v>
      </c>
      <c r="H153" s="3">
        <v>16000</v>
      </c>
      <c r="I153" s="3">
        <v>15697.57</v>
      </c>
      <c r="J153" s="7">
        <v>48.4</v>
      </c>
      <c r="K153" s="7">
        <v>23.37</v>
      </c>
      <c r="L153" s="10">
        <f t="shared" si="4"/>
        <v>-400479.99999999994</v>
      </c>
      <c r="M153" s="9">
        <f t="shared" si="3"/>
        <v>-392910.17709999997</v>
      </c>
      <c r="N153" s="3" t="s">
        <v>23</v>
      </c>
      <c r="O153" s="3" t="s">
        <v>24</v>
      </c>
      <c r="P153" s="3" t="s">
        <v>35</v>
      </c>
      <c r="Q153" s="3" t="s">
        <v>26</v>
      </c>
      <c r="R153" s="3" t="s">
        <v>27</v>
      </c>
      <c r="S153" s="3" t="s">
        <v>35</v>
      </c>
      <c r="T153" s="3" t="s">
        <v>31</v>
      </c>
      <c r="U153" s="3" t="s">
        <v>29</v>
      </c>
    </row>
    <row r="154" spans="1:21" x14ac:dyDescent="0.2">
      <c r="A154" s="3">
        <v>28300</v>
      </c>
      <c r="B154" s="3">
        <v>532</v>
      </c>
      <c r="C154" s="3">
        <v>9996816</v>
      </c>
      <c r="D154" s="6">
        <v>37158</v>
      </c>
      <c r="E154" s="6">
        <v>37500</v>
      </c>
      <c r="F154" s="3" t="s">
        <v>37</v>
      </c>
      <c r="G154" s="3">
        <v>50</v>
      </c>
      <c r="H154" s="3">
        <v>-16000</v>
      </c>
      <c r="I154" s="3">
        <v>-15697.57</v>
      </c>
      <c r="J154" s="7">
        <v>27.8</v>
      </c>
      <c r="K154" s="7">
        <v>21.42</v>
      </c>
      <c r="L154" s="10">
        <f t="shared" si="4"/>
        <v>102079.99999999999</v>
      </c>
      <c r="M154" s="9">
        <f t="shared" si="3"/>
        <v>100150.49659999998</v>
      </c>
      <c r="N154" s="3" t="s">
        <v>23</v>
      </c>
      <c r="O154" s="3" t="s">
        <v>24</v>
      </c>
      <c r="P154" s="3" t="s">
        <v>35</v>
      </c>
      <c r="Q154" s="3" t="s">
        <v>26</v>
      </c>
      <c r="R154" s="3" t="s">
        <v>27</v>
      </c>
      <c r="S154" s="3" t="s">
        <v>35</v>
      </c>
      <c r="T154" s="3" t="s">
        <v>28</v>
      </c>
      <c r="U154" s="3" t="s">
        <v>29</v>
      </c>
    </row>
    <row r="155" spans="1:21" x14ac:dyDescent="0.2">
      <c r="A155" s="3">
        <v>28424</v>
      </c>
      <c r="B155" s="3">
        <v>552</v>
      </c>
      <c r="C155" s="3">
        <v>9996914</v>
      </c>
      <c r="D155" s="6">
        <v>37176</v>
      </c>
      <c r="E155" s="6">
        <v>37500</v>
      </c>
      <c r="F155" s="3" t="s">
        <v>37</v>
      </c>
      <c r="G155" s="3">
        <v>50</v>
      </c>
      <c r="H155" s="3">
        <v>-16000</v>
      </c>
      <c r="I155" s="3">
        <v>-15697.57</v>
      </c>
      <c r="J155" s="7">
        <v>27.5</v>
      </c>
      <c r="K155" s="7">
        <v>21.42</v>
      </c>
      <c r="L155" s="10">
        <f t="shared" si="4"/>
        <v>97279.999999999971</v>
      </c>
      <c r="M155" s="9">
        <f t="shared" si="3"/>
        <v>95441.225599999976</v>
      </c>
      <c r="N155" s="3" t="s">
        <v>23</v>
      </c>
      <c r="O155" s="3" t="s">
        <v>24</v>
      </c>
      <c r="P155" s="3" t="s">
        <v>35</v>
      </c>
      <c r="Q155" s="3" t="s">
        <v>26</v>
      </c>
      <c r="R155" s="3" t="s">
        <v>27</v>
      </c>
      <c r="S155" s="3" t="s">
        <v>35</v>
      </c>
      <c r="T155" s="3" t="s">
        <v>28</v>
      </c>
      <c r="U155" s="3" t="s">
        <v>29</v>
      </c>
    </row>
    <row r="156" spans="1:21" x14ac:dyDescent="0.2">
      <c r="A156" s="3">
        <v>29008</v>
      </c>
      <c r="B156" s="3">
        <v>591</v>
      </c>
      <c r="C156" s="3">
        <v>9997386</v>
      </c>
      <c r="D156" s="6">
        <v>37223</v>
      </c>
      <c r="E156" s="6">
        <v>37500</v>
      </c>
      <c r="F156" s="3" t="s">
        <v>37</v>
      </c>
      <c r="G156" s="3">
        <v>25</v>
      </c>
      <c r="H156" s="3">
        <v>-8000</v>
      </c>
      <c r="I156" s="3">
        <v>-7848.78</v>
      </c>
      <c r="J156" s="7">
        <v>28.5</v>
      </c>
      <c r="K156" s="7">
        <v>21.42</v>
      </c>
      <c r="L156" s="10">
        <f t="shared" si="4"/>
        <v>56639.999999999985</v>
      </c>
      <c r="M156" s="9">
        <f t="shared" si="3"/>
        <v>55569.362399999984</v>
      </c>
      <c r="N156" s="3" t="s">
        <v>23</v>
      </c>
      <c r="O156" s="3" t="s">
        <v>24</v>
      </c>
      <c r="P156" s="3" t="s">
        <v>35</v>
      </c>
      <c r="Q156" s="3" t="s">
        <v>26</v>
      </c>
      <c r="R156" s="3" t="s">
        <v>32</v>
      </c>
      <c r="S156" s="3" t="s">
        <v>32</v>
      </c>
      <c r="T156" s="3" t="s">
        <v>28</v>
      </c>
      <c r="U156" s="3" t="s">
        <v>29</v>
      </c>
    </row>
    <row r="157" spans="1:21" x14ac:dyDescent="0.2">
      <c r="A157" s="3">
        <v>23815</v>
      </c>
      <c r="B157" s="3">
        <v>154</v>
      </c>
      <c r="C157" s="3">
        <v>9992877</v>
      </c>
      <c r="D157" s="6">
        <v>36970</v>
      </c>
      <c r="E157" s="6">
        <v>37530</v>
      </c>
      <c r="F157" s="3" t="s">
        <v>37</v>
      </c>
      <c r="G157" s="3">
        <v>50</v>
      </c>
      <c r="H157" s="3">
        <v>18400</v>
      </c>
      <c r="I157" s="3">
        <v>18008.86</v>
      </c>
      <c r="J157" s="7">
        <v>48.4</v>
      </c>
      <c r="K157" s="7">
        <v>21.88</v>
      </c>
      <c r="L157" s="10">
        <f t="shared" si="4"/>
        <v>-487968</v>
      </c>
      <c r="M157" s="9">
        <f t="shared" si="3"/>
        <v>-477594.96720000001</v>
      </c>
      <c r="N157" s="3" t="s">
        <v>23</v>
      </c>
      <c r="O157" s="3" t="s">
        <v>24</v>
      </c>
      <c r="P157" s="3" t="s">
        <v>35</v>
      </c>
      <c r="Q157" s="3" t="s">
        <v>26</v>
      </c>
      <c r="R157" s="3" t="s">
        <v>27</v>
      </c>
      <c r="S157" s="3" t="s">
        <v>35</v>
      </c>
      <c r="T157" s="3" t="s">
        <v>31</v>
      </c>
      <c r="U157" s="3" t="s">
        <v>29</v>
      </c>
    </row>
    <row r="158" spans="1:21" x14ac:dyDescent="0.2">
      <c r="A158" s="3">
        <v>28300</v>
      </c>
      <c r="B158" s="3">
        <v>532</v>
      </c>
      <c r="C158" s="3">
        <v>9996816</v>
      </c>
      <c r="D158" s="6">
        <v>37158</v>
      </c>
      <c r="E158" s="6">
        <v>37530</v>
      </c>
      <c r="F158" s="3" t="s">
        <v>37</v>
      </c>
      <c r="G158" s="3">
        <v>50</v>
      </c>
      <c r="H158" s="3">
        <v>-18400</v>
      </c>
      <c r="I158" s="3">
        <v>-18008.86</v>
      </c>
      <c r="J158" s="7">
        <v>27.8</v>
      </c>
      <c r="K158" s="7">
        <v>20.059999999999999</v>
      </c>
      <c r="L158" s="10">
        <f t="shared" si="4"/>
        <v>142416.00000000003</v>
      </c>
      <c r="M158" s="9">
        <f t="shared" si="3"/>
        <v>139388.57640000005</v>
      </c>
      <c r="N158" s="3" t="s">
        <v>23</v>
      </c>
      <c r="O158" s="3" t="s">
        <v>24</v>
      </c>
      <c r="P158" s="3" t="s">
        <v>35</v>
      </c>
      <c r="Q158" s="3" t="s">
        <v>26</v>
      </c>
      <c r="R158" s="3" t="s">
        <v>27</v>
      </c>
      <c r="S158" s="3" t="s">
        <v>35</v>
      </c>
      <c r="T158" s="3" t="s">
        <v>28</v>
      </c>
      <c r="U158" s="3" t="s">
        <v>29</v>
      </c>
    </row>
    <row r="159" spans="1:21" x14ac:dyDescent="0.2">
      <c r="A159" s="3">
        <v>28424</v>
      </c>
      <c r="B159" s="3">
        <v>552</v>
      </c>
      <c r="C159" s="3">
        <v>9996914</v>
      </c>
      <c r="D159" s="6">
        <v>37176</v>
      </c>
      <c r="E159" s="6">
        <v>37530</v>
      </c>
      <c r="F159" s="3" t="s">
        <v>37</v>
      </c>
      <c r="G159" s="3">
        <v>50</v>
      </c>
      <c r="H159" s="3">
        <v>-18400</v>
      </c>
      <c r="I159" s="3">
        <v>-18008.86</v>
      </c>
      <c r="J159" s="7">
        <v>27.5</v>
      </c>
      <c r="K159" s="7">
        <v>20.059999999999999</v>
      </c>
      <c r="L159" s="10">
        <f t="shared" si="4"/>
        <v>136896.00000000003</v>
      </c>
      <c r="M159" s="9">
        <f t="shared" si="3"/>
        <v>133985.91840000002</v>
      </c>
      <c r="N159" s="3" t="s">
        <v>23</v>
      </c>
      <c r="O159" s="3" t="s">
        <v>24</v>
      </c>
      <c r="P159" s="3" t="s">
        <v>35</v>
      </c>
      <c r="Q159" s="3" t="s">
        <v>26</v>
      </c>
      <c r="R159" s="3" t="s">
        <v>27</v>
      </c>
      <c r="S159" s="3" t="s">
        <v>35</v>
      </c>
      <c r="T159" s="3" t="s">
        <v>28</v>
      </c>
      <c r="U159" s="3" t="s">
        <v>29</v>
      </c>
    </row>
    <row r="160" spans="1:21" x14ac:dyDescent="0.2">
      <c r="A160" s="3">
        <v>29008</v>
      </c>
      <c r="B160" s="3">
        <v>591</v>
      </c>
      <c r="C160" s="3">
        <v>9997386</v>
      </c>
      <c r="D160" s="6">
        <v>37223</v>
      </c>
      <c r="E160" s="6">
        <v>37530</v>
      </c>
      <c r="F160" s="3" t="s">
        <v>37</v>
      </c>
      <c r="G160" s="3">
        <v>25</v>
      </c>
      <c r="H160" s="3">
        <v>-9200</v>
      </c>
      <c r="I160" s="3">
        <v>-9004.43</v>
      </c>
      <c r="J160" s="7">
        <v>28.5</v>
      </c>
      <c r="K160" s="7">
        <v>20.059999999999999</v>
      </c>
      <c r="L160" s="10">
        <f t="shared" si="4"/>
        <v>77648.000000000015</v>
      </c>
      <c r="M160" s="9">
        <f t="shared" si="3"/>
        <v>75997.38920000002</v>
      </c>
      <c r="N160" s="3" t="s">
        <v>23</v>
      </c>
      <c r="O160" s="3" t="s">
        <v>24</v>
      </c>
      <c r="P160" s="3" t="s">
        <v>35</v>
      </c>
      <c r="Q160" s="3" t="s">
        <v>26</v>
      </c>
      <c r="R160" s="3" t="s">
        <v>32</v>
      </c>
      <c r="S160" s="3" t="s">
        <v>32</v>
      </c>
      <c r="T160" s="3" t="s">
        <v>28</v>
      </c>
      <c r="U160" s="3" t="s">
        <v>29</v>
      </c>
    </row>
    <row r="161" spans="1:21" x14ac:dyDescent="0.2">
      <c r="A161" s="3">
        <v>23815</v>
      </c>
      <c r="B161" s="3">
        <v>154</v>
      </c>
      <c r="C161" s="3">
        <v>9992877</v>
      </c>
      <c r="D161" s="6">
        <v>36970</v>
      </c>
      <c r="E161" s="6">
        <v>37561</v>
      </c>
      <c r="F161" s="3" t="s">
        <v>37</v>
      </c>
      <c r="G161" s="3">
        <v>50</v>
      </c>
      <c r="H161" s="3">
        <v>16000</v>
      </c>
      <c r="I161" s="3">
        <v>15619.43</v>
      </c>
      <c r="J161" s="7">
        <v>48.4</v>
      </c>
      <c r="K161" s="7">
        <v>21.99</v>
      </c>
      <c r="L161" s="10">
        <f t="shared" si="4"/>
        <v>-422560</v>
      </c>
      <c r="M161" s="9">
        <f t="shared" si="3"/>
        <v>-412509.14630000002</v>
      </c>
      <c r="N161" s="3" t="s">
        <v>23</v>
      </c>
      <c r="O161" s="3" t="s">
        <v>24</v>
      </c>
      <c r="P161" s="3" t="s">
        <v>35</v>
      </c>
      <c r="Q161" s="3" t="s">
        <v>26</v>
      </c>
      <c r="R161" s="3" t="s">
        <v>27</v>
      </c>
      <c r="S161" s="3" t="s">
        <v>35</v>
      </c>
      <c r="T161" s="3" t="s">
        <v>31</v>
      </c>
      <c r="U161" s="3" t="s">
        <v>29</v>
      </c>
    </row>
    <row r="162" spans="1:21" x14ac:dyDescent="0.2">
      <c r="A162" s="3">
        <v>28300</v>
      </c>
      <c r="B162" s="3">
        <v>532</v>
      </c>
      <c r="C162" s="3">
        <v>9996816</v>
      </c>
      <c r="D162" s="6">
        <v>37158</v>
      </c>
      <c r="E162" s="6">
        <v>37561</v>
      </c>
      <c r="F162" s="3" t="s">
        <v>37</v>
      </c>
      <c r="G162" s="3">
        <v>50</v>
      </c>
      <c r="H162" s="3">
        <v>-16000</v>
      </c>
      <c r="I162" s="3">
        <v>-15619.43</v>
      </c>
      <c r="J162" s="7">
        <v>27.8</v>
      </c>
      <c r="K162" s="7">
        <v>20.16</v>
      </c>
      <c r="L162" s="10">
        <f t="shared" si="4"/>
        <v>122240.00000000001</v>
      </c>
      <c r="M162" s="9">
        <f t="shared" si="3"/>
        <v>119332.44520000002</v>
      </c>
      <c r="N162" s="3" t="s">
        <v>23</v>
      </c>
      <c r="O162" s="3" t="s">
        <v>24</v>
      </c>
      <c r="P162" s="3" t="s">
        <v>35</v>
      </c>
      <c r="Q162" s="3" t="s">
        <v>26</v>
      </c>
      <c r="R162" s="3" t="s">
        <v>27</v>
      </c>
      <c r="S162" s="3" t="s">
        <v>35</v>
      </c>
      <c r="T162" s="3" t="s">
        <v>28</v>
      </c>
      <c r="U162" s="3" t="s">
        <v>29</v>
      </c>
    </row>
    <row r="163" spans="1:21" x14ac:dyDescent="0.2">
      <c r="A163" s="3">
        <v>28424</v>
      </c>
      <c r="B163" s="3">
        <v>552</v>
      </c>
      <c r="C163" s="3">
        <v>9996914</v>
      </c>
      <c r="D163" s="6">
        <v>37176</v>
      </c>
      <c r="E163" s="6">
        <v>37561</v>
      </c>
      <c r="F163" s="3" t="s">
        <v>37</v>
      </c>
      <c r="G163" s="3">
        <v>50</v>
      </c>
      <c r="H163" s="3">
        <v>-16000</v>
      </c>
      <c r="I163" s="3">
        <v>-15619.43</v>
      </c>
      <c r="J163" s="7">
        <v>27.5</v>
      </c>
      <c r="K163" s="7">
        <v>20.16</v>
      </c>
      <c r="L163" s="10">
        <f t="shared" si="4"/>
        <v>117440</v>
      </c>
      <c r="M163" s="9">
        <f t="shared" si="3"/>
        <v>114646.6162</v>
      </c>
      <c r="N163" s="3" t="s">
        <v>23</v>
      </c>
      <c r="O163" s="3" t="s">
        <v>24</v>
      </c>
      <c r="P163" s="3" t="s">
        <v>35</v>
      </c>
      <c r="Q163" s="3" t="s">
        <v>26</v>
      </c>
      <c r="R163" s="3" t="s">
        <v>27</v>
      </c>
      <c r="S163" s="3" t="s">
        <v>35</v>
      </c>
      <c r="T163" s="3" t="s">
        <v>28</v>
      </c>
      <c r="U163" s="3" t="s">
        <v>29</v>
      </c>
    </row>
    <row r="164" spans="1:21" x14ac:dyDescent="0.2">
      <c r="A164" s="3">
        <v>29008</v>
      </c>
      <c r="B164" s="3">
        <v>591</v>
      </c>
      <c r="C164" s="3">
        <v>9997386</v>
      </c>
      <c r="D164" s="6">
        <v>37223</v>
      </c>
      <c r="E164" s="6">
        <v>37561</v>
      </c>
      <c r="F164" s="3" t="s">
        <v>37</v>
      </c>
      <c r="G164" s="3">
        <v>25</v>
      </c>
      <c r="H164" s="3">
        <v>-8000</v>
      </c>
      <c r="I164" s="3">
        <v>-7809.71</v>
      </c>
      <c r="J164" s="7">
        <v>28.5</v>
      </c>
      <c r="K164" s="7">
        <v>20.16</v>
      </c>
      <c r="L164" s="10">
        <f t="shared" si="4"/>
        <v>66720</v>
      </c>
      <c r="M164" s="9">
        <f t="shared" si="3"/>
        <v>65132.981399999997</v>
      </c>
      <c r="N164" s="3" t="s">
        <v>23</v>
      </c>
      <c r="O164" s="3" t="s">
        <v>24</v>
      </c>
      <c r="P164" s="3" t="s">
        <v>35</v>
      </c>
      <c r="Q164" s="3" t="s">
        <v>26</v>
      </c>
      <c r="R164" s="3" t="s">
        <v>32</v>
      </c>
      <c r="S164" s="3" t="s">
        <v>32</v>
      </c>
      <c r="T164" s="3" t="s">
        <v>28</v>
      </c>
      <c r="U164" s="3" t="s">
        <v>29</v>
      </c>
    </row>
    <row r="165" spans="1:21" x14ac:dyDescent="0.2">
      <c r="A165" s="3">
        <v>23815</v>
      </c>
      <c r="B165" s="3">
        <v>154</v>
      </c>
      <c r="C165" s="3">
        <v>9992877</v>
      </c>
      <c r="D165" s="6">
        <v>36970</v>
      </c>
      <c r="E165" s="6">
        <v>37591</v>
      </c>
      <c r="F165" s="3" t="s">
        <v>37</v>
      </c>
      <c r="G165" s="3">
        <v>50</v>
      </c>
      <c r="H165" s="3">
        <v>16800</v>
      </c>
      <c r="I165" s="3">
        <v>16355.46</v>
      </c>
      <c r="J165" s="7">
        <v>48.4</v>
      </c>
      <c r="K165" s="7">
        <v>21.85</v>
      </c>
      <c r="L165" s="10">
        <f t="shared" si="4"/>
        <v>-446039.99999999994</v>
      </c>
      <c r="M165" s="9">
        <f t="shared" si="3"/>
        <v>-434237.46299999993</v>
      </c>
      <c r="N165" s="3" t="s">
        <v>23</v>
      </c>
      <c r="O165" s="3" t="s">
        <v>24</v>
      </c>
      <c r="P165" s="3" t="s">
        <v>35</v>
      </c>
      <c r="Q165" s="3" t="s">
        <v>26</v>
      </c>
      <c r="R165" s="3" t="s">
        <v>27</v>
      </c>
      <c r="S165" s="3" t="s">
        <v>35</v>
      </c>
      <c r="T165" s="3" t="s">
        <v>31</v>
      </c>
      <c r="U165" s="3" t="s">
        <v>29</v>
      </c>
    </row>
    <row r="166" spans="1:21" x14ac:dyDescent="0.2">
      <c r="A166" s="3">
        <v>28300</v>
      </c>
      <c r="B166" s="3">
        <v>532</v>
      </c>
      <c r="C166" s="3">
        <v>9996816</v>
      </c>
      <c r="D166" s="6">
        <v>37158</v>
      </c>
      <c r="E166" s="6">
        <v>37591</v>
      </c>
      <c r="F166" s="3" t="s">
        <v>37</v>
      </c>
      <c r="G166" s="3">
        <v>50</v>
      </c>
      <c r="H166" s="3">
        <v>-16800</v>
      </c>
      <c r="I166" s="3">
        <v>-16355.46</v>
      </c>
      <c r="J166" s="7">
        <v>27.8</v>
      </c>
      <c r="K166" s="7">
        <v>20.03</v>
      </c>
      <c r="L166" s="10">
        <f t="shared" si="4"/>
        <v>130536</v>
      </c>
      <c r="M166" s="9">
        <f t="shared" si="3"/>
        <v>127081.92419999998</v>
      </c>
      <c r="N166" s="3" t="s">
        <v>23</v>
      </c>
      <c r="O166" s="3" t="s">
        <v>24</v>
      </c>
      <c r="P166" s="3" t="s">
        <v>35</v>
      </c>
      <c r="Q166" s="3" t="s">
        <v>26</v>
      </c>
      <c r="R166" s="3" t="s">
        <v>27</v>
      </c>
      <c r="S166" s="3" t="s">
        <v>35</v>
      </c>
      <c r="T166" s="3" t="s">
        <v>28</v>
      </c>
      <c r="U166" s="3" t="s">
        <v>29</v>
      </c>
    </row>
    <row r="167" spans="1:21" x14ac:dyDescent="0.2">
      <c r="A167" s="3">
        <v>28424</v>
      </c>
      <c r="B167" s="3">
        <v>552</v>
      </c>
      <c r="C167" s="3">
        <v>9996914</v>
      </c>
      <c r="D167" s="6">
        <v>37176</v>
      </c>
      <c r="E167" s="6">
        <v>37591</v>
      </c>
      <c r="F167" s="3" t="s">
        <v>37</v>
      </c>
      <c r="G167" s="3">
        <v>50</v>
      </c>
      <c r="H167" s="3">
        <v>-16800</v>
      </c>
      <c r="I167" s="3">
        <v>-16355.46</v>
      </c>
      <c r="J167" s="7">
        <v>27.5</v>
      </c>
      <c r="K167" s="7">
        <v>20.03</v>
      </c>
      <c r="L167" s="10">
        <f t="shared" si="4"/>
        <v>125495.99999999999</v>
      </c>
      <c r="M167" s="9">
        <f t="shared" si="3"/>
        <v>122175.28619999997</v>
      </c>
      <c r="N167" s="3" t="s">
        <v>23</v>
      </c>
      <c r="O167" s="3" t="s">
        <v>24</v>
      </c>
      <c r="P167" s="3" t="s">
        <v>35</v>
      </c>
      <c r="Q167" s="3" t="s">
        <v>26</v>
      </c>
      <c r="R167" s="3" t="s">
        <v>27</v>
      </c>
      <c r="S167" s="3" t="s">
        <v>35</v>
      </c>
      <c r="T167" s="3" t="s">
        <v>28</v>
      </c>
      <c r="U167" s="3" t="s">
        <v>29</v>
      </c>
    </row>
    <row r="168" spans="1:21" x14ac:dyDescent="0.2">
      <c r="A168" s="3">
        <v>29008</v>
      </c>
      <c r="B168" s="3">
        <v>591</v>
      </c>
      <c r="C168" s="3">
        <v>9997386</v>
      </c>
      <c r="D168" s="6">
        <v>37223</v>
      </c>
      <c r="E168" s="6">
        <v>37591</v>
      </c>
      <c r="F168" s="3" t="s">
        <v>37</v>
      </c>
      <c r="G168" s="3">
        <v>25</v>
      </c>
      <c r="H168" s="3">
        <v>-8400</v>
      </c>
      <c r="I168" s="3">
        <v>-8177.73</v>
      </c>
      <c r="J168" s="7">
        <v>28.5</v>
      </c>
      <c r="K168" s="7">
        <v>20.03</v>
      </c>
      <c r="L168" s="10">
        <f t="shared" si="4"/>
        <v>71147.999999999985</v>
      </c>
      <c r="M168" s="9">
        <f t="shared" si="3"/>
        <v>69265.373099999983</v>
      </c>
      <c r="N168" s="3" t="s">
        <v>23</v>
      </c>
      <c r="O168" s="3" t="s">
        <v>24</v>
      </c>
      <c r="P168" s="3" t="s">
        <v>35</v>
      </c>
      <c r="Q168" s="3" t="s">
        <v>26</v>
      </c>
      <c r="R168" s="3" t="s">
        <v>32</v>
      </c>
      <c r="S168" s="3" t="s">
        <v>32</v>
      </c>
      <c r="T168" s="3" t="s">
        <v>28</v>
      </c>
      <c r="U168" s="3" t="s">
        <v>29</v>
      </c>
    </row>
    <row r="169" spans="1:21" x14ac:dyDescent="0.2">
      <c r="A169" s="3">
        <v>23814</v>
      </c>
      <c r="B169" s="3">
        <v>155</v>
      </c>
      <c r="C169" s="3">
        <v>9992876</v>
      </c>
      <c r="D169" s="6">
        <v>36970</v>
      </c>
      <c r="E169" s="6">
        <v>37622</v>
      </c>
      <c r="F169" s="3" t="s">
        <v>37</v>
      </c>
      <c r="G169" s="3">
        <v>50</v>
      </c>
      <c r="H169" s="3">
        <v>17600</v>
      </c>
      <c r="I169" s="3">
        <v>17083.53</v>
      </c>
      <c r="J169" s="7">
        <v>46.6</v>
      </c>
      <c r="K169" s="7">
        <v>32.44</v>
      </c>
      <c r="L169" s="10">
        <f t="shared" si="4"/>
        <v>-249216.00000000006</v>
      </c>
      <c r="M169" s="9">
        <f t="shared" si="3"/>
        <v>-241902.78480000005</v>
      </c>
      <c r="N169" s="3" t="s">
        <v>23</v>
      </c>
      <c r="O169" s="3" t="s">
        <v>24</v>
      </c>
      <c r="P169" s="3" t="s">
        <v>35</v>
      </c>
      <c r="Q169" s="3" t="s">
        <v>26</v>
      </c>
      <c r="R169" s="3" t="s">
        <v>27</v>
      </c>
      <c r="S169" s="3" t="s">
        <v>35</v>
      </c>
      <c r="T169" s="3" t="s">
        <v>31</v>
      </c>
      <c r="U169" s="3" t="s">
        <v>29</v>
      </c>
    </row>
    <row r="170" spans="1:21" x14ac:dyDescent="0.2">
      <c r="A170" s="3">
        <v>28299</v>
      </c>
      <c r="B170" s="3">
        <v>531</v>
      </c>
      <c r="C170" s="3">
        <v>9996815</v>
      </c>
      <c r="D170" s="6">
        <v>37158</v>
      </c>
      <c r="E170" s="6">
        <v>37622</v>
      </c>
      <c r="F170" s="3" t="s">
        <v>37</v>
      </c>
      <c r="G170" s="3">
        <v>50</v>
      </c>
      <c r="H170" s="3">
        <v>-17600</v>
      </c>
      <c r="I170" s="3">
        <v>-17083.53</v>
      </c>
      <c r="J170" s="7">
        <v>30</v>
      </c>
      <c r="K170" s="7">
        <v>31.66</v>
      </c>
      <c r="L170" s="10">
        <f t="shared" si="4"/>
        <v>-29216.000000000004</v>
      </c>
      <c r="M170" s="9">
        <f t="shared" si="3"/>
        <v>-28358.659800000001</v>
      </c>
      <c r="N170" s="3" t="s">
        <v>23</v>
      </c>
      <c r="O170" s="3" t="s">
        <v>24</v>
      </c>
      <c r="P170" s="3" t="s">
        <v>35</v>
      </c>
      <c r="Q170" s="3" t="s">
        <v>26</v>
      </c>
      <c r="R170" s="3" t="s">
        <v>27</v>
      </c>
      <c r="S170" s="3" t="s">
        <v>35</v>
      </c>
      <c r="T170" s="3" t="s">
        <v>28</v>
      </c>
      <c r="U170" s="3" t="s">
        <v>29</v>
      </c>
    </row>
    <row r="171" spans="1:21" x14ac:dyDescent="0.2">
      <c r="A171" s="3">
        <v>28489</v>
      </c>
      <c r="B171" s="3">
        <v>572</v>
      </c>
      <c r="C171" s="3">
        <v>9996964</v>
      </c>
      <c r="D171" s="6">
        <v>37187</v>
      </c>
      <c r="E171" s="6">
        <v>37622</v>
      </c>
      <c r="F171" s="3" t="s">
        <v>37</v>
      </c>
      <c r="G171" s="3">
        <v>50</v>
      </c>
      <c r="H171" s="3">
        <v>-17600</v>
      </c>
      <c r="I171" s="3">
        <v>-17083.53</v>
      </c>
      <c r="J171" s="7">
        <v>33.25</v>
      </c>
      <c r="K171" s="7">
        <v>31.66</v>
      </c>
      <c r="L171" s="10">
        <f t="shared" si="4"/>
        <v>27983.999999999996</v>
      </c>
      <c r="M171" s="9">
        <f t="shared" si="3"/>
        <v>27162.812699999995</v>
      </c>
      <c r="N171" s="3" t="s">
        <v>23</v>
      </c>
      <c r="O171" s="3" t="s">
        <v>24</v>
      </c>
      <c r="P171" s="3" t="s">
        <v>35</v>
      </c>
      <c r="Q171" s="3" t="s">
        <v>26</v>
      </c>
      <c r="R171" s="3" t="s">
        <v>27</v>
      </c>
      <c r="S171" s="3" t="s">
        <v>35</v>
      </c>
      <c r="T171" s="3" t="s">
        <v>28</v>
      </c>
      <c r="U171" s="3" t="s">
        <v>29</v>
      </c>
    </row>
    <row r="172" spans="1:21" x14ac:dyDescent="0.2">
      <c r="A172" s="3">
        <v>29010</v>
      </c>
      <c r="B172" s="3">
        <v>593</v>
      </c>
      <c r="C172" s="3">
        <v>9997390</v>
      </c>
      <c r="D172" s="6">
        <v>37224</v>
      </c>
      <c r="E172" s="6">
        <v>37622</v>
      </c>
      <c r="F172" s="3" t="s">
        <v>37</v>
      </c>
      <c r="G172" s="3">
        <v>25</v>
      </c>
      <c r="H172" s="3">
        <v>-8800</v>
      </c>
      <c r="I172" s="3">
        <v>-8541.76</v>
      </c>
      <c r="J172" s="7">
        <v>31.4</v>
      </c>
      <c r="K172" s="7">
        <v>31.66</v>
      </c>
      <c r="L172" s="10">
        <f t="shared" si="4"/>
        <v>-2288.0000000000136</v>
      </c>
      <c r="M172" s="9">
        <f t="shared" si="3"/>
        <v>-2220.8576000000135</v>
      </c>
      <c r="N172" s="3" t="s">
        <v>23</v>
      </c>
      <c r="O172" s="3" t="s">
        <v>24</v>
      </c>
      <c r="P172" s="3" t="s">
        <v>35</v>
      </c>
      <c r="Q172" s="3" t="s">
        <v>26</v>
      </c>
      <c r="R172" s="3" t="s">
        <v>32</v>
      </c>
      <c r="S172" s="3" t="s">
        <v>32</v>
      </c>
      <c r="T172" s="3" t="s">
        <v>28</v>
      </c>
      <c r="U172" s="3" t="s">
        <v>29</v>
      </c>
    </row>
    <row r="173" spans="1:21" x14ac:dyDescent="0.2">
      <c r="A173" s="3">
        <v>23814</v>
      </c>
      <c r="B173" s="3">
        <v>155</v>
      </c>
      <c r="C173" s="3">
        <v>9992876</v>
      </c>
      <c r="D173" s="6">
        <v>36970</v>
      </c>
      <c r="E173" s="6">
        <v>37653</v>
      </c>
      <c r="F173" s="3" t="s">
        <v>37</v>
      </c>
      <c r="G173" s="3">
        <v>50</v>
      </c>
      <c r="H173" s="3">
        <v>16000</v>
      </c>
      <c r="I173" s="3">
        <v>15484.11</v>
      </c>
      <c r="J173" s="7">
        <v>46.6</v>
      </c>
      <c r="K173" s="7">
        <v>31.73</v>
      </c>
      <c r="L173" s="10">
        <f t="shared" si="4"/>
        <v>-237920.00000000003</v>
      </c>
      <c r="M173" s="9">
        <f t="shared" si="3"/>
        <v>-230248.71570000003</v>
      </c>
      <c r="N173" s="3" t="s">
        <v>23</v>
      </c>
      <c r="O173" s="3" t="s">
        <v>24</v>
      </c>
      <c r="P173" s="3" t="s">
        <v>35</v>
      </c>
      <c r="Q173" s="3" t="s">
        <v>26</v>
      </c>
      <c r="R173" s="3" t="s">
        <v>27</v>
      </c>
      <c r="S173" s="3" t="s">
        <v>35</v>
      </c>
      <c r="T173" s="3" t="s">
        <v>31</v>
      </c>
      <c r="U173" s="3" t="s">
        <v>29</v>
      </c>
    </row>
    <row r="174" spans="1:21" x14ac:dyDescent="0.2">
      <c r="A174" s="3">
        <v>28299</v>
      </c>
      <c r="B174" s="3">
        <v>531</v>
      </c>
      <c r="C174" s="3">
        <v>9996815</v>
      </c>
      <c r="D174" s="6">
        <v>37158</v>
      </c>
      <c r="E174" s="6">
        <v>37653</v>
      </c>
      <c r="F174" s="3" t="s">
        <v>37</v>
      </c>
      <c r="G174" s="3">
        <v>50</v>
      </c>
      <c r="H174" s="3">
        <v>-16000</v>
      </c>
      <c r="I174" s="3">
        <v>-15484.11</v>
      </c>
      <c r="J174" s="7">
        <v>30</v>
      </c>
      <c r="K174" s="7">
        <v>30.96</v>
      </c>
      <c r="L174" s="10">
        <f t="shared" si="4"/>
        <v>-15360.000000000015</v>
      </c>
      <c r="M174" s="9">
        <f t="shared" si="3"/>
        <v>-14864.745600000013</v>
      </c>
      <c r="N174" s="3" t="s">
        <v>23</v>
      </c>
      <c r="O174" s="3" t="s">
        <v>24</v>
      </c>
      <c r="P174" s="3" t="s">
        <v>35</v>
      </c>
      <c r="Q174" s="3" t="s">
        <v>26</v>
      </c>
      <c r="R174" s="3" t="s">
        <v>27</v>
      </c>
      <c r="S174" s="3" t="s">
        <v>35</v>
      </c>
      <c r="T174" s="3" t="s">
        <v>28</v>
      </c>
      <c r="U174" s="3" t="s">
        <v>29</v>
      </c>
    </row>
    <row r="175" spans="1:21" x14ac:dyDescent="0.2">
      <c r="A175" s="3">
        <v>28489</v>
      </c>
      <c r="B175" s="3">
        <v>572</v>
      </c>
      <c r="C175" s="3">
        <v>9996964</v>
      </c>
      <c r="D175" s="6">
        <v>37187</v>
      </c>
      <c r="E175" s="6">
        <v>37653</v>
      </c>
      <c r="F175" s="3" t="s">
        <v>37</v>
      </c>
      <c r="G175" s="3">
        <v>50</v>
      </c>
      <c r="H175" s="3">
        <v>-16000</v>
      </c>
      <c r="I175" s="3">
        <v>-15484.11</v>
      </c>
      <c r="J175" s="7">
        <v>33.25</v>
      </c>
      <c r="K175" s="7">
        <v>30.96</v>
      </c>
      <c r="L175" s="10">
        <f t="shared" si="4"/>
        <v>36639.999999999985</v>
      </c>
      <c r="M175" s="9">
        <f t="shared" si="3"/>
        <v>35458.611899999989</v>
      </c>
      <c r="N175" s="3" t="s">
        <v>23</v>
      </c>
      <c r="O175" s="3" t="s">
        <v>24</v>
      </c>
      <c r="P175" s="3" t="s">
        <v>35</v>
      </c>
      <c r="Q175" s="3" t="s">
        <v>26</v>
      </c>
      <c r="R175" s="3" t="s">
        <v>27</v>
      </c>
      <c r="S175" s="3" t="s">
        <v>35</v>
      </c>
      <c r="T175" s="3" t="s">
        <v>28</v>
      </c>
      <c r="U175" s="3" t="s">
        <v>29</v>
      </c>
    </row>
    <row r="176" spans="1:21" x14ac:dyDescent="0.2">
      <c r="A176" s="3">
        <v>29010</v>
      </c>
      <c r="B176" s="3">
        <v>593</v>
      </c>
      <c r="C176" s="3">
        <v>9997390</v>
      </c>
      <c r="D176" s="6">
        <v>37224</v>
      </c>
      <c r="E176" s="6">
        <v>37653</v>
      </c>
      <c r="F176" s="3" t="s">
        <v>37</v>
      </c>
      <c r="G176" s="3">
        <v>25</v>
      </c>
      <c r="H176" s="3">
        <v>-8000</v>
      </c>
      <c r="I176" s="3">
        <v>-7742.06</v>
      </c>
      <c r="J176" s="7">
        <v>31.4</v>
      </c>
      <c r="K176" s="7">
        <v>30.96</v>
      </c>
      <c r="L176" s="10">
        <f t="shared" si="4"/>
        <v>3519.9999999999818</v>
      </c>
      <c r="M176" s="9">
        <f t="shared" si="3"/>
        <v>3406.5063999999825</v>
      </c>
      <c r="N176" s="3" t="s">
        <v>23</v>
      </c>
      <c r="O176" s="3" t="s">
        <v>24</v>
      </c>
      <c r="P176" s="3" t="s">
        <v>35</v>
      </c>
      <c r="Q176" s="3" t="s">
        <v>26</v>
      </c>
      <c r="R176" s="3" t="s">
        <v>32</v>
      </c>
      <c r="S176" s="3" t="s">
        <v>32</v>
      </c>
      <c r="T176" s="3" t="s">
        <v>28</v>
      </c>
      <c r="U176" s="3" t="s">
        <v>29</v>
      </c>
    </row>
    <row r="177" spans="1:21" x14ac:dyDescent="0.2">
      <c r="A177" s="3">
        <v>23814</v>
      </c>
      <c r="B177" s="3">
        <v>155</v>
      </c>
      <c r="C177" s="3">
        <v>9992876</v>
      </c>
      <c r="D177" s="6">
        <v>36970</v>
      </c>
      <c r="E177" s="6">
        <v>37681</v>
      </c>
      <c r="F177" s="3" t="s">
        <v>37</v>
      </c>
      <c r="G177" s="3">
        <v>50</v>
      </c>
      <c r="H177" s="3">
        <v>16800</v>
      </c>
      <c r="I177" s="3">
        <v>16206.04</v>
      </c>
      <c r="J177" s="7">
        <v>46.6</v>
      </c>
      <c r="K177" s="7">
        <v>30.02</v>
      </c>
      <c r="L177" s="10">
        <f t="shared" si="4"/>
        <v>-278544.00000000006</v>
      </c>
      <c r="M177" s="9">
        <f t="shared" si="3"/>
        <v>-268696.14320000005</v>
      </c>
      <c r="N177" s="3" t="s">
        <v>23</v>
      </c>
      <c r="O177" s="3" t="s">
        <v>24</v>
      </c>
      <c r="P177" s="3" t="s">
        <v>35</v>
      </c>
      <c r="Q177" s="3" t="s">
        <v>26</v>
      </c>
      <c r="R177" s="3" t="s">
        <v>27</v>
      </c>
      <c r="S177" s="3" t="s">
        <v>35</v>
      </c>
      <c r="T177" s="3" t="s">
        <v>31</v>
      </c>
      <c r="U177" s="3" t="s">
        <v>29</v>
      </c>
    </row>
    <row r="178" spans="1:21" x14ac:dyDescent="0.2">
      <c r="A178" s="3">
        <v>28299</v>
      </c>
      <c r="B178" s="3">
        <v>531</v>
      </c>
      <c r="C178" s="3">
        <v>9996815</v>
      </c>
      <c r="D178" s="6">
        <v>37158</v>
      </c>
      <c r="E178" s="6">
        <v>37681</v>
      </c>
      <c r="F178" s="3" t="s">
        <v>37</v>
      </c>
      <c r="G178" s="3">
        <v>50</v>
      </c>
      <c r="H178" s="3">
        <v>-16800</v>
      </c>
      <c r="I178" s="3">
        <v>-16206.04</v>
      </c>
      <c r="J178" s="7">
        <v>30</v>
      </c>
      <c r="K178" s="7">
        <v>29.29</v>
      </c>
      <c r="L178" s="10">
        <f t="shared" si="4"/>
        <v>11928.000000000015</v>
      </c>
      <c r="M178" s="9">
        <f t="shared" si="3"/>
        <v>11506.288400000014</v>
      </c>
      <c r="N178" s="3" t="s">
        <v>23</v>
      </c>
      <c r="O178" s="3" t="s">
        <v>24</v>
      </c>
      <c r="P178" s="3" t="s">
        <v>35</v>
      </c>
      <c r="Q178" s="3" t="s">
        <v>26</v>
      </c>
      <c r="R178" s="3" t="s">
        <v>27</v>
      </c>
      <c r="S178" s="3" t="s">
        <v>35</v>
      </c>
      <c r="T178" s="3" t="s">
        <v>28</v>
      </c>
      <c r="U178" s="3" t="s">
        <v>29</v>
      </c>
    </row>
    <row r="179" spans="1:21" x14ac:dyDescent="0.2">
      <c r="A179" s="3">
        <v>28489</v>
      </c>
      <c r="B179" s="3">
        <v>572</v>
      </c>
      <c r="C179" s="3">
        <v>9996964</v>
      </c>
      <c r="D179" s="6">
        <v>37187</v>
      </c>
      <c r="E179" s="6">
        <v>37681</v>
      </c>
      <c r="F179" s="3" t="s">
        <v>37</v>
      </c>
      <c r="G179" s="3">
        <v>50</v>
      </c>
      <c r="H179" s="3">
        <v>-16800</v>
      </c>
      <c r="I179" s="3">
        <v>-16206.04</v>
      </c>
      <c r="J179" s="7">
        <v>33.25</v>
      </c>
      <c r="K179" s="7">
        <v>29.29</v>
      </c>
      <c r="L179" s="10">
        <f t="shared" si="4"/>
        <v>66528.000000000015</v>
      </c>
      <c r="M179" s="9">
        <f t="shared" si="3"/>
        <v>64175.918400000017</v>
      </c>
      <c r="N179" s="3" t="s">
        <v>23</v>
      </c>
      <c r="O179" s="3" t="s">
        <v>24</v>
      </c>
      <c r="P179" s="3" t="s">
        <v>35</v>
      </c>
      <c r="Q179" s="3" t="s">
        <v>26</v>
      </c>
      <c r="R179" s="3" t="s">
        <v>27</v>
      </c>
      <c r="S179" s="3" t="s">
        <v>35</v>
      </c>
      <c r="T179" s="3" t="s">
        <v>28</v>
      </c>
      <c r="U179" s="3" t="s">
        <v>29</v>
      </c>
    </row>
    <row r="180" spans="1:21" x14ac:dyDescent="0.2">
      <c r="A180" s="3">
        <v>29010</v>
      </c>
      <c r="B180" s="3">
        <v>593</v>
      </c>
      <c r="C180" s="3">
        <v>9997390</v>
      </c>
      <c r="D180" s="6">
        <v>37224</v>
      </c>
      <c r="E180" s="6">
        <v>37681</v>
      </c>
      <c r="F180" s="3" t="s">
        <v>37</v>
      </c>
      <c r="G180" s="3">
        <v>25</v>
      </c>
      <c r="H180" s="3">
        <v>-8400</v>
      </c>
      <c r="I180" s="3">
        <v>-8103.02</v>
      </c>
      <c r="J180" s="7">
        <v>31.4</v>
      </c>
      <c r="K180" s="7">
        <v>29.29</v>
      </c>
      <c r="L180" s="10">
        <f t="shared" si="4"/>
        <v>17723.999999999996</v>
      </c>
      <c r="M180" s="9">
        <f t="shared" ref="M180:M241" si="5">(+K180-J180)*I180</f>
        <v>17097.372199999998</v>
      </c>
      <c r="N180" s="3" t="s">
        <v>23</v>
      </c>
      <c r="O180" s="3" t="s">
        <v>24</v>
      </c>
      <c r="P180" s="3" t="s">
        <v>35</v>
      </c>
      <c r="Q180" s="3" t="s">
        <v>26</v>
      </c>
      <c r="R180" s="3" t="s">
        <v>32</v>
      </c>
      <c r="S180" s="3" t="s">
        <v>32</v>
      </c>
      <c r="T180" s="3" t="s">
        <v>28</v>
      </c>
      <c r="U180" s="3" t="s">
        <v>29</v>
      </c>
    </row>
    <row r="181" spans="1:21" x14ac:dyDescent="0.2">
      <c r="A181" s="3">
        <v>23814</v>
      </c>
      <c r="B181" s="3">
        <v>155</v>
      </c>
      <c r="C181" s="3">
        <v>9992876</v>
      </c>
      <c r="D181" s="6">
        <v>36970</v>
      </c>
      <c r="E181" s="6">
        <v>37712</v>
      </c>
      <c r="F181" s="3" t="s">
        <v>37</v>
      </c>
      <c r="G181" s="3">
        <v>50</v>
      </c>
      <c r="H181" s="3">
        <v>17600</v>
      </c>
      <c r="I181" s="3">
        <v>16920.189999999999</v>
      </c>
      <c r="J181" s="7">
        <v>46.6</v>
      </c>
      <c r="K181" s="7">
        <v>28.92</v>
      </c>
      <c r="L181" s="10">
        <f t="shared" si="4"/>
        <v>-311168</v>
      </c>
      <c r="M181" s="9">
        <f t="shared" si="5"/>
        <v>-299148.95919999998</v>
      </c>
      <c r="N181" s="3" t="s">
        <v>23</v>
      </c>
      <c r="O181" s="3" t="s">
        <v>24</v>
      </c>
      <c r="P181" s="3" t="s">
        <v>35</v>
      </c>
      <c r="Q181" s="3" t="s">
        <v>26</v>
      </c>
      <c r="R181" s="3" t="s">
        <v>27</v>
      </c>
      <c r="S181" s="3" t="s">
        <v>35</v>
      </c>
      <c r="T181" s="3" t="s">
        <v>31</v>
      </c>
      <c r="U181" s="3" t="s">
        <v>29</v>
      </c>
    </row>
    <row r="182" spans="1:21" x14ac:dyDescent="0.2">
      <c r="A182" s="3">
        <v>28299</v>
      </c>
      <c r="B182" s="3">
        <v>531</v>
      </c>
      <c r="C182" s="3">
        <v>9996815</v>
      </c>
      <c r="D182" s="6">
        <v>37158</v>
      </c>
      <c r="E182" s="6">
        <v>37712</v>
      </c>
      <c r="F182" s="3" t="s">
        <v>37</v>
      </c>
      <c r="G182" s="3">
        <v>50</v>
      </c>
      <c r="H182" s="3">
        <v>-17600</v>
      </c>
      <c r="I182" s="3">
        <v>-16920.189999999999</v>
      </c>
      <c r="J182" s="7">
        <v>30</v>
      </c>
      <c r="K182" s="7">
        <v>28.22</v>
      </c>
      <c r="L182" s="10">
        <f t="shared" si="4"/>
        <v>31328.000000000022</v>
      </c>
      <c r="M182" s="9">
        <f t="shared" si="5"/>
        <v>30117.938200000019</v>
      </c>
      <c r="N182" s="3" t="s">
        <v>23</v>
      </c>
      <c r="O182" s="3" t="s">
        <v>24</v>
      </c>
      <c r="P182" s="3" t="s">
        <v>35</v>
      </c>
      <c r="Q182" s="3" t="s">
        <v>26</v>
      </c>
      <c r="R182" s="3" t="s">
        <v>27</v>
      </c>
      <c r="S182" s="3" t="s">
        <v>35</v>
      </c>
      <c r="T182" s="3" t="s">
        <v>28</v>
      </c>
      <c r="U182" s="3" t="s">
        <v>29</v>
      </c>
    </row>
    <row r="183" spans="1:21" x14ac:dyDescent="0.2">
      <c r="A183" s="3">
        <v>28489</v>
      </c>
      <c r="B183" s="3">
        <v>572</v>
      </c>
      <c r="C183" s="3">
        <v>9996964</v>
      </c>
      <c r="D183" s="6">
        <v>37187</v>
      </c>
      <c r="E183" s="6">
        <v>37712</v>
      </c>
      <c r="F183" s="3" t="s">
        <v>37</v>
      </c>
      <c r="G183" s="3">
        <v>50</v>
      </c>
      <c r="H183" s="3">
        <v>-17600</v>
      </c>
      <c r="I183" s="3">
        <v>-16920.189999999999</v>
      </c>
      <c r="J183" s="7">
        <v>33.25</v>
      </c>
      <c r="K183" s="7">
        <v>28.22</v>
      </c>
      <c r="L183" s="10">
        <f t="shared" si="4"/>
        <v>88528.000000000015</v>
      </c>
      <c r="M183" s="9">
        <f t="shared" si="5"/>
        <v>85108.555700000012</v>
      </c>
      <c r="N183" s="3" t="s">
        <v>23</v>
      </c>
      <c r="O183" s="3" t="s">
        <v>24</v>
      </c>
      <c r="P183" s="3" t="s">
        <v>35</v>
      </c>
      <c r="Q183" s="3" t="s">
        <v>26</v>
      </c>
      <c r="R183" s="3" t="s">
        <v>27</v>
      </c>
      <c r="S183" s="3" t="s">
        <v>35</v>
      </c>
      <c r="T183" s="3" t="s">
        <v>28</v>
      </c>
      <c r="U183" s="3" t="s">
        <v>29</v>
      </c>
    </row>
    <row r="184" spans="1:21" x14ac:dyDescent="0.2">
      <c r="A184" s="3">
        <v>29010</v>
      </c>
      <c r="B184" s="3">
        <v>593</v>
      </c>
      <c r="C184" s="3">
        <v>9997390</v>
      </c>
      <c r="D184" s="6">
        <v>37224</v>
      </c>
      <c r="E184" s="6">
        <v>37712</v>
      </c>
      <c r="F184" s="3" t="s">
        <v>37</v>
      </c>
      <c r="G184" s="3">
        <v>25</v>
      </c>
      <c r="H184" s="3">
        <v>-8800</v>
      </c>
      <c r="I184" s="3">
        <v>-8460.1</v>
      </c>
      <c r="J184" s="7">
        <v>31.4</v>
      </c>
      <c r="K184" s="7">
        <v>28.22</v>
      </c>
      <c r="L184" s="10">
        <f t="shared" si="4"/>
        <v>27983.999999999996</v>
      </c>
      <c r="M184" s="9">
        <f t="shared" si="5"/>
        <v>26903.117999999999</v>
      </c>
      <c r="N184" s="3" t="s">
        <v>23</v>
      </c>
      <c r="O184" s="3" t="s">
        <v>24</v>
      </c>
      <c r="P184" s="3" t="s">
        <v>35</v>
      </c>
      <c r="Q184" s="3" t="s">
        <v>26</v>
      </c>
      <c r="R184" s="3" t="s">
        <v>32</v>
      </c>
      <c r="S184" s="3" t="s">
        <v>32</v>
      </c>
      <c r="T184" s="3" t="s">
        <v>28</v>
      </c>
      <c r="U184" s="3" t="s">
        <v>29</v>
      </c>
    </row>
    <row r="185" spans="1:21" x14ac:dyDescent="0.2">
      <c r="A185" s="3">
        <v>23814</v>
      </c>
      <c r="B185" s="3">
        <v>155</v>
      </c>
      <c r="C185" s="3">
        <v>9992876</v>
      </c>
      <c r="D185" s="6">
        <v>36970</v>
      </c>
      <c r="E185" s="6">
        <v>37742</v>
      </c>
      <c r="F185" s="3" t="s">
        <v>37</v>
      </c>
      <c r="G185" s="3">
        <v>50</v>
      </c>
      <c r="H185" s="3">
        <v>16800</v>
      </c>
      <c r="I185" s="3">
        <v>16093.94</v>
      </c>
      <c r="J185" s="7">
        <v>46.6</v>
      </c>
      <c r="K185" s="7">
        <v>30.32</v>
      </c>
      <c r="L185" s="10">
        <f t="shared" si="4"/>
        <v>-273504</v>
      </c>
      <c r="M185" s="9">
        <f t="shared" si="5"/>
        <v>-262009.34320000003</v>
      </c>
      <c r="N185" s="3" t="s">
        <v>23</v>
      </c>
      <c r="O185" s="3" t="s">
        <v>24</v>
      </c>
      <c r="P185" s="3" t="s">
        <v>35</v>
      </c>
      <c r="Q185" s="3" t="s">
        <v>26</v>
      </c>
      <c r="R185" s="3" t="s">
        <v>27</v>
      </c>
      <c r="S185" s="3" t="s">
        <v>35</v>
      </c>
      <c r="T185" s="3" t="s">
        <v>31</v>
      </c>
      <c r="U185" s="3" t="s">
        <v>29</v>
      </c>
    </row>
    <row r="186" spans="1:21" x14ac:dyDescent="0.2">
      <c r="A186" s="3">
        <v>28299</v>
      </c>
      <c r="B186" s="3">
        <v>531</v>
      </c>
      <c r="C186" s="3">
        <v>9996815</v>
      </c>
      <c r="D186" s="6">
        <v>37158</v>
      </c>
      <c r="E186" s="6">
        <v>37742</v>
      </c>
      <c r="F186" s="3" t="s">
        <v>37</v>
      </c>
      <c r="G186" s="3">
        <v>50</v>
      </c>
      <c r="H186" s="3">
        <v>-16800</v>
      </c>
      <c r="I186" s="3">
        <v>-16093.94</v>
      </c>
      <c r="J186" s="7">
        <v>30</v>
      </c>
      <c r="K186" s="7">
        <v>29.58</v>
      </c>
      <c r="L186" s="10">
        <f t="shared" si="4"/>
        <v>7056.0000000000291</v>
      </c>
      <c r="M186" s="9">
        <f t="shared" si="5"/>
        <v>6759.4548000000277</v>
      </c>
      <c r="N186" s="3" t="s">
        <v>23</v>
      </c>
      <c r="O186" s="3" t="s">
        <v>24</v>
      </c>
      <c r="P186" s="3" t="s">
        <v>35</v>
      </c>
      <c r="Q186" s="3" t="s">
        <v>26</v>
      </c>
      <c r="R186" s="3" t="s">
        <v>27</v>
      </c>
      <c r="S186" s="3" t="s">
        <v>35</v>
      </c>
      <c r="T186" s="3" t="s">
        <v>28</v>
      </c>
      <c r="U186" s="3" t="s">
        <v>29</v>
      </c>
    </row>
    <row r="187" spans="1:21" x14ac:dyDescent="0.2">
      <c r="A187" s="3">
        <v>28489</v>
      </c>
      <c r="B187" s="3">
        <v>572</v>
      </c>
      <c r="C187" s="3">
        <v>9996964</v>
      </c>
      <c r="D187" s="6">
        <v>37187</v>
      </c>
      <c r="E187" s="6">
        <v>37742</v>
      </c>
      <c r="F187" s="3" t="s">
        <v>37</v>
      </c>
      <c r="G187" s="3">
        <v>50</v>
      </c>
      <c r="H187" s="3">
        <v>-16800</v>
      </c>
      <c r="I187" s="3">
        <v>-16093.94</v>
      </c>
      <c r="J187" s="7">
        <v>33.25</v>
      </c>
      <c r="K187" s="7">
        <v>29.58</v>
      </c>
      <c r="L187" s="10">
        <f t="shared" si="4"/>
        <v>61656.000000000029</v>
      </c>
      <c r="M187" s="9">
        <f t="shared" si="5"/>
        <v>59064.759800000029</v>
      </c>
      <c r="N187" s="3" t="s">
        <v>23</v>
      </c>
      <c r="O187" s="3" t="s">
        <v>24</v>
      </c>
      <c r="P187" s="3" t="s">
        <v>35</v>
      </c>
      <c r="Q187" s="3" t="s">
        <v>26</v>
      </c>
      <c r="R187" s="3" t="s">
        <v>27</v>
      </c>
      <c r="S187" s="3" t="s">
        <v>35</v>
      </c>
      <c r="T187" s="3" t="s">
        <v>28</v>
      </c>
      <c r="U187" s="3" t="s">
        <v>29</v>
      </c>
    </row>
    <row r="188" spans="1:21" x14ac:dyDescent="0.2">
      <c r="A188" s="3">
        <v>29010</v>
      </c>
      <c r="B188" s="3">
        <v>593</v>
      </c>
      <c r="C188" s="3">
        <v>9997390</v>
      </c>
      <c r="D188" s="6">
        <v>37224</v>
      </c>
      <c r="E188" s="6">
        <v>37742</v>
      </c>
      <c r="F188" s="3" t="s">
        <v>37</v>
      </c>
      <c r="G188" s="3">
        <v>25</v>
      </c>
      <c r="H188" s="3">
        <v>-8400</v>
      </c>
      <c r="I188" s="3">
        <v>-8046.97</v>
      </c>
      <c r="J188" s="7">
        <v>31.4</v>
      </c>
      <c r="K188" s="7">
        <v>29.58</v>
      </c>
      <c r="L188" s="10">
        <f t="shared" si="4"/>
        <v>15288.000000000002</v>
      </c>
      <c r="M188" s="9">
        <f t="shared" si="5"/>
        <v>14645.485400000003</v>
      </c>
      <c r="N188" s="3" t="s">
        <v>23</v>
      </c>
      <c r="O188" s="3" t="s">
        <v>24</v>
      </c>
      <c r="P188" s="3" t="s">
        <v>35</v>
      </c>
      <c r="Q188" s="3" t="s">
        <v>26</v>
      </c>
      <c r="R188" s="3" t="s">
        <v>32</v>
      </c>
      <c r="S188" s="3" t="s">
        <v>32</v>
      </c>
      <c r="T188" s="3" t="s">
        <v>28</v>
      </c>
      <c r="U188" s="3" t="s">
        <v>29</v>
      </c>
    </row>
    <row r="189" spans="1:21" x14ac:dyDescent="0.2">
      <c r="A189" s="3">
        <v>23814</v>
      </c>
      <c r="B189" s="3">
        <v>155</v>
      </c>
      <c r="C189" s="3">
        <v>9992876</v>
      </c>
      <c r="D189" s="6">
        <v>36970</v>
      </c>
      <c r="E189" s="6">
        <v>37773</v>
      </c>
      <c r="F189" s="3" t="s">
        <v>37</v>
      </c>
      <c r="G189" s="3">
        <v>50</v>
      </c>
      <c r="H189" s="3">
        <v>16800</v>
      </c>
      <c r="I189" s="3">
        <v>16035.32</v>
      </c>
      <c r="J189" s="7">
        <v>46.6</v>
      </c>
      <c r="K189" s="7">
        <v>33.58</v>
      </c>
      <c r="L189" s="10">
        <f t="shared" si="4"/>
        <v>-218736.00000000006</v>
      </c>
      <c r="M189" s="9">
        <f t="shared" si="5"/>
        <v>-208779.86640000006</v>
      </c>
      <c r="N189" s="3" t="s">
        <v>23</v>
      </c>
      <c r="O189" s="3" t="s">
        <v>24</v>
      </c>
      <c r="P189" s="3" t="s">
        <v>35</v>
      </c>
      <c r="Q189" s="3" t="s">
        <v>26</v>
      </c>
      <c r="R189" s="3" t="s">
        <v>27</v>
      </c>
      <c r="S189" s="3" t="s">
        <v>35</v>
      </c>
      <c r="T189" s="3" t="s">
        <v>31</v>
      </c>
      <c r="U189" s="3" t="s">
        <v>29</v>
      </c>
    </row>
    <row r="190" spans="1:21" x14ac:dyDescent="0.2">
      <c r="A190" s="3">
        <v>28299</v>
      </c>
      <c r="B190" s="3">
        <v>531</v>
      </c>
      <c r="C190" s="3">
        <v>9996815</v>
      </c>
      <c r="D190" s="6">
        <v>37158</v>
      </c>
      <c r="E190" s="6">
        <v>37773</v>
      </c>
      <c r="F190" s="3" t="s">
        <v>37</v>
      </c>
      <c r="G190" s="3">
        <v>50</v>
      </c>
      <c r="H190" s="3">
        <v>-16800</v>
      </c>
      <c r="I190" s="3">
        <v>-16035.32</v>
      </c>
      <c r="J190" s="7">
        <v>30</v>
      </c>
      <c r="K190" s="7">
        <v>32.770000000000003</v>
      </c>
      <c r="L190" s="10">
        <f t="shared" si="4"/>
        <v>-46536.000000000051</v>
      </c>
      <c r="M190" s="9">
        <f t="shared" si="5"/>
        <v>-44417.836400000051</v>
      </c>
      <c r="N190" s="3" t="s">
        <v>23</v>
      </c>
      <c r="O190" s="3" t="s">
        <v>24</v>
      </c>
      <c r="P190" s="3" t="s">
        <v>35</v>
      </c>
      <c r="Q190" s="3" t="s">
        <v>26</v>
      </c>
      <c r="R190" s="3" t="s">
        <v>27</v>
      </c>
      <c r="S190" s="3" t="s">
        <v>35</v>
      </c>
      <c r="T190" s="3" t="s">
        <v>28</v>
      </c>
      <c r="U190" s="3" t="s">
        <v>29</v>
      </c>
    </row>
    <row r="191" spans="1:21" x14ac:dyDescent="0.2">
      <c r="A191" s="3">
        <v>28489</v>
      </c>
      <c r="B191" s="3">
        <v>572</v>
      </c>
      <c r="C191" s="3">
        <v>9996964</v>
      </c>
      <c r="D191" s="6">
        <v>37187</v>
      </c>
      <c r="E191" s="6">
        <v>37773</v>
      </c>
      <c r="F191" s="3" t="s">
        <v>37</v>
      </c>
      <c r="G191" s="3">
        <v>50</v>
      </c>
      <c r="H191" s="3">
        <v>-16800</v>
      </c>
      <c r="I191" s="3">
        <v>-16035.32</v>
      </c>
      <c r="J191" s="7">
        <v>33.25</v>
      </c>
      <c r="K191" s="7">
        <v>32.770000000000003</v>
      </c>
      <c r="L191" s="10">
        <f t="shared" si="4"/>
        <v>8063.9999999999472</v>
      </c>
      <c r="M191" s="9">
        <f t="shared" si="5"/>
        <v>7696.9535999999498</v>
      </c>
      <c r="N191" s="3" t="s">
        <v>23</v>
      </c>
      <c r="O191" s="3" t="s">
        <v>24</v>
      </c>
      <c r="P191" s="3" t="s">
        <v>35</v>
      </c>
      <c r="Q191" s="3" t="s">
        <v>26</v>
      </c>
      <c r="R191" s="3" t="s">
        <v>27</v>
      </c>
      <c r="S191" s="3" t="s">
        <v>35</v>
      </c>
      <c r="T191" s="3" t="s">
        <v>28</v>
      </c>
      <c r="U191" s="3" t="s">
        <v>29</v>
      </c>
    </row>
    <row r="192" spans="1:21" x14ac:dyDescent="0.2">
      <c r="A192" s="3">
        <v>29010</v>
      </c>
      <c r="B192" s="3">
        <v>593</v>
      </c>
      <c r="C192" s="3">
        <v>9997390</v>
      </c>
      <c r="D192" s="6">
        <v>37224</v>
      </c>
      <c r="E192" s="6">
        <v>37773</v>
      </c>
      <c r="F192" s="3" t="s">
        <v>37</v>
      </c>
      <c r="G192" s="3">
        <v>25</v>
      </c>
      <c r="H192" s="3">
        <v>-8400</v>
      </c>
      <c r="I192" s="3">
        <v>-8017.66</v>
      </c>
      <c r="J192" s="7">
        <v>31.4</v>
      </c>
      <c r="K192" s="7">
        <v>32.770000000000003</v>
      </c>
      <c r="L192" s="10">
        <f t="shared" ref="L192:L241" si="6">(+K192-J192)*H192</f>
        <v>-11508.000000000038</v>
      </c>
      <c r="M192" s="9">
        <f t="shared" si="5"/>
        <v>-10984.194200000036</v>
      </c>
      <c r="N192" s="3" t="s">
        <v>23</v>
      </c>
      <c r="O192" s="3" t="s">
        <v>24</v>
      </c>
      <c r="P192" s="3" t="s">
        <v>35</v>
      </c>
      <c r="Q192" s="3" t="s">
        <v>26</v>
      </c>
      <c r="R192" s="3" t="s">
        <v>32</v>
      </c>
      <c r="S192" s="3" t="s">
        <v>32</v>
      </c>
      <c r="T192" s="3" t="s">
        <v>28</v>
      </c>
      <c r="U192" s="3" t="s">
        <v>29</v>
      </c>
    </row>
    <row r="193" spans="1:21" x14ac:dyDescent="0.2">
      <c r="A193" s="3">
        <v>23814</v>
      </c>
      <c r="B193" s="3">
        <v>155</v>
      </c>
      <c r="C193" s="3">
        <v>9992876</v>
      </c>
      <c r="D193" s="6">
        <v>36970</v>
      </c>
      <c r="E193" s="6">
        <v>37803</v>
      </c>
      <c r="F193" s="3" t="s">
        <v>37</v>
      </c>
      <c r="G193" s="3">
        <v>50</v>
      </c>
      <c r="H193" s="3">
        <v>17600</v>
      </c>
      <c r="I193" s="3">
        <v>16735.18</v>
      </c>
      <c r="J193" s="7">
        <v>46.6</v>
      </c>
      <c r="K193" s="7">
        <v>41.35</v>
      </c>
      <c r="L193" s="10">
        <f t="shared" si="6"/>
        <v>-92400</v>
      </c>
      <c r="M193" s="9">
        <f t="shared" si="5"/>
        <v>-87859.695000000007</v>
      </c>
      <c r="N193" s="3" t="s">
        <v>23</v>
      </c>
      <c r="O193" s="3" t="s">
        <v>24</v>
      </c>
      <c r="P193" s="3" t="s">
        <v>35</v>
      </c>
      <c r="Q193" s="3" t="s">
        <v>26</v>
      </c>
      <c r="R193" s="3" t="s">
        <v>27</v>
      </c>
      <c r="S193" s="3" t="s">
        <v>35</v>
      </c>
      <c r="T193" s="3" t="s">
        <v>31</v>
      </c>
      <c r="U193" s="3" t="s">
        <v>29</v>
      </c>
    </row>
    <row r="194" spans="1:21" x14ac:dyDescent="0.2">
      <c r="A194" s="3">
        <v>28299</v>
      </c>
      <c r="B194" s="3">
        <v>531</v>
      </c>
      <c r="C194" s="3">
        <v>9996815</v>
      </c>
      <c r="D194" s="6">
        <v>37158</v>
      </c>
      <c r="E194" s="6">
        <v>37803</v>
      </c>
      <c r="F194" s="3" t="s">
        <v>37</v>
      </c>
      <c r="G194" s="3">
        <v>50</v>
      </c>
      <c r="H194" s="3">
        <v>-17600</v>
      </c>
      <c r="I194" s="3">
        <v>-16735.18</v>
      </c>
      <c r="J194" s="7">
        <v>30</v>
      </c>
      <c r="K194" s="7">
        <v>40.35</v>
      </c>
      <c r="L194" s="10">
        <f t="shared" si="6"/>
        <v>-182160.00000000003</v>
      </c>
      <c r="M194" s="9">
        <f t="shared" si="5"/>
        <v>-173209.11300000004</v>
      </c>
      <c r="N194" s="3" t="s">
        <v>23</v>
      </c>
      <c r="O194" s="3" t="s">
        <v>24</v>
      </c>
      <c r="P194" s="3" t="s">
        <v>35</v>
      </c>
      <c r="Q194" s="3" t="s">
        <v>26</v>
      </c>
      <c r="R194" s="3" t="s">
        <v>27</v>
      </c>
      <c r="S194" s="3" t="s">
        <v>35</v>
      </c>
      <c r="T194" s="3" t="s">
        <v>28</v>
      </c>
      <c r="U194" s="3" t="s">
        <v>29</v>
      </c>
    </row>
    <row r="195" spans="1:21" x14ac:dyDescent="0.2">
      <c r="A195" s="3">
        <v>28489</v>
      </c>
      <c r="B195" s="3">
        <v>572</v>
      </c>
      <c r="C195" s="3">
        <v>9996964</v>
      </c>
      <c r="D195" s="6">
        <v>37187</v>
      </c>
      <c r="E195" s="6">
        <v>37803</v>
      </c>
      <c r="F195" s="3" t="s">
        <v>37</v>
      </c>
      <c r="G195" s="3">
        <v>50</v>
      </c>
      <c r="H195" s="3">
        <v>-17600</v>
      </c>
      <c r="I195" s="3">
        <v>-16735.18</v>
      </c>
      <c r="J195" s="7">
        <v>33.25</v>
      </c>
      <c r="K195" s="7">
        <v>40.35</v>
      </c>
      <c r="L195" s="10">
        <f t="shared" si="6"/>
        <v>-124960.00000000003</v>
      </c>
      <c r="M195" s="9">
        <f t="shared" si="5"/>
        <v>-118819.77800000002</v>
      </c>
      <c r="N195" s="3" t="s">
        <v>23</v>
      </c>
      <c r="O195" s="3" t="s">
        <v>24</v>
      </c>
      <c r="P195" s="3" t="s">
        <v>35</v>
      </c>
      <c r="Q195" s="3" t="s">
        <v>26</v>
      </c>
      <c r="R195" s="3" t="s">
        <v>27</v>
      </c>
      <c r="S195" s="3" t="s">
        <v>35</v>
      </c>
      <c r="T195" s="3" t="s">
        <v>28</v>
      </c>
      <c r="U195" s="3" t="s">
        <v>29</v>
      </c>
    </row>
    <row r="196" spans="1:21" x14ac:dyDescent="0.2">
      <c r="A196" s="3">
        <v>29010</v>
      </c>
      <c r="B196" s="3">
        <v>593</v>
      </c>
      <c r="C196" s="3">
        <v>9997390</v>
      </c>
      <c r="D196" s="6">
        <v>37224</v>
      </c>
      <c r="E196" s="6">
        <v>37803</v>
      </c>
      <c r="F196" s="3" t="s">
        <v>37</v>
      </c>
      <c r="G196" s="3">
        <v>25</v>
      </c>
      <c r="H196" s="3">
        <v>-8800</v>
      </c>
      <c r="I196" s="3">
        <v>-8367.59</v>
      </c>
      <c r="J196" s="7">
        <v>31.4</v>
      </c>
      <c r="K196" s="7">
        <v>40.35</v>
      </c>
      <c r="L196" s="10">
        <f t="shared" si="6"/>
        <v>-78760.000000000029</v>
      </c>
      <c r="M196" s="9">
        <f t="shared" si="5"/>
        <v>-74889.930500000031</v>
      </c>
      <c r="N196" s="3" t="s">
        <v>23</v>
      </c>
      <c r="O196" s="3" t="s">
        <v>24</v>
      </c>
      <c r="P196" s="3" t="s">
        <v>35</v>
      </c>
      <c r="Q196" s="3" t="s">
        <v>26</v>
      </c>
      <c r="R196" s="3" t="s">
        <v>32</v>
      </c>
      <c r="S196" s="3" t="s">
        <v>32</v>
      </c>
      <c r="T196" s="3" t="s">
        <v>28</v>
      </c>
      <c r="U196" s="3" t="s">
        <v>29</v>
      </c>
    </row>
    <row r="197" spans="1:21" x14ac:dyDescent="0.2">
      <c r="A197" s="3">
        <v>23814</v>
      </c>
      <c r="B197" s="3">
        <v>155</v>
      </c>
      <c r="C197" s="3">
        <v>9992876</v>
      </c>
      <c r="D197" s="6">
        <v>36970</v>
      </c>
      <c r="E197" s="6">
        <v>37834</v>
      </c>
      <c r="F197" s="3" t="s">
        <v>37</v>
      </c>
      <c r="G197" s="3">
        <v>50</v>
      </c>
      <c r="H197" s="3">
        <v>16800</v>
      </c>
      <c r="I197" s="3">
        <v>15911.43</v>
      </c>
      <c r="J197" s="7">
        <v>46.6</v>
      </c>
      <c r="K197" s="7">
        <v>41.35</v>
      </c>
      <c r="L197" s="10">
        <f t="shared" si="6"/>
        <v>-88200</v>
      </c>
      <c r="M197" s="9">
        <f t="shared" si="5"/>
        <v>-83535.007500000007</v>
      </c>
      <c r="N197" s="3" t="s">
        <v>23</v>
      </c>
      <c r="O197" s="3" t="s">
        <v>24</v>
      </c>
      <c r="P197" s="3" t="s">
        <v>35</v>
      </c>
      <c r="Q197" s="3" t="s">
        <v>26</v>
      </c>
      <c r="R197" s="3" t="s">
        <v>27</v>
      </c>
      <c r="S197" s="3" t="s">
        <v>35</v>
      </c>
      <c r="T197" s="3" t="s">
        <v>31</v>
      </c>
      <c r="U197" s="3" t="s">
        <v>29</v>
      </c>
    </row>
    <row r="198" spans="1:21" x14ac:dyDescent="0.2">
      <c r="A198" s="3">
        <v>28299</v>
      </c>
      <c r="B198" s="3">
        <v>531</v>
      </c>
      <c r="C198" s="3">
        <v>9996815</v>
      </c>
      <c r="D198" s="6">
        <v>37158</v>
      </c>
      <c r="E198" s="6">
        <v>37834</v>
      </c>
      <c r="F198" s="3" t="s">
        <v>37</v>
      </c>
      <c r="G198" s="3">
        <v>50</v>
      </c>
      <c r="H198" s="3">
        <v>-16800</v>
      </c>
      <c r="I198" s="3">
        <v>-15911.43</v>
      </c>
      <c r="J198" s="7">
        <v>30</v>
      </c>
      <c r="K198" s="7">
        <v>40.35</v>
      </c>
      <c r="L198" s="10">
        <f t="shared" si="6"/>
        <v>-173880.00000000003</v>
      </c>
      <c r="M198" s="9">
        <f t="shared" si="5"/>
        <v>-164683.30050000001</v>
      </c>
      <c r="N198" s="3" t="s">
        <v>23</v>
      </c>
      <c r="O198" s="3" t="s">
        <v>24</v>
      </c>
      <c r="P198" s="3" t="s">
        <v>35</v>
      </c>
      <c r="Q198" s="3" t="s">
        <v>26</v>
      </c>
      <c r="R198" s="3" t="s">
        <v>27</v>
      </c>
      <c r="S198" s="3" t="s">
        <v>35</v>
      </c>
      <c r="T198" s="3" t="s">
        <v>28</v>
      </c>
      <c r="U198" s="3" t="s">
        <v>29</v>
      </c>
    </row>
    <row r="199" spans="1:21" x14ac:dyDescent="0.2">
      <c r="A199" s="3">
        <v>28489</v>
      </c>
      <c r="B199" s="3">
        <v>572</v>
      </c>
      <c r="C199" s="3">
        <v>9996964</v>
      </c>
      <c r="D199" s="6">
        <v>37187</v>
      </c>
      <c r="E199" s="6">
        <v>37834</v>
      </c>
      <c r="F199" s="3" t="s">
        <v>37</v>
      </c>
      <c r="G199" s="3">
        <v>50</v>
      </c>
      <c r="H199" s="3">
        <v>-16800</v>
      </c>
      <c r="I199" s="3">
        <v>-15911.43</v>
      </c>
      <c r="J199" s="7">
        <v>33.25</v>
      </c>
      <c r="K199" s="7">
        <v>40.35</v>
      </c>
      <c r="L199" s="10">
        <f t="shared" si="6"/>
        <v>-119280.00000000003</v>
      </c>
      <c r="M199" s="9">
        <f t="shared" si="5"/>
        <v>-112971.15300000002</v>
      </c>
      <c r="N199" s="3" t="s">
        <v>23</v>
      </c>
      <c r="O199" s="3" t="s">
        <v>24</v>
      </c>
      <c r="P199" s="3" t="s">
        <v>35</v>
      </c>
      <c r="Q199" s="3" t="s">
        <v>26</v>
      </c>
      <c r="R199" s="3" t="s">
        <v>27</v>
      </c>
      <c r="S199" s="3" t="s">
        <v>35</v>
      </c>
      <c r="T199" s="3" t="s">
        <v>28</v>
      </c>
      <c r="U199" s="3" t="s">
        <v>29</v>
      </c>
    </row>
    <row r="200" spans="1:21" x14ac:dyDescent="0.2">
      <c r="A200" s="3">
        <v>29010</v>
      </c>
      <c r="B200" s="3">
        <v>593</v>
      </c>
      <c r="C200" s="3">
        <v>9997390</v>
      </c>
      <c r="D200" s="6">
        <v>37224</v>
      </c>
      <c r="E200" s="6">
        <v>37834</v>
      </c>
      <c r="F200" s="3" t="s">
        <v>37</v>
      </c>
      <c r="G200" s="3">
        <v>25</v>
      </c>
      <c r="H200" s="3">
        <v>-8400</v>
      </c>
      <c r="I200" s="3">
        <v>-7955.72</v>
      </c>
      <c r="J200" s="7">
        <v>31.4</v>
      </c>
      <c r="K200" s="7">
        <v>40.35</v>
      </c>
      <c r="L200" s="10">
        <f t="shared" si="6"/>
        <v>-75180.000000000029</v>
      </c>
      <c r="M200" s="9">
        <f t="shared" si="5"/>
        <v>-71203.694000000018</v>
      </c>
      <c r="N200" s="3" t="s">
        <v>23</v>
      </c>
      <c r="O200" s="3" t="s">
        <v>24</v>
      </c>
      <c r="P200" s="3" t="s">
        <v>35</v>
      </c>
      <c r="Q200" s="3" t="s">
        <v>26</v>
      </c>
      <c r="R200" s="3" t="s">
        <v>32</v>
      </c>
      <c r="S200" s="3" t="s">
        <v>32</v>
      </c>
      <c r="T200" s="3" t="s">
        <v>28</v>
      </c>
      <c r="U200" s="3" t="s">
        <v>29</v>
      </c>
    </row>
    <row r="201" spans="1:21" x14ac:dyDescent="0.2">
      <c r="A201" s="3">
        <v>23814</v>
      </c>
      <c r="B201" s="3">
        <v>155</v>
      </c>
      <c r="C201" s="3">
        <v>9992876</v>
      </c>
      <c r="D201" s="6">
        <v>36970</v>
      </c>
      <c r="E201" s="6">
        <v>37865</v>
      </c>
      <c r="F201" s="3" t="s">
        <v>37</v>
      </c>
      <c r="G201" s="3">
        <v>50</v>
      </c>
      <c r="H201" s="3">
        <v>16800</v>
      </c>
      <c r="I201" s="3">
        <v>15847.79</v>
      </c>
      <c r="J201" s="7">
        <v>46.6</v>
      </c>
      <c r="K201" s="7">
        <v>26.83</v>
      </c>
      <c r="L201" s="10">
        <f t="shared" si="6"/>
        <v>-332136.00000000006</v>
      </c>
      <c r="M201" s="9">
        <f t="shared" si="5"/>
        <v>-313310.80830000009</v>
      </c>
      <c r="N201" s="3" t="s">
        <v>23</v>
      </c>
      <c r="O201" s="3" t="s">
        <v>24</v>
      </c>
      <c r="P201" s="3" t="s">
        <v>35</v>
      </c>
      <c r="Q201" s="3" t="s">
        <v>26</v>
      </c>
      <c r="R201" s="3" t="s">
        <v>27</v>
      </c>
      <c r="S201" s="3" t="s">
        <v>35</v>
      </c>
      <c r="T201" s="3" t="s">
        <v>31</v>
      </c>
      <c r="U201" s="3" t="s">
        <v>29</v>
      </c>
    </row>
    <row r="202" spans="1:21" x14ac:dyDescent="0.2">
      <c r="A202" s="3">
        <v>28299</v>
      </c>
      <c r="B202" s="3">
        <v>531</v>
      </c>
      <c r="C202" s="3">
        <v>9996815</v>
      </c>
      <c r="D202" s="6">
        <v>37158</v>
      </c>
      <c r="E202" s="6">
        <v>37865</v>
      </c>
      <c r="F202" s="3" t="s">
        <v>37</v>
      </c>
      <c r="G202" s="3">
        <v>50</v>
      </c>
      <c r="H202" s="3">
        <v>-16800</v>
      </c>
      <c r="I202" s="3">
        <v>-15847.79</v>
      </c>
      <c r="J202" s="7">
        <v>30</v>
      </c>
      <c r="K202" s="7">
        <v>26.18</v>
      </c>
      <c r="L202" s="10">
        <f t="shared" si="6"/>
        <v>64176.000000000007</v>
      </c>
      <c r="M202" s="9">
        <f t="shared" si="5"/>
        <v>60538.55780000001</v>
      </c>
      <c r="N202" s="3" t="s">
        <v>23</v>
      </c>
      <c r="O202" s="3" t="s">
        <v>24</v>
      </c>
      <c r="P202" s="3" t="s">
        <v>35</v>
      </c>
      <c r="Q202" s="3" t="s">
        <v>26</v>
      </c>
      <c r="R202" s="3" t="s">
        <v>27</v>
      </c>
      <c r="S202" s="3" t="s">
        <v>35</v>
      </c>
      <c r="T202" s="3" t="s">
        <v>28</v>
      </c>
      <c r="U202" s="3" t="s">
        <v>29</v>
      </c>
    </row>
    <row r="203" spans="1:21" x14ac:dyDescent="0.2">
      <c r="A203" s="3">
        <v>28489</v>
      </c>
      <c r="B203" s="3">
        <v>572</v>
      </c>
      <c r="C203" s="3">
        <v>9996964</v>
      </c>
      <c r="D203" s="6">
        <v>37187</v>
      </c>
      <c r="E203" s="6">
        <v>37865</v>
      </c>
      <c r="F203" s="3" t="s">
        <v>37</v>
      </c>
      <c r="G203" s="3">
        <v>50</v>
      </c>
      <c r="H203" s="3">
        <v>-16800</v>
      </c>
      <c r="I203" s="3">
        <v>-15847.79</v>
      </c>
      <c r="J203" s="7">
        <v>33.25</v>
      </c>
      <c r="K203" s="7">
        <v>26.18</v>
      </c>
      <c r="L203" s="10">
        <f t="shared" si="6"/>
        <v>118776</v>
      </c>
      <c r="M203" s="9">
        <f t="shared" si="5"/>
        <v>112043.87530000001</v>
      </c>
      <c r="N203" s="3" t="s">
        <v>23</v>
      </c>
      <c r="O203" s="3" t="s">
        <v>24</v>
      </c>
      <c r="P203" s="3" t="s">
        <v>35</v>
      </c>
      <c r="Q203" s="3" t="s">
        <v>26</v>
      </c>
      <c r="R203" s="3" t="s">
        <v>27</v>
      </c>
      <c r="S203" s="3" t="s">
        <v>35</v>
      </c>
      <c r="T203" s="3" t="s">
        <v>28</v>
      </c>
      <c r="U203" s="3" t="s">
        <v>29</v>
      </c>
    </row>
    <row r="204" spans="1:21" x14ac:dyDescent="0.2">
      <c r="A204" s="3">
        <v>29010</v>
      </c>
      <c r="B204" s="3">
        <v>593</v>
      </c>
      <c r="C204" s="3">
        <v>9997390</v>
      </c>
      <c r="D204" s="6">
        <v>37224</v>
      </c>
      <c r="E204" s="6">
        <v>37865</v>
      </c>
      <c r="F204" s="3" t="s">
        <v>37</v>
      </c>
      <c r="G204" s="3">
        <v>25</v>
      </c>
      <c r="H204" s="3">
        <v>-8400</v>
      </c>
      <c r="I204" s="3">
        <v>-7923.89</v>
      </c>
      <c r="J204" s="7">
        <v>31.4</v>
      </c>
      <c r="K204" s="7">
        <v>26.18</v>
      </c>
      <c r="L204" s="10">
        <f t="shared" si="6"/>
        <v>43847.999999999993</v>
      </c>
      <c r="M204" s="9">
        <f t="shared" si="5"/>
        <v>41362.705799999996</v>
      </c>
      <c r="N204" s="3" t="s">
        <v>23</v>
      </c>
      <c r="O204" s="3" t="s">
        <v>24</v>
      </c>
      <c r="P204" s="3" t="s">
        <v>35</v>
      </c>
      <c r="Q204" s="3" t="s">
        <v>26</v>
      </c>
      <c r="R204" s="3" t="s">
        <v>32</v>
      </c>
      <c r="S204" s="3" t="s">
        <v>32</v>
      </c>
      <c r="T204" s="3" t="s">
        <v>28</v>
      </c>
      <c r="U204" s="3" t="s">
        <v>29</v>
      </c>
    </row>
    <row r="205" spans="1:21" x14ac:dyDescent="0.2">
      <c r="A205" s="3">
        <v>23814</v>
      </c>
      <c r="B205" s="3">
        <v>155</v>
      </c>
      <c r="C205" s="3">
        <v>9992876</v>
      </c>
      <c r="D205" s="6">
        <v>36970</v>
      </c>
      <c r="E205" s="6">
        <v>37895</v>
      </c>
      <c r="F205" s="3" t="s">
        <v>37</v>
      </c>
      <c r="G205" s="3">
        <v>50</v>
      </c>
      <c r="H205" s="3">
        <v>18400</v>
      </c>
      <c r="I205" s="3">
        <v>17285.740000000002</v>
      </c>
      <c r="J205" s="7">
        <v>46.6</v>
      </c>
      <c r="K205" s="7">
        <v>25.12</v>
      </c>
      <c r="L205" s="10">
        <f t="shared" si="6"/>
        <v>-395232</v>
      </c>
      <c r="M205" s="9">
        <f t="shared" si="5"/>
        <v>-371297.69520000002</v>
      </c>
      <c r="N205" s="3" t="s">
        <v>23</v>
      </c>
      <c r="O205" s="3" t="s">
        <v>24</v>
      </c>
      <c r="P205" s="3" t="s">
        <v>35</v>
      </c>
      <c r="Q205" s="3" t="s">
        <v>26</v>
      </c>
      <c r="R205" s="3" t="s">
        <v>27</v>
      </c>
      <c r="S205" s="3" t="s">
        <v>35</v>
      </c>
      <c r="T205" s="3" t="s">
        <v>31</v>
      </c>
      <c r="U205" s="3" t="s">
        <v>29</v>
      </c>
    </row>
    <row r="206" spans="1:21" x14ac:dyDescent="0.2">
      <c r="A206" s="3">
        <v>28299</v>
      </c>
      <c r="B206" s="3">
        <v>531</v>
      </c>
      <c r="C206" s="3">
        <v>9996815</v>
      </c>
      <c r="D206" s="6">
        <v>37158</v>
      </c>
      <c r="E206" s="6">
        <v>37895</v>
      </c>
      <c r="F206" s="3" t="s">
        <v>37</v>
      </c>
      <c r="G206" s="3">
        <v>50</v>
      </c>
      <c r="H206" s="3">
        <v>-18400</v>
      </c>
      <c r="I206" s="3">
        <v>-17285.740000000002</v>
      </c>
      <c r="J206" s="7">
        <v>30</v>
      </c>
      <c r="K206" s="7">
        <v>24.52</v>
      </c>
      <c r="L206" s="10">
        <f t="shared" si="6"/>
        <v>100832.00000000001</v>
      </c>
      <c r="M206" s="9">
        <f t="shared" si="5"/>
        <v>94725.85520000002</v>
      </c>
      <c r="N206" s="3" t="s">
        <v>23</v>
      </c>
      <c r="O206" s="3" t="s">
        <v>24</v>
      </c>
      <c r="P206" s="3" t="s">
        <v>35</v>
      </c>
      <c r="Q206" s="3" t="s">
        <v>26</v>
      </c>
      <c r="R206" s="3" t="s">
        <v>27</v>
      </c>
      <c r="S206" s="3" t="s">
        <v>35</v>
      </c>
      <c r="T206" s="3" t="s">
        <v>28</v>
      </c>
      <c r="U206" s="3" t="s">
        <v>29</v>
      </c>
    </row>
    <row r="207" spans="1:21" x14ac:dyDescent="0.2">
      <c r="A207" s="3">
        <v>28489</v>
      </c>
      <c r="B207" s="3">
        <v>572</v>
      </c>
      <c r="C207" s="3">
        <v>9996964</v>
      </c>
      <c r="D207" s="6">
        <v>37187</v>
      </c>
      <c r="E207" s="6">
        <v>37895</v>
      </c>
      <c r="F207" s="3" t="s">
        <v>37</v>
      </c>
      <c r="G207" s="3">
        <v>50</v>
      </c>
      <c r="H207" s="3">
        <v>-18400</v>
      </c>
      <c r="I207" s="3">
        <v>-17285.740000000002</v>
      </c>
      <c r="J207" s="7">
        <v>33.25</v>
      </c>
      <c r="K207" s="7">
        <v>24.52</v>
      </c>
      <c r="L207" s="10">
        <f t="shared" si="6"/>
        <v>160632</v>
      </c>
      <c r="M207" s="9">
        <f t="shared" si="5"/>
        <v>150904.51020000002</v>
      </c>
      <c r="N207" s="3" t="s">
        <v>23</v>
      </c>
      <c r="O207" s="3" t="s">
        <v>24</v>
      </c>
      <c r="P207" s="3" t="s">
        <v>35</v>
      </c>
      <c r="Q207" s="3" t="s">
        <v>26</v>
      </c>
      <c r="R207" s="3" t="s">
        <v>27</v>
      </c>
      <c r="S207" s="3" t="s">
        <v>35</v>
      </c>
      <c r="T207" s="3" t="s">
        <v>28</v>
      </c>
      <c r="U207" s="3" t="s">
        <v>29</v>
      </c>
    </row>
    <row r="208" spans="1:21" x14ac:dyDescent="0.2">
      <c r="A208" s="3">
        <v>29010</v>
      </c>
      <c r="B208" s="3">
        <v>593</v>
      </c>
      <c r="C208" s="3">
        <v>9997390</v>
      </c>
      <c r="D208" s="6">
        <v>37224</v>
      </c>
      <c r="E208" s="6">
        <v>37895</v>
      </c>
      <c r="F208" s="3" t="s">
        <v>37</v>
      </c>
      <c r="G208" s="3">
        <v>25</v>
      </c>
      <c r="H208" s="3">
        <v>-9200</v>
      </c>
      <c r="I208" s="3">
        <v>-8642.8700000000008</v>
      </c>
      <c r="J208" s="7">
        <v>31.4</v>
      </c>
      <c r="K208" s="7">
        <v>24.52</v>
      </c>
      <c r="L208" s="10">
        <f t="shared" si="6"/>
        <v>63295.999999999993</v>
      </c>
      <c r="M208" s="9">
        <f t="shared" si="5"/>
        <v>59462.945599999999</v>
      </c>
      <c r="N208" s="3" t="s">
        <v>23</v>
      </c>
      <c r="O208" s="3" t="s">
        <v>24</v>
      </c>
      <c r="P208" s="3" t="s">
        <v>35</v>
      </c>
      <c r="Q208" s="3" t="s">
        <v>26</v>
      </c>
      <c r="R208" s="3" t="s">
        <v>32</v>
      </c>
      <c r="S208" s="3" t="s">
        <v>32</v>
      </c>
      <c r="T208" s="3" t="s">
        <v>28</v>
      </c>
      <c r="U208" s="3" t="s">
        <v>29</v>
      </c>
    </row>
    <row r="209" spans="1:21" x14ac:dyDescent="0.2">
      <c r="A209" s="3">
        <v>23814</v>
      </c>
      <c r="B209" s="3">
        <v>155</v>
      </c>
      <c r="C209" s="3">
        <v>9992876</v>
      </c>
      <c r="D209" s="6">
        <v>36970</v>
      </c>
      <c r="E209" s="6">
        <v>37926</v>
      </c>
      <c r="F209" s="3" t="s">
        <v>37</v>
      </c>
      <c r="G209" s="3">
        <v>50</v>
      </c>
      <c r="H209" s="3">
        <v>15200</v>
      </c>
      <c r="I209" s="3">
        <v>14220.57</v>
      </c>
      <c r="J209" s="7">
        <v>46.6</v>
      </c>
      <c r="K209" s="7">
        <v>25.25</v>
      </c>
      <c r="L209" s="10">
        <f t="shared" si="6"/>
        <v>-324520</v>
      </c>
      <c r="M209" s="9">
        <f t="shared" si="5"/>
        <v>-303609.16950000002</v>
      </c>
      <c r="N209" s="3" t="s">
        <v>23</v>
      </c>
      <c r="O209" s="3" t="s">
        <v>24</v>
      </c>
      <c r="P209" s="3" t="s">
        <v>35</v>
      </c>
      <c r="Q209" s="3" t="s">
        <v>26</v>
      </c>
      <c r="R209" s="3" t="s">
        <v>27</v>
      </c>
      <c r="S209" s="3" t="s">
        <v>35</v>
      </c>
      <c r="T209" s="3" t="s">
        <v>31</v>
      </c>
      <c r="U209" s="3" t="s">
        <v>29</v>
      </c>
    </row>
    <row r="210" spans="1:21" x14ac:dyDescent="0.2">
      <c r="A210" s="3">
        <v>28299</v>
      </c>
      <c r="B210" s="3">
        <v>531</v>
      </c>
      <c r="C210" s="3">
        <v>9996815</v>
      </c>
      <c r="D210" s="6">
        <v>37158</v>
      </c>
      <c r="E210" s="6">
        <v>37926</v>
      </c>
      <c r="F210" s="3" t="s">
        <v>37</v>
      </c>
      <c r="G210" s="3">
        <v>50</v>
      </c>
      <c r="H210" s="3">
        <v>-15200</v>
      </c>
      <c r="I210" s="3">
        <v>-14220.57</v>
      </c>
      <c r="J210" s="7">
        <v>30</v>
      </c>
      <c r="K210" s="7">
        <v>24.64</v>
      </c>
      <c r="L210" s="10">
        <f t="shared" si="6"/>
        <v>81471.999999999985</v>
      </c>
      <c r="M210" s="9">
        <f t="shared" si="5"/>
        <v>76222.255199999985</v>
      </c>
      <c r="N210" s="3" t="s">
        <v>23</v>
      </c>
      <c r="O210" s="3" t="s">
        <v>24</v>
      </c>
      <c r="P210" s="3" t="s">
        <v>35</v>
      </c>
      <c r="Q210" s="3" t="s">
        <v>26</v>
      </c>
      <c r="R210" s="3" t="s">
        <v>27</v>
      </c>
      <c r="S210" s="3" t="s">
        <v>35</v>
      </c>
      <c r="T210" s="3" t="s">
        <v>28</v>
      </c>
      <c r="U210" s="3" t="s">
        <v>29</v>
      </c>
    </row>
    <row r="211" spans="1:21" x14ac:dyDescent="0.2">
      <c r="A211" s="3">
        <v>28489</v>
      </c>
      <c r="B211" s="3">
        <v>572</v>
      </c>
      <c r="C211" s="3">
        <v>9996964</v>
      </c>
      <c r="D211" s="6">
        <v>37187</v>
      </c>
      <c r="E211" s="6">
        <v>37926</v>
      </c>
      <c r="F211" s="3" t="s">
        <v>37</v>
      </c>
      <c r="G211" s="3">
        <v>50</v>
      </c>
      <c r="H211" s="3">
        <v>-15200</v>
      </c>
      <c r="I211" s="3">
        <v>-14220.57</v>
      </c>
      <c r="J211" s="7">
        <v>33.25</v>
      </c>
      <c r="K211" s="7">
        <v>24.64</v>
      </c>
      <c r="L211" s="10">
        <f t="shared" si="6"/>
        <v>130871.99999999999</v>
      </c>
      <c r="M211" s="9">
        <f t="shared" si="5"/>
        <v>122439.10769999999</v>
      </c>
      <c r="N211" s="3" t="s">
        <v>23</v>
      </c>
      <c r="O211" s="3" t="s">
        <v>24</v>
      </c>
      <c r="P211" s="3" t="s">
        <v>35</v>
      </c>
      <c r="Q211" s="3" t="s">
        <v>26</v>
      </c>
      <c r="R211" s="3" t="s">
        <v>27</v>
      </c>
      <c r="S211" s="3" t="s">
        <v>35</v>
      </c>
      <c r="T211" s="3" t="s">
        <v>28</v>
      </c>
      <c r="U211" s="3" t="s">
        <v>29</v>
      </c>
    </row>
    <row r="212" spans="1:21" x14ac:dyDescent="0.2">
      <c r="A212" s="3">
        <v>29010</v>
      </c>
      <c r="B212" s="3">
        <v>593</v>
      </c>
      <c r="C212" s="3">
        <v>9997390</v>
      </c>
      <c r="D212" s="6">
        <v>37224</v>
      </c>
      <c r="E212" s="6">
        <v>37926</v>
      </c>
      <c r="F212" s="3" t="s">
        <v>37</v>
      </c>
      <c r="G212" s="3">
        <v>25</v>
      </c>
      <c r="H212" s="3">
        <v>-7600</v>
      </c>
      <c r="I212" s="3">
        <v>-7110.29</v>
      </c>
      <c r="J212" s="7">
        <v>31.4</v>
      </c>
      <c r="K212" s="7">
        <v>24.64</v>
      </c>
      <c r="L212" s="10">
        <f t="shared" si="6"/>
        <v>51375.999999999985</v>
      </c>
      <c r="M212" s="9">
        <f t="shared" si="5"/>
        <v>48065.560399999988</v>
      </c>
      <c r="N212" s="3" t="s">
        <v>23</v>
      </c>
      <c r="O212" s="3" t="s">
        <v>24</v>
      </c>
      <c r="P212" s="3" t="s">
        <v>35</v>
      </c>
      <c r="Q212" s="3" t="s">
        <v>26</v>
      </c>
      <c r="R212" s="3" t="s">
        <v>32</v>
      </c>
      <c r="S212" s="3" t="s">
        <v>32</v>
      </c>
      <c r="T212" s="3" t="s">
        <v>28</v>
      </c>
      <c r="U212" s="3" t="s">
        <v>29</v>
      </c>
    </row>
    <row r="213" spans="1:21" x14ac:dyDescent="0.2">
      <c r="A213" s="3">
        <v>23814</v>
      </c>
      <c r="B213" s="3">
        <v>155</v>
      </c>
      <c r="C213" s="3">
        <v>9992876</v>
      </c>
      <c r="D213" s="6">
        <v>36970</v>
      </c>
      <c r="E213" s="6">
        <v>37956</v>
      </c>
      <c r="F213" s="3" t="s">
        <v>37</v>
      </c>
      <c r="G213" s="3">
        <v>50</v>
      </c>
      <c r="H213" s="3">
        <v>17600</v>
      </c>
      <c r="I213" s="3">
        <v>16395.3</v>
      </c>
      <c r="J213" s="7">
        <v>46.6</v>
      </c>
      <c r="K213" s="7">
        <v>25.09</v>
      </c>
      <c r="L213" s="10">
        <f t="shared" si="6"/>
        <v>-378576</v>
      </c>
      <c r="M213" s="9">
        <f t="shared" si="5"/>
        <v>-352662.90299999999</v>
      </c>
      <c r="N213" s="3" t="s">
        <v>23</v>
      </c>
      <c r="O213" s="3" t="s">
        <v>24</v>
      </c>
      <c r="P213" s="3" t="s">
        <v>35</v>
      </c>
      <c r="Q213" s="3" t="s">
        <v>26</v>
      </c>
      <c r="R213" s="3" t="s">
        <v>27</v>
      </c>
      <c r="S213" s="3" t="s">
        <v>35</v>
      </c>
      <c r="T213" s="3" t="s">
        <v>31</v>
      </c>
      <c r="U213" s="3" t="s">
        <v>29</v>
      </c>
    </row>
    <row r="214" spans="1:21" x14ac:dyDescent="0.2">
      <c r="A214" s="3">
        <v>28299</v>
      </c>
      <c r="B214" s="3">
        <v>531</v>
      </c>
      <c r="C214" s="3">
        <v>9996815</v>
      </c>
      <c r="D214" s="6">
        <v>37158</v>
      </c>
      <c r="E214" s="6">
        <v>37956</v>
      </c>
      <c r="F214" s="3" t="s">
        <v>37</v>
      </c>
      <c r="G214" s="3">
        <v>50</v>
      </c>
      <c r="H214" s="3">
        <v>-17600</v>
      </c>
      <c r="I214" s="3">
        <v>-16395.3</v>
      </c>
      <c r="J214" s="7">
        <v>30</v>
      </c>
      <c r="K214" s="7">
        <v>24.48</v>
      </c>
      <c r="L214" s="10">
        <f t="shared" si="6"/>
        <v>97151.999999999985</v>
      </c>
      <c r="M214" s="9">
        <f t="shared" si="5"/>
        <v>90502.055999999982</v>
      </c>
      <c r="N214" s="3" t="s">
        <v>23</v>
      </c>
      <c r="O214" s="3" t="s">
        <v>24</v>
      </c>
      <c r="P214" s="3" t="s">
        <v>35</v>
      </c>
      <c r="Q214" s="3" t="s">
        <v>26</v>
      </c>
      <c r="R214" s="3" t="s">
        <v>27</v>
      </c>
      <c r="S214" s="3" t="s">
        <v>35</v>
      </c>
      <c r="T214" s="3" t="s">
        <v>28</v>
      </c>
      <c r="U214" s="3" t="s">
        <v>29</v>
      </c>
    </row>
    <row r="215" spans="1:21" x14ac:dyDescent="0.2">
      <c r="A215" s="3">
        <v>28489</v>
      </c>
      <c r="B215" s="3">
        <v>572</v>
      </c>
      <c r="C215" s="3">
        <v>9996964</v>
      </c>
      <c r="D215" s="6">
        <v>37187</v>
      </c>
      <c r="E215" s="6">
        <v>37956</v>
      </c>
      <c r="F215" s="3" t="s">
        <v>37</v>
      </c>
      <c r="G215" s="3">
        <v>50</v>
      </c>
      <c r="H215" s="3">
        <v>-17600</v>
      </c>
      <c r="I215" s="3">
        <v>-16395.3</v>
      </c>
      <c r="J215" s="7">
        <v>33.25</v>
      </c>
      <c r="K215" s="7">
        <v>24.48</v>
      </c>
      <c r="L215" s="10">
        <f t="shared" si="6"/>
        <v>154352</v>
      </c>
      <c r="M215" s="9">
        <f t="shared" si="5"/>
        <v>143786.78099999999</v>
      </c>
      <c r="N215" s="3" t="s">
        <v>23</v>
      </c>
      <c r="O215" s="3" t="s">
        <v>24</v>
      </c>
      <c r="P215" s="3" t="s">
        <v>35</v>
      </c>
      <c r="Q215" s="3" t="s">
        <v>26</v>
      </c>
      <c r="R215" s="3" t="s">
        <v>27</v>
      </c>
      <c r="S215" s="3" t="s">
        <v>35</v>
      </c>
      <c r="T215" s="3" t="s">
        <v>28</v>
      </c>
      <c r="U215" s="3" t="s">
        <v>29</v>
      </c>
    </row>
    <row r="216" spans="1:21" x14ac:dyDescent="0.2">
      <c r="A216" s="3">
        <v>29010</v>
      </c>
      <c r="B216" s="3">
        <v>593</v>
      </c>
      <c r="C216" s="3">
        <v>9997390</v>
      </c>
      <c r="D216" s="6">
        <v>37224</v>
      </c>
      <c r="E216" s="6">
        <v>37956</v>
      </c>
      <c r="F216" s="3" t="s">
        <v>37</v>
      </c>
      <c r="G216" s="3">
        <v>25</v>
      </c>
      <c r="H216" s="3">
        <v>-8800</v>
      </c>
      <c r="I216" s="3">
        <v>-8197.65</v>
      </c>
      <c r="J216" s="7">
        <v>31.4</v>
      </c>
      <c r="K216" s="7">
        <v>24.48</v>
      </c>
      <c r="L216" s="10">
        <f t="shared" si="6"/>
        <v>60895.999999999985</v>
      </c>
      <c r="M216" s="9">
        <f t="shared" si="5"/>
        <v>56727.737999999983</v>
      </c>
      <c r="N216" s="3" t="s">
        <v>23</v>
      </c>
      <c r="O216" s="3" t="s">
        <v>24</v>
      </c>
      <c r="P216" s="3" t="s">
        <v>35</v>
      </c>
      <c r="Q216" s="3" t="s">
        <v>26</v>
      </c>
      <c r="R216" s="3" t="s">
        <v>32</v>
      </c>
      <c r="S216" s="3" t="s">
        <v>32</v>
      </c>
      <c r="T216" s="3" t="s">
        <v>28</v>
      </c>
      <c r="U216" s="3" t="s">
        <v>29</v>
      </c>
    </row>
    <row r="217" spans="1:21" x14ac:dyDescent="0.2">
      <c r="A217" s="3">
        <v>28360</v>
      </c>
      <c r="B217" s="3">
        <v>547</v>
      </c>
      <c r="C217" s="3">
        <v>9996869</v>
      </c>
      <c r="D217" s="6">
        <v>37166</v>
      </c>
      <c r="E217" s="6">
        <v>37226</v>
      </c>
      <c r="F217" s="3" t="s">
        <v>38</v>
      </c>
      <c r="G217" s="3">
        <v>50</v>
      </c>
      <c r="H217" s="3">
        <v>16000</v>
      </c>
      <c r="I217" s="3">
        <v>15950.53</v>
      </c>
      <c r="J217" s="7">
        <v>25.4</v>
      </c>
      <c r="K217" s="7">
        <v>22.5</v>
      </c>
      <c r="L217" s="10">
        <f t="shared" si="6"/>
        <v>-46399.999999999978</v>
      </c>
      <c r="M217" s="9">
        <f t="shared" si="5"/>
        <v>-46256.536999999982</v>
      </c>
      <c r="N217" s="3" t="s">
        <v>23</v>
      </c>
      <c r="O217" s="3" t="s">
        <v>24</v>
      </c>
      <c r="P217" s="3" t="s">
        <v>35</v>
      </c>
      <c r="Q217" s="3" t="s">
        <v>26</v>
      </c>
      <c r="R217" s="3" t="s">
        <v>27</v>
      </c>
      <c r="S217" s="3" t="s">
        <v>35</v>
      </c>
      <c r="T217" s="3" t="s">
        <v>31</v>
      </c>
      <c r="U217" s="3" t="s">
        <v>29</v>
      </c>
    </row>
    <row r="218" spans="1:21" x14ac:dyDescent="0.2">
      <c r="A218" s="3">
        <v>29009</v>
      </c>
      <c r="B218" s="3">
        <v>592</v>
      </c>
      <c r="C218" s="3">
        <v>9997389</v>
      </c>
      <c r="D218" s="6">
        <v>37224</v>
      </c>
      <c r="E218" s="6">
        <v>37257</v>
      </c>
      <c r="F218" s="3" t="s">
        <v>38</v>
      </c>
      <c r="G218" s="3">
        <v>25</v>
      </c>
      <c r="H218" s="3">
        <v>8800</v>
      </c>
      <c r="I218" s="3">
        <v>8757.31</v>
      </c>
      <c r="J218" s="7">
        <v>33.65</v>
      </c>
      <c r="K218" s="7">
        <v>32.700000000000003</v>
      </c>
      <c r="L218" s="10">
        <f t="shared" si="6"/>
        <v>-8359.9999999999618</v>
      </c>
      <c r="M218" s="9">
        <f t="shared" si="5"/>
        <v>-8319.4444999999614</v>
      </c>
      <c r="N218" s="3" t="s">
        <v>23</v>
      </c>
      <c r="O218" s="3" t="s">
        <v>24</v>
      </c>
      <c r="P218" s="3" t="s">
        <v>35</v>
      </c>
      <c r="Q218" s="3" t="s">
        <v>26</v>
      </c>
      <c r="R218" s="3" t="s">
        <v>32</v>
      </c>
      <c r="S218" s="3" t="s">
        <v>32</v>
      </c>
      <c r="T218" s="3" t="s">
        <v>31</v>
      </c>
      <c r="U218" s="3" t="s">
        <v>29</v>
      </c>
    </row>
    <row r="219" spans="1:21" x14ac:dyDescent="0.2">
      <c r="A219" s="3">
        <v>29009</v>
      </c>
      <c r="B219" s="3">
        <v>592</v>
      </c>
      <c r="C219" s="3">
        <v>9997389</v>
      </c>
      <c r="D219" s="6">
        <v>37224</v>
      </c>
      <c r="E219" s="6">
        <v>37288</v>
      </c>
      <c r="F219" s="3" t="s">
        <v>38</v>
      </c>
      <c r="G219" s="3">
        <v>25</v>
      </c>
      <c r="H219" s="3">
        <v>8000</v>
      </c>
      <c r="I219" s="3">
        <v>7949.48</v>
      </c>
      <c r="J219" s="7">
        <v>33.65</v>
      </c>
      <c r="K219" s="7">
        <v>31.98</v>
      </c>
      <c r="L219" s="10">
        <f t="shared" si="6"/>
        <v>-13359.999999999985</v>
      </c>
      <c r="M219" s="9">
        <f t="shared" si="5"/>
        <v>-13275.631599999984</v>
      </c>
      <c r="N219" s="3" t="s">
        <v>23</v>
      </c>
      <c r="O219" s="3" t="s">
        <v>24</v>
      </c>
      <c r="P219" s="3" t="s">
        <v>35</v>
      </c>
      <c r="Q219" s="3" t="s">
        <v>26</v>
      </c>
      <c r="R219" s="3" t="s">
        <v>32</v>
      </c>
      <c r="S219" s="3" t="s">
        <v>32</v>
      </c>
      <c r="T219" s="3" t="s">
        <v>31</v>
      </c>
      <c r="U219" s="3" t="s">
        <v>29</v>
      </c>
    </row>
    <row r="220" spans="1:21" x14ac:dyDescent="0.2">
      <c r="A220" s="3">
        <v>29009</v>
      </c>
      <c r="B220" s="3">
        <v>592</v>
      </c>
      <c r="C220" s="3">
        <v>9997389</v>
      </c>
      <c r="D220" s="6">
        <v>37224</v>
      </c>
      <c r="E220" s="6">
        <v>37316</v>
      </c>
      <c r="F220" s="3" t="s">
        <v>38</v>
      </c>
      <c r="G220" s="3">
        <v>25</v>
      </c>
      <c r="H220" s="3">
        <v>8400</v>
      </c>
      <c r="I220" s="3">
        <v>8333.24</v>
      </c>
      <c r="J220" s="7">
        <v>33.65</v>
      </c>
      <c r="K220" s="7">
        <v>30.26</v>
      </c>
      <c r="L220" s="10">
        <f t="shared" si="6"/>
        <v>-28475.999999999975</v>
      </c>
      <c r="M220" s="9">
        <f t="shared" si="5"/>
        <v>-28249.683599999975</v>
      </c>
      <c r="N220" s="3" t="s">
        <v>23</v>
      </c>
      <c r="O220" s="3" t="s">
        <v>24</v>
      </c>
      <c r="P220" s="3" t="s">
        <v>35</v>
      </c>
      <c r="Q220" s="3" t="s">
        <v>26</v>
      </c>
      <c r="R220" s="3" t="s">
        <v>32</v>
      </c>
      <c r="S220" s="3" t="s">
        <v>32</v>
      </c>
      <c r="T220" s="3" t="s">
        <v>31</v>
      </c>
      <c r="U220" s="3" t="s">
        <v>29</v>
      </c>
    </row>
    <row r="221" spans="1:21" x14ac:dyDescent="0.2">
      <c r="A221" s="3">
        <v>29009</v>
      </c>
      <c r="B221" s="3">
        <v>592</v>
      </c>
      <c r="C221" s="3">
        <v>9997389</v>
      </c>
      <c r="D221" s="6">
        <v>37224</v>
      </c>
      <c r="E221" s="6">
        <v>37347</v>
      </c>
      <c r="F221" s="3" t="s">
        <v>38</v>
      </c>
      <c r="G221" s="3">
        <v>25</v>
      </c>
      <c r="H221" s="3">
        <v>8800</v>
      </c>
      <c r="I221" s="3">
        <v>8718.26</v>
      </c>
      <c r="J221" s="7">
        <v>33.65</v>
      </c>
      <c r="K221" s="7">
        <v>29.15</v>
      </c>
      <c r="L221" s="10">
        <f t="shared" si="6"/>
        <v>-39600</v>
      </c>
      <c r="M221" s="9">
        <f t="shared" si="5"/>
        <v>-39232.17</v>
      </c>
      <c r="N221" s="3" t="s">
        <v>23</v>
      </c>
      <c r="O221" s="3" t="s">
        <v>24</v>
      </c>
      <c r="P221" s="3" t="s">
        <v>35</v>
      </c>
      <c r="Q221" s="3" t="s">
        <v>26</v>
      </c>
      <c r="R221" s="3" t="s">
        <v>32</v>
      </c>
      <c r="S221" s="3" t="s">
        <v>32</v>
      </c>
      <c r="T221" s="3" t="s">
        <v>31</v>
      </c>
      <c r="U221" s="3" t="s">
        <v>29</v>
      </c>
    </row>
    <row r="222" spans="1:21" x14ac:dyDescent="0.2">
      <c r="A222" s="3">
        <v>29009</v>
      </c>
      <c r="B222" s="3">
        <v>592</v>
      </c>
      <c r="C222" s="3">
        <v>9997389</v>
      </c>
      <c r="D222" s="6">
        <v>37224</v>
      </c>
      <c r="E222" s="6">
        <v>37377</v>
      </c>
      <c r="F222" s="3" t="s">
        <v>38</v>
      </c>
      <c r="G222" s="3">
        <v>25</v>
      </c>
      <c r="H222" s="3">
        <v>8800</v>
      </c>
      <c r="I222" s="3">
        <v>8702.93</v>
      </c>
      <c r="J222" s="7">
        <v>33.65</v>
      </c>
      <c r="K222" s="7">
        <v>30.56</v>
      </c>
      <c r="L222" s="10">
        <f t="shared" si="6"/>
        <v>-27192</v>
      </c>
      <c r="M222" s="9">
        <f t="shared" si="5"/>
        <v>-26892.0537</v>
      </c>
      <c r="N222" s="3" t="s">
        <v>23</v>
      </c>
      <c r="O222" s="3" t="s">
        <v>24</v>
      </c>
      <c r="P222" s="3" t="s">
        <v>35</v>
      </c>
      <c r="Q222" s="3" t="s">
        <v>26</v>
      </c>
      <c r="R222" s="3" t="s">
        <v>32</v>
      </c>
      <c r="S222" s="3" t="s">
        <v>32</v>
      </c>
      <c r="T222" s="3" t="s">
        <v>31</v>
      </c>
      <c r="U222" s="3" t="s">
        <v>29</v>
      </c>
    </row>
    <row r="223" spans="1:21" x14ac:dyDescent="0.2">
      <c r="A223" s="3">
        <v>29009</v>
      </c>
      <c r="B223" s="3">
        <v>592</v>
      </c>
      <c r="C223" s="3">
        <v>9997389</v>
      </c>
      <c r="D223" s="6">
        <v>37224</v>
      </c>
      <c r="E223" s="6">
        <v>37408</v>
      </c>
      <c r="F223" s="3" t="s">
        <v>38</v>
      </c>
      <c r="G223" s="3">
        <v>25</v>
      </c>
      <c r="H223" s="3">
        <v>8000</v>
      </c>
      <c r="I223" s="3">
        <v>7898.11</v>
      </c>
      <c r="J223" s="7">
        <v>33.65</v>
      </c>
      <c r="K223" s="7">
        <v>33.85</v>
      </c>
      <c r="L223" s="10">
        <f t="shared" si="6"/>
        <v>1600.0000000000227</v>
      </c>
      <c r="M223" s="9">
        <f t="shared" si="5"/>
        <v>1579.6220000000224</v>
      </c>
      <c r="N223" s="3" t="s">
        <v>23</v>
      </c>
      <c r="O223" s="3" t="s">
        <v>24</v>
      </c>
      <c r="P223" s="3" t="s">
        <v>35</v>
      </c>
      <c r="Q223" s="3" t="s">
        <v>26</v>
      </c>
      <c r="R223" s="3" t="s">
        <v>32</v>
      </c>
      <c r="S223" s="3" t="s">
        <v>32</v>
      </c>
      <c r="T223" s="3" t="s">
        <v>31</v>
      </c>
      <c r="U223" s="3" t="s">
        <v>29</v>
      </c>
    </row>
    <row r="224" spans="1:21" x14ac:dyDescent="0.2">
      <c r="A224" s="3">
        <v>29009</v>
      </c>
      <c r="B224" s="3">
        <v>592</v>
      </c>
      <c r="C224" s="3">
        <v>9997389</v>
      </c>
      <c r="D224" s="6">
        <v>37224</v>
      </c>
      <c r="E224" s="6">
        <v>37438</v>
      </c>
      <c r="F224" s="3" t="s">
        <v>38</v>
      </c>
      <c r="G224" s="3">
        <v>25</v>
      </c>
      <c r="H224" s="3">
        <v>8800</v>
      </c>
      <c r="I224" s="3">
        <v>8671.34</v>
      </c>
      <c r="J224" s="7">
        <v>33.65</v>
      </c>
      <c r="K224" s="7">
        <v>41.69</v>
      </c>
      <c r="L224" s="10">
        <f t="shared" si="6"/>
        <v>70751.999999999985</v>
      </c>
      <c r="M224" s="9">
        <f t="shared" si="5"/>
        <v>69717.573599999989</v>
      </c>
      <c r="N224" s="3" t="s">
        <v>23</v>
      </c>
      <c r="O224" s="3" t="s">
        <v>24</v>
      </c>
      <c r="P224" s="3" t="s">
        <v>35</v>
      </c>
      <c r="Q224" s="3" t="s">
        <v>26</v>
      </c>
      <c r="R224" s="3" t="s">
        <v>32</v>
      </c>
      <c r="S224" s="3" t="s">
        <v>32</v>
      </c>
      <c r="T224" s="3" t="s">
        <v>31</v>
      </c>
      <c r="U224" s="3" t="s">
        <v>29</v>
      </c>
    </row>
    <row r="225" spans="1:21" x14ac:dyDescent="0.2">
      <c r="A225" s="3">
        <v>29009</v>
      </c>
      <c r="B225" s="3">
        <v>592</v>
      </c>
      <c r="C225" s="3">
        <v>9997389</v>
      </c>
      <c r="D225" s="6">
        <v>37224</v>
      </c>
      <c r="E225" s="6">
        <v>37469</v>
      </c>
      <c r="F225" s="3" t="s">
        <v>38</v>
      </c>
      <c r="G225" s="3">
        <v>25</v>
      </c>
      <c r="H225" s="3">
        <v>8800</v>
      </c>
      <c r="I225" s="3">
        <v>8652.61</v>
      </c>
      <c r="J225" s="7">
        <v>33.65</v>
      </c>
      <c r="K225" s="7">
        <v>41.69</v>
      </c>
      <c r="L225" s="10">
        <f t="shared" si="6"/>
        <v>70751.999999999985</v>
      </c>
      <c r="M225" s="9">
        <f t="shared" si="5"/>
        <v>69566.984400000001</v>
      </c>
      <c r="N225" s="3" t="s">
        <v>23</v>
      </c>
      <c r="O225" s="3" t="s">
        <v>24</v>
      </c>
      <c r="P225" s="3" t="s">
        <v>35</v>
      </c>
      <c r="Q225" s="3" t="s">
        <v>26</v>
      </c>
      <c r="R225" s="3" t="s">
        <v>32</v>
      </c>
      <c r="S225" s="3" t="s">
        <v>32</v>
      </c>
      <c r="T225" s="3" t="s">
        <v>31</v>
      </c>
      <c r="U225" s="3" t="s">
        <v>29</v>
      </c>
    </row>
    <row r="226" spans="1:21" x14ac:dyDescent="0.2">
      <c r="A226" s="3">
        <v>29009</v>
      </c>
      <c r="B226" s="3">
        <v>592</v>
      </c>
      <c r="C226" s="3">
        <v>9997389</v>
      </c>
      <c r="D226" s="6">
        <v>37224</v>
      </c>
      <c r="E226" s="6">
        <v>37500</v>
      </c>
      <c r="F226" s="3" t="s">
        <v>38</v>
      </c>
      <c r="G226" s="3">
        <v>25</v>
      </c>
      <c r="H226" s="3">
        <v>8000</v>
      </c>
      <c r="I226" s="3">
        <v>7848.78</v>
      </c>
      <c r="J226" s="7">
        <v>33.65</v>
      </c>
      <c r="K226" s="7">
        <v>27.05</v>
      </c>
      <c r="L226" s="10">
        <f t="shared" si="6"/>
        <v>-52799.999999999985</v>
      </c>
      <c r="M226" s="9">
        <f t="shared" si="5"/>
        <v>-51801.947999999982</v>
      </c>
      <c r="N226" s="3" t="s">
        <v>23</v>
      </c>
      <c r="O226" s="3" t="s">
        <v>24</v>
      </c>
      <c r="P226" s="3" t="s">
        <v>35</v>
      </c>
      <c r="Q226" s="3" t="s">
        <v>26</v>
      </c>
      <c r="R226" s="3" t="s">
        <v>32</v>
      </c>
      <c r="S226" s="3" t="s">
        <v>32</v>
      </c>
      <c r="T226" s="3" t="s">
        <v>31</v>
      </c>
      <c r="U226" s="3" t="s">
        <v>29</v>
      </c>
    </row>
    <row r="227" spans="1:21" x14ac:dyDescent="0.2">
      <c r="A227" s="3">
        <v>29009</v>
      </c>
      <c r="B227" s="3">
        <v>592</v>
      </c>
      <c r="C227" s="3">
        <v>9997389</v>
      </c>
      <c r="D227" s="6">
        <v>37224</v>
      </c>
      <c r="E227" s="6">
        <v>37530</v>
      </c>
      <c r="F227" s="3" t="s">
        <v>38</v>
      </c>
      <c r="G227" s="3">
        <v>25</v>
      </c>
      <c r="H227" s="3">
        <v>9200</v>
      </c>
      <c r="I227" s="3">
        <v>9004.43</v>
      </c>
      <c r="J227" s="7">
        <v>33.65</v>
      </c>
      <c r="K227" s="7">
        <v>25.33</v>
      </c>
      <c r="L227" s="10">
        <f t="shared" si="6"/>
        <v>-76544</v>
      </c>
      <c r="M227" s="9">
        <f t="shared" si="5"/>
        <v>-74916.857600000003</v>
      </c>
      <c r="N227" s="3" t="s">
        <v>23</v>
      </c>
      <c r="O227" s="3" t="s">
        <v>24</v>
      </c>
      <c r="P227" s="3" t="s">
        <v>35</v>
      </c>
      <c r="Q227" s="3" t="s">
        <v>26</v>
      </c>
      <c r="R227" s="3" t="s">
        <v>32</v>
      </c>
      <c r="S227" s="3" t="s">
        <v>32</v>
      </c>
      <c r="T227" s="3" t="s">
        <v>31</v>
      </c>
      <c r="U227" s="3" t="s">
        <v>29</v>
      </c>
    </row>
    <row r="228" spans="1:21" x14ac:dyDescent="0.2">
      <c r="A228" s="3">
        <v>29009</v>
      </c>
      <c r="B228" s="3">
        <v>592</v>
      </c>
      <c r="C228" s="3">
        <v>9997389</v>
      </c>
      <c r="D228" s="6">
        <v>37224</v>
      </c>
      <c r="E228" s="6">
        <v>37561</v>
      </c>
      <c r="F228" s="3" t="s">
        <v>38</v>
      </c>
      <c r="G228" s="3">
        <v>25</v>
      </c>
      <c r="H228" s="3">
        <v>8000</v>
      </c>
      <c r="I228" s="3">
        <v>7809.71</v>
      </c>
      <c r="J228" s="7">
        <v>33.65</v>
      </c>
      <c r="K228" s="7">
        <v>25.45</v>
      </c>
      <c r="L228" s="10">
        <f t="shared" si="6"/>
        <v>-65600</v>
      </c>
      <c r="M228" s="9">
        <f t="shared" si="5"/>
        <v>-64039.621999999996</v>
      </c>
      <c r="N228" s="3" t="s">
        <v>23</v>
      </c>
      <c r="O228" s="3" t="s">
        <v>24</v>
      </c>
      <c r="P228" s="3" t="s">
        <v>35</v>
      </c>
      <c r="Q228" s="3" t="s">
        <v>26</v>
      </c>
      <c r="R228" s="3" t="s">
        <v>32</v>
      </c>
      <c r="S228" s="3" t="s">
        <v>32</v>
      </c>
      <c r="T228" s="3" t="s">
        <v>31</v>
      </c>
      <c r="U228" s="3" t="s">
        <v>29</v>
      </c>
    </row>
    <row r="229" spans="1:21" x14ac:dyDescent="0.2">
      <c r="A229" s="3">
        <v>29009</v>
      </c>
      <c r="B229" s="3">
        <v>592</v>
      </c>
      <c r="C229" s="3">
        <v>9997389</v>
      </c>
      <c r="D229" s="6">
        <v>37224</v>
      </c>
      <c r="E229" s="6">
        <v>37591</v>
      </c>
      <c r="F229" s="3" t="s">
        <v>38</v>
      </c>
      <c r="G229" s="3">
        <v>25</v>
      </c>
      <c r="H229" s="3">
        <v>8400</v>
      </c>
      <c r="I229" s="3">
        <v>8177.73</v>
      </c>
      <c r="J229" s="7">
        <v>33.65</v>
      </c>
      <c r="K229" s="7">
        <v>25.29</v>
      </c>
      <c r="L229" s="10">
        <f t="shared" si="6"/>
        <v>-70224</v>
      </c>
      <c r="M229" s="9">
        <f t="shared" si="5"/>
        <v>-68365.822799999994</v>
      </c>
      <c r="N229" s="3" t="s">
        <v>23</v>
      </c>
      <c r="O229" s="3" t="s">
        <v>24</v>
      </c>
      <c r="P229" s="3" t="s">
        <v>35</v>
      </c>
      <c r="Q229" s="3" t="s">
        <v>26</v>
      </c>
      <c r="R229" s="3" t="s">
        <v>32</v>
      </c>
      <c r="S229" s="3" t="s">
        <v>32</v>
      </c>
      <c r="T229" s="3" t="s">
        <v>31</v>
      </c>
      <c r="U229" s="3" t="s">
        <v>29</v>
      </c>
    </row>
    <row r="230" spans="1:21" x14ac:dyDescent="0.2">
      <c r="A230" s="3">
        <v>29011</v>
      </c>
      <c r="B230" s="3">
        <v>594</v>
      </c>
      <c r="C230" s="3">
        <v>9997391</v>
      </c>
      <c r="D230" s="6">
        <v>37224</v>
      </c>
      <c r="E230" s="6">
        <v>37622</v>
      </c>
      <c r="F230" s="3" t="s">
        <v>38</v>
      </c>
      <c r="G230" s="3">
        <v>25</v>
      </c>
      <c r="H230" s="3">
        <v>8800</v>
      </c>
      <c r="I230" s="3">
        <v>8541.76</v>
      </c>
      <c r="J230" s="7">
        <v>36.549999999999997</v>
      </c>
      <c r="K230" s="7">
        <v>39.24</v>
      </c>
      <c r="L230" s="10">
        <f t="shared" si="6"/>
        <v>23672.000000000044</v>
      </c>
      <c r="M230" s="9">
        <f t="shared" si="5"/>
        <v>22977.334400000043</v>
      </c>
      <c r="N230" s="3" t="s">
        <v>23</v>
      </c>
      <c r="O230" s="3" t="s">
        <v>24</v>
      </c>
      <c r="P230" s="3" t="s">
        <v>35</v>
      </c>
      <c r="Q230" s="3" t="s">
        <v>26</v>
      </c>
      <c r="R230" s="3" t="s">
        <v>32</v>
      </c>
      <c r="S230" s="3" t="s">
        <v>32</v>
      </c>
      <c r="T230" s="3" t="s">
        <v>31</v>
      </c>
      <c r="U230" s="3" t="s">
        <v>29</v>
      </c>
    </row>
    <row r="231" spans="1:21" x14ac:dyDescent="0.2">
      <c r="A231" s="3">
        <v>29011</v>
      </c>
      <c r="B231" s="3">
        <v>594</v>
      </c>
      <c r="C231" s="3">
        <v>9997391</v>
      </c>
      <c r="D231" s="6">
        <v>37224</v>
      </c>
      <c r="E231" s="6">
        <v>37653</v>
      </c>
      <c r="F231" s="3" t="s">
        <v>38</v>
      </c>
      <c r="G231" s="3">
        <v>25</v>
      </c>
      <c r="H231" s="3">
        <v>8000</v>
      </c>
      <c r="I231" s="3">
        <v>7742.06</v>
      </c>
      <c r="J231" s="7">
        <v>36.549999999999997</v>
      </c>
      <c r="K231" s="7">
        <v>38.380000000000003</v>
      </c>
      <c r="L231" s="10">
        <f t="shared" si="6"/>
        <v>14640.000000000044</v>
      </c>
      <c r="M231" s="9">
        <f t="shared" si="5"/>
        <v>14167.969800000043</v>
      </c>
      <c r="N231" s="3" t="s">
        <v>23</v>
      </c>
      <c r="O231" s="3" t="s">
        <v>24</v>
      </c>
      <c r="P231" s="3" t="s">
        <v>35</v>
      </c>
      <c r="Q231" s="3" t="s">
        <v>26</v>
      </c>
      <c r="R231" s="3" t="s">
        <v>32</v>
      </c>
      <c r="S231" s="3" t="s">
        <v>32</v>
      </c>
      <c r="T231" s="3" t="s">
        <v>31</v>
      </c>
      <c r="U231" s="3" t="s">
        <v>29</v>
      </c>
    </row>
    <row r="232" spans="1:21" x14ac:dyDescent="0.2">
      <c r="A232" s="3">
        <v>29011</v>
      </c>
      <c r="B232" s="3">
        <v>594</v>
      </c>
      <c r="C232" s="3">
        <v>9997391</v>
      </c>
      <c r="D232" s="6">
        <v>37224</v>
      </c>
      <c r="E232" s="6">
        <v>37681</v>
      </c>
      <c r="F232" s="3" t="s">
        <v>38</v>
      </c>
      <c r="G232" s="3">
        <v>25</v>
      </c>
      <c r="H232" s="3">
        <v>8400</v>
      </c>
      <c r="I232" s="3">
        <v>8103.02</v>
      </c>
      <c r="J232" s="7">
        <v>36.549999999999997</v>
      </c>
      <c r="K232" s="7">
        <v>36.31</v>
      </c>
      <c r="L232" s="10">
        <f t="shared" si="6"/>
        <v>-2015.999999999957</v>
      </c>
      <c r="M232" s="9">
        <f t="shared" si="5"/>
        <v>-1944.7247999999586</v>
      </c>
      <c r="N232" s="3" t="s">
        <v>23</v>
      </c>
      <c r="O232" s="3" t="s">
        <v>24</v>
      </c>
      <c r="P232" s="3" t="s">
        <v>35</v>
      </c>
      <c r="Q232" s="3" t="s">
        <v>26</v>
      </c>
      <c r="R232" s="3" t="s">
        <v>32</v>
      </c>
      <c r="S232" s="3" t="s">
        <v>32</v>
      </c>
      <c r="T232" s="3" t="s">
        <v>31</v>
      </c>
      <c r="U232" s="3" t="s">
        <v>29</v>
      </c>
    </row>
    <row r="233" spans="1:21" x14ac:dyDescent="0.2">
      <c r="A233" s="3">
        <v>29011</v>
      </c>
      <c r="B233" s="3">
        <v>594</v>
      </c>
      <c r="C233" s="3">
        <v>9997391</v>
      </c>
      <c r="D233" s="6">
        <v>37224</v>
      </c>
      <c r="E233" s="6">
        <v>37712</v>
      </c>
      <c r="F233" s="3" t="s">
        <v>38</v>
      </c>
      <c r="G233" s="3">
        <v>25</v>
      </c>
      <c r="H233" s="3">
        <v>8800</v>
      </c>
      <c r="I233" s="3">
        <v>8460.1</v>
      </c>
      <c r="J233" s="7">
        <v>36.549999999999997</v>
      </c>
      <c r="K233" s="7">
        <v>34.979999999999997</v>
      </c>
      <c r="L233" s="10">
        <f t="shared" si="6"/>
        <v>-13816.000000000002</v>
      </c>
      <c r="M233" s="9">
        <f t="shared" si="5"/>
        <v>-13282.357000000004</v>
      </c>
      <c r="N233" s="3" t="s">
        <v>23</v>
      </c>
      <c r="O233" s="3" t="s">
        <v>24</v>
      </c>
      <c r="P233" s="3" t="s">
        <v>35</v>
      </c>
      <c r="Q233" s="3" t="s">
        <v>26</v>
      </c>
      <c r="R233" s="3" t="s">
        <v>32</v>
      </c>
      <c r="S233" s="3" t="s">
        <v>32</v>
      </c>
      <c r="T233" s="3" t="s">
        <v>31</v>
      </c>
      <c r="U233" s="3" t="s">
        <v>29</v>
      </c>
    </row>
    <row r="234" spans="1:21" x14ac:dyDescent="0.2">
      <c r="A234" s="3">
        <v>29011</v>
      </c>
      <c r="B234" s="3">
        <v>594</v>
      </c>
      <c r="C234" s="3">
        <v>9997391</v>
      </c>
      <c r="D234" s="6">
        <v>37224</v>
      </c>
      <c r="E234" s="6">
        <v>37742</v>
      </c>
      <c r="F234" s="3" t="s">
        <v>38</v>
      </c>
      <c r="G234" s="3">
        <v>25</v>
      </c>
      <c r="H234" s="3">
        <v>8400</v>
      </c>
      <c r="I234" s="3">
        <v>8046.97</v>
      </c>
      <c r="J234" s="7">
        <v>36.549999999999997</v>
      </c>
      <c r="K234" s="7">
        <v>36.67</v>
      </c>
      <c r="L234" s="10">
        <f t="shared" si="6"/>
        <v>1008.0000000000382</v>
      </c>
      <c r="M234" s="9">
        <f t="shared" si="5"/>
        <v>965.63640000003659</v>
      </c>
      <c r="N234" s="3" t="s">
        <v>23</v>
      </c>
      <c r="O234" s="3" t="s">
        <v>24</v>
      </c>
      <c r="P234" s="3" t="s">
        <v>35</v>
      </c>
      <c r="Q234" s="3" t="s">
        <v>26</v>
      </c>
      <c r="R234" s="3" t="s">
        <v>32</v>
      </c>
      <c r="S234" s="3" t="s">
        <v>32</v>
      </c>
      <c r="T234" s="3" t="s">
        <v>31</v>
      </c>
      <c r="U234" s="3" t="s">
        <v>29</v>
      </c>
    </row>
    <row r="235" spans="1:21" x14ac:dyDescent="0.2">
      <c r="A235" s="3">
        <v>29011</v>
      </c>
      <c r="B235" s="3">
        <v>594</v>
      </c>
      <c r="C235" s="3">
        <v>9997391</v>
      </c>
      <c r="D235" s="6">
        <v>37224</v>
      </c>
      <c r="E235" s="6">
        <v>37773</v>
      </c>
      <c r="F235" s="3" t="s">
        <v>38</v>
      </c>
      <c r="G235" s="3">
        <v>25</v>
      </c>
      <c r="H235" s="3">
        <v>8400</v>
      </c>
      <c r="I235" s="3">
        <v>8017.66</v>
      </c>
      <c r="J235" s="7">
        <v>36.549999999999997</v>
      </c>
      <c r="K235" s="7">
        <v>40.619999999999997</v>
      </c>
      <c r="L235" s="10">
        <f t="shared" si="6"/>
        <v>34188</v>
      </c>
      <c r="M235" s="9">
        <f t="shared" si="5"/>
        <v>32631.876200000002</v>
      </c>
      <c r="N235" s="3" t="s">
        <v>23</v>
      </c>
      <c r="O235" s="3" t="s">
        <v>24</v>
      </c>
      <c r="P235" s="3" t="s">
        <v>35</v>
      </c>
      <c r="Q235" s="3" t="s">
        <v>26</v>
      </c>
      <c r="R235" s="3" t="s">
        <v>32</v>
      </c>
      <c r="S235" s="3" t="s">
        <v>32</v>
      </c>
      <c r="T235" s="3" t="s">
        <v>31</v>
      </c>
      <c r="U235" s="3" t="s">
        <v>29</v>
      </c>
    </row>
    <row r="236" spans="1:21" x14ac:dyDescent="0.2">
      <c r="A236" s="3">
        <v>29011</v>
      </c>
      <c r="B236" s="3">
        <v>594</v>
      </c>
      <c r="C236" s="3">
        <v>9997391</v>
      </c>
      <c r="D236" s="6">
        <v>37224</v>
      </c>
      <c r="E236" s="6">
        <v>37803</v>
      </c>
      <c r="F236" s="3" t="s">
        <v>38</v>
      </c>
      <c r="G236" s="3">
        <v>25</v>
      </c>
      <c r="H236" s="3">
        <v>8800</v>
      </c>
      <c r="I236" s="3">
        <v>8367.59</v>
      </c>
      <c r="J236" s="7">
        <v>36.549999999999997</v>
      </c>
      <c r="K236" s="7">
        <v>50.02</v>
      </c>
      <c r="L236" s="10">
        <f t="shared" si="6"/>
        <v>118536.00000000006</v>
      </c>
      <c r="M236" s="9">
        <f t="shared" si="5"/>
        <v>112711.43730000005</v>
      </c>
      <c r="N236" s="3" t="s">
        <v>23</v>
      </c>
      <c r="O236" s="3" t="s">
        <v>24</v>
      </c>
      <c r="P236" s="3" t="s">
        <v>35</v>
      </c>
      <c r="Q236" s="3" t="s">
        <v>26</v>
      </c>
      <c r="R236" s="3" t="s">
        <v>32</v>
      </c>
      <c r="S236" s="3" t="s">
        <v>32</v>
      </c>
      <c r="T236" s="3" t="s">
        <v>31</v>
      </c>
      <c r="U236" s="3" t="s">
        <v>29</v>
      </c>
    </row>
    <row r="237" spans="1:21" x14ac:dyDescent="0.2">
      <c r="A237" s="3">
        <v>29011</v>
      </c>
      <c r="B237" s="3">
        <v>594</v>
      </c>
      <c r="C237" s="3">
        <v>9997391</v>
      </c>
      <c r="D237" s="6">
        <v>37224</v>
      </c>
      <c r="E237" s="6">
        <v>37834</v>
      </c>
      <c r="F237" s="3" t="s">
        <v>38</v>
      </c>
      <c r="G237" s="3">
        <v>25</v>
      </c>
      <c r="H237" s="3">
        <v>8400</v>
      </c>
      <c r="I237" s="3">
        <v>7955.72</v>
      </c>
      <c r="J237" s="7">
        <v>36.549999999999997</v>
      </c>
      <c r="K237" s="7">
        <v>50.02</v>
      </c>
      <c r="L237" s="10">
        <f t="shared" si="6"/>
        <v>113148.00000000004</v>
      </c>
      <c r="M237" s="9">
        <f t="shared" si="5"/>
        <v>107163.54840000006</v>
      </c>
      <c r="N237" s="3" t="s">
        <v>23</v>
      </c>
      <c r="O237" s="3" t="s">
        <v>24</v>
      </c>
      <c r="P237" s="3" t="s">
        <v>35</v>
      </c>
      <c r="Q237" s="3" t="s">
        <v>26</v>
      </c>
      <c r="R237" s="3" t="s">
        <v>32</v>
      </c>
      <c r="S237" s="3" t="s">
        <v>32</v>
      </c>
      <c r="T237" s="3" t="s">
        <v>31</v>
      </c>
      <c r="U237" s="3" t="s">
        <v>29</v>
      </c>
    </row>
    <row r="238" spans="1:21" x14ac:dyDescent="0.2">
      <c r="A238" s="3">
        <v>29011</v>
      </c>
      <c r="B238" s="3">
        <v>594</v>
      </c>
      <c r="C238" s="3">
        <v>9997391</v>
      </c>
      <c r="D238" s="6">
        <v>37224</v>
      </c>
      <c r="E238" s="6">
        <v>37865</v>
      </c>
      <c r="F238" s="3" t="s">
        <v>38</v>
      </c>
      <c r="G238" s="3">
        <v>25</v>
      </c>
      <c r="H238" s="3">
        <v>8400</v>
      </c>
      <c r="I238" s="3">
        <v>7923.89</v>
      </c>
      <c r="J238" s="7">
        <v>36.549999999999997</v>
      </c>
      <c r="K238" s="7">
        <v>32.46</v>
      </c>
      <c r="L238" s="10">
        <f t="shared" si="6"/>
        <v>-34355.999999999971</v>
      </c>
      <c r="M238" s="9">
        <f t="shared" si="5"/>
        <v>-32408.710099999971</v>
      </c>
      <c r="N238" s="3" t="s">
        <v>23</v>
      </c>
      <c r="O238" s="3" t="s">
        <v>24</v>
      </c>
      <c r="P238" s="3" t="s">
        <v>35</v>
      </c>
      <c r="Q238" s="3" t="s">
        <v>26</v>
      </c>
      <c r="R238" s="3" t="s">
        <v>32</v>
      </c>
      <c r="S238" s="3" t="s">
        <v>32</v>
      </c>
      <c r="T238" s="3" t="s">
        <v>31</v>
      </c>
      <c r="U238" s="3" t="s">
        <v>29</v>
      </c>
    </row>
    <row r="239" spans="1:21" x14ac:dyDescent="0.2">
      <c r="A239" s="3">
        <v>29011</v>
      </c>
      <c r="B239" s="3">
        <v>594</v>
      </c>
      <c r="C239" s="3">
        <v>9997391</v>
      </c>
      <c r="D239" s="6">
        <v>37224</v>
      </c>
      <c r="E239" s="6">
        <v>37895</v>
      </c>
      <c r="F239" s="3" t="s">
        <v>38</v>
      </c>
      <c r="G239" s="3">
        <v>25</v>
      </c>
      <c r="H239" s="3">
        <v>9200</v>
      </c>
      <c r="I239" s="3">
        <v>8642.8700000000008</v>
      </c>
      <c r="J239" s="7">
        <v>36.549999999999997</v>
      </c>
      <c r="K239" s="7">
        <v>30.39</v>
      </c>
      <c r="L239" s="10">
        <f t="shared" si="6"/>
        <v>-56671.999999999971</v>
      </c>
      <c r="M239" s="9">
        <f t="shared" si="5"/>
        <v>-53240.079199999978</v>
      </c>
      <c r="N239" s="3" t="s">
        <v>23</v>
      </c>
      <c r="O239" s="3" t="s">
        <v>24</v>
      </c>
      <c r="P239" s="3" t="s">
        <v>35</v>
      </c>
      <c r="Q239" s="3" t="s">
        <v>26</v>
      </c>
      <c r="R239" s="3" t="s">
        <v>32</v>
      </c>
      <c r="S239" s="3" t="s">
        <v>32</v>
      </c>
      <c r="T239" s="3" t="s">
        <v>31</v>
      </c>
      <c r="U239" s="3" t="s">
        <v>29</v>
      </c>
    </row>
    <row r="240" spans="1:21" x14ac:dyDescent="0.2">
      <c r="A240" s="3">
        <v>29011</v>
      </c>
      <c r="B240" s="3">
        <v>594</v>
      </c>
      <c r="C240" s="3">
        <v>9997391</v>
      </c>
      <c r="D240" s="6">
        <v>37224</v>
      </c>
      <c r="E240" s="6">
        <v>37926</v>
      </c>
      <c r="F240" s="3" t="s">
        <v>38</v>
      </c>
      <c r="G240" s="3">
        <v>25</v>
      </c>
      <c r="H240" s="3">
        <v>7600</v>
      </c>
      <c r="I240" s="3">
        <v>7110.29</v>
      </c>
      <c r="J240" s="7">
        <v>36.549999999999997</v>
      </c>
      <c r="K240" s="7">
        <v>30.54</v>
      </c>
      <c r="L240" s="10">
        <f t="shared" si="6"/>
        <v>-45675.999999999985</v>
      </c>
      <c r="M240" s="9">
        <f t="shared" si="5"/>
        <v>-42732.842899999989</v>
      </c>
      <c r="N240" s="3" t="s">
        <v>23</v>
      </c>
      <c r="O240" s="3" t="s">
        <v>24</v>
      </c>
      <c r="P240" s="3" t="s">
        <v>35</v>
      </c>
      <c r="Q240" s="3" t="s">
        <v>26</v>
      </c>
      <c r="R240" s="3" t="s">
        <v>32</v>
      </c>
      <c r="S240" s="3" t="s">
        <v>32</v>
      </c>
      <c r="T240" s="3" t="s">
        <v>31</v>
      </c>
      <c r="U240" s="3" t="s">
        <v>29</v>
      </c>
    </row>
    <row r="241" spans="1:21" x14ac:dyDescent="0.2">
      <c r="A241" s="3">
        <v>29011</v>
      </c>
      <c r="B241" s="3">
        <v>594</v>
      </c>
      <c r="C241" s="3">
        <v>9997391</v>
      </c>
      <c r="D241" s="6">
        <v>37224</v>
      </c>
      <c r="E241" s="6">
        <v>37956</v>
      </c>
      <c r="F241" s="3" t="s">
        <v>38</v>
      </c>
      <c r="G241" s="3">
        <v>25</v>
      </c>
      <c r="H241" s="3">
        <v>8800</v>
      </c>
      <c r="I241" s="3">
        <v>8197.65</v>
      </c>
      <c r="J241" s="7">
        <v>36.549999999999997</v>
      </c>
      <c r="K241" s="7">
        <v>30.35</v>
      </c>
      <c r="L241" s="10">
        <f t="shared" si="6"/>
        <v>-54559.999999999964</v>
      </c>
      <c r="M241" s="9">
        <f t="shared" si="5"/>
        <v>-50825.429999999964</v>
      </c>
      <c r="N241" s="3" t="s">
        <v>23</v>
      </c>
      <c r="O241" s="3" t="s">
        <v>24</v>
      </c>
      <c r="P241" s="3" t="s">
        <v>35</v>
      </c>
      <c r="Q241" s="3" t="s">
        <v>26</v>
      </c>
      <c r="R241" s="3" t="s">
        <v>32</v>
      </c>
      <c r="S241" s="3" t="s">
        <v>32</v>
      </c>
      <c r="T241" s="3" t="s">
        <v>31</v>
      </c>
      <c r="U241" s="3" t="s">
        <v>29</v>
      </c>
    </row>
    <row r="242" spans="1:21" ht="15" customHeight="1" x14ac:dyDescent="0.2">
      <c r="A242" s="3">
        <v>28324</v>
      </c>
      <c r="B242" s="3">
        <v>537</v>
      </c>
      <c r="C242" s="3">
        <v>9996837</v>
      </c>
      <c r="D242" s="6">
        <v>37160</v>
      </c>
      <c r="E242" s="6">
        <v>37226</v>
      </c>
      <c r="F242" s="3" t="s">
        <v>37</v>
      </c>
      <c r="G242" s="3">
        <v>50</v>
      </c>
      <c r="H242" s="3">
        <v>-16000</v>
      </c>
      <c r="I242" s="3">
        <v>-15950.53</v>
      </c>
      <c r="J242" s="3">
        <v>24.35</v>
      </c>
      <c r="K242" s="3">
        <v>22.75</v>
      </c>
      <c r="L242" s="10">
        <f>(+K242-J242)*H242</f>
        <v>25600.000000000022</v>
      </c>
      <c r="M242" s="9">
        <f>(+K242-J242)*I242</f>
        <v>25520.848000000024</v>
      </c>
      <c r="N242" s="3" t="s">
        <v>23</v>
      </c>
      <c r="O242" s="3" t="s">
        <v>24</v>
      </c>
      <c r="P242" s="3" t="s">
        <v>39</v>
      </c>
      <c r="Q242" s="3" t="s">
        <v>26</v>
      </c>
      <c r="R242" s="3" t="s">
        <v>27</v>
      </c>
      <c r="S242" s="3" t="s">
        <v>39</v>
      </c>
      <c r="T242" s="3" t="s">
        <v>28</v>
      </c>
      <c r="U242" s="3" t="s">
        <v>29</v>
      </c>
    </row>
    <row r="243" spans="1:21" ht="15" customHeight="1" x14ac:dyDescent="0.2">
      <c r="A243" s="3">
        <v>24913</v>
      </c>
      <c r="B243" s="3">
        <v>309</v>
      </c>
      <c r="C243" s="3">
        <v>9993788</v>
      </c>
      <c r="D243" s="6">
        <v>37040</v>
      </c>
      <c r="E243" s="6">
        <v>37257</v>
      </c>
      <c r="F243" s="3" t="s">
        <v>37</v>
      </c>
      <c r="G243" s="3">
        <v>50</v>
      </c>
      <c r="H243" s="3">
        <v>17600</v>
      </c>
      <c r="I243" s="3">
        <v>17514.61</v>
      </c>
      <c r="J243" s="3">
        <v>39</v>
      </c>
      <c r="K243" s="3">
        <v>26.25</v>
      </c>
      <c r="L243" s="10">
        <f>(+K243-J243)*H243</f>
        <v>-224400</v>
      </c>
      <c r="M243" s="9">
        <f>(+K243-J243)*I243</f>
        <v>-223311.2775</v>
      </c>
      <c r="N243" s="3" t="s">
        <v>23</v>
      </c>
      <c r="O243" s="3" t="s">
        <v>24</v>
      </c>
      <c r="P243" s="3" t="s">
        <v>39</v>
      </c>
      <c r="Q243" s="3" t="s">
        <v>26</v>
      </c>
      <c r="R243" s="3" t="s">
        <v>27</v>
      </c>
      <c r="S243" s="3" t="s">
        <v>39</v>
      </c>
      <c r="T243" s="3" t="s">
        <v>31</v>
      </c>
      <c r="U243" s="3" t="s">
        <v>29</v>
      </c>
    </row>
    <row r="244" spans="1:21" ht="15" customHeight="1" x14ac:dyDescent="0.2">
      <c r="A244" s="3">
        <v>24913</v>
      </c>
      <c r="B244" s="3">
        <v>309</v>
      </c>
      <c r="C244" s="3">
        <v>9993788</v>
      </c>
      <c r="D244" s="6">
        <v>37040</v>
      </c>
      <c r="E244" s="6">
        <v>37288</v>
      </c>
      <c r="F244" s="3" t="s">
        <v>37</v>
      </c>
      <c r="G244" s="3">
        <v>50</v>
      </c>
      <c r="H244" s="3">
        <v>16000</v>
      </c>
      <c r="I244" s="3">
        <v>15898.96</v>
      </c>
      <c r="J244" s="3">
        <v>39</v>
      </c>
      <c r="K244" s="3">
        <v>26.25</v>
      </c>
      <c r="L244" s="10">
        <f>(+K244-J244)*H244</f>
        <v>-204000</v>
      </c>
      <c r="M244" s="9">
        <f>(+K244-J244)*I244</f>
        <v>-202711.74</v>
      </c>
      <c r="N244" s="3" t="s">
        <v>23</v>
      </c>
      <c r="O244" s="3" t="s">
        <v>24</v>
      </c>
      <c r="P244" s="3" t="s">
        <v>39</v>
      </c>
      <c r="Q244" s="3" t="s">
        <v>26</v>
      </c>
      <c r="R244" s="3" t="s">
        <v>27</v>
      </c>
      <c r="S244" s="3" t="s">
        <v>39</v>
      </c>
      <c r="T244" s="3" t="s">
        <v>31</v>
      </c>
      <c r="U244" s="3" t="s">
        <v>29</v>
      </c>
    </row>
    <row r="245" spans="1:21" x14ac:dyDescent="0.2">
      <c r="A245" s="3">
        <v>24880</v>
      </c>
      <c r="B245" s="3">
        <v>298</v>
      </c>
      <c r="C245" s="3">
        <v>9993761</v>
      </c>
      <c r="D245" s="6">
        <v>37035</v>
      </c>
      <c r="E245" s="6">
        <v>37438</v>
      </c>
      <c r="F245" s="3" t="s">
        <v>37</v>
      </c>
      <c r="G245" s="3">
        <v>50</v>
      </c>
      <c r="H245" s="3">
        <v>-17600</v>
      </c>
      <c r="I245" s="3">
        <v>-17342.669999999998</v>
      </c>
      <c r="J245" s="3">
        <v>75.25</v>
      </c>
      <c r="K245" s="3">
        <v>45.5</v>
      </c>
      <c r="L245" s="10">
        <f>(+K245-J245)*H245</f>
        <v>523600</v>
      </c>
      <c r="M245" s="9">
        <f>(+K245-J245)*I245</f>
        <v>515944.43249999994</v>
      </c>
      <c r="N245" s="3" t="s">
        <v>23</v>
      </c>
      <c r="O245" s="3" t="s">
        <v>24</v>
      </c>
      <c r="P245" s="3" t="s">
        <v>39</v>
      </c>
      <c r="Q245" s="3" t="s">
        <v>26</v>
      </c>
      <c r="R245" s="3" t="s">
        <v>27</v>
      </c>
      <c r="S245" s="3" t="s">
        <v>39</v>
      </c>
      <c r="T245" s="3" t="s">
        <v>28</v>
      </c>
      <c r="U245" s="3" t="s">
        <v>29</v>
      </c>
    </row>
    <row r="246" spans="1:21" x14ac:dyDescent="0.2">
      <c r="A246" s="3">
        <v>24880</v>
      </c>
      <c r="B246" s="3">
        <v>298</v>
      </c>
      <c r="C246" s="3">
        <v>9993761</v>
      </c>
      <c r="D246" s="6">
        <v>37035</v>
      </c>
      <c r="E246" s="6">
        <v>37469</v>
      </c>
      <c r="F246" s="3" t="s">
        <v>37</v>
      </c>
      <c r="G246" s="3">
        <v>50</v>
      </c>
      <c r="H246" s="3">
        <v>-17600</v>
      </c>
      <c r="I246" s="3">
        <v>-17305.22</v>
      </c>
      <c r="J246" s="3">
        <v>75.25</v>
      </c>
      <c r="K246" s="3">
        <v>45.5</v>
      </c>
      <c r="L246" s="10">
        <f>(+K246-J246)*H246</f>
        <v>523600</v>
      </c>
      <c r="M246" s="9">
        <f>(+K246-J246)*I246</f>
        <v>514830.29500000004</v>
      </c>
      <c r="N246" s="3" t="s">
        <v>23</v>
      </c>
      <c r="O246" s="3" t="s">
        <v>24</v>
      </c>
      <c r="P246" s="3" t="s">
        <v>39</v>
      </c>
      <c r="Q246" s="3" t="s">
        <v>26</v>
      </c>
      <c r="R246" s="3" t="s">
        <v>27</v>
      </c>
      <c r="S246" s="3" t="s">
        <v>39</v>
      </c>
      <c r="T246" s="3" t="s">
        <v>28</v>
      </c>
      <c r="U246" s="3" t="s">
        <v>29</v>
      </c>
    </row>
    <row r="247" spans="1:21" x14ac:dyDescent="0.2">
      <c r="A247" s="3">
        <v>28451</v>
      </c>
      <c r="B247" s="3">
        <v>551</v>
      </c>
      <c r="C247" s="3">
        <v>9996897</v>
      </c>
      <c r="D247" s="6">
        <v>37180</v>
      </c>
      <c r="E247" s="6">
        <v>37226</v>
      </c>
      <c r="F247" s="3" t="s">
        <v>40</v>
      </c>
      <c r="G247" s="3">
        <v>5</v>
      </c>
      <c r="H247" s="3">
        <v>-3720</v>
      </c>
      <c r="I247" s="3">
        <v>-3708.5</v>
      </c>
      <c r="J247" s="3">
        <v>19.5</v>
      </c>
      <c r="K247" s="3">
        <v>19.5</v>
      </c>
      <c r="L247" s="10">
        <f>+J247*-H247</f>
        <v>72540</v>
      </c>
      <c r="M247" s="9">
        <f>-I247*J247</f>
        <v>72315.75</v>
      </c>
      <c r="N247" s="3" t="s">
        <v>23</v>
      </c>
      <c r="O247" s="3" t="s">
        <v>24</v>
      </c>
      <c r="P247" s="3" t="s">
        <v>41</v>
      </c>
      <c r="Q247" s="3" t="s">
        <v>26</v>
      </c>
      <c r="R247" s="3" t="s">
        <v>27</v>
      </c>
      <c r="S247" s="3" t="s">
        <v>41</v>
      </c>
      <c r="T247" s="3" t="s">
        <v>28</v>
      </c>
      <c r="U247" s="3" t="s">
        <v>29</v>
      </c>
    </row>
    <row r="248" spans="1:21" x14ac:dyDescent="0.2">
      <c r="A248" s="3">
        <v>24881</v>
      </c>
      <c r="B248" s="3">
        <v>300</v>
      </c>
      <c r="C248" s="3">
        <v>9993762</v>
      </c>
      <c r="D248" s="6">
        <v>37036</v>
      </c>
      <c r="E248" s="6">
        <v>37226</v>
      </c>
      <c r="F248" s="3" t="s">
        <v>30</v>
      </c>
      <c r="G248" s="3">
        <v>50</v>
      </c>
      <c r="H248" s="3">
        <v>16000</v>
      </c>
      <c r="I248" s="3">
        <v>15950.53</v>
      </c>
      <c r="J248" s="3">
        <v>54</v>
      </c>
      <c r="K248" s="3">
        <v>34.700000000000003</v>
      </c>
      <c r="L248" s="10">
        <f t="shared" ref="L248:L259" si="7">(+K248-J248)*H248</f>
        <v>-308799.99999999994</v>
      </c>
      <c r="M248" s="9">
        <f t="shared" ref="M248:M259" si="8">(+K248-J248)*I248</f>
        <v>-307845.22899999999</v>
      </c>
      <c r="N248" s="3" t="s">
        <v>23</v>
      </c>
      <c r="O248" s="3" t="s">
        <v>24</v>
      </c>
      <c r="P248" s="3" t="s">
        <v>42</v>
      </c>
      <c r="Q248" s="3" t="s">
        <v>26</v>
      </c>
      <c r="R248" s="3" t="s">
        <v>27</v>
      </c>
      <c r="S248" s="3" t="s">
        <v>42</v>
      </c>
      <c r="T248" s="3" t="s">
        <v>31</v>
      </c>
      <c r="U248" s="3" t="s">
        <v>29</v>
      </c>
    </row>
    <row r="249" spans="1:21" x14ac:dyDescent="0.2">
      <c r="A249" s="3">
        <v>25052</v>
      </c>
      <c r="B249" s="3">
        <v>340</v>
      </c>
      <c r="C249" s="3">
        <v>9993903</v>
      </c>
      <c r="D249" s="6">
        <v>37048</v>
      </c>
      <c r="E249" s="6">
        <v>37226</v>
      </c>
      <c r="F249" s="3" t="s">
        <v>30</v>
      </c>
      <c r="G249" s="3">
        <v>50</v>
      </c>
      <c r="H249" s="3">
        <v>16000</v>
      </c>
      <c r="I249" s="3">
        <v>15950.53</v>
      </c>
      <c r="J249" s="3">
        <v>49</v>
      </c>
      <c r="K249" s="3">
        <v>34.700000000000003</v>
      </c>
      <c r="L249" s="10">
        <f t="shared" si="7"/>
        <v>-228799.99999999994</v>
      </c>
      <c r="M249" s="9">
        <f t="shared" si="8"/>
        <v>-228092.57899999997</v>
      </c>
      <c r="N249" s="3" t="s">
        <v>23</v>
      </c>
      <c r="O249" s="3" t="s">
        <v>24</v>
      </c>
      <c r="P249" s="3" t="s">
        <v>42</v>
      </c>
      <c r="Q249" s="3" t="s">
        <v>26</v>
      </c>
      <c r="R249" s="3" t="s">
        <v>27</v>
      </c>
      <c r="S249" s="3" t="s">
        <v>42</v>
      </c>
      <c r="T249" s="3" t="s">
        <v>31</v>
      </c>
      <c r="U249" s="3" t="s">
        <v>29</v>
      </c>
    </row>
    <row r="250" spans="1:21" x14ac:dyDescent="0.2">
      <c r="A250" s="3">
        <v>24876</v>
      </c>
      <c r="B250" s="3">
        <v>297</v>
      </c>
      <c r="C250" s="3">
        <v>9993758</v>
      </c>
      <c r="D250" s="6">
        <v>37035</v>
      </c>
      <c r="E250" s="6">
        <v>37226</v>
      </c>
      <c r="F250" s="3" t="s">
        <v>30</v>
      </c>
      <c r="G250" s="3">
        <v>50</v>
      </c>
      <c r="H250" s="3">
        <v>-16000</v>
      </c>
      <c r="I250" s="3">
        <v>-15950.53</v>
      </c>
      <c r="J250" s="3">
        <v>55.25</v>
      </c>
      <c r="K250" s="3">
        <v>34.200000000000003</v>
      </c>
      <c r="L250" s="10">
        <f t="shared" si="7"/>
        <v>336799.99999999994</v>
      </c>
      <c r="M250" s="9">
        <f t="shared" si="8"/>
        <v>335758.65649999998</v>
      </c>
      <c r="N250" s="3" t="s">
        <v>23</v>
      </c>
      <c r="O250" s="3" t="s">
        <v>24</v>
      </c>
      <c r="P250" s="3" t="s">
        <v>42</v>
      </c>
      <c r="Q250" s="3" t="s">
        <v>26</v>
      </c>
      <c r="R250" s="3" t="s">
        <v>27</v>
      </c>
      <c r="S250" s="3" t="s">
        <v>42</v>
      </c>
      <c r="T250" s="3" t="s">
        <v>28</v>
      </c>
      <c r="U250" s="3" t="s">
        <v>29</v>
      </c>
    </row>
    <row r="251" spans="1:21" x14ac:dyDescent="0.2">
      <c r="A251" s="3">
        <v>25021</v>
      </c>
      <c r="B251" s="3">
        <v>337</v>
      </c>
      <c r="C251" s="3">
        <v>9993885</v>
      </c>
      <c r="D251" s="6">
        <v>37043</v>
      </c>
      <c r="E251" s="6">
        <v>37226</v>
      </c>
      <c r="F251" s="3" t="s">
        <v>30</v>
      </c>
      <c r="G251" s="3">
        <v>50</v>
      </c>
      <c r="H251" s="3">
        <v>-16000</v>
      </c>
      <c r="I251" s="3">
        <v>-15950.53</v>
      </c>
      <c r="J251" s="3">
        <v>50</v>
      </c>
      <c r="K251" s="3">
        <v>34.200000000000003</v>
      </c>
      <c r="L251" s="10">
        <f t="shared" si="7"/>
        <v>252799.99999999994</v>
      </c>
      <c r="M251" s="9">
        <f t="shared" si="8"/>
        <v>252018.37399999995</v>
      </c>
      <c r="N251" s="3" t="s">
        <v>23</v>
      </c>
      <c r="O251" s="3" t="s">
        <v>24</v>
      </c>
      <c r="P251" s="3" t="s">
        <v>42</v>
      </c>
      <c r="Q251" s="3" t="s">
        <v>26</v>
      </c>
      <c r="R251" s="3" t="s">
        <v>27</v>
      </c>
      <c r="S251" s="3" t="s">
        <v>42</v>
      </c>
      <c r="T251" s="3" t="s">
        <v>28</v>
      </c>
      <c r="U251" s="3" t="s">
        <v>29</v>
      </c>
    </row>
    <row r="252" spans="1:21" x14ac:dyDescent="0.2">
      <c r="A252" s="3">
        <v>25073</v>
      </c>
      <c r="B252" s="3">
        <v>341</v>
      </c>
      <c r="C252" s="3">
        <v>9993908</v>
      </c>
      <c r="D252" s="6">
        <v>37048</v>
      </c>
      <c r="E252" s="6">
        <v>37257</v>
      </c>
      <c r="F252" s="3" t="s">
        <v>30</v>
      </c>
      <c r="G252" s="3">
        <v>50</v>
      </c>
      <c r="H252" s="3">
        <v>17600</v>
      </c>
      <c r="I252" s="3">
        <v>17514.61</v>
      </c>
      <c r="J252" s="3">
        <v>59</v>
      </c>
      <c r="K252" s="3">
        <v>40.75</v>
      </c>
      <c r="L252" s="10">
        <f t="shared" si="7"/>
        <v>-321200</v>
      </c>
      <c r="M252" s="9">
        <f t="shared" si="8"/>
        <v>-319641.63250000001</v>
      </c>
      <c r="N252" s="3" t="s">
        <v>23</v>
      </c>
      <c r="O252" s="3" t="s">
        <v>24</v>
      </c>
      <c r="P252" s="3" t="s">
        <v>42</v>
      </c>
      <c r="Q252" s="3" t="s">
        <v>26</v>
      </c>
      <c r="R252" s="3" t="s">
        <v>27</v>
      </c>
      <c r="S252" s="3" t="s">
        <v>42</v>
      </c>
      <c r="T252" s="3" t="s">
        <v>31</v>
      </c>
      <c r="U252" s="3" t="s">
        <v>29</v>
      </c>
    </row>
    <row r="253" spans="1:21" x14ac:dyDescent="0.2">
      <c r="A253" s="3">
        <v>25020</v>
      </c>
      <c r="B253" s="3">
        <v>336</v>
      </c>
      <c r="C253" s="3">
        <v>9993884</v>
      </c>
      <c r="D253" s="6">
        <v>37043</v>
      </c>
      <c r="E253" s="6">
        <v>37257</v>
      </c>
      <c r="F253" s="3" t="s">
        <v>30</v>
      </c>
      <c r="G253" s="3">
        <v>50</v>
      </c>
      <c r="H253" s="3">
        <v>-17600</v>
      </c>
      <c r="I253" s="3">
        <v>-17514.61</v>
      </c>
      <c r="J253" s="3">
        <v>60</v>
      </c>
      <c r="K253" s="3">
        <v>40.25</v>
      </c>
      <c r="L253" s="10">
        <f t="shared" si="7"/>
        <v>347600</v>
      </c>
      <c r="M253" s="9">
        <f t="shared" si="8"/>
        <v>345913.54749999999</v>
      </c>
      <c r="N253" s="3" t="s">
        <v>23</v>
      </c>
      <c r="O253" s="3" t="s">
        <v>24</v>
      </c>
      <c r="P253" s="3" t="s">
        <v>42</v>
      </c>
      <c r="Q253" s="3" t="s">
        <v>26</v>
      </c>
      <c r="R253" s="3" t="s">
        <v>27</v>
      </c>
      <c r="S253" s="3" t="s">
        <v>42</v>
      </c>
      <c r="T253" s="3" t="s">
        <v>28</v>
      </c>
      <c r="U253" s="3" t="s">
        <v>29</v>
      </c>
    </row>
    <row r="254" spans="1:21" x14ac:dyDescent="0.2">
      <c r="A254" s="3">
        <v>25073</v>
      </c>
      <c r="B254" s="3">
        <v>341</v>
      </c>
      <c r="C254" s="3">
        <v>9993908</v>
      </c>
      <c r="D254" s="6">
        <v>37048</v>
      </c>
      <c r="E254" s="6">
        <v>37288</v>
      </c>
      <c r="F254" s="3" t="s">
        <v>30</v>
      </c>
      <c r="G254" s="3">
        <v>50</v>
      </c>
      <c r="H254" s="3">
        <v>16000</v>
      </c>
      <c r="I254" s="3">
        <v>15898.96</v>
      </c>
      <c r="J254" s="3">
        <v>59</v>
      </c>
      <c r="K254" s="3">
        <v>40.75</v>
      </c>
      <c r="L254" s="10">
        <f t="shared" si="7"/>
        <v>-292000</v>
      </c>
      <c r="M254" s="9">
        <f t="shared" si="8"/>
        <v>-290156.01999999996</v>
      </c>
      <c r="N254" s="3" t="s">
        <v>23</v>
      </c>
      <c r="O254" s="3" t="s">
        <v>24</v>
      </c>
      <c r="P254" s="3" t="s">
        <v>42</v>
      </c>
      <c r="Q254" s="3" t="s">
        <v>26</v>
      </c>
      <c r="R254" s="3" t="s">
        <v>27</v>
      </c>
      <c r="S254" s="3" t="s">
        <v>42</v>
      </c>
      <c r="T254" s="3" t="s">
        <v>31</v>
      </c>
      <c r="U254" s="3" t="s">
        <v>29</v>
      </c>
    </row>
    <row r="255" spans="1:21" x14ac:dyDescent="0.2">
      <c r="A255" s="3">
        <v>25020</v>
      </c>
      <c r="B255" s="3">
        <v>336</v>
      </c>
      <c r="C255" s="3">
        <v>9993884</v>
      </c>
      <c r="D255" s="6">
        <v>37043</v>
      </c>
      <c r="E255" s="6">
        <v>37288</v>
      </c>
      <c r="F255" s="3" t="s">
        <v>30</v>
      </c>
      <c r="G255" s="3">
        <v>50</v>
      </c>
      <c r="H255" s="3">
        <v>-16000</v>
      </c>
      <c r="I255" s="3">
        <v>-15898.96</v>
      </c>
      <c r="J255" s="3">
        <v>60</v>
      </c>
      <c r="K255" s="3">
        <v>40.25</v>
      </c>
      <c r="L255" s="10">
        <f t="shared" si="7"/>
        <v>316000</v>
      </c>
      <c r="M255" s="9">
        <f t="shared" si="8"/>
        <v>314004.45999999996</v>
      </c>
      <c r="N255" s="3" t="s">
        <v>23</v>
      </c>
      <c r="O255" s="3" t="s">
        <v>24</v>
      </c>
      <c r="P255" s="3" t="s">
        <v>42</v>
      </c>
      <c r="Q255" s="3" t="s">
        <v>26</v>
      </c>
      <c r="R255" s="3" t="s">
        <v>27</v>
      </c>
      <c r="S255" s="3" t="s">
        <v>42</v>
      </c>
      <c r="T255" s="3" t="s">
        <v>28</v>
      </c>
      <c r="U255" s="3" t="s">
        <v>29</v>
      </c>
    </row>
    <row r="256" spans="1:21" x14ac:dyDescent="0.2">
      <c r="A256" s="3">
        <v>24982</v>
      </c>
      <c r="B256" s="3">
        <v>313</v>
      </c>
      <c r="C256" s="3">
        <v>9993852</v>
      </c>
      <c r="D256" s="6">
        <v>37043</v>
      </c>
      <c r="E256" s="6">
        <v>37408</v>
      </c>
      <c r="F256" s="3" t="s">
        <v>30</v>
      </c>
      <c r="G256" s="3">
        <v>50</v>
      </c>
      <c r="H256" s="3">
        <v>16000</v>
      </c>
      <c r="I256" s="3">
        <v>15796.21</v>
      </c>
      <c r="J256" s="3">
        <v>53.5</v>
      </c>
      <c r="K256" s="3">
        <v>42.25</v>
      </c>
      <c r="L256" s="10">
        <f t="shared" si="7"/>
        <v>-180000</v>
      </c>
      <c r="M256" s="9">
        <f t="shared" si="8"/>
        <v>-177707.36249999999</v>
      </c>
      <c r="N256" s="3" t="s">
        <v>23</v>
      </c>
      <c r="O256" s="3" t="s">
        <v>24</v>
      </c>
      <c r="P256" s="3" t="s">
        <v>42</v>
      </c>
      <c r="Q256" s="3" t="s">
        <v>26</v>
      </c>
      <c r="R256" s="3" t="s">
        <v>27</v>
      </c>
      <c r="S256" s="3" t="s">
        <v>42</v>
      </c>
      <c r="T256" s="3" t="s">
        <v>31</v>
      </c>
      <c r="U256" s="3" t="s">
        <v>29</v>
      </c>
    </row>
    <row r="257" spans="1:21" x14ac:dyDescent="0.2">
      <c r="A257" s="3">
        <v>24980</v>
      </c>
      <c r="B257" s="3">
        <v>306</v>
      </c>
      <c r="C257" s="3">
        <v>9993851</v>
      </c>
      <c r="D257" s="6">
        <v>37043</v>
      </c>
      <c r="E257" s="6">
        <v>37408</v>
      </c>
      <c r="F257" s="3" t="s">
        <v>30</v>
      </c>
      <c r="G257" s="3">
        <v>50</v>
      </c>
      <c r="H257" s="3">
        <v>-16000</v>
      </c>
      <c r="I257" s="3">
        <v>-15796.21</v>
      </c>
      <c r="J257" s="3">
        <v>56.5</v>
      </c>
      <c r="K257" s="3">
        <v>41.75</v>
      </c>
      <c r="L257" s="10">
        <f t="shared" si="7"/>
        <v>236000</v>
      </c>
      <c r="M257" s="9">
        <f t="shared" si="8"/>
        <v>232994.09749999997</v>
      </c>
      <c r="N257" s="3" t="s">
        <v>23</v>
      </c>
      <c r="O257" s="3" t="s">
        <v>24</v>
      </c>
      <c r="P257" s="3" t="s">
        <v>42</v>
      </c>
      <c r="Q257" s="3" t="s">
        <v>26</v>
      </c>
      <c r="R257" s="3" t="s">
        <v>27</v>
      </c>
      <c r="S257" s="3" t="s">
        <v>42</v>
      </c>
      <c r="T257" s="3" t="s">
        <v>28</v>
      </c>
      <c r="U257" s="3" t="s">
        <v>29</v>
      </c>
    </row>
    <row r="258" spans="1:21" x14ac:dyDescent="0.2">
      <c r="A258" s="3">
        <v>25109</v>
      </c>
      <c r="B258" s="3">
        <v>364</v>
      </c>
      <c r="C258" s="3">
        <v>9993943</v>
      </c>
      <c r="D258" s="6">
        <v>37050</v>
      </c>
      <c r="E258" s="6">
        <v>37438</v>
      </c>
      <c r="F258" s="3" t="s">
        <v>30</v>
      </c>
      <c r="G258" s="3">
        <v>50</v>
      </c>
      <c r="H258" s="3">
        <v>17600</v>
      </c>
      <c r="I258" s="3">
        <v>17342.669999999998</v>
      </c>
      <c r="J258" s="3">
        <v>63.5</v>
      </c>
      <c r="K258" s="3">
        <v>53.25</v>
      </c>
      <c r="L258" s="10">
        <f t="shared" si="7"/>
        <v>-180400</v>
      </c>
      <c r="M258" s="9">
        <f t="shared" si="8"/>
        <v>-177762.36749999999</v>
      </c>
      <c r="N258" s="3" t="s">
        <v>23</v>
      </c>
      <c r="O258" s="3" t="s">
        <v>24</v>
      </c>
      <c r="P258" s="3" t="s">
        <v>42</v>
      </c>
      <c r="Q258" s="3" t="s">
        <v>26</v>
      </c>
      <c r="R258" s="3" t="s">
        <v>27</v>
      </c>
      <c r="S258" s="3" t="s">
        <v>42</v>
      </c>
      <c r="T258" s="3" t="s">
        <v>31</v>
      </c>
      <c r="U258" s="3" t="s">
        <v>29</v>
      </c>
    </row>
    <row r="259" spans="1:21" x14ac:dyDescent="0.2">
      <c r="A259" s="3">
        <v>25109</v>
      </c>
      <c r="B259" s="3">
        <v>364</v>
      </c>
      <c r="C259" s="3">
        <v>9993943</v>
      </c>
      <c r="D259" s="6">
        <v>37050</v>
      </c>
      <c r="E259" s="6">
        <v>37469</v>
      </c>
      <c r="F259" s="3" t="s">
        <v>30</v>
      </c>
      <c r="G259" s="3">
        <v>50</v>
      </c>
      <c r="H259" s="3">
        <v>17600</v>
      </c>
      <c r="I259" s="3">
        <v>17305.22</v>
      </c>
      <c r="J259" s="3">
        <v>63.5</v>
      </c>
      <c r="K259" s="3">
        <v>53.25</v>
      </c>
      <c r="L259" s="10">
        <f t="shared" si="7"/>
        <v>-180400</v>
      </c>
      <c r="M259" s="9">
        <f t="shared" si="8"/>
        <v>-177378.505</v>
      </c>
      <c r="N259" s="3" t="s">
        <v>23</v>
      </c>
      <c r="O259" s="3" t="s">
        <v>24</v>
      </c>
      <c r="P259" s="3" t="s">
        <v>42</v>
      </c>
      <c r="Q259" s="3" t="s">
        <v>26</v>
      </c>
      <c r="R259" s="3" t="s">
        <v>27</v>
      </c>
      <c r="S259" s="3" t="s">
        <v>42</v>
      </c>
      <c r="T259" s="3" t="s">
        <v>31</v>
      </c>
      <c r="U259" s="3" t="s">
        <v>29</v>
      </c>
    </row>
    <row r="260" spans="1:21" x14ac:dyDescent="0.2">
      <c r="A260" s="3">
        <v>25372</v>
      </c>
      <c r="B260" s="3">
        <v>424</v>
      </c>
      <c r="C260" s="3">
        <v>9994168</v>
      </c>
      <c r="D260" s="6">
        <v>37068</v>
      </c>
      <c r="E260" s="6">
        <v>37226</v>
      </c>
      <c r="F260" s="3" t="s">
        <v>43</v>
      </c>
      <c r="G260" s="3">
        <v>25</v>
      </c>
      <c r="H260" s="3">
        <v>-8600</v>
      </c>
      <c r="I260" s="3">
        <v>-8573.41</v>
      </c>
      <c r="J260" s="3">
        <v>33</v>
      </c>
      <c r="K260" s="8">
        <v>19.5</v>
      </c>
      <c r="L260" s="10">
        <f>-H260*J260</f>
        <v>283800</v>
      </c>
      <c r="M260" s="9">
        <f>-I260*J260</f>
        <v>282922.52999999997</v>
      </c>
      <c r="N260" s="3" t="s">
        <v>23</v>
      </c>
      <c r="O260" s="3" t="s">
        <v>24</v>
      </c>
      <c r="P260" s="3" t="s">
        <v>44</v>
      </c>
      <c r="Q260" s="3" t="s">
        <v>26</v>
      </c>
      <c r="R260" s="3" t="s">
        <v>27</v>
      </c>
      <c r="S260" s="3" t="s">
        <v>44</v>
      </c>
      <c r="T260" s="3" t="s">
        <v>28</v>
      </c>
      <c r="U260" s="3" t="s">
        <v>29</v>
      </c>
    </row>
    <row r="262" spans="1:21" x14ac:dyDescent="0.2">
      <c r="M262" s="9">
        <f>SUM(M2:M260)</f>
        <v>-1479726.9224999996</v>
      </c>
    </row>
    <row r="264" spans="1:21" x14ac:dyDescent="0.2">
      <c r="A264" s="3" t="s">
        <v>0</v>
      </c>
    </row>
  </sheetData>
  <printOptions gridLines="1"/>
  <pageMargins left="0.75" right="0.75" top="1" bottom="1" header="0.5" footer="0.5"/>
  <pageSetup paperSize="5" scale="80" orientation="landscape" verticalDpi="0" r:id="rId1"/>
  <headerFooter alignWithMargins="0">
    <oddHeader>&amp;LTAB1 - EPMI&amp;CLiquidation Value&amp;RPage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6"/>
  <sheetViews>
    <sheetView topLeftCell="A86" workbookViewId="0">
      <selection activeCell="E93" sqref="E93"/>
    </sheetView>
  </sheetViews>
  <sheetFormatPr defaultRowHeight="12.75" x14ac:dyDescent="0.2"/>
  <cols>
    <col min="3" max="3" width="24.140625" customWidth="1"/>
    <col min="4" max="4" width="22.28515625" customWidth="1"/>
    <col min="5" max="5" width="14.42578125" customWidth="1"/>
    <col min="6" max="7" width="12.85546875" customWidth="1"/>
    <col min="8" max="10" width="14.42578125" customWidth="1"/>
    <col min="11" max="11" width="12.85546875" customWidth="1"/>
    <col min="12" max="29" width="14.42578125" customWidth="1"/>
    <col min="30" max="30" width="15" customWidth="1"/>
  </cols>
  <sheetData>
    <row r="1" spans="1:30" ht="15.75" x14ac:dyDescent="0.25">
      <c r="A1" s="11" t="s">
        <v>0</v>
      </c>
    </row>
    <row r="3" spans="1:30" x14ac:dyDescent="0.2">
      <c r="B3" s="74" t="s">
        <v>45</v>
      </c>
      <c r="C3" s="13"/>
      <c r="D3" s="13"/>
      <c r="E3" s="71" t="s">
        <v>5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4"/>
    </row>
    <row r="4" spans="1:30" x14ac:dyDescent="0.2">
      <c r="B4" s="71" t="s">
        <v>16</v>
      </c>
      <c r="C4" s="71" t="s">
        <v>15</v>
      </c>
      <c r="D4" s="71" t="s">
        <v>6</v>
      </c>
      <c r="E4" s="15">
        <v>37226</v>
      </c>
      <c r="F4" s="16">
        <v>37257</v>
      </c>
      <c r="G4" s="16">
        <v>37288</v>
      </c>
      <c r="H4" s="16">
        <v>37316</v>
      </c>
      <c r="I4" s="16">
        <v>37347</v>
      </c>
      <c r="J4" s="16">
        <v>37377</v>
      </c>
      <c r="K4" s="16">
        <v>37408</v>
      </c>
      <c r="L4" s="16">
        <v>37438</v>
      </c>
      <c r="M4" s="16">
        <v>37469</v>
      </c>
      <c r="N4" s="16">
        <v>37500</v>
      </c>
      <c r="O4" s="16">
        <v>37530</v>
      </c>
      <c r="P4" s="16">
        <v>37561</v>
      </c>
      <c r="Q4" s="16">
        <v>37591</v>
      </c>
      <c r="R4" s="16">
        <v>37622</v>
      </c>
      <c r="S4" s="16">
        <v>37653</v>
      </c>
      <c r="T4" s="16">
        <v>37681</v>
      </c>
      <c r="U4" s="16">
        <v>37712</v>
      </c>
      <c r="V4" s="16">
        <v>37742</v>
      </c>
      <c r="W4" s="16">
        <v>37773</v>
      </c>
      <c r="X4" s="16">
        <v>37803</v>
      </c>
      <c r="Y4" s="16">
        <v>37834</v>
      </c>
      <c r="Z4" s="16">
        <v>37865</v>
      </c>
      <c r="AA4" s="16">
        <v>37895</v>
      </c>
      <c r="AB4" s="16">
        <v>37926</v>
      </c>
      <c r="AC4" s="16">
        <v>37956</v>
      </c>
      <c r="AD4" s="17" t="s">
        <v>46</v>
      </c>
    </row>
    <row r="5" spans="1:30" s="18" customFormat="1" x14ac:dyDescent="0.2">
      <c r="B5" s="19" t="s">
        <v>39</v>
      </c>
      <c r="C5" s="19" t="s">
        <v>24</v>
      </c>
      <c r="D5" s="19" t="s">
        <v>37</v>
      </c>
      <c r="E5" s="19">
        <v>-16000</v>
      </c>
      <c r="F5" s="20">
        <v>17600</v>
      </c>
      <c r="G5" s="20">
        <v>16000</v>
      </c>
      <c r="H5" s="20"/>
      <c r="I5" s="20"/>
      <c r="J5" s="20"/>
      <c r="K5" s="20"/>
      <c r="L5" s="20">
        <v>-17600</v>
      </c>
      <c r="M5" s="20">
        <v>-17600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1">
        <v>-17600</v>
      </c>
    </row>
    <row r="6" spans="1:30" s="18" customFormat="1" x14ac:dyDescent="0.2">
      <c r="B6" s="22"/>
      <c r="C6" s="19" t="s">
        <v>47</v>
      </c>
      <c r="D6" s="23"/>
      <c r="E6" s="19">
        <v>-16000</v>
      </c>
      <c r="F6" s="20">
        <v>17600</v>
      </c>
      <c r="G6" s="20">
        <v>16000</v>
      </c>
      <c r="H6" s="20"/>
      <c r="I6" s="20"/>
      <c r="J6" s="20"/>
      <c r="K6" s="20"/>
      <c r="L6" s="20">
        <v>-17600</v>
      </c>
      <c r="M6" s="20">
        <v>-17600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1">
        <v>-17600</v>
      </c>
    </row>
    <row r="7" spans="1:30" s="18" customFormat="1" x14ac:dyDescent="0.2">
      <c r="B7" s="19" t="s">
        <v>48</v>
      </c>
      <c r="C7" s="23"/>
      <c r="D7" s="23"/>
      <c r="E7" s="19">
        <v>-16000</v>
      </c>
      <c r="F7" s="20">
        <v>17600</v>
      </c>
      <c r="G7" s="20">
        <v>16000</v>
      </c>
      <c r="H7" s="20"/>
      <c r="I7" s="20"/>
      <c r="J7" s="20"/>
      <c r="K7" s="20"/>
      <c r="L7" s="20">
        <v>-17600</v>
      </c>
      <c r="M7" s="20">
        <v>-17600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>
        <v>-17600</v>
      </c>
    </row>
    <row r="8" spans="1:30" s="18" customFormat="1" x14ac:dyDescent="0.2">
      <c r="B8" s="19" t="s">
        <v>41</v>
      </c>
      <c r="C8" s="19" t="s">
        <v>24</v>
      </c>
      <c r="D8" s="19" t="s">
        <v>40</v>
      </c>
      <c r="E8" s="19">
        <v>-3720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1">
        <v>-3720</v>
      </c>
    </row>
    <row r="9" spans="1:30" s="18" customFormat="1" x14ac:dyDescent="0.2">
      <c r="B9" s="22"/>
      <c r="C9" s="19" t="s">
        <v>47</v>
      </c>
      <c r="D9" s="23"/>
      <c r="E9" s="19">
        <v>-3720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1">
        <v>-3720</v>
      </c>
    </row>
    <row r="10" spans="1:30" s="18" customFormat="1" x14ac:dyDescent="0.2">
      <c r="B10" s="19" t="s">
        <v>49</v>
      </c>
      <c r="C10" s="23"/>
      <c r="D10" s="23"/>
      <c r="E10" s="19">
        <v>-3720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1">
        <v>-3720</v>
      </c>
    </row>
    <row r="11" spans="1:30" s="18" customFormat="1" x14ac:dyDescent="0.2">
      <c r="B11" s="19" t="s">
        <v>35</v>
      </c>
      <c r="C11" s="19" t="s">
        <v>24</v>
      </c>
      <c r="D11" s="19" t="s">
        <v>34</v>
      </c>
      <c r="E11" s="19"/>
      <c r="F11" s="20">
        <v>-19600</v>
      </c>
      <c r="G11" s="20">
        <v>-17600</v>
      </c>
      <c r="H11" s="20">
        <v>-20400</v>
      </c>
      <c r="I11" s="20">
        <v>-18400</v>
      </c>
      <c r="J11" s="20">
        <v>-19600</v>
      </c>
      <c r="K11" s="20">
        <v>-20000</v>
      </c>
      <c r="L11" s="20">
        <v>-19600</v>
      </c>
      <c r="M11" s="20">
        <v>-19600</v>
      </c>
      <c r="N11" s="20">
        <v>-20000</v>
      </c>
      <c r="O11" s="20">
        <v>-18800</v>
      </c>
      <c r="P11" s="20">
        <v>-20000</v>
      </c>
      <c r="Q11" s="20">
        <v>-20400</v>
      </c>
      <c r="R11" s="20">
        <v>-39200</v>
      </c>
      <c r="S11" s="20">
        <v>-35200</v>
      </c>
      <c r="T11" s="20">
        <v>-40800</v>
      </c>
      <c r="U11" s="20">
        <v>-36800</v>
      </c>
      <c r="V11" s="20">
        <v>-40800</v>
      </c>
      <c r="W11" s="20">
        <v>-38400</v>
      </c>
      <c r="X11" s="20">
        <v>-39200</v>
      </c>
      <c r="Y11" s="20">
        <v>-40800</v>
      </c>
      <c r="Z11" s="20">
        <v>-38400</v>
      </c>
      <c r="AA11" s="20">
        <v>-37600</v>
      </c>
      <c r="AB11" s="20">
        <v>-41600</v>
      </c>
      <c r="AC11" s="20">
        <v>-39200</v>
      </c>
      <c r="AD11" s="21">
        <v>-702000</v>
      </c>
    </row>
    <row r="12" spans="1:30" s="18" customFormat="1" x14ac:dyDescent="0.2">
      <c r="B12" s="22"/>
      <c r="C12" s="22"/>
      <c r="D12" s="24" t="s">
        <v>36</v>
      </c>
      <c r="E12" s="24">
        <v>21200</v>
      </c>
      <c r="AD12" s="25">
        <v>21200</v>
      </c>
    </row>
    <row r="13" spans="1:30" s="18" customFormat="1" x14ac:dyDescent="0.2">
      <c r="B13" s="22"/>
      <c r="C13" s="22"/>
      <c r="D13" s="24" t="s">
        <v>37</v>
      </c>
      <c r="E13" s="24"/>
      <c r="F13" s="18">
        <v>-8800</v>
      </c>
      <c r="G13" s="18">
        <v>-8000</v>
      </c>
      <c r="H13" s="18">
        <v>-25200</v>
      </c>
      <c r="I13" s="18">
        <v>-26400</v>
      </c>
      <c r="J13" s="18">
        <v>-26400</v>
      </c>
      <c r="K13" s="18">
        <v>-24000</v>
      </c>
      <c r="L13" s="18">
        <v>-26400</v>
      </c>
      <c r="M13" s="18">
        <v>-26400</v>
      </c>
      <c r="N13" s="18">
        <v>-24000</v>
      </c>
      <c r="O13" s="18">
        <v>-27600</v>
      </c>
      <c r="P13" s="18">
        <v>-24000</v>
      </c>
      <c r="Q13" s="18">
        <v>-25200</v>
      </c>
      <c r="R13" s="18">
        <v>-26400</v>
      </c>
      <c r="S13" s="18">
        <v>-24000</v>
      </c>
      <c r="T13" s="18">
        <v>-25200</v>
      </c>
      <c r="U13" s="18">
        <v>-26400</v>
      </c>
      <c r="V13" s="18">
        <v>-25200</v>
      </c>
      <c r="W13" s="18">
        <v>-25200</v>
      </c>
      <c r="X13" s="18">
        <v>-26400</v>
      </c>
      <c r="Y13" s="18">
        <v>-25200</v>
      </c>
      <c r="Z13" s="18">
        <v>-25200</v>
      </c>
      <c r="AA13" s="18">
        <v>-27600</v>
      </c>
      <c r="AB13" s="18">
        <v>-22800</v>
      </c>
      <c r="AC13" s="18">
        <v>-26400</v>
      </c>
      <c r="AD13" s="25">
        <v>-578400</v>
      </c>
    </row>
    <row r="14" spans="1:30" s="18" customFormat="1" x14ac:dyDescent="0.2">
      <c r="B14" s="22"/>
      <c r="C14" s="22"/>
      <c r="D14" s="24" t="s">
        <v>38</v>
      </c>
      <c r="E14" s="24">
        <v>16000</v>
      </c>
      <c r="F14" s="18">
        <v>8800</v>
      </c>
      <c r="G14" s="18">
        <v>8000</v>
      </c>
      <c r="H14" s="18">
        <v>8400</v>
      </c>
      <c r="I14" s="18">
        <v>8800</v>
      </c>
      <c r="J14" s="18">
        <v>8800</v>
      </c>
      <c r="K14" s="18">
        <v>8000</v>
      </c>
      <c r="L14" s="18">
        <v>8800</v>
      </c>
      <c r="M14" s="18">
        <v>8800</v>
      </c>
      <c r="N14" s="18">
        <v>8000</v>
      </c>
      <c r="O14" s="18">
        <v>9200</v>
      </c>
      <c r="P14" s="18">
        <v>8000</v>
      </c>
      <c r="Q14" s="18">
        <v>8400</v>
      </c>
      <c r="R14" s="18">
        <v>8800</v>
      </c>
      <c r="S14" s="18">
        <v>8000</v>
      </c>
      <c r="T14" s="18">
        <v>8400</v>
      </c>
      <c r="U14" s="18">
        <v>8800</v>
      </c>
      <c r="V14" s="18">
        <v>8400</v>
      </c>
      <c r="W14" s="18">
        <v>8400</v>
      </c>
      <c r="X14" s="18">
        <v>8800</v>
      </c>
      <c r="Y14" s="18">
        <v>8400</v>
      </c>
      <c r="Z14" s="18">
        <v>8400</v>
      </c>
      <c r="AA14" s="18">
        <v>9200</v>
      </c>
      <c r="AB14" s="18">
        <v>7600</v>
      </c>
      <c r="AC14" s="18">
        <v>8800</v>
      </c>
      <c r="AD14" s="25">
        <v>220000</v>
      </c>
    </row>
    <row r="15" spans="1:30" s="18" customFormat="1" x14ac:dyDescent="0.2">
      <c r="B15" s="22"/>
      <c r="C15" s="19" t="s">
        <v>47</v>
      </c>
      <c r="D15" s="23"/>
      <c r="E15" s="19">
        <v>37200</v>
      </c>
      <c r="F15" s="20">
        <v>-19600</v>
      </c>
      <c r="G15" s="20">
        <v>-17600</v>
      </c>
      <c r="H15" s="20">
        <v>-37200</v>
      </c>
      <c r="I15" s="20">
        <v>-36000</v>
      </c>
      <c r="J15" s="20">
        <v>-37200</v>
      </c>
      <c r="K15" s="20">
        <v>-36000</v>
      </c>
      <c r="L15" s="20">
        <v>-37200</v>
      </c>
      <c r="M15" s="20">
        <v>-37200</v>
      </c>
      <c r="N15" s="20">
        <v>-36000</v>
      </c>
      <c r="O15" s="20">
        <v>-37200</v>
      </c>
      <c r="P15" s="20">
        <v>-36000</v>
      </c>
      <c r="Q15" s="20">
        <v>-37200</v>
      </c>
      <c r="R15" s="20">
        <v>-56800</v>
      </c>
      <c r="S15" s="20">
        <v>-51200</v>
      </c>
      <c r="T15" s="20">
        <v>-57600</v>
      </c>
      <c r="U15" s="20">
        <v>-54400</v>
      </c>
      <c r="V15" s="20">
        <v>-57600</v>
      </c>
      <c r="W15" s="20">
        <v>-55200</v>
      </c>
      <c r="X15" s="20">
        <v>-56800</v>
      </c>
      <c r="Y15" s="20">
        <v>-57600</v>
      </c>
      <c r="Z15" s="20">
        <v>-55200</v>
      </c>
      <c r="AA15" s="20">
        <v>-56000</v>
      </c>
      <c r="AB15" s="20">
        <v>-56800</v>
      </c>
      <c r="AC15" s="20">
        <v>-56800</v>
      </c>
      <c r="AD15" s="21">
        <v>-1039200</v>
      </c>
    </row>
    <row r="16" spans="1:30" s="18" customFormat="1" x14ac:dyDescent="0.2">
      <c r="B16" s="19" t="s">
        <v>50</v>
      </c>
      <c r="C16" s="23"/>
      <c r="D16" s="23"/>
      <c r="E16" s="19">
        <v>37200</v>
      </c>
      <c r="F16" s="20">
        <v>-19600</v>
      </c>
      <c r="G16" s="20">
        <v>-17600</v>
      </c>
      <c r="H16" s="20">
        <v>-37200</v>
      </c>
      <c r="I16" s="20">
        <v>-36000</v>
      </c>
      <c r="J16" s="20">
        <v>-37200</v>
      </c>
      <c r="K16" s="20">
        <v>-36000</v>
      </c>
      <c r="L16" s="20">
        <v>-37200</v>
      </c>
      <c r="M16" s="20">
        <v>-37200</v>
      </c>
      <c r="N16" s="20">
        <v>-36000</v>
      </c>
      <c r="O16" s="20">
        <v>-37200</v>
      </c>
      <c r="P16" s="20">
        <v>-36000</v>
      </c>
      <c r="Q16" s="20">
        <v>-37200</v>
      </c>
      <c r="R16" s="20">
        <v>-56800</v>
      </c>
      <c r="S16" s="20">
        <v>-51200</v>
      </c>
      <c r="T16" s="20">
        <v>-57600</v>
      </c>
      <c r="U16" s="20">
        <v>-54400</v>
      </c>
      <c r="V16" s="20">
        <v>-57600</v>
      </c>
      <c r="W16" s="20">
        <v>-55200</v>
      </c>
      <c r="X16" s="20">
        <v>-56800</v>
      </c>
      <c r="Y16" s="20">
        <v>-57600</v>
      </c>
      <c r="Z16" s="20">
        <v>-55200</v>
      </c>
      <c r="AA16" s="20">
        <v>-56000</v>
      </c>
      <c r="AB16" s="20">
        <v>-56800</v>
      </c>
      <c r="AC16" s="20">
        <v>-56800</v>
      </c>
      <c r="AD16" s="21">
        <v>-1039200</v>
      </c>
    </row>
    <row r="17" spans="1:30" s="18" customFormat="1" x14ac:dyDescent="0.2">
      <c r="B17" s="19" t="s">
        <v>42</v>
      </c>
      <c r="C17" s="19" t="s">
        <v>24</v>
      </c>
      <c r="D17" s="19" t="s">
        <v>30</v>
      </c>
      <c r="E17" s="19">
        <v>16000</v>
      </c>
      <c r="F17" s="20">
        <v>0</v>
      </c>
      <c r="G17" s="20">
        <v>0</v>
      </c>
      <c r="H17" s="20"/>
      <c r="I17" s="20"/>
      <c r="J17" s="20"/>
      <c r="K17" s="20">
        <v>0</v>
      </c>
      <c r="L17" s="20">
        <v>17600</v>
      </c>
      <c r="M17" s="20">
        <v>17600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1">
        <v>51200</v>
      </c>
    </row>
    <row r="18" spans="1:30" s="18" customFormat="1" x14ac:dyDescent="0.2">
      <c r="B18" s="22"/>
      <c r="C18" s="19" t="s">
        <v>47</v>
      </c>
      <c r="D18" s="23"/>
      <c r="E18" s="19">
        <v>16000</v>
      </c>
      <c r="F18" s="20">
        <v>0</v>
      </c>
      <c r="G18" s="20">
        <v>0</v>
      </c>
      <c r="H18" s="20"/>
      <c r="I18" s="20"/>
      <c r="J18" s="20"/>
      <c r="K18" s="20">
        <v>0</v>
      </c>
      <c r="L18" s="20">
        <v>17600</v>
      </c>
      <c r="M18" s="20">
        <v>17600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1">
        <v>51200</v>
      </c>
    </row>
    <row r="19" spans="1:30" s="18" customFormat="1" x14ac:dyDescent="0.2">
      <c r="B19" s="19" t="s">
        <v>51</v>
      </c>
      <c r="C19" s="23"/>
      <c r="D19" s="23"/>
      <c r="E19" s="19">
        <v>16000</v>
      </c>
      <c r="F19" s="20">
        <v>0</v>
      </c>
      <c r="G19" s="20">
        <v>0</v>
      </c>
      <c r="H19" s="20"/>
      <c r="I19" s="20"/>
      <c r="J19" s="20"/>
      <c r="K19" s="20">
        <v>0</v>
      </c>
      <c r="L19" s="20">
        <v>17600</v>
      </c>
      <c r="M19" s="20">
        <v>17600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1">
        <v>51200</v>
      </c>
    </row>
    <row r="20" spans="1:30" s="18" customFormat="1" x14ac:dyDescent="0.2">
      <c r="B20" s="19" t="s">
        <v>44</v>
      </c>
      <c r="C20" s="19" t="s">
        <v>24</v>
      </c>
      <c r="D20" s="19" t="s">
        <v>43</v>
      </c>
      <c r="E20" s="19">
        <v>-8600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1">
        <v>-8600</v>
      </c>
    </row>
    <row r="21" spans="1:30" s="18" customFormat="1" x14ac:dyDescent="0.2">
      <c r="B21" s="22"/>
      <c r="C21" s="19" t="s">
        <v>47</v>
      </c>
      <c r="D21" s="23"/>
      <c r="E21" s="19">
        <v>-8600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1">
        <v>-8600</v>
      </c>
    </row>
    <row r="22" spans="1:30" s="18" customFormat="1" x14ac:dyDescent="0.2">
      <c r="B22" s="19" t="s">
        <v>52</v>
      </c>
      <c r="C22" s="23"/>
      <c r="D22" s="23"/>
      <c r="E22" s="19">
        <v>-8600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1">
        <v>-8600</v>
      </c>
    </row>
    <row r="23" spans="1:30" s="18" customFormat="1" x14ac:dyDescent="0.2">
      <c r="B23" s="19" t="s">
        <v>25</v>
      </c>
      <c r="C23" s="19" t="s">
        <v>24</v>
      </c>
      <c r="D23" s="19" t="s">
        <v>22</v>
      </c>
      <c r="E23" s="19">
        <v>-63600</v>
      </c>
      <c r="F23" s="20">
        <v>-19600</v>
      </c>
      <c r="G23" s="20">
        <v>-17600</v>
      </c>
      <c r="H23" s="20">
        <v>-20400</v>
      </c>
      <c r="I23" s="20">
        <v>-18400</v>
      </c>
      <c r="J23" s="20">
        <v>-19600</v>
      </c>
      <c r="K23" s="20">
        <v>-20000</v>
      </c>
      <c r="L23" s="20">
        <v>-19600</v>
      </c>
      <c r="M23" s="20">
        <v>-19600</v>
      </c>
      <c r="N23" s="20">
        <v>-20000</v>
      </c>
      <c r="O23" s="20">
        <v>-18800</v>
      </c>
      <c r="P23" s="20">
        <v>-20000</v>
      </c>
      <c r="Q23" s="20">
        <v>-20400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1">
        <v>-297600</v>
      </c>
    </row>
    <row r="24" spans="1:30" s="18" customFormat="1" x14ac:dyDescent="0.2">
      <c r="B24" s="22"/>
      <c r="C24" s="22"/>
      <c r="D24" s="24" t="s">
        <v>30</v>
      </c>
      <c r="E24" s="24">
        <v>-48000</v>
      </c>
      <c r="F24" s="18">
        <v>-17600</v>
      </c>
      <c r="G24" s="18">
        <v>-16000</v>
      </c>
      <c r="H24" s="18">
        <v>-16800</v>
      </c>
      <c r="I24" s="18">
        <v>-17600</v>
      </c>
      <c r="J24" s="18">
        <v>-17600</v>
      </c>
      <c r="K24" s="18">
        <v>16000</v>
      </c>
      <c r="L24" s="18">
        <v>-17600</v>
      </c>
      <c r="M24" s="18">
        <v>-17600</v>
      </c>
      <c r="N24" s="18">
        <v>-16000</v>
      </c>
      <c r="O24" s="18">
        <v>-18400</v>
      </c>
      <c r="P24" s="18">
        <v>-16000</v>
      </c>
      <c r="Q24" s="18">
        <v>-16800</v>
      </c>
      <c r="AD24" s="25">
        <v>-220000</v>
      </c>
    </row>
    <row r="25" spans="1:30" s="18" customFormat="1" x14ac:dyDescent="0.2">
      <c r="B25" s="22"/>
      <c r="C25" s="19" t="s">
        <v>47</v>
      </c>
      <c r="D25" s="23"/>
      <c r="E25" s="19">
        <v>-111600</v>
      </c>
      <c r="F25" s="20">
        <v>-37200</v>
      </c>
      <c r="G25" s="20">
        <v>-33600</v>
      </c>
      <c r="H25" s="20">
        <v>-37200</v>
      </c>
      <c r="I25" s="20">
        <v>-36000</v>
      </c>
      <c r="J25" s="20">
        <v>-37200</v>
      </c>
      <c r="K25" s="20">
        <v>-4000</v>
      </c>
      <c r="L25" s="20">
        <v>-37200</v>
      </c>
      <c r="M25" s="20">
        <v>-37200</v>
      </c>
      <c r="N25" s="20">
        <v>-36000</v>
      </c>
      <c r="O25" s="20">
        <v>-37200</v>
      </c>
      <c r="P25" s="20">
        <v>-36000</v>
      </c>
      <c r="Q25" s="20">
        <v>-37200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1">
        <v>-517600</v>
      </c>
    </row>
    <row r="26" spans="1:30" s="18" customFormat="1" x14ac:dyDescent="0.2">
      <c r="B26" s="22"/>
      <c r="C26" s="19" t="s">
        <v>33</v>
      </c>
      <c r="D26" s="19" t="s">
        <v>32</v>
      </c>
      <c r="E26" s="19">
        <v>6200</v>
      </c>
      <c r="F26" s="20">
        <v>775</v>
      </c>
      <c r="G26" s="20">
        <v>700</v>
      </c>
      <c r="H26" s="20">
        <v>775</v>
      </c>
      <c r="I26" s="20">
        <v>750</v>
      </c>
      <c r="J26" s="20">
        <v>775</v>
      </c>
      <c r="K26" s="20">
        <v>750</v>
      </c>
      <c r="L26" s="20">
        <v>775</v>
      </c>
      <c r="M26" s="20">
        <v>775</v>
      </c>
      <c r="N26" s="20">
        <v>750</v>
      </c>
      <c r="O26" s="20">
        <v>1147</v>
      </c>
      <c r="P26" s="20">
        <v>1110</v>
      </c>
      <c r="Q26" s="20">
        <v>1147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1">
        <v>16429</v>
      </c>
    </row>
    <row r="27" spans="1:30" s="18" customFormat="1" x14ac:dyDescent="0.2">
      <c r="B27" s="22"/>
      <c r="C27" s="19" t="s">
        <v>53</v>
      </c>
      <c r="D27" s="23"/>
      <c r="E27" s="19">
        <v>6200</v>
      </c>
      <c r="F27" s="20">
        <v>775</v>
      </c>
      <c r="G27" s="20">
        <v>700</v>
      </c>
      <c r="H27" s="20">
        <v>775</v>
      </c>
      <c r="I27" s="20">
        <v>750</v>
      </c>
      <c r="J27" s="20">
        <v>775</v>
      </c>
      <c r="K27" s="20">
        <v>750</v>
      </c>
      <c r="L27" s="20">
        <v>775</v>
      </c>
      <c r="M27" s="20">
        <v>775</v>
      </c>
      <c r="N27" s="20">
        <v>750</v>
      </c>
      <c r="O27" s="20">
        <v>1147</v>
      </c>
      <c r="P27" s="20">
        <v>1110</v>
      </c>
      <c r="Q27" s="20">
        <v>1147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1">
        <v>16429</v>
      </c>
    </row>
    <row r="28" spans="1:30" s="18" customFormat="1" x14ac:dyDescent="0.2">
      <c r="B28" s="19" t="s">
        <v>54</v>
      </c>
      <c r="C28" s="23"/>
      <c r="D28" s="23"/>
      <c r="E28" s="19">
        <v>-105400</v>
      </c>
      <c r="F28" s="20">
        <v>-36425</v>
      </c>
      <c r="G28" s="20">
        <v>-32900</v>
      </c>
      <c r="H28" s="20">
        <v>-36425</v>
      </c>
      <c r="I28" s="20">
        <v>-35250</v>
      </c>
      <c r="J28" s="20">
        <v>-36425</v>
      </c>
      <c r="K28" s="20">
        <v>-3250</v>
      </c>
      <c r="L28" s="20">
        <v>-36425</v>
      </c>
      <c r="M28" s="20">
        <v>-36425</v>
      </c>
      <c r="N28" s="20">
        <v>-35250</v>
      </c>
      <c r="O28" s="20">
        <v>-36053</v>
      </c>
      <c r="P28" s="20">
        <v>-34890</v>
      </c>
      <c r="Q28" s="20">
        <v>-36053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1">
        <v>-501171</v>
      </c>
    </row>
    <row r="29" spans="1:30" s="18" customFormat="1" x14ac:dyDescent="0.2">
      <c r="B29" s="26" t="s">
        <v>46</v>
      </c>
      <c r="C29" s="27"/>
      <c r="D29" s="27"/>
      <c r="E29" s="26">
        <v>-80520</v>
      </c>
      <c r="F29" s="28">
        <v>-38425</v>
      </c>
      <c r="G29" s="28">
        <v>-34500</v>
      </c>
      <c r="H29" s="28">
        <v>-73625</v>
      </c>
      <c r="I29" s="28">
        <v>-71250</v>
      </c>
      <c r="J29" s="28">
        <v>-73625</v>
      </c>
      <c r="K29" s="28">
        <v>-39250</v>
      </c>
      <c r="L29" s="28">
        <v>-73625</v>
      </c>
      <c r="M29" s="28">
        <v>-73625</v>
      </c>
      <c r="N29" s="28">
        <v>-71250</v>
      </c>
      <c r="O29" s="28">
        <v>-73253</v>
      </c>
      <c r="P29" s="28">
        <v>-70890</v>
      </c>
      <c r="Q29" s="28">
        <v>-73253</v>
      </c>
      <c r="R29" s="28">
        <v>-56800</v>
      </c>
      <c r="S29" s="28">
        <v>-51200</v>
      </c>
      <c r="T29" s="28">
        <v>-57600</v>
      </c>
      <c r="U29" s="28">
        <v>-54400</v>
      </c>
      <c r="V29" s="28">
        <v>-57600</v>
      </c>
      <c r="W29" s="28">
        <v>-55200</v>
      </c>
      <c r="X29" s="28">
        <v>-56800</v>
      </c>
      <c r="Y29" s="28">
        <v>-57600</v>
      </c>
      <c r="Z29" s="28">
        <v>-55200</v>
      </c>
      <c r="AA29" s="28">
        <v>-56000</v>
      </c>
      <c r="AB29" s="28">
        <v>-56800</v>
      </c>
      <c r="AC29" s="28">
        <v>-56800</v>
      </c>
      <c r="AD29" s="29">
        <v>-1519091</v>
      </c>
    </row>
    <row r="30" spans="1:30" ht="12" customHeight="1" x14ac:dyDescent="0.2"/>
    <row r="31" spans="1:30" hidden="1" x14ac:dyDescent="0.2">
      <c r="A31" s="74" t="s">
        <v>55</v>
      </c>
      <c r="B31" s="13"/>
      <c r="C31" s="13"/>
      <c r="D31" s="13"/>
      <c r="E31" s="71" t="s">
        <v>5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4"/>
    </row>
    <row r="32" spans="1:30" hidden="1" x14ac:dyDescent="0.2">
      <c r="A32" s="71" t="s">
        <v>16</v>
      </c>
      <c r="B32" s="71" t="s">
        <v>15</v>
      </c>
      <c r="C32" s="71" t="s">
        <v>6</v>
      </c>
      <c r="D32" s="71" t="s">
        <v>20</v>
      </c>
      <c r="E32" s="15">
        <v>37226</v>
      </c>
      <c r="F32" s="16">
        <v>37257</v>
      </c>
      <c r="G32" s="16">
        <v>37288</v>
      </c>
      <c r="H32" s="16">
        <v>37316</v>
      </c>
      <c r="I32" s="16">
        <v>37347</v>
      </c>
      <c r="J32" s="16">
        <v>37377</v>
      </c>
      <c r="K32" s="16">
        <v>37408</v>
      </c>
      <c r="L32" s="16">
        <v>37438</v>
      </c>
      <c r="M32" s="16">
        <v>37469</v>
      </c>
      <c r="N32" s="16">
        <v>37500</v>
      </c>
      <c r="O32" s="16">
        <v>37530</v>
      </c>
      <c r="P32" s="16">
        <v>37561</v>
      </c>
      <c r="Q32" s="16">
        <v>37591</v>
      </c>
      <c r="R32" s="16">
        <v>37622</v>
      </c>
      <c r="S32" s="16">
        <v>37653</v>
      </c>
      <c r="T32" s="16">
        <v>37681</v>
      </c>
      <c r="U32" s="16">
        <v>37712</v>
      </c>
      <c r="V32" s="16">
        <v>37742</v>
      </c>
      <c r="W32" s="16">
        <v>37773</v>
      </c>
      <c r="X32" s="16">
        <v>37803</v>
      </c>
      <c r="Y32" s="16">
        <v>37834</v>
      </c>
      <c r="Z32" s="16">
        <v>37865</v>
      </c>
      <c r="AA32" s="16">
        <v>37895</v>
      </c>
      <c r="AB32" s="16">
        <v>37926</v>
      </c>
      <c r="AC32" s="16">
        <v>37956</v>
      </c>
      <c r="AD32" s="17" t="s">
        <v>46</v>
      </c>
    </row>
    <row r="33" spans="1:30" hidden="1" x14ac:dyDescent="0.2">
      <c r="A33" s="12" t="s">
        <v>39</v>
      </c>
      <c r="B33" s="12" t="s">
        <v>24</v>
      </c>
      <c r="C33" s="12" t="s">
        <v>37</v>
      </c>
      <c r="D33" s="12" t="s">
        <v>31</v>
      </c>
      <c r="E33" s="30"/>
      <c r="F33" s="31">
        <v>26.25</v>
      </c>
      <c r="G33" s="31">
        <v>26.25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2">
        <v>26.25</v>
      </c>
    </row>
    <row r="34" spans="1:30" hidden="1" x14ac:dyDescent="0.2">
      <c r="A34" s="33"/>
      <c r="B34" s="33"/>
      <c r="C34" s="33"/>
      <c r="D34" s="34" t="s">
        <v>28</v>
      </c>
      <c r="E34" s="35">
        <v>22.75</v>
      </c>
      <c r="F34" s="36"/>
      <c r="G34" s="36"/>
      <c r="H34" s="36"/>
      <c r="I34" s="36"/>
      <c r="J34" s="36"/>
      <c r="K34" s="36"/>
      <c r="L34" s="36">
        <v>45.5</v>
      </c>
      <c r="M34" s="36">
        <v>45.5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7">
        <v>37.916666666666664</v>
      </c>
    </row>
    <row r="35" spans="1:30" hidden="1" x14ac:dyDescent="0.2">
      <c r="A35" s="33"/>
      <c r="B35" s="33"/>
      <c r="C35" s="12" t="s">
        <v>56</v>
      </c>
      <c r="D35" s="38"/>
      <c r="E35" s="30">
        <v>22.75</v>
      </c>
      <c r="F35" s="31">
        <v>26.25</v>
      </c>
      <c r="G35" s="31">
        <v>26.25</v>
      </c>
      <c r="H35" s="31"/>
      <c r="I35" s="31"/>
      <c r="J35" s="31"/>
      <c r="K35" s="31"/>
      <c r="L35" s="31">
        <v>45.5</v>
      </c>
      <c r="M35" s="31">
        <v>45.5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2">
        <v>33.25</v>
      </c>
    </row>
    <row r="36" spans="1:30" hidden="1" x14ac:dyDescent="0.2">
      <c r="A36" s="33"/>
      <c r="B36" s="12" t="s">
        <v>47</v>
      </c>
      <c r="C36" s="38"/>
      <c r="D36" s="38"/>
      <c r="E36" s="30">
        <v>22.75</v>
      </c>
      <c r="F36" s="31">
        <v>26.25</v>
      </c>
      <c r="G36" s="31">
        <v>26.25</v>
      </c>
      <c r="H36" s="31"/>
      <c r="I36" s="31"/>
      <c r="J36" s="31"/>
      <c r="K36" s="31"/>
      <c r="L36" s="31">
        <v>45.5</v>
      </c>
      <c r="M36" s="31">
        <v>45.5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2">
        <v>33.25</v>
      </c>
    </row>
    <row r="37" spans="1:30" hidden="1" x14ac:dyDescent="0.2">
      <c r="A37" s="12" t="s">
        <v>48</v>
      </c>
      <c r="B37" s="38"/>
      <c r="C37" s="38"/>
      <c r="D37" s="38"/>
      <c r="E37" s="30">
        <v>22.75</v>
      </c>
      <c r="F37" s="31">
        <v>26.25</v>
      </c>
      <c r="G37" s="31">
        <v>26.25</v>
      </c>
      <c r="H37" s="31"/>
      <c r="I37" s="31"/>
      <c r="J37" s="31"/>
      <c r="K37" s="31"/>
      <c r="L37" s="31">
        <v>45.5</v>
      </c>
      <c r="M37" s="31">
        <v>45.5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2">
        <v>33.25</v>
      </c>
    </row>
    <row r="38" spans="1:30" hidden="1" x14ac:dyDescent="0.2">
      <c r="A38" s="12" t="s">
        <v>41</v>
      </c>
      <c r="B38" s="12" t="s">
        <v>24</v>
      </c>
      <c r="C38" s="12" t="s">
        <v>40</v>
      </c>
      <c r="D38" s="12" t="s">
        <v>28</v>
      </c>
      <c r="E38" s="30">
        <v>19.5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2">
        <v>19.5</v>
      </c>
    </row>
    <row r="39" spans="1:30" hidden="1" x14ac:dyDescent="0.2">
      <c r="A39" s="33"/>
      <c r="B39" s="33"/>
      <c r="C39" s="12" t="s">
        <v>57</v>
      </c>
      <c r="D39" s="38"/>
      <c r="E39" s="30">
        <v>19.5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2">
        <v>19.5</v>
      </c>
    </row>
    <row r="40" spans="1:30" hidden="1" x14ac:dyDescent="0.2">
      <c r="A40" s="33"/>
      <c r="B40" s="12" t="s">
        <v>47</v>
      </c>
      <c r="C40" s="38"/>
      <c r="D40" s="38"/>
      <c r="E40" s="30">
        <v>19.5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2">
        <v>19.5</v>
      </c>
    </row>
    <row r="41" spans="1:30" hidden="1" x14ac:dyDescent="0.2">
      <c r="A41" s="12" t="s">
        <v>49</v>
      </c>
      <c r="B41" s="38"/>
      <c r="C41" s="38"/>
      <c r="D41" s="38"/>
      <c r="E41" s="30">
        <v>19.5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2">
        <v>19.5</v>
      </c>
    </row>
    <row r="42" spans="1:30" hidden="1" x14ac:dyDescent="0.2">
      <c r="A42" s="12" t="s">
        <v>35</v>
      </c>
      <c r="B42" s="12" t="s">
        <v>24</v>
      </c>
      <c r="C42" s="12" t="s">
        <v>34</v>
      </c>
      <c r="D42" s="12" t="s">
        <v>28</v>
      </c>
      <c r="E42" s="30"/>
      <c r="F42" s="31">
        <v>18.38</v>
      </c>
      <c r="G42" s="31">
        <v>17.73</v>
      </c>
      <c r="H42" s="31">
        <v>15.8</v>
      </c>
      <c r="I42" s="31">
        <v>15.99</v>
      </c>
      <c r="J42" s="31">
        <v>17.36</v>
      </c>
      <c r="K42" s="31">
        <v>19.18</v>
      </c>
      <c r="L42" s="31">
        <v>22.59</v>
      </c>
      <c r="M42" s="31">
        <v>22.43</v>
      </c>
      <c r="N42" s="31">
        <v>17.579999999999998</v>
      </c>
      <c r="O42" s="31">
        <v>15.85</v>
      </c>
      <c r="P42" s="31">
        <v>15.89</v>
      </c>
      <c r="Q42" s="31">
        <v>17.21</v>
      </c>
      <c r="R42" s="31">
        <v>20.420000000000002</v>
      </c>
      <c r="S42" s="31">
        <v>19.7</v>
      </c>
      <c r="T42" s="31">
        <v>17.559999999999999</v>
      </c>
      <c r="U42" s="31">
        <v>17.77</v>
      </c>
      <c r="V42" s="31">
        <v>19.29</v>
      </c>
      <c r="W42" s="31">
        <v>21.31</v>
      </c>
      <c r="X42" s="31">
        <v>25.1</v>
      </c>
      <c r="Y42" s="31">
        <v>24.92</v>
      </c>
      <c r="Z42" s="31">
        <v>19.53</v>
      </c>
      <c r="AA42" s="31">
        <v>17.62</v>
      </c>
      <c r="AB42" s="31">
        <v>17.649999999999999</v>
      </c>
      <c r="AC42" s="31">
        <v>19.12</v>
      </c>
      <c r="AD42" s="32">
        <v>18.999166666666667</v>
      </c>
    </row>
    <row r="43" spans="1:30" hidden="1" x14ac:dyDescent="0.2">
      <c r="A43" s="33"/>
      <c r="B43" s="33"/>
      <c r="C43" s="12" t="s">
        <v>58</v>
      </c>
      <c r="D43" s="38"/>
      <c r="E43" s="30"/>
      <c r="F43" s="31">
        <v>18.38</v>
      </c>
      <c r="G43" s="31">
        <v>17.73</v>
      </c>
      <c r="H43" s="31">
        <v>15.8</v>
      </c>
      <c r="I43" s="31">
        <v>15.99</v>
      </c>
      <c r="J43" s="31">
        <v>17.36</v>
      </c>
      <c r="K43" s="31">
        <v>19.18</v>
      </c>
      <c r="L43" s="31">
        <v>22.59</v>
      </c>
      <c r="M43" s="31">
        <v>22.43</v>
      </c>
      <c r="N43" s="31">
        <v>17.579999999999998</v>
      </c>
      <c r="O43" s="31">
        <v>15.85</v>
      </c>
      <c r="P43" s="31">
        <v>15.89</v>
      </c>
      <c r="Q43" s="31">
        <v>17.21</v>
      </c>
      <c r="R43" s="31">
        <v>20.420000000000002</v>
      </c>
      <c r="S43" s="31">
        <v>19.7</v>
      </c>
      <c r="T43" s="31">
        <v>17.559999999999999</v>
      </c>
      <c r="U43" s="31">
        <v>17.77</v>
      </c>
      <c r="V43" s="31">
        <v>19.29</v>
      </c>
      <c r="W43" s="31">
        <v>21.31</v>
      </c>
      <c r="X43" s="31">
        <v>25.1</v>
      </c>
      <c r="Y43" s="31">
        <v>24.92</v>
      </c>
      <c r="Z43" s="31">
        <v>19.53</v>
      </c>
      <c r="AA43" s="31">
        <v>17.62</v>
      </c>
      <c r="AB43" s="31">
        <v>17.649999999999999</v>
      </c>
      <c r="AC43" s="31">
        <v>19.12</v>
      </c>
      <c r="AD43" s="32">
        <v>18.999166666666667</v>
      </c>
    </row>
    <row r="44" spans="1:30" hidden="1" x14ac:dyDescent="0.2">
      <c r="A44" s="33"/>
      <c r="B44" s="33"/>
      <c r="C44" s="12" t="s">
        <v>36</v>
      </c>
      <c r="D44" s="12" t="s">
        <v>31</v>
      </c>
      <c r="E44" s="30">
        <v>16.5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2">
        <v>16.5</v>
      </c>
    </row>
    <row r="45" spans="1:30" hidden="1" x14ac:dyDescent="0.2">
      <c r="A45" s="33"/>
      <c r="B45" s="33"/>
      <c r="C45" s="12" t="s">
        <v>59</v>
      </c>
      <c r="D45" s="38"/>
      <c r="E45" s="30">
        <v>16.5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2">
        <v>16.5</v>
      </c>
    </row>
    <row r="46" spans="1:30" s="2" customFormat="1" hidden="1" x14ac:dyDescent="0.2">
      <c r="A46" s="39"/>
      <c r="B46" s="39"/>
      <c r="C46" s="40" t="s">
        <v>37</v>
      </c>
      <c r="D46" s="40" t="s">
        <v>31</v>
      </c>
      <c r="E46" s="41"/>
      <c r="F46" s="42">
        <v>25.9</v>
      </c>
      <c r="G46" s="42">
        <v>25.33</v>
      </c>
      <c r="H46" s="42">
        <v>23.97</v>
      </c>
      <c r="I46" s="42">
        <v>23.09</v>
      </c>
      <c r="J46" s="42">
        <v>24.2</v>
      </c>
      <c r="K46" s="42">
        <v>26.81</v>
      </c>
      <c r="L46" s="42">
        <v>33.020000000000003</v>
      </c>
      <c r="M46" s="42">
        <v>33.020000000000003</v>
      </c>
      <c r="N46" s="42">
        <v>21.42</v>
      </c>
      <c r="O46" s="42">
        <v>20.059999999999999</v>
      </c>
      <c r="P46" s="42">
        <v>20.16</v>
      </c>
      <c r="Q46" s="42">
        <v>20.03</v>
      </c>
      <c r="R46" s="42">
        <v>32.44</v>
      </c>
      <c r="S46" s="42">
        <v>31.73</v>
      </c>
      <c r="T46" s="42">
        <v>30.02</v>
      </c>
      <c r="U46" s="42">
        <v>28.92</v>
      </c>
      <c r="V46" s="42">
        <v>30.32</v>
      </c>
      <c r="W46" s="42">
        <v>33.58</v>
      </c>
      <c r="X46" s="42">
        <v>41.35</v>
      </c>
      <c r="Y46" s="42">
        <v>41.35</v>
      </c>
      <c r="Z46" s="42">
        <v>26.83</v>
      </c>
      <c r="AA46" s="42">
        <v>25.12</v>
      </c>
      <c r="AB46" s="42">
        <v>25.25</v>
      </c>
      <c r="AC46" s="42">
        <v>25.09</v>
      </c>
      <c r="AD46" s="43">
        <v>27.701538461538465</v>
      </c>
    </row>
    <row r="47" spans="1:30" s="2" customFormat="1" hidden="1" x14ac:dyDescent="0.2">
      <c r="A47" s="39"/>
      <c r="B47" s="39"/>
      <c r="C47" s="39"/>
      <c r="D47" s="44" t="s">
        <v>28</v>
      </c>
      <c r="E47" s="45"/>
      <c r="F47" s="46">
        <v>28.26</v>
      </c>
      <c r="G47" s="46">
        <v>27.63</v>
      </c>
      <c r="H47" s="46">
        <v>26.14</v>
      </c>
      <c r="I47" s="46">
        <v>25.19</v>
      </c>
      <c r="J47" s="46">
        <v>26.4</v>
      </c>
      <c r="K47" s="46">
        <v>29.25</v>
      </c>
      <c r="L47" s="46">
        <v>36.020000000000003</v>
      </c>
      <c r="M47" s="46">
        <v>36.020000000000003</v>
      </c>
      <c r="N47" s="46">
        <v>23.37</v>
      </c>
      <c r="O47" s="46">
        <v>21.88</v>
      </c>
      <c r="P47" s="46">
        <v>21.99</v>
      </c>
      <c r="Q47" s="46">
        <v>21.85</v>
      </c>
      <c r="R47" s="46">
        <v>31.66</v>
      </c>
      <c r="S47" s="46">
        <v>30.96</v>
      </c>
      <c r="T47" s="46">
        <v>29.29</v>
      </c>
      <c r="U47" s="46">
        <v>28.22</v>
      </c>
      <c r="V47" s="46">
        <v>29.58</v>
      </c>
      <c r="W47" s="46">
        <v>32.770000000000003</v>
      </c>
      <c r="X47" s="46">
        <v>40.35</v>
      </c>
      <c r="Y47" s="46">
        <v>40.35</v>
      </c>
      <c r="Z47" s="46">
        <v>26.18</v>
      </c>
      <c r="AA47" s="46">
        <v>24.52</v>
      </c>
      <c r="AB47" s="46">
        <v>24.64</v>
      </c>
      <c r="AC47" s="46">
        <v>24.48</v>
      </c>
      <c r="AD47" s="47">
        <v>28.625</v>
      </c>
    </row>
    <row r="48" spans="1:30" hidden="1" x14ac:dyDescent="0.2">
      <c r="A48" s="33"/>
      <c r="B48" s="33"/>
      <c r="C48" s="12" t="s">
        <v>56</v>
      </c>
      <c r="D48" s="38"/>
      <c r="E48" s="30"/>
      <c r="F48" s="31">
        <v>27.316000000000003</v>
      </c>
      <c r="G48" s="31">
        <v>26.71</v>
      </c>
      <c r="H48" s="31">
        <v>25.5975</v>
      </c>
      <c r="I48" s="31">
        <v>24.664999999999999</v>
      </c>
      <c r="J48" s="31">
        <v>25.85</v>
      </c>
      <c r="K48" s="31">
        <v>28.64</v>
      </c>
      <c r="L48" s="31">
        <v>35.270000000000003</v>
      </c>
      <c r="M48" s="31">
        <v>35.270000000000003</v>
      </c>
      <c r="N48" s="31">
        <v>22.8825</v>
      </c>
      <c r="O48" s="31">
        <v>21.425000000000001</v>
      </c>
      <c r="P48" s="31">
        <v>21.532499999999999</v>
      </c>
      <c r="Q48" s="31">
        <v>21.395</v>
      </c>
      <c r="R48" s="31">
        <v>31.855</v>
      </c>
      <c r="S48" s="31">
        <v>31.1525</v>
      </c>
      <c r="T48" s="31">
        <v>29.4725</v>
      </c>
      <c r="U48" s="31">
        <v>28.395</v>
      </c>
      <c r="V48" s="31">
        <v>29.765000000000001</v>
      </c>
      <c r="W48" s="31">
        <v>32.972499999999997</v>
      </c>
      <c r="X48" s="31">
        <v>40.6</v>
      </c>
      <c r="Y48" s="31">
        <v>40.6</v>
      </c>
      <c r="Z48" s="31">
        <v>26.342500000000001</v>
      </c>
      <c r="AA48" s="31">
        <v>24.67</v>
      </c>
      <c r="AB48" s="31">
        <v>24.7925</v>
      </c>
      <c r="AC48" s="31">
        <v>24.6325</v>
      </c>
      <c r="AD48" s="32">
        <v>28.38</v>
      </c>
    </row>
    <row r="49" spans="1:30" hidden="1" x14ac:dyDescent="0.2">
      <c r="A49" s="33"/>
      <c r="B49" s="33"/>
      <c r="C49" s="12" t="s">
        <v>38</v>
      </c>
      <c r="D49" s="12" t="s">
        <v>31</v>
      </c>
      <c r="E49" s="30">
        <v>22.5</v>
      </c>
      <c r="F49" s="31">
        <v>32.700000000000003</v>
      </c>
      <c r="G49" s="31">
        <v>31.98</v>
      </c>
      <c r="H49" s="31">
        <v>30.26</v>
      </c>
      <c r="I49" s="31">
        <v>29.15</v>
      </c>
      <c r="J49" s="31">
        <v>30.56</v>
      </c>
      <c r="K49" s="31">
        <v>33.85</v>
      </c>
      <c r="L49" s="31">
        <v>41.69</v>
      </c>
      <c r="M49" s="31">
        <v>41.69</v>
      </c>
      <c r="N49" s="31">
        <v>27.05</v>
      </c>
      <c r="O49" s="31">
        <v>25.33</v>
      </c>
      <c r="P49" s="31">
        <v>25.45</v>
      </c>
      <c r="Q49" s="31">
        <v>25.29</v>
      </c>
      <c r="R49" s="31">
        <v>39.24</v>
      </c>
      <c r="S49" s="31">
        <v>38.380000000000003</v>
      </c>
      <c r="T49" s="31">
        <v>36.31</v>
      </c>
      <c r="U49" s="31">
        <v>34.979999999999997</v>
      </c>
      <c r="V49" s="31">
        <v>36.67</v>
      </c>
      <c r="W49" s="31">
        <v>40.619999999999997</v>
      </c>
      <c r="X49" s="31">
        <v>50.02</v>
      </c>
      <c r="Y49" s="31">
        <v>50.02</v>
      </c>
      <c r="Z49" s="31">
        <v>32.46</v>
      </c>
      <c r="AA49" s="31">
        <v>30.39</v>
      </c>
      <c r="AB49" s="31">
        <v>30.54</v>
      </c>
      <c r="AC49" s="31">
        <v>30.35</v>
      </c>
      <c r="AD49" s="32">
        <v>33.899199999999993</v>
      </c>
    </row>
    <row r="50" spans="1:30" hidden="1" x14ac:dyDescent="0.2">
      <c r="A50" s="33"/>
      <c r="B50" s="33"/>
      <c r="C50" s="12" t="s">
        <v>60</v>
      </c>
      <c r="D50" s="38"/>
      <c r="E50" s="30">
        <v>22.5</v>
      </c>
      <c r="F50" s="31">
        <v>32.700000000000003</v>
      </c>
      <c r="G50" s="31">
        <v>31.98</v>
      </c>
      <c r="H50" s="31">
        <v>30.26</v>
      </c>
      <c r="I50" s="31">
        <v>29.15</v>
      </c>
      <c r="J50" s="31">
        <v>30.56</v>
      </c>
      <c r="K50" s="31">
        <v>33.85</v>
      </c>
      <c r="L50" s="31">
        <v>41.69</v>
      </c>
      <c r="M50" s="31">
        <v>41.69</v>
      </c>
      <c r="N50" s="31">
        <v>27.05</v>
      </c>
      <c r="O50" s="31">
        <v>25.33</v>
      </c>
      <c r="P50" s="31">
        <v>25.45</v>
      </c>
      <c r="Q50" s="31">
        <v>25.29</v>
      </c>
      <c r="R50" s="31">
        <v>39.24</v>
      </c>
      <c r="S50" s="31">
        <v>38.380000000000003</v>
      </c>
      <c r="T50" s="31">
        <v>36.31</v>
      </c>
      <c r="U50" s="31">
        <v>34.979999999999997</v>
      </c>
      <c r="V50" s="31">
        <v>36.67</v>
      </c>
      <c r="W50" s="31">
        <v>40.619999999999997</v>
      </c>
      <c r="X50" s="31">
        <v>50.02</v>
      </c>
      <c r="Y50" s="31">
        <v>50.02</v>
      </c>
      <c r="Z50" s="31">
        <v>32.46</v>
      </c>
      <c r="AA50" s="31">
        <v>30.39</v>
      </c>
      <c r="AB50" s="31">
        <v>30.54</v>
      </c>
      <c r="AC50" s="31">
        <v>30.35</v>
      </c>
      <c r="AD50" s="32">
        <v>33.899199999999993</v>
      </c>
    </row>
    <row r="51" spans="1:30" hidden="1" x14ac:dyDescent="0.2">
      <c r="A51" s="33"/>
      <c r="B51" s="12" t="s">
        <v>47</v>
      </c>
      <c r="C51" s="38"/>
      <c r="D51" s="38"/>
      <c r="E51" s="30">
        <v>19.5</v>
      </c>
      <c r="F51" s="31">
        <v>26.808571428571433</v>
      </c>
      <c r="G51" s="31">
        <v>26.18</v>
      </c>
      <c r="H51" s="31">
        <v>24.741666666666664</v>
      </c>
      <c r="I51" s="31">
        <v>23.966666666666665</v>
      </c>
      <c r="J51" s="31">
        <v>25.22</v>
      </c>
      <c r="K51" s="31">
        <v>27.931666666666668</v>
      </c>
      <c r="L51" s="31">
        <v>34.226666666666667</v>
      </c>
      <c r="M51" s="31">
        <v>34.200000000000003</v>
      </c>
      <c r="N51" s="31">
        <v>22.693333333333339</v>
      </c>
      <c r="O51" s="31">
        <v>21.146666666666665</v>
      </c>
      <c r="P51" s="31">
        <v>21.245000000000001</v>
      </c>
      <c r="Q51" s="31">
        <v>21.346666666666664</v>
      </c>
      <c r="R51" s="31">
        <v>31.18</v>
      </c>
      <c r="S51" s="31">
        <v>30.448333333333334</v>
      </c>
      <c r="T51" s="31">
        <v>28.626666666666665</v>
      </c>
      <c r="U51" s="31">
        <v>27.721666666666664</v>
      </c>
      <c r="V51" s="31">
        <v>29.17</v>
      </c>
      <c r="W51" s="31">
        <v>32.303333333333335</v>
      </c>
      <c r="X51" s="31">
        <v>39.586666666666666</v>
      </c>
      <c r="Y51" s="31">
        <v>39.556666666666665</v>
      </c>
      <c r="Z51" s="31">
        <v>26.22666666666667</v>
      </c>
      <c r="AA51" s="31">
        <v>24.448333333333334</v>
      </c>
      <c r="AB51" s="31">
        <v>24.56</v>
      </c>
      <c r="AC51" s="31">
        <v>24.666666666666668</v>
      </c>
      <c r="AD51" s="32">
        <v>27.710810810810809</v>
      </c>
    </row>
    <row r="52" spans="1:30" hidden="1" x14ac:dyDescent="0.2">
      <c r="A52" s="12" t="s">
        <v>50</v>
      </c>
      <c r="B52" s="38"/>
      <c r="C52" s="38"/>
      <c r="D52" s="38"/>
      <c r="E52" s="30">
        <v>19.5</v>
      </c>
      <c r="F52" s="31">
        <v>26.808571428571433</v>
      </c>
      <c r="G52" s="31">
        <v>26.18</v>
      </c>
      <c r="H52" s="31">
        <v>24.741666666666664</v>
      </c>
      <c r="I52" s="31">
        <v>23.966666666666665</v>
      </c>
      <c r="J52" s="31">
        <v>25.22</v>
      </c>
      <c r="K52" s="31">
        <v>27.931666666666668</v>
      </c>
      <c r="L52" s="31">
        <v>34.226666666666667</v>
      </c>
      <c r="M52" s="31">
        <v>34.200000000000003</v>
      </c>
      <c r="N52" s="31">
        <v>22.693333333333339</v>
      </c>
      <c r="O52" s="31">
        <v>21.146666666666665</v>
      </c>
      <c r="P52" s="31">
        <v>21.245000000000001</v>
      </c>
      <c r="Q52" s="31">
        <v>21.346666666666664</v>
      </c>
      <c r="R52" s="31">
        <v>31.18</v>
      </c>
      <c r="S52" s="31">
        <v>30.448333333333334</v>
      </c>
      <c r="T52" s="31">
        <v>28.626666666666665</v>
      </c>
      <c r="U52" s="31">
        <v>27.721666666666664</v>
      </c>
      <c r="V52" s="31">
        <v>29.17</v>
      </c>
      <c r="W52" s="31">
        <v>32.303333333333335</v>
      </c>
      <c r="X52" s="31">
        <v>39.586666666666666</v>
      </c>
      <c r="Y52" s="31">
        <v>39.556666666666665</v>
      </c>
      <c r="Z52" s="31">
        <v>26.22666666666667</v>
      </c>
      <c r="AA52" s="31">
        <v>24.448333333333334</v>
      </c>
      <c r="AB52" s="31">
        <v>24.56</v>
      </c>
      <c r="AC52" s="31">
        <v>24.666666666666668</v>
      </c>
      <c r="AD52" s="32">
        <v>27.710810810810809</v>
      </c>
    </row>
    <row r="53" spans="1:30" hidden="1" x14ac:dyDescent="0.2">
      <c r="A53" s="12" t="s">
        <v>42</v>
      </c>
      <c r="B53" s="12" t="s">
        <v>24</v>
      </c>
      <c r="C53" s="12" t="s">
        <v>30</v>
      </c>
      <c r="D53" s="12" t="s">
        <v>31</v>
      </c>
      <c r="E53" s="30">
        <v>34.700000000000003</v>
      </c>
      <c r="F53" s="31">
        <v>40.75</v>
      </c>
      <c r="G53" s="31">
        <v>40.75</v>
      </c>
      <c r="H53" s="31"/>
      <c r="I53" s="31"/>
      <c r="J53" s="31"/>
      <c r="K53" s="31">
        <v>42.25</v>
      </c>
      <c r="L53" s="31">
        <v>53.25</v>
      </c>
      <c r="M53" s="31">
        <v>53.25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2">
        <v>41.793750000000003</v>
      </c>
    </row>
    <row r="54" spans="1:30" hidden="1" x14ac:dyDescent="0.2">
      <c r="A54" s="33"/>
      <c r="B54" s="33"/>
      <c r="C54" s="33"/>
      <c r="D54" s="34" t="s">
        <v>28</v>
      </c>
      <c r="E54" s="35">
        <v>34.200000000000003</v>
      </c>
      <c r="F54" s="36">
        <v>40.25</v>
      </c>
      <c r="G54" s="36">
        <v>40.25</v>
      </c>
      <c r="H54" s="36"/>
      <c r="I54" s="36"/>
      <c r="J54" s="36"/>
      <c r="K54" s="36">
        <v>41.75</v>
      </c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7">
        <v>38.130000000000003</v>
      </c>
    </row>
    <row r="55" spans="1:30" hidden="1" x14ac:dyDescent="0.2">
      <c r="A55" s="33"/>
      <c r="B55" s="33"/>
      <c r="C55" s="12" t="s">
        <v>61</v>
      </c>
      <c r="D55" s="38"/>
      <c r="E55" s="30">
        <v>34.5</v>
      </c>
      <c r="F55" s="31">
        <v>40.5</v>
      </c>
      <c r="G55" s="31">
        <v>40.5</v>
      </c>
      <c r="H55" s="31"/>
      <c r="I55" s="31"/>
      <c r="J55" s="31"/>
      <c r="K55" s="31">
        <v>42</v>
      </c>
      <c r="L55" s="31">
        <v>53.25</v>
      </c>
      <c r="M55" s="31">
        <v>53.25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2">
        <v>40.384615384615387</v>
      </c>
    </row>
    <row r="56" spans="1:30" hidden="1" x14ac:dyDescent="0.2">
      <c r="A56" s="33"/>
      <c r="B56" s="12" t="s">
        <v>47</v>
      </c>
      <c r="C56" s="38"/>
      <c r="D56" s="38"/>
      <c r="E56" s="30">
        <v>34.5</v>
      </c>
      <c r="F56" s="31">
        <v>40.5</v>
      </c>
      <c r="G56" s="31">
        <v>40.5</v>
      </c>
      <c r="H56" s="31"/>
      <c r="I56" s="31"/>
      <c r="J56" s="31"/>
      <c r="K56" s="31">
        <v>42</v>
      </c>
      <c r="L56" s="31">
        <v>53.25</v>
      </c>
      <c r="M56" s="31">
        <v>53.25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2">
        <v>40.384615384615387</v>
      </c>
    </row>
    <row r="57" spans="1:30" hidden="1" x14ac:dyDescent="0.2">
      <c r="A57" s="12" t="s">
        <v>51</v>
      </c>
      <c r="B57" s="38"/>
      <c r="C57" s="38"/>
      <c r="D57" s="38"/>
      <c r="E57" s="30">
        <v>34.5</v>
      </c>
      <c r="F57" s="31">
        <v>40.5</v>
      </c>
      <c r="G57" s="31">
        <v>40.5</v>
      </c>
      <c r="H57" s="31"/>
      <c r="I57" s="31"/>
      <c r="J57" s="31"/>
      <c r="K57" s="31">
        <v>42</v>
      </c>
      <c r="L57" s="31">
        <v>53.25</v>
      </c>
      <c r="M57" s="31">
        <v>53.25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2">
        <v>40.384615384615387</v>
      </c>
    </row>
    <row r="58" spans="1:30" hidden="1" x14ac:dyDescent="0.2">
      <c r="A58" s="12" t="s">
        <v>44</v>
      </c>
      <c r="B58" s="12" t="s">
        <v>24</v>
      </c>
      <c r="C58" s="12" t="s">
        <v>43</v>
      </c>
      <c r="D58" s="12" t="s">
        <v>28</v>
      </c>
      <c r="E58" s="30">
        <v>19.5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2">
        <v>19.5</v>
      </c>
    </row>
    <row r="59" spans="1:30" hidden="1" x14ac:dyDescent="0.2">
      <c r="A59" s="33"/>
      <c r="B59" s="33"/>
      <c r="C59" s="12" t="s">
        <v>62</v>
      </c>
      <c r="D59" s="38"/>
      <c r="E59" s="30">
        <v>19.5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2">
        <v>19.5</v>
      </c>
    </row>
    <row r="60" spans="1:30" hidden="1" x14ac:dyDescent="0.2">
      <c r="A60" s="33"/>
      <c r="B60" s="12" t="s">
        <v>47</v>
      </c>
      <c r="C60" s="38"/>
      <c r="D60" s="38"/>
      <c r="E60" s="30">
        <v>19.5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2">
        <v>19.5</v>
      </c>
    </row>
    <row r="61" spans="1:30" hidden="1" x14ac:dyDescent="0.2">
      <c r="A61" s="12" t="s">
        <v>52</v>
      </c>
      <c r="B61" s="38"/>
      <c r="C61" s="38"/>
      <c r="D61" s="38"/>
      <c r="E61" s="30">
        <v>19.5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2">
        <v>19.5</v>
      </c>
    </row>
    <row r="62" spans="1:30" hidden="1" x14ac:dyDescent="0.2">
      <c r="A62" s="12" t="s">
        <v>25</v>
      </c>
      <c r="B62" s="12" t="s">
        <v>24</v>
      </c>
      <c r="C62" s="12" t="s">
        <v>22</v>
      </c>
      <c r="D62" s="12" t="s">
        <v>31</v>
      </c>
      <c r="E62" s="30">
        <v>17.5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2">
        <v>17.5</v>
      </c>
    </row>
    <row r="63" spans="1:30" hidden="1" x14ac:dyDescent="0.2">
      <c r="A63" s="33"/>
      <c r="B63" s="33"/>
      <c r="C63" s="33"/>
      <c r="D63" s="34" t="s">
        <v>28</v>
      </c>
      <c r="E63" s="35">
        <v>16.5</v>
      </c>
      <c r="F63" s="36">
        <v>21.52</v>
      </c>
      <c r="G63" s="36">
        <v>20.86</v>
      </c>
      <c r="H63" s="36">
        <v>17.75</v>
      </c>
      <c r="I63" s="36">
        <v>16.05</v>
      </c>
      <c r="J63" s="36">
        <v>16.350000000000001</v>
      </c>
      <c r="K63" s="36">
        <v>18</v>
      </c>
      <c r="L63" s="36">
        <v>23.1</v>
      </c>
      <c r="M63" s="36">
        <v>22.63</v>
      </c>
      <c r="N63" s="36">
        <v>16.34</v>
      </c>
      <c r="O63" s="36">
        <v>16.63</v>
      </c>
      <c r="P63" s="36">
        <v>16.600000000000001</v>
      </c>
      <c r="Q63" s="36">
        <v>16.170000000000002</v>
      </c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7">
        <v>17.911764705882355</v>
      </c>
    </row>
    <row r="64" spans="1:30" hidden="1" x14ac:dyDescent="0.2">
      <c r="A64" s="33"/>
      <c r="B64" s="33"/>
      <c r="C64" s="12" t="s">
        <v>63</v>
      </c>
      <c r="D64" s="38"/>
      <c r="E64" s="30">
        <v>16.785714285714285</v>
      </c>
      <c r="F64" s="31">
        <v>21.52</v>
      </c>
      <c r="G64" s="31">
        <v>20.86</v>
      </c>
      <c r="H64" s="31">
        <v>17.75</v>
      </c>
      <c r="I64" s="31">
        <v>16.05</v>
      </c>
      <c r="J64" s="31">
        <v>16.350000000000001</v>
      </c>
      <c r="K64" s="31">
        <v>18</v>
      </c>
      <c r="L64" s="31">
        <v>23.1</v>
      </c>
      <c r="M64" s="31">
        <v>22.63</v>
      </c>
      <c r="N64" s="31">
        <v>16.34</v>
      </c>
      <c r="O64" s="31">
        <v>16.63</v>
      </c>
      <c r="P64" s="31">
        <v>16.600000000000001</v>
      </c>
      <c r="Q64" s="31">
        <v>16.170000000000002</v>
      </c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2">
        <v>17.868421052631582</v>
      </c>
    </row>
    <row r="65" spans="1:30" hidden="1" x14ac:dyDescent="0.2">
      <c r="A65" s="33"/>
      <c r="B65" s="33"/>
      <c r="C65" s="12" t="s">
        <v>30</v>
      </c>
      <c r="D65" s="12" t="s">
        <v>31</v>
      </c>
      <c r="E65" s="30">
        <v>25.1</v>
      </c>
      <c r="F65" s="31">
        <v>30.08</v>
      </c>
      <c r="G65" s="31">
        <v>30.08</v>
      </c>
      <c r="H65" s="31">
        <v>27.2</v>
      </c>
      <c r="I65" s="31">
        <v>27.2</v>
      </c>
      <c r="J65" s="31">
        <v>29.44</v>
      </c>
      <c r="K65" s="31">
        <v>36.799999999999997</v>
      </c>
      <c r="L65" s="31">
        <v>49.6</v>
      </c>
      <c r="M65" s="31">
        <v>49.6</v>
      </c>
      <c r="N65" s="31">
        <v>26.4</v>
      </c>
      <c r="O65" s="31">
        <v>25.76</v>
      </c>
      <c r="P65" s="31">
        <v>25.92</v>
      </c>
      <c r="Q65" s="31">
        <v>25.92</v>
      </c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2">
        <v>32.713913043478257</v>
      </c>
    </row>
    <row r="66" spans="1:30" hidden="1" x14ac:dyDescent="0.2">
      <c r="A66" s="33"/>
      <c r="B66" s="33"/>
      <c r="C66" s="33"/>
      <c r="D66" s="34" t="s">
        <v>28</v>
      </c>
      <c r="E66" s="35">
        <v>24.9</v>
      </c>
      <c r="F66" s="36">
        <v>29.61</v>
      </c>
      <c r="G66" s="36">
        <v>29.61</v>
      </c>
      <c r="H66" s="36">
        <v>26.78</v>
      </c>
      <c r="I66" s="36">
        <v>26.78</v>
      </c>
      <c r="J66" s="36">
        <v>28.98</v>
      </c>
      <c r="K66" s="36">
        <v>36.229999999999997</v>
      </c>
      <c r="L66" s="36">
        <v>48.83</v>
      </c>
      <c r="M66" s="36">
        <v>48.83</v>
      </c>
      <c r="N66" s="36">
        <v>25.99</v>
      </c>
      <c r="O66" s="36">
        <v>25.36</v>
      </c>
      <c r="P66" s="36">
        <v>25.52</v>
      </c>
      <c r="Q66" s="36">
        <v>25.52</v>
      </c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7">
        <v>31.155000000000001</v>
      </c>
    </row>
    <row r="67" spans="1:30" hidden="1" x14ac:dyDescent="0.2">
      <c r="A67" s="33"/>
      <c r="B67" s="33"/>
      <c r="C67" s="12" t="s">
        <v>61</v>
      </c>
      <c r="D67" s="38"/>
      <c r="E67" s="30">
        <v>24.966666666666672</v>
      </c>
      <c r="F67" s="31">
        <v>29.811428571428571</v>
      </c>
      <c r="G67" s="31">
        <v>29.811428571428571</v>
      </c>
      <c r="H67" s="31">
        <v>26.92</v>
      </c>
      <c r="I67" s="31">
        <v>26.92</v>
      </c>
      <c r="J67" s="31">
        <v>29.133333333333336</v>
      </c>
      <c r="K67" s="31">
        <v>36.571999999999996</v>
      </c>
      <c r="L67" s="31">
        <v>49.137999999999998</v>
      </c>
      <c r="M67" s="31">
        <v>49.137999999999998</v>
      </c>
      <c r="N67" s="31">
        <v>26.126666666666665</v>
      </c>
      <c r="O67" s="31">
        <v>25.493333333333336</v>
      </c>
      <c r="P67" s="31">
        <v>25.653333333333332</v>
      </c>
      <c r="Q67" s="31">
        <v>25.653333333333332</v>
      </c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2">
        <v>31.762711864406786</v>
      </c>
    </row>
    <row r="68" spans="1:30" hidden="1" x14ac:dyDescent="0.2">
      <c r="A68" s="33"/>
      <c r="B68" s="12" t="s">
        <v>47</v>
      </c>
      <c r="C68" s="38"/>
      <c r="D68" s="38"/>
      <c r="E68" s="30">
        <v>21.387499999999999</v>
      </c>
      <c r="F68" s="31">
        <v>28.774999999999999</v>
      </c>
      <c r="G68" s="31">
        <v>28.692499999999999</v>
      </c>
      <c r="H68" s="31">
        <v>24.627500000000001</v>
      </c>
      <c r="I68" s="31">
        <v>24.202500000000001</v>
      </c>
      <c r="J68" s="31">
        <v>25.9375</v>
      </c>
      <c r="K68" s="31">
        <v>33.476666666666659</v>
      </c>
      <c r="L68" s="31">
        <v>44.798333333333325</v>
      </c>
      <c r="M68" s="31">
        <v>44.72</v>
      </c>
      <c r="N68" s="31">
        <v>23.68</v>
      </c>
      <c r="O68" s="31">
        <v>23.2775</v>
      </c>
      <c r="P68" s="31">
        <v>23.39</v>
      </c>
      <c r="Q68" s="31">
        <v>23.282499999999999</v>
      </c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2">
        <v>28.378205128205135</v>
      </c>
    </row>
    <row r="69" spans="1:30" hidden="1" x14ac:dyDescent="0.2">
      <c r="A69" s="33"/>
      <c r="B69" s="12" t="s">
        <v>33</v>
      </c>
      <c r="C69" s="12" t="s">
        <v>32</v>
      </c>
      <c r="D69" s="12" t="s">
        <v>31</v>
      </c>
      <c r="E69" s="30">
        <v>17.5</v>
      </c>
      <c r="F69" s="31">
        <v>48.75</v>
      </c>
      <c r="G69" s="31">
        <v>48.75</v>
      </c>
      <c r="H69" s="31">
        <v>48.75</v>
      </c>
      <c r="I69" s="31">
        <v>48.75</v>
      </c>
      <c r="J69" s="31">
        <v>48.75</v>
      </c>
      <c r="K69" s="31">
        <v>117</v>
      </c>
      <c r="L69" s="31">
        <v>123.5</v>
      </c>
      <c r="M69" s="31">
        <v>120.25</v>
      </c>
      <c r="N69" s="31">
        <v>78</v>
      </c>
      <c r="O69" s="31">
        <v>32.5</v>
      </c>
      <c r="P69" s="31">
        <v>32.5</v>
      </c>
      <c r="Q69" s="31">
        <v>32.5</v>
      </c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2">
        <v>55.9375</v>
      </c>
    </row>
    <row r="70" spans="1:30" hidden="1" x14ac:dyDescent="0.2">
      <c r="A70" s="33"/>
      <c r="B70" s="33"/>
      <c r="C70" s="12" t="s">
        <v>64</v>
      </c>
      <c r="D70" s="38"/>
      <c r="E70" s="30">
        <v>17.5</v>
      </c>
      <c r="F70" s="31">
        <v>48.75</v>
      </c>
      <c r="G70" s="31">
        <v>48.75</v>
      </c>
      <c r="H70" s="31">
        <v>48.75</v>
      </c>
      <c r="I70" s="31">
        <v>48.75</v>
      </c>
      <c r="J70" s="31">
        <v>48.75</v>
      </c>
      <c r="K70" s="31">
        <v>117</v>
      </c>
      <c r="L70" s="31">
        <v>123.5</v>
      </c>
      <c r="M70" s="31">
        <v>120.25</v>
      </c>
      <c r="N70" s="31">
        <v>78</v>
      </c>
      <c r="O70" s="31">
        <v>32.5</v>
      </c>
      <c r="P70" s="31">
        <v>32.5</v>
      </c>
      <c r="Q70" s="31">
        <v>32.5</v>
      </c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2">
        <v>55.9375</v>
      </c>
    </row>
    <row r="71" spans="1:30" hidden="1" x14ac:dyDescent="0.2">
      <c r="A71" s="33"/>
      <c r="B71" s="12" t="s">
        <v>53</v>
      </c>
      <c r="C71" s="38"/>
      <c r="D71" s="38"/>
      <c r="E71" s="30">
        <v>17.5</v>
      </c>
      <c r="F71" s="31">
        <v>48.75</v>
      </c>
      <c r="G71" s="31">
        <v>48.75</v>
      </c>
      <c r="H71" s="31">
        <v>48.75</v>
      </c>
      <c r="I71" s="31">
        <v>48.75</v>
      </c>
      <c r="J71" s="31">
        <v>48.75</v>
      </c>
      <c r="K71" s="31">
        <v>117</v>
      </c>
      <c r="L71" s="31">
        <v>123.5</v>
      </c>
      <c r="M71" s="31">
        <v>120.25</v>
      </c>
      <c r="N71" s="31">
        <v>78</v>
      </c>
      <c r="O71" s="31">
        <v>32.5</v>
      </c>
      <c r="P71" s="31">
        <v>32.5</v>
      </c>
      <c r="Q71" s="31">
        <v>32.5</v>
      </c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2">
        <v>55.9375</v>
      </c>
    </row>
    <row r="72" spans="1:30" hidden="1" x14ac:dyDescent="0.2">
      <c r="A72" s="12" t="s">
        <v>54</v>
      </c>
      <c r="B72" s="38"/>
      <c r="C72" s="38"/>
      <c r="D72" s="38"/>
      <c r="E72" s="30">
        <v>21.158823529411762</v>
      </c>
      <c r="F72" s="31">
        <v>30.994444444444451</v>
      </c>
      <c r="G72" s="31">
        <v>30.921111111111113</v>
      </c>
      <c r="H72" s="31">
        <v>29.451999999999998</v>
      </c>
      <c r="I72" s="31">
        <v>29.112000000000002</v>
      </c>
      <c r="J72" s="31">
        <v>30.5</v>
      </c>
      <c r="K72" s="31">
        <v>45.40857142857142</v>
      </c>
      <c r="L72" s="31">
        <v>56.041428571428568</v>
      </c>
      <c r="M72" s="31">
        <v>55.51</v>
      </c>
      <c r="N72" s="31">
        <v>34.543999999999997</v>
      </c>
      <c r="O72" s="31">
        <v>26.35166666666667</v>
      </c>
      <c r="P72" s="31">
        <v>26.426666666666666</v>
      </c>
      <c r="Q72" s="31">
        <v>26.355</v>
      </c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2">
        <v>33.069148936170215</v>
      </c>
    </row>
    <row r="73" spans="1:30" hidden="1" x14ac:dyDescent="0.2">
      <c r="A73" s="48" t="s">
        <v>46</v>
      </c>
      <c r="B73" s="49"/>
      <c r="C73" s="49"/>
      <c r="D73" s="49"/>
      <c r="E73" s="50">
        <v>23.44259259259259</v>
      </c>
      <c r="F73" s="51">
        <v>30.203157894736844</v>
      </c>
      <c r="G73" s="51">
        <v>29.936842105263157</v>
      </c>
      <c r="H73" s="51">
        <v>26.882727272727269</v>
      </c>
      <c r="I73" s="51">
        <v>26.305454545454548</v>
      </c>
      <c r="J73" s="51">
        <v>27.62</v>
      </c>
      <c r="K73" s="51">
        <v>37.963333333333338</v>
      </c>
      <c r="L73" s="51">
        <v>46.426666666666669</v>
      </c>
      <c r="M73" s="51">
        <v>46.168000000000006</v>
      </c>
      <c r="N73" s="51">
        <v>28.08</v>
      </c>
      <c r="O73" s="51">
        <v>23.749166666666667</v>
      </c>
      <c r="P73" s="51">
        <v>23.835833333333337</v>
      </c>
      <c r="Q73" s="51">
        <v>23.850833333333338</v>
      </c>
      <c r="R73" s="51">
        <v>31.18</v>
      </c>
      <c r="S73" s="51">
        <v>30.448333333333334</v>
      </c>
      <c r="T73" s="51">
        <v>28.626666666666665</v>
      </c>
      <c r="U73" s="51">
        <v>27.721666666666664</v>
      </c>
      <c r="V73" s="51">
        <v>29.17</v>
      </c>
      <c r="W73" s="51">
        <v>32.303333333333335</v>
      </c>
      <c r="X73" s="51">
        <v>39.586666666666666</v>
      </c>
      <c r="Y73" s="51">
        <v>39.556666666666665</v>
      </c>
      <c r="Z73" s="51">
        <v>26.22666666666667</v>
      </c>
      <c r="AA73" s="51">
        <v>24.448333333333334</v>
      </c>
      <c r="AB73" s="51">
        <v>24.56</v>
      </c>
      <c r="AC73" s="51">
        <v>24.666666666666668</v>
      </c>
      <c r="AD73" s="52">
        <v>30.305152671755728</v>
      </c>
    </row>
    <row r="74" spans="1:30" s="56" customFormat="1" x14ac:dyDescent="0.2">
      <c r="A74" s="53" t="s">
        <v>65</v>
      </c>
      <c r="B74" s="54"/>
      <c r="C74" s="54"/>
      <c r="D74" s="54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</row>
    <row r="75" spans="1:30" s="56" customFormat="1" x14ac:dyDescent="0.2">
      <c r="B75" s="57" t="s">
        <v>39</v>
      </c>
      <c r="C75" s="57" t="s">
        <v>24</v>
      </c>
      <c r="D75" s="57" t="s">
        <v>37</v>
      </c>
      <c r="E75" s="56">
        <f>E5*E34</f>
        <v>-364000</v>
      </c>
      <c r="F75" s="56">
        <f>F5*F33</f>
        <v>462000</v>
      </c>
      <c r="G75" s="56">
        <f>G5*G33</f>
        <v>420000</v>
      </c>
    </row>
    <row r="76" spans="1:30" s="56" customFormat="1" x14ac:dyDescent="0.2">
      <c r="B76" s="57" t="s">
        <v>41</v>
      </c>
      <c r="C76" s="57" t="s">
        <v>24</v>
      </c>
      <c r="D76" s="57" t="s">
        <v>40</v>
      </c>
      <c r="E76" s="56">
        <f>E8*E38</f>
        <v>-72540</v>
      </c>
      <c r="F76" s="56">
        <f t="shared" ref="F76:AC76" si="0">F8*F38</f>
        <v>0</v>
      </c>
      <c r="G76" s="56">
        <f t="shared" si="0"/>
        <v>0</v>
      </c>
      <c r="H76" s="56">
        <f t="shared" si="0"/>
        <v>0</v>
      </c>
      <c r="I76" s="56">
        <f t="shared" si="0"/>
        <v>0</v>
      </c>
      <c r="J76" s="56">
        <f t="shared" si="0"/>
        <v>0</v>
      </c>
      <c r="K76" s="56">
        <f t="shared" si="0"/>
        <v>0</v>
      </c>
      <c r="L76" s="56">
        <f t="shared" si="0"/>
        <v>0</v>
      </c>
      <c r="M76" s="56">
        <f t="shared" si="0"/>
        <v>0</v>
      </c>
      <c r="N76" s="56">
        <f t="shared" si="0"/>
        <v>0</v>
      </c>
      <c r="O76" s="56">
        <f t="shared" si="0"/>
        <v>0</v>
      </c>
      <c r="P76" s="56">
        <f t="shared" si="0"/>
        <v>0</v>
      </c>
      <c r="Q76" s="56">
        <f t="shared" si="0"/>
        <v>0</v>
      </c>
      <c r="R76" s="56">
        <f t="shared" si="0"/>
        <v>0</v>
      </c>
      <c r="S76" s="56">
        <f t="shared" si="0"/>
        <v>0</v>
      </c>
      <c r="T76" s="56">
        <f t="shared" si="0"/>
        <v>0</v>
      </c>
      <c r="U76" s="56">
        <f t="shared" si="0"/>
        <v>0</v>
      </c>
      <c r="V76" s="56">
        <f t="shared" si="0"/>
        <v>0</v>
      </c>
      <c r="W76" s="56">
        <f t="shared" si="0"/>
        <v>0</v>
      </c>
      <c r="X76" s="56">
        <f t="shared" si="0"/>
        <v>0</v>
      </c>
      <c r="Y76" s="56">
        <f t="shared" si="0"/>
        <v>0</v>
      </c>
      <c r="Z76" s="56">
        <f t="shared" si="0"/>
        <v>0</v>
      </c>
      <c r="AA76" s="56">
        <f t="shared" si="0"/>
        <v>0</v>
      </c>
      <c r="AB76" s="56">
        <f t="shared" si="0"/>
        <v>0</v>
      </c>
      <c r="AC76" s="56">
        <f t="shared" si="0"/>
        <v>0</v>
      </c>
    </row>
    <row r="77" spans="1:30" s="56" customFormat="1" x14ac:dyDescent="0.2">
      <c r="B77" s="57" t="s">
        <v>35</v>
      </c>
      <c r="C77" s="57" t="s">
        <v>24</v>
      </c>
      <c r="D77" s="57" t="s">
        <v>34</v>
      </c>
      <c r="E77" s="56">
        <f>E11*E42</f>
        <v>0</v>
      </c>
      <c r="F77" s="56">
        <f t="shared" ref="F77:AC77" si="1">F11*F42</f>
        <v>-360248</v>
      </c>
      <c r="G77" s="56">
        <f t="shared" si="1"/>
        <v>-312048</v>
      </c>
      <c r="H77" s="56">
        <f t="shared" si="1"/>
        <v>-322320</v>
      </c>
      <c r="I77" s="56">
        <f t="shared" si="1"/>
        <v>-294216</v>
      </c>
      <c r="J77" s="56">
        <f t="shared" si="1"/>
        <v>-340256</v>
      </c>
      <c r="K77" s="56">
        <f t="shared" si="1"/>
        <v>-383600</v>
      </c>
      <c r="L77" s="56">
        <f t="shared" si="1"/>
        <v>-442764</v>
      </c>
      <c r="M77" s="56">
        <f t="shared" si="1"/>
        <v>-439628</v>
      </c>
      <c r="N77" s="56">
        <f t="shared" si="1"/>
        <v>-351599.99999999994</v>
      </c>
      <c r="O77" s="56">
        <f t="shared" si="1"/>
        <v>-297980</v>
      </c>
      <c r="P77" s="56">
        <f t="shared" si="1"/>
        <v>-317800</v>
      </c>
      <c r="Q77" s="56">
        <f t="shared" si="1"/>
        <v>-351084</v>
      </c>
      <c r="R77" s="56">
        <f t="shared" si="1"/>
        <v>-800464.00000000012</v>
      </c>
      <c r="S77" s="56">
        <f t="shared" si="1"/>
        <v>-693440</v>
      </c>
      <c r="T77" s="56">
        <f t="shared" si="1"/>
        <v>-716448</v>
      </c>
      <c r="U77" s="56">
        <f t="shared" si="1"/>
        <v>-653936</v>
      </c>
      <c r="V77" s="56">
        <f t="shared" si="1"/>
        <v>-787032</v>
      </c>
      <c r="W77" s="56">
        <f t="shared" si="1"/>
        <v>-818304</v>
      </c>
      <c r="X77" s="56">
        <f t="shared" si="1"/>
        <v>-983920</v>
      </c>
      <c r="Y77" s="56">
        <f t="shared" si="1"/>
        <v>-1016736.0000000001</v>
      </c>
      <c r="Z77" s="56">
        <f t="shared" si="1"/>
        <v>-749952</v>
      </c>
      <c r="AA77" s="56">
        <f t="shared" si="1"/>
        <v>-662512</v>
      </c>
      <c r="AB77" s="56">
        <f t="shared" si="1"/>
        <v>-734239.99999999988</v>
      </c>
      <c r="AC77" s="56">
        <f t="shared" si="1"/>
        <v>-749504</v>
      </c>
    </row>
    <row r="78" spans="1:30" s="56" customFormat="1" x14ac:dyDescent="0.2">
      <c r="B78" s="58"/>
      <c r="C78" s="58"/>
      <c r="D78" s="59" t="s">
        <v>36</v>
      </c>
      <c r="E78" s="56">
        <f>E12*E44</f>
        <v>349800</v>
      </c>
      <c r="F78" s="56">
        <f t="shared" ref="F78:AC78" si="2">F12*F44</f>
        <v>0</v>
      </c>
      <c r="G78" s="56">
        <f t="shared" si="2"/>
        <v>0</v>
      </c>
      <c r="H78" s="56">
        <f t="shared" si="2"/>
        <v>0</v>
      </c>
      <c r="I78" s="56">
        <f t="shared" si="2"/>
        <v>0</v>
      </c>
      <c r="J78" s="56">
        <f t="shared" si="2"/>
        <v>0</v>
      </c>
      <c r="K78" s="56">
        <f t="shared" si="2"/>
        <v>0</v>
      </c>
      <c r="L78" s="56">
        <f t="shared" si="2"/>
        <v>0</v>
      </c>
      <c r="M78" s="56">
        <f t="shared" si="2"/>
        <v>0</v>
      </c>
      <c r="N78" s="56">
        <f t="shared" si="2"/>
        <v>0</v>
      </c>
      <c r="O78" s="56">
        <f t="shared" si="2"/>
        <v>0</v>
      </c>
      <c r="P78" s="56">
        <f t="shared" si="2"/>
        <v>0</v>
      </c>
      <c r="Q78" s="56">
        <f t="shared" si="2"/>
        <v>0</v>
      </c>
      <c r="R78" s="56">
        <f t="shared" si="2"/>
        <v>0</v>
      </c>
      <c r="S78" s="56">
        <f t="shared" si="2"/>
        <v>0</v>
      </c>
      <c r="T78" s="56">
        <f t="shared" si="2"/>
        <v>0</v>
      </c>
      <c r="U78" s="56">
        <f t="shared" si="2"/>
        <v>0</v>
      </c>
      <c r="V78" s="56">
        <f t="shared" si="2"/>
        <v>0</v>
      </c>
      <c r="W78" s="56">
        <f t="shared" si="2"/>
        <v>0</v>
      </c>
      <c r="X78" s="56">
        <f t="shared" si="2"/>
        <v>0</v>
      </c>
      <c r="Y78" s="56">
        <f t="shared" si="2"/>
        <v>0</v>
      </c>
      <c r="Z78" s="56">
        <f t="shared" si="2"/>
        <v>0</v>
      </c>
      <c r="AA78" s="56">
        <f t="shared" si="2"/>
        <v>0</v>
      </c>
      <c r="AB78" s="56">
        <f t="shared" si="2"/>
        <v>0</v>
      </c>
      <c r="AC78" s="56">
        <f t="shared" si="2"/>
        <v>0</v>
      </c>
    </row>
    <row r="79" spans="1:30" s="56" customFormat="1" x14ac:dyDescent="0.2">
      <c r="B79" s="58"/>
      <c r="C79" s="58"/>
      <c r="D79" s="59" t="s">
        <v>37</v>
      </c>
      <c r="E79" s="56">
        <f>E13*E46</f>
        <v>0</v>
      </c>
      <c r="F79" s="56">
        <f t="shared" ref="F79:AC79" si="3">F13*F46</f>
        <v>-227920</v>
      </c>
      <c r="G79" s="56">
        <f t="shared" si="3"/>
        <v>-202640</v>
      </c>
      <c r="H79" s="56">
        <f t="shared" si="3"/>
        <v>-604044</v>
      </c>
      <c r="I79" s="56">
        <f t="shared" si="3"/>
        <v>-609576</v>
      </c>
      <c r="J79" s="56">
        <f t="shared" si="3"/>
        <v>-638880</v>
      </c>
      <c r="K79" s="56">
        <f t="shared" si="3"/>
        <v>-643440</v>
      </c>
      <c r="L79" s="56">
        <f t="shared" si="3"/>
        <v>-871728.00000000012</v>
      </c>
      <c r="M79" s="56">
        <f t="shared" si="3"/>
        <v>-871728.00000000012</v>
      </c>
      <c r="N79" s="56">
        <f t="shared" si="3"/>
        <v>-514080.00000000006</v>
      </c>
      <c r="O79" s="56">
        <f t="shared" si="3"/>
        <v>-553656</v>
      </c>
      <c r="P79" s="56">
        <f t="shared" si="3"/>
        <v>-483840</v>
      </c>
      <c r="Q79" s="56">
        <f t="shared" si="3"/>
        <v>-504756</v>
      </c>
      <c r="R79" s="56">
        <f t="shared" si="3"/>
        <v>-856415.99999999988</v>
      </c>
      <c r="S79" s="56">
        <f t="shared" si="3"/>
        <v>-761520</v>
      </c>
      <c r="T79" s="56">
        <f t="shared" si="3"/>
        <v>-756504</v>
      </c>
      <c r="U79" s="56">
        <f t="shared" si="3"/>
        <v>-763488</v>
      </c>
      <c r="V79" s="56">
        <f t="shared" si="3"/>
        <v>-764064</v>
      </c>
      <c r="W79" s="56">
        <f t="shared" si="3"/>
        <v>-846216</v>
      </c>
      <c r="X79" s="56">
        <f t="shared" si="3"/>
        <v>-1091640</v>
      </c>
      <c r="Y79" s="56">
        <f t="shared" si="3"/>
        <v>-1042020</v>
      </c>
      <c r="Z79" s="56">
        <f t="shared" si="3"/>
        <v>-676116</v>
      </c>
      <c r="AA79" s="56">
        <f t="shared" si="3"/>
        <v>-693312</v>
      </c>
      <c r="AB79" s="56">
        <f t="shared" si="3"/>
        <v>-575700</v>
      </c>
      <c r="AC79" s="56">
        <f t="shared" si="3"/>
        <v>-662376</v>
      </c>
    </row>
    <row r="80" spans="1:30" s="56" customFormat="1" x14ac:dyDescent="0.2">
      <c r="B80" s="58"/>
      <c r="C80" s="58"/>
      <c r="D80" s="59" t="s">
        <v>38</v>
      </c>
      <c r="E80" s="56">
        <f>E14*E49</f>
        <v>360000</v>
      </c>
      <c r="F80" s="56">
        <f t="shared" ref="F80:AC80" si="4">F14*F49</f>
        <v>287760</v>
      </c>
      <c r="G80" s="56">
        <f t="shared" si="4"/>
        <v>255840</v>
      </c>
      <c r="H80" s="56">
        <f t="shared" si="4"/>
        <v>254184</v>
      </c>
      <c r="I80" s="56">
        <f t="shared" si="4"/>
        <v>256520</v>
      </c>
      <c r="J80" s="56">
        <f t="shared" si="4"/>
        <v>268928</v>
      </c>
      <c r="K80" s="56">
        <f t="shared" si="4"/>
        <v>270800</v>
      </c>
      <c r="L80" s="56">
        <f t="shared" si="4"/>
        <v>366872</v>
      </c>
      <c r="M80" s="56">
        <f t="shared" si="4"/>
        <v>366872</v>
      </c>
      <c r="N80" s="56">
        <f t="shared" si="4"/>
        <v>216400</v>
      </c>
      <c r="O80" s="56">
        <f t="shared" si="4"/>
        <v>233035.99999999997</v>
      </c>
      <c r="P80" s="56">
        <f t="shared" si="4"/>
        <v>203600</v>
      </c>
      <c r="Q80" s="56">
        <f t="shared" si="4"/>
        <v>212436</v>
      </c>
      <c r="R80" s="56">
        <f t="shared" si="4"/>
        <v>345312</v>
      </c>
      <c r="S80" s="56">
        <f t="shared" si="4"/>
        <v>307040</v>
      </c>
      <c r="T80" s="56">
        <f t="shared" si="4"/>
        <v>305004</v>
      </c>
      <c r="U80" s="56">
        <f t="shared" si="4"/>
        <v>307824</v>
      </c>
      <c r="V80" s="56">
        <f t="shared" si="4"/>
        <v>308028</v>
      </c>
      <c r="W80" s="56">
        <f t="shared" si="4"/>
        <v>341208</v>
      </c>
      <c r="X80" s="56">
        <f t="shared" si="4"/>
        <v>440176</v>
      </c>
      <c r="Y80" s="56">
        <f t="shared" si="4"/>
        <v>420168</v>
      </c>
      <c r="Z80" s="56">
        <f t="shared" si="4"/>
        <v>272664</v>
      </c>
      <c r="AA80" s="56">
        <f t="shared" si="4"/>
        <v>279588</v>
      </c>
      <c r="AB80" s="56">
        <f t="shared" si="4"/>
        <v>232104</v>
      </c>
      <c r="AC80" s="56">
        <f t="shared" si="4"/>
        <v>267080</v>
      </c>
    </row>
    <row r="81" spans="1:63" s="56" customFormat="1" x14ac:dyDescent="0.2">
      <c r="B81" s="57" t="s">
        <v>42</v>
      </c>
      <c r="C81" s="57" t="s">
        <v>24</v>
      </c>
      <c r="D81" s="57" t="s">
        <v>30</v>
      </c>
      <c r="E81" s="56">
        <f>E17*E53</f>
        <v>555200</v>
      </c>
      <c r="F81" s="56">
        <f t="shared" ref="F81:AC81" si="5">F17*F53</f>
        <v>0</v>
      </c>
      <c r="G81" s="56">
        <f t="shared" si="5"/>
        <v>0</v>
      </c>
      <c r="H81" s="56">
        <f t="shared" si="5"/>
        <v>0</v>
      </c>
      <c r="I81" s="56">
        <f t="shared" si="5"/>
        <v>0</v>
      </c>
      <c r="J81" s="56">
        <f t="shared" si="5"/>
        <v>0</v>
      </c>
      <c r="K81" s="56">
        <f t="shared" si="5"/>
        <v>0</v>
      </c>
      <c r="L81" s="56">
        <f t="shared" si="5"/>
        <v>937200</v>
      </c>
      <c r="M81" s="56">
        <f t="shared" si="5"/>
        <v>937200</v>
      </c>
      <c r="N81" s="56">
        <f t="shared" si="5"/>
        <v>0</v>
      </c>
      <c r="O81" s="56">
        <f t="shared" si="5"/>
        <v>0</v>
      </c>
      <c r="P81" s="56">
        <f t="shared" si="5"/>
        <v>0</v>
      </c>
      <c r="Q81" s="56">
        <f t="shared" si="5"/>
        <v>0</v>
      </c>
      <c r="R81" s="56">
        <f t="shared" si="5"/>
        <v>0</v>
      </c>
      <c r="S81" s="56">
        <f t="shared" si="5"/>
        <v>0</v>
      </c>
      <c r="T81" s="56">
        <f t="shared" si="5"/>
        <v>0</v>
      </c>
      <c r="U81" s="56">
        <f t="shared" si="5"/>
        <v>0</v>
      </c>
      <c r="V81" s="56">
        <f t="shared" si="5"/>
        <v>0</v>
      </c>
      <c r="W81" s="56">
        <f t="shared" si="5"/>
        <v>0</v>
      </c>
      <c r="X81" s="56">
        <f t="shared" si="5"/>
        <v>0</v>
      </c>
      <c r="Y81" s="56">
        <f t="shared" si="5"/>
        <v>0</v>
      </c>
      <c r="Z81" s="56">
        <f t="shared" si="5"/>
        <v>0</v>
      </c>
      <c r="AA81" s="56">
        <f t="shared" si="5"/>
        <v>0</v>
      </c>
      <c r="AB81" s="56">
        <f t="shared" si="5"/>
        <v>0</v>
      </c>
      <c r="AC81" s="56">
        <f t="shared" si="5"/>
        <v>0</v>
      </c>
    </row>
    <row r="82" spans="1:63" s="56" customFormat="1" x14ac:dyDescent="0.2">
      <c r="B82" s="57" t="s">
        <v>44</v>
      </c>
      <c r="C82" s="57" t="s">
        <v>24</v>
      </c>
      <c r="D82" s="57" t="s">
        <v>43</v>
      </c>
      <c r="E82" s="56">
        <f>E20*E58</f>
        <v>-167700</v>
      </c>
      <c r="F82" s="56">
        <f t="shared" ref="F82:AC82" si="6">F20*F58</f>
        <v>0</v>
      </c>
      <c r="G82" s="56">
        <f t="shared" si="6"/>
        <v>0</v>
      </c>
      <c r="H82" s="56">
        <f t="shared" si="6"/>
        <v>0</v>
      </c>
      <c r="I82" s="56">
        <f t="shared" si="6"/>
        <v>0</v>
      </c>
      <c r="J82" s="56">
        <f t="shared" si="6"/>
        <v>0</v>
      </c>
      <c r="K82" s="56">
        <f t="shared" si="6"/>
        <v>0</v>
      </c>
      <c r="L82" s="56">
        <f t="shared" si="6"/>
        <v>0</v>
      </c>
      <c r="M82" s="56">
        <f t="shared" si="6"/>
        <v>0</v>
      </c>
      <c r="N82" s="56">
        <f t="shared" si="6"/>
        <v>0</v>
      </c>
      <c r="O82" s="56">
        <f t="shared" si="6"/>
        <v>0</v>
      </c>
      <c r="P82" s="56">
        <f t="shared" si="6"/>
        <v>0</v>
      </c>
      <c r="Q82" s="56">
        <f t="shared" si="6"/>
        <v>0</v>
      </c>
      <c r="R82" s="56">
        <f t="shared" si="6"/>
        <v>0</v>
      </c>
      <c r="S82" s="56">
        <f t="shared" si="6"/>
        <v>0</v>
      </c>
      <c r="T82" s="56">
        <f t="shared" si="6"/>
        <v>0</v>
      </c>
      <c r="U82" s="56">
        <f t="shared" si="6"/>
        <v>0</v>
      </c>
      <c r="V82" s="56">
        <f t="shared" si="6"/>
        <v>0</v>
      </c>
      <c r="W82" s="56">
        <f t="shared" si="6"/>
        <v>0</v>
      </c>
      <c r="X82" s="56">
        <f t="shared" si="6"/>
        <v>0</v>
      </c>
      <c r="Y82" s="56">
        <f t="shared" si="6"/>
        <v>0</v>
      </c>
      <c r="Z82" s="56">
        <f t="shared" si="6"/>
        <v>0</v>
      </c>
      <c r="AA82" s="56">
        <f t="shared" si="6"/>
        <v>0</v>
      </c>
      <c r="AB82" s="56">
        <f t="shared" si="6"/>
        <v>0</v>
      </c>
      <c r="AC82" s="56">
        <f t="shared" si="6"/>
        <v>0</v>
      </c>
    </row>
    <row r="83" spans="1:63" s="56" customFormat="1" x14ac:dyDescent="0.2">
      <c r="B83" s="57" t="s">
        <v>25</v>
      </c>
      <c r="C83" s="57" t="s">
        <v>24</v>
      </c>
      <c r="D83" s="57" t="s">
        <v>22</v>
      </c>
      <c r="E83" s="56">
        <f>E23*E63</f>
        <v>-1049400</v>
      </c>
      <c r="F83" s="56">
        <f t="shared" ref="F83:AC83" si="7">F23*F63</f>
        <v>-421792</v>
      </c>
      <c r="G83" s="56">
        <f t="shared" si="7"/>
        <v>-367136</v>
      </c>
      <c r="H83" s="56">
        <f t="shared" si="7"/>
        <v>-362100</v>
      </c>
      <c r="I83" s="56">
        <f t="shared" si="7"/>
        <v>-295320</v>
      </c>
      <c r="J83" s="56">
        <f t="shared" si="7"/>
        <v>-320460</v>
      </c>
      <c r="K83" s="56">
        <f t="shared" si="7"/>
        <v>-360000</v>
      </c>
      <c r="L83" s="56">
        <f t="shared" si="7"/>
        <v>-452760</v>
      </c>
      <c r="M83" s="56">
        <f t="shared" si="7"/>
        <v>-443548</v>
      </c>
      <c r="N83" s="56">
        <f t="shared" si="7"/>
        <v>-326800</v>
      </c>
      <c r="O83" s="56">
        <f t="shared" si="7"/>
        <v>-312644</v>
      </c>
      <c r="P83" s="56">
        <f t="shared" si="7"/>
        <v>-332000</v>
      </c>
      <c r="Q83" s="56">
        <f t="shared" si="7"/>
        <v>-329868.00000000006</v>
      </c>
      <c r="R83" s="56">
        <f t="shared" si="7"/>
        <v>0</v>
      </c>
      <c r="S83" s="56">
        <f t="shared" si="7"/>
        <v>0</v>
      </c>
      <c r="T83" s="56">
        <f t="shared" si="7"/>
        <v>0</v>
      </c>
      <c r="U83" s="56">
        <f t="shared" si="7"/>
        <v>0</v>
      </c>
      <c r="V83" s="56">
        <f t="shared" si="7"/>
        <v>0</v>
      </c>
      <c r="W83" s="56">
        <f t="shared" si="7"/>
        <v>0</v>
      </c>
      <c r="X83" s="56">
        <f t="shared" si="7"/>
        <v>0</v>
      </c>
      <c r="Y83" s="56">
        <f t="shared" si="7"/>
        <v>0</v>
      </c>
      <c r="Z83" s="56">
        <f t="shared" si="7"/>
        <v>0</v>
      </c>
      <c r="AA83" s="56">
        <f t="shared" si="7"/>
        <v>0</v>
      </c>
      <c r="AB83" s="56">
        <f t="shared" si="7"/>
        <v>0</v>
      </c>
      <c r="AC83" s="56">
        <f t="shared" si="7"/>
        <v>0</v>
      </c>
    </row>
    <row r="84" spans="1:63" s="56" customFormat="1" x14ac:dyDescent="0.2">
      <c r="B84" s="58"/>
      <c r="C84" s="58"/>
      <c r="D84" s="59" t="s">
        <v>30</v>
      </c>
      <c r="E84" s="56">
        <f>E24*E66</f>
        <v>-1195200</v>
      </c>
      <c r="F84" s="56">
        <f t="shared" ref="F84:AC84" si="8">F24*F66</f>
        <v>-521136</v>
      </c>
      <c r="G84" s="56">
        <f t="shared" si="8"/>
        <v>-473760</v>
      </c>
      <c r="H84" s="56">
        <f t="shared" si="8"/>
        <v>-449904</v>
      </c>
      <c r="I84" s="56">
        <f t="shared" si="8"/>
        <v>-471328</v>
      </c>
      <c r="J84" s="56">
        <f t="shared" si="8"/>
        <v>-510048</v>
      </c>
      <c r="K84" s="56">
        <f t="shared" si="8"/>
        <v>579680</v>
      </c>
      <c r="L84" s="56">
        <f t="shared" si="8"/>
        <v>-859408</v>
      </c>
      <c r="M84" s="56">
        <f t="shared" si="8"/>
        <v>-859408</v>
      </c>
      <c r="N84" s="56">
        <f t="shared" si="8"/>
        <v>-415840</v>
      </c>
      <c r="O84" s="56">
        <f t="shared" si="8"/>
        <v>-466624</v>
      </c>
      <c r="P84" s="56">
        <f t="shared" si="8"/>
        <v>-408320</v>
      </c>
      <c r="Q84" s="56">
        <f t="shared" si="8"/>
        <v>-428736</v>
      </c>
      <c r="R84" s="56">
        <f t="shared" si="8"/>
        <v>0</v>
      </c>
      <c r="S84" s="56">
        <f t="shared" si="8"/>
        <v>0</v>
      </c>
      <c r="T84" s="56">
        <f t="shared" si="8"/>
        <v>0</v>
      </c>
      <c r="U84" s="56">
        <f t="shared" si="8"/>
        <v>0</v>
      </c>
      <c r="V84" s="56">
        <f t="shared" si="8"/>
        <v>0</v>
      </c>
      <c r="W84" s="56">
        <f t="shared" si="8"/>
        <v>0</v>
      </c>
      <c r="X84" s="56">
        <f t="shared" si="8"/>
        <v>0</v>
      </c>
      <c r="Y84" s="56">
        <f t="shared" si="8"/>
        <v>0</v>
      </c>
      <c r="Z84" s="56">
        <f t="shared" si="8"/>
        <v>0</v>
      </c>
      <c r="AA84" s="56">
        <f t="shared" si="8"/>
        <v>0</v>
      </c>
      <c r="AB84" s="56">
        <f t="shared" si="8"/>
        <v>0</v>
      </c>
      <c r="AC84" s="56">
        <f t="shared" si="8"/>
        <v>0</v>
      </c>
    </row>
    <row r="85" spans="1:63" s="56" customFormat="1" x14ac:dyDescent="0.2">
      <c r="B85" s="58"/>
      <c r="C85" s="57" t="s">
        <v>33</v>
      </c>
      <c r="D85" s="57" t="s">
        <v>32</v>
      </c>
      <c r="E85" s="56">
        <f>E26*E69</f>
        <v>108500</v>
      </c>
      <c r="F85" s="56">
        <f t="shared" ref="F85:AC85" si="9">F26*F69</f>
        <v>37781.25</v>
      </c>
      <c r="G85" s="56">
        <f t="shared" si="9"/>
        <v>34125</v>
      </c>
      <c r="H85" s="56">
        <f t="shared" si="9"/>
        <v>37781.25</v>
      </c>
      <c r="I85" s="56">
        <f t="shared" si="9"/>
        <v>36562.5</v>
      </c>
      <c r="J85" s="56">
        <f t="shared" si="9"/>
        <v>37781.25</v>
      </c>
      <c r="K85" s="56">
        <f t="shared" si="9"/>
        <v>87750</v>
      </c>
      <c r="L85" s="56">
        <f t="shared" si="9"/>
        <v>95712.5</v>
      </c>
      <c r="M85" s="56">
        <f t="shared" si="9"/>
        <v>93193.75</v>
      </c>
      <c r="N85" s="56">
        <f t="shared" si="9"/>
        <v>58500</v>
      </c>
      <c r="O85" s="56">
        <f t="shared" si="9"/>
        <v>37277.5</v>
      </c>
      <c r="P85" s="56">
        <f t="shared" si="9"/>
        <v>36075</v>
      </c>
      <c r="Q85" s="56">
        <f t="shared" si="9"/>
        <v>37277.5</v>
      </c>
      <c r="R85" s="56">
        <f t="shared" si="9"/>
        <v>0</v>
      </c>
      <c r="S85" s="56">
        <f t="shared" si="9"/>
        <v>0</v>
      </c>
      <c r="T85" s="56">
        <f t="shared" si="9"/>
        <v>0</v>
      </c>
      <c r="U85" s="56">
        <f t="shared" si="9"/>
        <v>0</v>
      </c>
      <c r="V85" s="56">
        <f t="shared" si="9"/>
        <v>0</v>
      </c>
      <c r="W85" s="56">
        <f t="shared" si="9"/>
        <v>0</v>
      </c>
      <c r="X85" s="56">
        <f t="shared" si="9"/>
        <v>0</v>
      </c>
      <c r="Y85" s="56">
        <f t="shared" si="9"/>
        <v>0</v>
      </c>
      <c r="Z85" s="56">
        <f t="shared" si="9"/>
        <v>0</v>
      </c>
      <c r="AA85" s="56">
        <f t="shared" si="9"/>
        <v>0</v>
      </c>
      <c r="AB85" s="56">
        <f t="shared" si="9"/>
        <v>0</v>
      </c>
      <c r="AC85" s="56">
        <f t="shared" si="9"/>
        <v>0</v>
      </c>
    </row>
    <row r="86" spans="1:63" s="56" customFormat="1" x14ac:dyDescent="0.2">
      <c r="B86" s="60" t="s">
        <v>46</v>
      </c>
      <c r="C86" s="61"/>
      <c r="D86" s="61"/>
      <c r="E86" s="56">
        <f>SUM(E75:E85)</f>
        <v>-1475340</v>
      </c>
      <c r="F86" s="56">
        <f t="shared" ref="F86:AC86" si="10">SUM(F75:F85)</f>
        <v>-743554.75</v>
      </c>
      <c r="G86" s="56">
        <f t="shared" si="10"/>
        <v>-645619</v>
      </c>
      <c r="H86" s="56">
        <f t="shared" si="10"/>
        <v>-1446402.75</v>
      </c>
      <c r="I86" s="56">
        <f t="shared" si="10"/>
        <v>-1377357.5</v>
      </c>
      <c r="J86" s="56">
        <f t="shared" si="10"/>
        <v>-1502934.75</v>
      </c>
      <c r="K86" s="56">
        <f t="shared" si="10"/>
        <v>-448810</v>
      </c>
      <c r="L86" s="56">
        <f t="shared" si="10"/>
        <v>-1226875.5</v>
      </c>
      <c r="M86" s="56">
        <f t="shared" si="10"/>
        <v>-1217046.25</v>
      </c>
      <c r="N86" s="56">
        <f t="shared" si="10"/>
        <v>-1333420</v>
      </c>
      <c r="O86" s="56">
        <f t="shared" si="10"/>
        <v>-1360590.5</v>
      </c>
      <c r="P86" s="56">
        <f t="shared" si="10"/>
        <v>-1302285</v>
      </c>
      <c r="Q86" s="56">
        <f t="shared" si="10"/>
        <v>-1364730.5</v>
      </c>
      <c r="R86" s="56">
        <f t="shared" si="10"/>
        <v>-1311568</v>
      </c>
      <c r="S86" s="56">
        <f t="shared" si="10"/>
        <v>-1147920</v>
      </c>
      <c r="T86" s="56">
        <f t="shared" si="10"/>
        <v>-1167948</v>
      </c>
      <c r="U86" s="56">
        <f t="shared" si="10"/>
        <v>-1109600</v>
      </c>
      <c r="V86" s="56">
        <f t="shared" si="10"/>
        <v>-1243068</v>
      </c>
      <c r="W86" s="56">
        <f t="shared" si="10"/>
        <v>-1323312</v>
      </c>
      <c r="X86" s="56">
        <f t="shared" si="10"/>
        <v>-1635384</v>
      </c>
      <c r="Y86" s="56">
        <f t="shared" si="10"/>
        <v>-1638588</v>
      </c>
      <c r="Z86" s="56">
        <f t="shared" si="10"/>
        <v>-1153404</v>
      </c>
      <c r="AA86" s="56">
        <f t="shared" si="10"/>
        <v>-1076236</v>
      </c>
      <c r="AB86" s="56">
        <f t="shared" si="10"/>
        <v>-1077836</v>
      </c>
      <c r="AC86" s="56">
        <f t="shared" si="10"/>
        <v>-1144800</v>
      </c>
      <c r="AD86" s="56">
        <f>SUM(E86:AC86)</f>
        <v>-30474630.5</v>
      </c>
    </row>
    <row r="88" spans="1:63" s="65" customFormat="1" ht="12" customHeight="1" x14ac:dyDescent="0.2">
      <c r="A88" s="62"/>
      <c r="B88" s="63" t="s">
        <v>66</v>
      </c>
      <c r="C88" s="62"/>
      <c r="D88" s="64">
        <v>0.5</v>
      </c>
      <c r="E88" s="65">
        <f>-$D$88*E86*(28/31)</f>
        <v>666282.58064516122</v>
      </c>
      <c r="F88" s="65">
        <f t="shared" ref="F88:AC88" si="11">-$D$88*F86</f>
        <v>371777.375</v>
      </c>
      <c r="G88" s="65">
        <f t="shared" si="11"/>
        <v>322809.5</v>
      </c>
      <c r="H88" s="65">
        <f t="shared" si="11"/>
        <v>723201.375</v>
      </c>
      <c r="I88" s="65">
        <f t="shared" si="11"/>
        <v>688678.75</v>
      </c>
      <c r="J88" s="65">
        <f t="shared" si="11"/>
        <v>751467.375</v>
      </c>
      <c r="K88" s="65">
        <f t="shared" si="11"/>
        <v>224405</v>
      </c>
      <c r="L88" s="65">
        <f t="shared" si="11"/>
        <v>613437.75</v>
      </c>
      <c r="M88" s="65">
        <f t="shared" si="11"/>
        <v>608523.125</v>
      </c>
      <c r="N88" s="65">
        <f t="shared" si="11"/>
        <v>666710</v>
      </c>
      <c r="O88" s="65">
        <f t="shared" si="11"/>
        <v>680295.25</v>
      </c>
      <c r="P88" s="65">
        <f t="shared" si="11"/>
        <v>651142.5</v>
      </c>
      <c r="Q88" s="65">
        <f t="shared" si="11"/>
        <v>682365.25</v>
      </c>
      <c r="R88" s="65">
        <f t="shared" si="11"/>
        <v>655784</v>
      </c>
      <c r="S88" s="65">
        <f t="shared" si="11"/>
        <v>573960</v>
      </c>
      <c r="T88" s="65">
        <f t="shared" si="11"/>
        <v>583974</v>
      </c>
      <c r="U88" s="65">
        <f t="shared" si="11"/>
        <v>554800</v>
      </c>
      <c r="V88" s="65">
        <f t="shared" si="11"/>
        <v>621534</v>
      </c>
      <c r="W88" s="65">
        <f t="shared" si="11"/>
        <v>661656</v>
      </c>
      <c r="X88" s="65">
        <f t="shared" si="11"/>
        <v>817692</v>
      </c>
      <c r="Y88" s="65">
        <f t="shared" si="11"/>
        <v>819294</v>
      </c>
      <c r="Z88" s="65">
        <f t="shared" si="11"/>
        <v>576702</v>
      </c>
      <c r="AA88" s="65">
        <f t="shared" si="11"/>
        <v>538118</v>
      </c>
      <c r="AB88" s="65">
        <f t="shared" si="11"/>
        <v>538918</v>
      </c>
      <c r="AC88" s="65">
        <f t="shared" si="11"/>
        <v>572400</v>
      </c>
      <c r="AD88" s="65">
        <f>SUM(E88:AC88)</f>
        <v>15165927.830645161</v>
      </c>
      <c r="AE88" s="65" t="e">
        <f t="shared" ref="AE88:BJ88" si="12">$D$63*AE78</f>
        <v>#VALUE!</v>
      </c>
      <c r="AF88" s="65" t="e">
        <f t="shared" si="12"/>
        <v>#VALUE!</v>
      </c>
      <c r="AG88" s="65" t="e">
        <f t="shared" si="12"/>
        <v>#VALUE!</v>
      </c>
      <c r="AH88" s="65" t="e">
        <f t="shared" si="12"/>
        <v>#VALUE!</v>
      </c>
      <c r="AI88" s="65" t="e">
        <f t="shared" si="12"/>
        <v>#VALUE!</v>
      </c>
      <c r="AJ88" s="65" t="e">
        <f t="shared" si="12"/>
        <v>#VALUE!</v>
      </c>
      <c r="AK88" s="65" t="e">
        <f t="shared" si="12"/>
        <v>#VALUE!</v>
      </c>
      <c r="AL88" s="65" t="e">
        <f t="shared" si="12"/>
        <v>#VALUE!</v>
      </c>
      <c r="AM88" s="65" t="e">
        <f t="shared" si="12"/>
        <v>#VALUE!</v>
      </c>
      <c r="AN88" s="65" t="e">
        <f t="shared" si="12"/>
        <v>#VALUE!</v>
      </c>
      <c r="AO88" s="65" t="e">
        <f t="shared" si="12"/>
        <v>#VALUE!</v>
      </c>
      <c r="AP88" s="65" t="e">
        <f t="shared" si="12"/>
        <v>#VALUE!</v>
      </c>
      <c r="AQ88" s="65" t="e">
        <f t="shared" si="12"/>
        <v>#VALUE!</v>
      </c>
      <c r="AR88" s="65" t="e">
        <f t="shared" si="12"/>
        <v>#VALUE!</v>
      </c>
      <c r="AS88" s="65" t="e">
        <f t="shared" si="12"/>
        <v>#VALUE!</v>
      </c>
      <c r="AT88" s="65" t="e">
        <f t="shared" si="12"/>
        <v>#VALUE!</v>
      </c>
      <c r="AU88" s="65" t="e">
        <f t="shared" si="12"/>
        <v>#VALUE!</v>
      </c>
      <c r="AV88" s="65" t="e">
        <f t="shared" si="12"/>
        <v>#VALUE!</v>
      </c>
      <c r="AW88" s="65" t="e">
        <f t="shared" si="12"/>
        <v>#VALUE!</v>
      </c>
      <c r="AX88" s="65" t="e">
        <f t="shared" si="12"/>
        <v>#VALUE!</v>
      </c>
      <c r="AY88" s="65" t="e">
        <f t="shared" si="12"/>
        <v>#VALUE!</v>
      </c>
      <c r="AZ88" s="65" t="e">
        <f t="shared" si="12"/>
        <v>#VALUE!</v>
      </c>
      <c r="BA88" s="65" t="e">
        <f t="shared" si="12"/>
        <v>#VALUE!</v>
      </c>
      <c r="BB88" s="65" t="e">
        <f t="shared" si="12"/>
        <v>#VALUE!</v>
      </c>
      <c r="BC88" s="65" t="e">
        <f t="shared" si="12"/>
        <v>#VALUE!</v>
      </c>
      <c r="BD88" s="65" t="e">
        <f t="shared" si="12"/>
        <v>#VALUE!</v>
      </c>
      <c r="BE88" s="65" t="e">
        <f t="shared" si="12"/>
        <v>#VALUE!</v>
      </c>
      <c r="BF88" s="65" t="e">
        <f t="shared" si="12"/>
        <v>#VALUE!</v>
      </c>
      <c r="BG88" s="65" t="e">
        <f t="shared" si="12"/>
        <v>#VALUE!</v>
      </c>
      <c r="BH88" s="65" t="e">
        <f t="shared" si="12"/>
        <v>#VALUE!</v>
      </c>
      <c r="BI88" s="65" t="e">
        <f t="shared" si="12"/>
        <v>#VALUE!</v>
      </c>
      <c r="BJ88" s="65" t="e">
        <f t="shared" si="12"/>
        <v>#VALUE!</v>
      </c>
      <c r="BK88" s="65" t="e">
        <f>SUM(E88:BJ88)</f>
        <v>#VALUE!</v>
      </c>
    </row>
    <row r="89" spans="1:63" s="65" customFormat="1" ht="12" x14ac:dyDescent="0.2">
      <c r="A89" s="62"/>
      <c r="B89" s="63"/>
      <c r="C89" s="62"/>
      <c r="D89" s="62"/>
    </row>
    <row r="90" spans="1:63" s="65" customFormat="1" ht="12" x14ac:dyDescent="0.2">
      <c r="A90" s="62"/>
      <c r="B90" s="63" t="s">
        <v>83</v>
      </c>
      <c r="C90" s="62"/>
      <c r="D90" s="62"/>
      <c r="E90" s="65">
        <f>SUM(E88:$AC88)+E88</f>
        <v>15832210.411290321</v>
      </c>
      <c r="F90" s="65">
        <f>SUM(F88:$AC88)+F88</f>
        <v>14871422.625</v>
      </c>
      <c r="G90" s="65">
        <f>SUM(G88:$AC88)+G88</f>
        <v>14450677.375</v>
      </c>
      <c r="H90" s="65">
        <f>SUM(H88:$AC88)+H88</f>
        <v>14528259.75</v>
      </c>
      <c r="I90" s="65">
        <f>SUM(I88:$AC88)+I88</f>
        <v>13770535.75</v>
      </c>
      <c r="J90" s="65">
        <f>SUM(J88:$AC88)+J88</f>
        <v>13144645.625</v>
      </c>
      <c r="K90" s="65">
        <f>SUM(K88:$AC88)+K88</f>
        <v>11866115.875</v>
      </c>
      <c r="L90" s="65">
        <f>SUM(L88:$AC88)+L88</f>
        <v>12030743.625</v>
      </c>
      <c r="M90" s="65">
        <f>SUM(M88:$AC88)+M88</f>
        <v>11412391.25</v>
      </c>
      <c r="N90" s="65">
        <f>SUM(N88:$AC88)+N88</f>
        <v>10862055</v>
      </c>
      <c r="O90" s="65">
        <f>SUM(O88:$AC88)+O88</f>
        <v>10208930.25</v>
      </c>
      <c r="P90" s="65">
        <f>SUM(P88:$AC88)+P88</f>
        <v>9499482.25</v>
      </c>
      <c r="Q90" s="65">
        <f>SUM(Q88:$AC88)+Q88</f>
        <v>8879562.5</v>
      </c>
      <c r="R90" s="65">
        <f>SUM(R88:$AC88)+R88</f>
        <v>8170616</v>
      </c>
      <c r="S90" s="65">
        <f>SUM(S88:$AC88)+S88</f>
        <v>7433008</v>
      </c>
      <c r="T90" s="65">
        <f>SUM(T88:$AC88)+T88</f>
        <v>6869062</v>
      </c>
      <c r="U90" s="65">
        <f>SUM(U88:$AC88)+U88</f>
        <v>6255914</v>
      </c>
      <c r="V90" s="65">
        <f>SUM(V88:$AC88)+V88</f>
        <v>5767848</v>
      </c>
      <c r="W90" s="65">
        <f>SUM(W88:$AC88)+W88</f>
        <v>5186436</v>
      </c>
      <c r="X90" s="65">
        <f>SUM(X88:$AC88)+X88</f>
        <v>4680816</v>
      </c>
      <c r="Y90" s="65">
        <f>SUM(Y88:$AC88)+Y88</f>
        <v>3864726</v>
      </c>
      <c r="Z90" s="65">
        <f>SUM(Z88:$AC88)+Z88</f>
        <v>2802840</v>
      </c>
      <c r="AA90" s="65">
        <f>SUM(AA88:$AC88)+AA88</f>
        <v>2187554</v>
      </c>
      <c r="AB90" s="65">
        <f>SUM(AB88:$AC88)+AB88</f>
        <v>1650236</v>
      </c>
      <c r="AC90" s="65">
        <f>SUM(AC88:$AC88)+AC88</f>
        <v>1144800</v>
      </c>
      <c r="AD90" s="65" t="s">
        <v>0</v>
      </c>
      <c r="AE90" s="65" t="e">
        <f>ABS(SUM(#REF!))</f>
        <v>#REF!</v>
      </c>
      <c r="AF90" s="65" t="e">
        <f>ABS(SUM(#REF!))</f>
        <v>#REF!</v>
      </c>
      <c r="AG90" s="65" t="e">
        <f>ABS(SUM(#REF!))</f>
        <v>#REF!</v>
      </c>
      <c r="AH90" s="65" t="e">
        <f>ABS(SUM(#REF!))</f>
        <v>#REF!</v>
      </c>
      <c r="AI90" s="65" t="e">
        <f>ABS(SUM(#REF!))</f>
        <v>#REF!</v>
      </c>
      <c r="AJ90" s="65" t="e">
        <f>ABS(SUM(#REF!))</f>
        <v>#REF!</v>
      </c>
      <c r="AK90" s="65" t="e">
        <f>ABS(SUM(#REF!))</f>
        <v>#REF!</v>
      </c>
      <c r="AL90" s="65" t="e">
        <f>ABS(SUM(#REF!))</f>
        <v>#REF!</v>
      </c>
      <c r="AM90" s="65" t="e">
        <f>ABS(SUM(#REF!))</f>
        <v>#REF!</v>
      </c>
      <c r="AN90" s="65" t="e">
        <f>ABS(SUM(#REF!))</f>
        <v>#REF!</v>
      </c>
      <c r="AO90" s="65" t="e">
        <f>ABS(SUM(#REF!))</f>
        <v>#REF!</v>
      </c>
      <c r="AP90" s="65" t="e">
        <f>ABS(SUM(#REF!))</f>
        <v>#REF!</v>
      </c>
      <c r="AQ90" s="65" t="e">
        <f>ABS(SUM(#REF!))</f>
        <v>#REF!</v>
      </c>
      <c r="AR90" s="65" t="e">
        <f>ABS(SUM(#REF!))</f>
        <v>#REF!</v>
      </c>
      <c r="AS90" s="65" t="e">
        <f>ABS(SUM(#REF!))</f>
        <v>#REF!</v>
      </c>
      <c r="AT90" s="65" t="e">
        <f>ABS(SUM(#REF!))</f>
        <v>#REF!</v>
      </c>
      <c r="AU90" s="65" t="e">
        <f>ABS(SUM(#REF!))</f>
        <v>#REF!</v>
      </c>
      <c r="AV90" s="65" t="e">
        <f>ABS(SUM(#REF!))</f>
        <v>#REF!</v>
      </c>
      <c r="AW90" s="65" t="e">
        <f>ABS(SUM(#REF!))</f>
        <v>#REF!</v>
      </c>
      <c r="AX90" s="65" t="e">
        <f>ABS(SUM(#REF!))</f>
        <v>#REF!</v>
      </c>
      <c r="AY90" s="65" t="e">
        <f>ABS(SUM(#REF!))</f>
        <v>#REF!</v>
      </c>
      <c r="AZ90" s="65" t="e">
        <f>ABS(SUM(#REF!))</f>
        <v>#REF!</v>
      </c>
      <c r="BA90" s="65" t="e">
        <f>ABS(SUM(#REF!))</f>
        <v>#REF!</v>
      </c>
      <c r="BB90" s="65" t="e">
        <f>ABS(SUM(#REF!))</f>
        <v>#REF!</v>
      </c>
      <c r="BC90" s="65" t="e">
        <f>ABS(SUM(#REF!))</f>
        <v>#REF!</v>
      </c>
      <c r="BD90" s="65" t="e">
        <f>ABS(SUM(#REF!))</f>
        <v>#REF!</v>
      </c>
      <c r="BE90" s="65" t="e">
        <f>ABS(SUM(#REF!))</f>
        <v>#REF!</v>
      </c>
      <c r="BF90" s="65" t="e">
        <f>ABS(SUM(#REF!))</f>
        <v>#REF!</v>
      </c>
      <c r="BG90" s="65" t="e">
        <f>ABS(SUM(#REF!))</f>
        <v>#REF!</v>
      </c>
      <c r="BH90" s="65" t="e">
        <f>ABS(SUM(#REF!))</f>
        <v>#REF!</v>
      </c>
      <c r="BI90" s="65" t="e">
        <f>ABS(SUM(#REF!))</f>
        <v>#REF!</v>
      </c>
      <c r="BJ90" s="65" t="e">
        <f>ABS(SUM(#REF!))</f>
        <v>#REF!</v>
      </c>
    </row>
    <row r="91" spans="1:63" s="65" customFormat="1" ht="12" x14ac:dyDescent="0.2">
      <c r="B91" s="66" t="s">
        <v>67</v>
      </c>
      <c r="D91" s="67">
        <v>0.25</v>
      </c>
      <c r="E91" s="65">
        <f>$D91*(E90/12)</f>
        <v>329837.71690188168</v>
      </c>
      <c r="F91" s="65">
        <f t="shared" ref="F91:BJ91" si="13">$D91*(F90/12)</f>
        <v>309821.3046875</v>
      </c>
      <c r="G91" s="65">
        <f t="shared" si="13"/>
        <v>301055.77864583331</v>
      </c>
      <c r="H91" s="65">
        <f t="shared" si="13"/>
        <v>302672.078125</v>
      </c>
      <c r="I91" s="65">
        <f t="shared" si="13"/>
        <v>286886.16145833331</v>
      </c>
      <c r="J91" s="65">
        <f t="shared" si="13"/>
        <v>273846.78385416669</v>
      </c>
      <c r="K91" s="65">
        <f t="shared" si="13"/>
        <v>247210.74739583334</v>
      </c>
      <c r="L91" s="65">
        <f t="shared" si="13"/>
        <v>250640.4921875</v>
      </c>
      <c r="M91" s="65">
        <f t="shared" si="13"/>
        <v>237758.15104166666</v>
      </c>
      <c r="N91" s="65">
        <f t="shared" si="13"/>
        <v>226292.8125</v>
      </c>
      <c r="O91" s="65">
        <f t="shared" si="13"/>
        <v>212686.046875</v>
      </c>
      <c r="P91" s="65">
        <f t="shared" si="13"/>
        <v>197905.88020833334</v>
      </c>
      <c r="Q91" s="65">
        <f t="shared" si="13"/>
        <v>184990.88541666666</v>
      </c>
      <c r="R91" s="65">
        <f t="shared" si="13"/>
        <v>170221.16666666666</v>
      </c>
      <c r="S91" s="65">
        <f t="shared" si="13"/>
        <v>154854.33333333334</v>
      </c>
      <c r="T91" s="65">
        <f t="shared" si="13"/>
        <v>143105.45833333334</v>
      </c>
      <c r="U91" s="65">
        <f t="shared" si="13"/>
        <v>130331.54166666667</v>
      </c>
      <c r="V91" s="65">
        <f t="shared" si="13"/>
        <v>120163.5</v>
      </c>
      <c r="W91" s="65">
        <f t="shared" si="13"/>
        <v>108050.75</v>
      </c>
      <c r="X91" s="65">
        <f t="shared" si="13"/>
        <v>97517</v>
      </c>
      <c r="Y91" s="65">
        <f t="shared" si="13"/>
        <v>80515.125</v>
      </c>
      <c r="Z91" s="65">
        <f t="shared" si="13"/>
        <v>58392.5</v>
      </c>
      <c r="AA91" s="65">
        <f t="shared" si="13"/>
        <v>45574.041666666664</v>
      </c>
      <c r="AB91" s="65">
        <f t="shared" si="13"/>
        <v>34379.916666666664</v>
      </c>
      <c r="AC91" s="65">
        <f t="shared" si="13"/>
        <v>23850</v>
      </c>
      <c r="AD91" s="65" t="s">
        <v>0</v>
      </c>
      <c r="AE91" s="65" t="e">
        <f t="shared" si="13"/>
        <v>#REF!</v>
      </c>
      <c r="AF91" s="65" t="e">
        <f t="shared" si="13"/>
        <v>#REF!</v>
      </c>
      <c r="AG91" s="65" t="e">
        <f t="shared" si="13"/>
        <v>#REF!</v>
      </c>
      <c r="AH91" s="65" t="e">
        <f t="shared" si="13"/>
        <v>#REF!</v>
      </c>
      <c r="AI91" s="65" t="e">
        <f t="shared" si="13"/>
        <v>#REF!</v>
      </c>
      <c r="AJ91" s="65" t="e">
        <f t="shared" si="13"/>
        <v>#REF!</v>
      </c>
      <c r="AK91" s="65" t="e">
        <f t="shared" si="13"/>
        <v>#REF!</v>
      </c>
      <c r="AL91" s="65" t="e">
        <f t="shared" si="13"/>
        <v>#REF!</v>
      </c>
      <c r="AM91" s="65" t="e">
        <f t="shared" si="13"/>
        <v>#REF!</v>
      </c>
      <c r="AN91" s="65" t="e">
        <f t="shared" si="13"/>
        <v>#REF!</v>
      </c>
      <c r="AO91" s="65" t="e">
        <f t="shared" si="13"/>
        <v>#REF!</v>
      </c>
      <c r="AP91" s="65" t="e">
        <f t="shared" si="13"/>
        <v>#REF!</v>
      </c>
      <c r="AQ91" s="65" t="e">
        <f t="shared" si="13"/>
        <v>#REF!</v>
      </c>
      <c r="AR91" s="65" t="e">
        <f t="shared" si="13"/>
        <v>#REF!</v>
      </c>
      <c r="AS91" s="65" t="e">
        <f t="shared" si="13"/>
        <v>#REF!</v>
      </c>
      <c r="AT91" s="65" t="e">
        <f t="shared" si="13"/>
        <v>#REF!</v>
      </c>
      <c r="AU91" s="65" t="e">
        <f t="shared" si="13"/>
        <v>#REF!</v>
      </c>
      <c r="AV91" s="65" t="e">
        <f t="shared" si="13"/>
        <v>#REF!</v>
      </c>
      <c r="AW91" s="65" t="e">
        <f t="shared" si="13"/>
        <v>#REF!</v>
      </c>
      <c r="AX91" s="65" t="e">
        <f t="shared" si="13"/>
        <v>#REF!</v>
      </c>
      <c r="AY91" s="65" t="e">
        <f t="shared" si="13"/>
        <v>#REF!</v>
      </c>
      <c r="AZ91" s="65" t="e">
        <f t="shared" si="13"/>
        <v>#REF!</v>
      </c>
      <c r="BA91" s="65" t="e">
        <f t="shared" si="13"/>
        <v>#REF!</v>
      </c>
      <c r="BB91" s="65" t="e">
        <f t="shared" si="13"/>
        <v>#REF!</v>
      </c>
      <c r="BC91" s="65" t="e">
        <f t="shared" si="13"/>
        <v>#REF!</v>
      </c>
      <c r="BD91" s="65" t="e">
        <f t="shared" si="13"/>
        <v>#REF!</v>
      </c>
      <c r="BE91" s="65" t="e">
        <f t="shared" si="13"/>
        <v>#REF!</v>
      </c>
      <c r="BF91" s="65" t="e">
        <f t="shared" si="13"/>
        <v>#REF!</v>
      </c>
      <c r="BG91" s="65" t="e">
        <f t="shared" si="13"/>
        <v>#REF!</v>
      </c>
      <c r="BH91" s="65" t="e">
        <f t="shared" si="13"/>
        <v>#REF!</v>
      </c>
      <c r="BI91" s="65" t="e">
        <f t="shared" si="13"/>
        <v>#REF!</v>
      </c>
      <c r="BJ91" s="65" t="e">
        <f t="shared" si="13"/>
        <v>#REF!</v>
      </c>
    </row>
    <row r="92" spans="1:63" s="65" customFormat="1" ht="12" x14ac:dyDescent="0.2">
      <c r="B92" s="66" t="s">
        <v>68</v>
      </c>
      <c r="D92" s="67">
        <v>0.03</v>
      </c>
      <c r="E92" s="65">
        <f>E91/(1+$D92/12)^E95</f>
        <v>329837.71690188168</v>
      </c>
      <c r="F92" s="65">
        <f t="shared" ref="F92:BJ92" si="14">F91/(1+$D92/12)^F95</f>
        <v>309048.68298004987</v>
      </c>
      <c r="G92" s="65">
        <f t="shared" si="14"/>
        <v>299556.1257910917</v>
      </c>
      <c r="H92" s="65">
        <f t="shared" si="14"/>
        <v>300413.34062620834</v>
      </c>
      <c r="I92" s="65">
        <f t="shared" si="14"/>
        <v>284035.14096757985</v>
      </c>
      <c r="J92" s="65">
        <f t="shared" si="14"/>
        <v>270449.22317746026</v>
      </c>
      <c r="K92" s="65">
        <f t="shared" si="14"/>
        <v>243534.81749677213</v>
      </c>
      <c r="L92" s="65">
        <f t="shared" si="14"/>
        <v>246297.81873948904</v>
      </c>
      <c r="M92" s="65">
        <f t="shared" si="14"/>
        <v>233056.04085484575</v>
      </c>
      <c r="N92" s="65">
        <f t="shared" si="14"/>
        <v>221264.29000841588</v>
      </c>
      <c r="O92" s="65">
        <f t="shared" si="14"/>
        <v>207441.2813223837</v>
      </c>
      <c r="P92" s="65">
        <f t="shared" si="14"/>
        <v>192544.22796706358</v>
      </c>
      <c r="Q92" s="65">
        <f t="shared" si="14"/>
        <v>179530.29956056361</v>
      </c>
      <c r="R92" s="65">
        <f t="shared" si="14"/>
        <v>164784.59387199819</v>
      </c>
      <c r="S92" s="65">
        <f t="shared" si="14"/>
        <v>149534.71411556288</v>
      </c>
      <c r="T92" s="65">
        <f t="shared" si="14"/>
        <v>137844.82918850414</v>
      </c>
      <c r="U92" s="65">
        <f t="shared" si="14"/>
        <v>125227.41962065356</v>
      </c>
      <c r="V92" s="65">
        <f t="shared" si="14"/>
        <v>115169.66075164537</v>
      </c>
      <c r="W92" s="65">
        <f t="shared" si="14"/>
        <v>103302.04582093013</v>
      </c>
      <c r="X92" s="65">
        <f t="shared" si="14"/>
        <v>92998.744959796502</v>
      </c>
      <c r="Y92" s="65">
        <f t="shared" si="14"/>
        <v>76593.13497567171</v>
      </c>
      <c r="Z92" s="65">
        <f t="shared" si="14"/>
        <v>55409.606029646195</v>
      </c>
      <c r="AA92" s="65">
        <f t="shared" si="14"/>
        <v>43138.114279804286</v>
      </c>
      <c r="AB92" s="65">
        <f t="shared" si="14"/>
        <v>32461.16109574803</v>
      </c>
      <c r="AC92" s="65">
        <f t="shared" si="14"/>
        <v>22462.765967875468</v>
      </c>
      <c r="AD92" s="65" t="s">
        <v>0</v>
      </c>
      <c r="AE92" s="65" t="e">
        <f t="shared" si="14"/>
        <v>#REF!</v>
      </c>
      <c r="AF92" s="65" t="e">
        <f t="shared" si="14"/>
        <v>#REF!</v>
      </c>
      <c r="AG92" s="65" t="e">
        <f t="shared" si="14"/>
        <v>#REF!</v>
      </c>
      <c r="AH92" s="65" t="e">
        <f t="shared" si="14"/>
        <v>#REF!</v>
      </c>
      <c r="AI92" s="65" t="e">
        <f t="shared" si="14"/>
        <v>#REF!</v>
      </c>
      <c r="AJ92" s="65" t="e">
        <f t="shared" si="14"/>
        <v>#REF!</v>
      </c>
      <c r="AK92" s="65" t="e">
        <f t="shared" si="14"/>
        <v>#REF!</v>
      </c>
      <c r="AL92" s="65" t="e">
        <f t="shared" si="14"/>
        <v>#REF!</v>
      </c>
      <c r="AM92" s="65" t="e">
        <f t="shared" si="14"/>
        <v>#REF!</v>
      </c>
      <c r="AN92" s="65" t="e">
        <f t="shared" si="14"/>
        <v>#REF!</v>
      </c>
      <c r="AO92" s="65" t="e">
        <f t="shared" si="14"/>
        <v>#REF!</v>
      </c>
      <c r="AP92" s="65" t="e">
        <f t="shared" si="14"/>
        <v>#REF!</v>
      </c>
      <c r="AQ92" s="65" t="e">
        <f t="shared" si="14"/>
        <v>#REF!</v>
      </c>
      <c r="AR92" s="65" t="e">
        <f t="shared" si="14"/>
        <v>#REF!</v>
      </c>
      <c r="AS92" s="65" t="e">
        <f t="shared" si="14"/>
        <v>#REF!</v>
      </c>
      <c r="AT92" s="65" t="e">
        <f t="shared" si="14"/>
        <v>#REF!</v>
      </c>
      <c r="AU92" s="65" t="e">
        <f t="shared" si="14"/>
        <v>#REF!</v>
      </c>
      <c r="AV92" s="65" t="e">
        <f t="shared" si="14"/>
        <v>#REF!</v>
      </c>
      <c r="AW92" s="65" t="e">
        <f t="shared" si="14"/>
        <v>#REF!</v>
      </c>
      <c r="AX92" s="65" t="e">
        <f t="shared" si="14"/>
        <v>#REF!</v>
      </c>
      <c r="AY92" s="65" t="e">
        <f t="shared" si="14"/>
        <v>#REF!</v>
      </c>
      <c r="AZ92" s="65" t="e">
        <f t="shared" si="14"/>
        <v>#REF!</v>
      </c>
      <c r="BA92" s="65" t="e">
        <f t="shared" si="14"/>
        <v>#REF!</v>
      </c>
      <c r="BB92" s="65" t="e">
        <f t="shared" si="14"/>
        <v>#REF!</v>
      </c>
      <c r="BC92" s="65" t="e">
        <f t="shared" si="14"/>
        <v>#REF!</v>
      </c>
      <c r="BD92" s="65" t="e">
        <f t="shared" si="14"/>
        <v>#REF!</v>
      </c>
      <c r="BE92" s="65" t="e">
        <f t="shared" si="14"/>
        <v>#REF!</v>
      </c>
      <c r="BF92" s="65" t="e">
        <f t="shared" si="14"/>
        <v>#REF!</v>
      </c>
      <c r="BG92" s="65" t="e">
        <f t="shared" si="14"/>
        <v>#REF!</v>
      </c>
      <c r="BH92" s="65" t="e">
        <f t="shared" si="14"/>
        <v>#REF!</v>
      </c>
      <c r="BI92" s="65" t="e">
        <f t="shared" si="14"/>
        <v>#REF!</v>
      </c>
      <c r="BJ92" s="65" t="e">
        <f t="shared" si="14"/>
        <v>#REF!</v>
      </c>
    </row>
    <row r="93" spans="1:63" s="65" customFormat="1" ht="12" x14ac:dyDescent="0.2">
      <c r="A93" s="62"/>
      <c r="B93" s="68" t="s">
        <v>69</v>
      </c>
      <c r="C93" s="69"/>
      <c r="D93" s="69"/>
      <c r="E93" s="70">
        <f>SUM(E92:AC92)</f>
        <v>4435935.7970716413</v>
      </c>
    </row>
    <row r="95" spans="1:63" s="62" customFormat="1" ht="12" hidden="1" x14ac:dyDescent="0.2">
      <c r="E95" s="62">
        <v>0</v>
      </c>
      <c r="F95" s="62">
        <f>E95+1</f>
        <v>1</v>
      </c>
      <c r="G95" s="62">
        <f t="shared" ref="G95:BJ95" si="15">F95+1</f>
        <v>2</v>
      </c>
      <c r="H95" s="62">
        <f t="shared" si="15"/>
        <v>3</v>
      </c>
      <c r="I95" s="62">
        <f t="shared" si="15"/>
        <v>4</v>
      </c>
      <c r="J95" s="62">
        <f t="shared" si="15"/>
        <v>5</v>
      </c>
      <c r="K95" s="62">
        <f t="shared" si="15"/>
        <v>6</v>
      </c>
      <c r="L95" s="62">
        <f t="shared" si="15"/>
        <v>7</v>
      </c>
      <c r="M95" s="62">
        <f t="shared" si="15"/>
        <v>8</v>
      </c>
      <c r="N95" s="62">
        <f t="shared" si="15"/>
        <v>9</v>
      </c>
      <c r="O95" s="62">
        <f t="shared" si="15"/>
        <v>10</v>
      </c>
      <c r="P95" s="62">
        <f t="shared" si="15"/>
        <v>11</v>
      </c>
      <c r="Q95" s="62">
        <f t="shared" si="15"/>
        <v>12</v>
      </c>
      <c r="R95" s="62">
        <f t="shared" si="15"/>
        <v>13</v>
      </c>
      <c r="S95" s="62">
        <f t="shared" si="15"/>
        <v>14</v>
      </c>
      <c r="T95" s="62">
        <f t="shared" si="15"/>
        <v>15</v>
      </c>
      <c r="U95" s="62">
        <f t="shared" si="15"/>
        <v>16</v>
      </c>
      <c r="V95" s="62">
        <f t="shared" si="15"/>
        <v>17</v>
      </c>
      <c r="W95" s="62">
        <f t="shared" si="15"/>
        <v>18</v>
      </c>
      <c r="X95" s="62">
        <f t="shared" si="15"/>
        <v>19</v>
      </c>
      <c r="Y95" s="62">
        <f t="shared" si="15"/>
        <v>20</v>
      </c>
      <c r="Z95" s="62">
        <f t="shared" si="15"/>
        <v>21</v>
      </c>
      <c r="AA95" s="62">
        <f t="shared" si="15"/>
        <v>22</v>
      </c>
      <c r="AB95" s="62">
        <f t="shared" si="15"/>
        <v>23</v>
      </c>
      <c r="AC95" s="62">
        <f t="shared" si="15"/>
        <v>24</v>
      </c>
      <c r="AD95" s="62">
        <f t="shared" si="15"/>
        <v>25</v>
      </c>
      <c r="AE95" s="62">
        <f t="shared" si="15"/>
        <v>26</v>
      </c>
      <c r="AF95" s="62">
        <f t="shared" si="15"/>
        <v>27</v>
      </c>
      <c r="AG95" s="62">
        <f t="shared" si="15"/>
        <v>28</v>
      </c>
      <c r="AH95" s="62">
        <f t="shared" si="15"/>
        <v>29</v>
      </c>
      <c r="AI95" s="62">
        <f t="shared" si="15"/>
        <v>30</v>
      </c>
      <c r="AJ95" s="62">
        <f t="shared" si="15"/>
        <v>31</v>
      </c>
      <c r="AK95" s="62">
        <f t="shared" si="15"/>
        <v>32</v>
      </c>
      <c r="AL95" s="62">
        <f t="shared" si="15"/>
        <v>33</v>
      </c>
      <c r="AM95" s="62">
        <f t="shared" si="15"/>
        <v>34</v>
      </c>
      <c r="AN95" s="62">
        <f t="shared" si="15"/>
        <v>35</v>
      </c>
      <c r="AO95" s="62">
        <f t="shared" si="15"/>
        <v>36</v>
      </c>
      <c r="AP95" s="62">
        <f t="shared" si="15"/>
        <v>37</v>
      </c>
      <c r="AQ95" s="62">
        <f t="shared" si="15"/>
        <v>38</v>
      </c>
      <c r="AR95" s="62">
        <f t="shared" si="15"/>
        <v>39</v>
      </c>
      <c r="AS95" s="62">
        <f t="shared" si="15"/>
        <v>40</v>
      </c>
      <c r="AT95" s="62">
        <f t="shared" si="15"/>
        <v>41</v>
      </c>
      <c r="AU95" s="62">
        <f t="shared" si="15"/>
        <v>42</v>
      </c>
      <c r="AV95" s="62">
        <f t="shared" si="15"/>
        <v>43</v>
      </c>
      <c r="AW95" s="62">
        <f t="shared" si="15"/>
        <v>44</v>
      </c>
      <c r="AX95" s="62">
        <f t="shared" si="15"/>
        <v>45</v>
      </c>
      <c r="AY95" s="62">
        <f t="shared" si="15"/>
        <v>46</v>
      </c>
      <c r="AZ95" s="62">
        <f t="shared" si="15"/>
        <v>47</v>
      </c>
      <c r="BA95" s="62">
        <f t="shared" si="15"/>
        <v>48</v>
      </c>
      <c r="BB95" s="62">
        <f t="shared" si="15"/>
        <v>49</v>
      </c>
      <c r="BC95" s="62">
        <f t="shared" si="15"/>
        <v>50</v>
      </c>
      <c r="BD95" s="62">
        <f t="shared" si="15"/>
        <v>51</v>
      </c>
      <c r="BE95" s="62">
        <f t="shared" si="15"/>
        <v>52</v>
      </c>
      <c r="BF95" s="62">
        <f t="shared" si="15"/>
        <v>53</v>
      </c>
      <c r="BG95" s="62">
        <f t="shared" si="15"/>
        <v>54</v>
      </c>
      <c r="BH95" s="62">
        <f t="shared" si="15"/>
        <v>55</v>
      </c>
      <c r="BI95" s="62">
        <f t="shared" si="15"/>
        <v>56</v>
      </c>
      <c r="BJ95" s="62">
        <f t="shared" si="15"/>
        <v>57</v>
      </c>
    </row>
    <row r="96" spans="1:63" x14ac:dyDescent="0.2">
      <c r="B96" t="s">
        <v>84</v>
      </c>
    </row>
  </sheetData>
  <pageMargins left="0.75" right="0.75" top="0.49" bottom="0.54" header="0.5" footer="0.5"/>
  <pageSetup paperSize="5" scale="80" orientation="landscape" verticalDpi="0" r:id="rId3"/>
  <headerFooter alignWithMargins="0">
    <oddHeader>&amp;LTAB1 - EPMI&amp;C&amp;9Replacement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5" sqref="C15"/>
    </sheetView>
  </sheetViews>
  <sheetFormatPr defaultRowHeight="12.75" x14ac:dyDescent="0.2"/>
  <cols>
    <col min="1" max="1" width="20" customWidth="1"/>
    <col min="2" max="2" width="14" customWidth="1"/>
    <col min="3" max="3" width="13.85546875" customWidth="1"/>
    <col min="4" max="4" width="2.85546875" customWidth="1"/>
    <col min="5" max="5" width="14" customWidth="1"/>
  </cols>
  <sheetData>
    <row r="1" spans="1:6" x14ac:dyDescent="0.2">
      <c r="A1" t="s">
        <v>0</v>
      </c>
    </row>
    <row r="2" spans="1:6" x14ac:dyDescent="0.2">
      <c r="A2" t="s">
        <v>70</v>
      </c>
    </row>
    <row r="3" spans="1:6" x14ac:dyDescent="0.2">
      <c r="B3" t="s">
        <v>71</v>
      </c>
      <c r="C3" t="s">
        <v>72</v>
      </c>
      <c r="E3" t="s">
        <v>73</v>
      </c>
    </row>
    <row r="4" spans="1:6" x14ac:dyDescent="0.2">
      <c r="A4" t="s">
        <v>82</v>
      </c>
      <c r="B4" s="72">
        <f>3001320+277440</f>
        <v>3278760</v>
      </c>
      <c r="C4" s="72">
        <v>-7773720</v>
      </c>
      <c r="D4" s="72"/>
      <c r="E4" s="72">
        <f>SUM(B4:C4)</f>
        <v>-4494960</v>
      </c>
      <c r="F4" t="s">
        <v>74</v>
      </c>
    </row>
    <row r="5" spans="1:6" x14ac:dyDescent="0.2">
      <c r="B5" s="72"/>
      <c r="C5" s="72"/>
      <c r="D5" s="72"/>
      <c r="E5" s="72"/>
    </row>
    <row r="6" spans="1:6" x14ac:dyDescent="0.2">
      <c r="B6" s="72"/>
    </row>
    <row r="8" spans="1:6" x14ac:dyDescent="0.2">
      <c r="A8" s="72" t="s">
        <v>75</v>
      </c>
      <c r="B8" s="72">
        <v>137042.76999999999</v>
      </c>
      <c r="C8" s="72">
        <v>0</v>
      </c>
      <c r="E8" s="72">
        <f>SUM(B8:C8)</f>
        <v>137042.76999999999</v>
      </c>
      <c r="F8" t="s">
        <v>85</v>
      </c>
    </row>
    <row r="9" spans="1:6" x14ac:dyDescent="0.2">
      <c r="A9" t="s">
        <v>80</v>
      </c>
      <c r="B9" s="72">
        <v>95349.69</v>
      </c>
      <c r="C9" s="72">
        <v>0</v>
      </c>
      <c r="E9" s="72">
        <f>SUM(B9:C9)</f>
        <v>95349.69</v>
      </c>
      <c r="F9" t="s">
        <v>76</v>
      </c>
    </row>
    <row r="10" spans="1:6" x14ac:dyDescent="0.2">
      <c r="A10" t="s">
        <v>81</v>
      </c>
      <c r="B10" s="72">
        <v>144607.57999999999</v>
      </c>
      <c r="C10" s="72">
        <v>0</v>
      </c>
      <c r="E10" s="72">
        <f>SUM(B10:C10)</f>
        <v>144607.57999999999</v>
      </c>
      <c r="F10" t="s">
        <v>77</v>
      </c>
    </row>
    <row r="11" spans="1:6" x14ac:dyDescent="0.2">
      <c r="B11" s="72">
        <v>133486.54</v>
      </c>
      <c r="C11" s="72">
        <v>0</v>
      </c>
      <c r="E11" s="72">
        <f>SUM(B11:C11)</f>
        <v>133486.54</v>
      </c>
      <c r="F11" t="s">
        <v>78</v>
      </c>
    </row>
    <row r="12" spans="1:6" x14ac:dyDescent="0.2">
      <c r="B12" s="72">
        <v>100403.39</v>
      </c>
      <c r="C12" s="72">
        <v>0</v>
      </c>
      <c r="E12" s="72">
        <f>SUM(B12:C12)</f>
        <v>100403.39</v>
      </c>
      <c r="F12" t="s">
        <v>79</v>
      </c>
    </row>
    <row r="14" spans="1:6" x14ac:dyDescent="0.2">
      <c r="C14" s="72"/>
    </row>
    <row r="15" spans="1:6" s="1" customFormat="1" x14ac:dyDescent="0.2">
      <c r="A15" s="1" t="s">
        <v>73</v>
      </c>
      <c r="B15" s="73">
        <f>SUM(B4:B12)</f>
        <v>3889649.97</v>
      </c>
      <c r="C15" s="73">
        <f>SUM(C4:C12)</f>
        <v>-7773720</v>
      </c>
      <c r="E15" s="73">
        <f>SUM(B15:C15)</f>
        <v>-3884070.03</v>
      </c>
    </row>
    <row r="16" spans="1:6" x14ac:dyDescent="0.2">
      <c r="C16" s="72"/>
    </row>
    <row r="17" spans="1:1" x14ac:dyDescent="0.2">
      <c r="A17" t="s">
        <v>86</v>
      </c>
    </row>
  </sheetData>
  <pageMargins left="0.75" right="0.75" top="1" bottom="1" header="0.5" footer="0.5"/>
  <pageSetup orientation="landscape" verticalDpi="0" r:id="rId1"/>
  <headerFooter alignWithMargins="0">
    <oddHeader>&amp;LTAB 1 - EPMI&amp;CDue and Upaid 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LiquidationValue</vt:lpstr>
      <vt:lpstr>Replacement Cost</vt:lpstr>
      <vt:lpstr>ARAP</vt:lpstr>
      <vt:lpstr>ARAP!Print_Area</vt:lpstr>
      <vt:lpstr>LiquidationValue!Print_Area</vt:lpstr>
      <vt:lpstr>'Replacement Cost'!Print_Area</vt:lpstr>
      <vt:lpstr>LiquidationValue!Print_Titles</vt:lpstr>
      <vt:lpstr>'Replacement Cost'!Print_Titles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Jan Havlíček</cp:lastModifiedBy>
  <cp:lastPrinted>2002-01-02T23:00:51Z</cp:lastPrinted>
  <dcterms:created xsi:type="dcterms:W3CDTF">2002-01-02T12:21:55Z</dcterms:created>
  <dcterms:modified xsi:type="dcterms:W3CDTF">2023-09-13T16:49:23Z</dcterms:modified>
</cp:coreProperties>
</file>