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097F4C-46DF-4752-8D27-24DD5B560B06}" xr6:coauthVersionLast="47" xr6:coauthVersionMax="47" xr10:uidLastSave="{00000000-0000-0000-0000-000000000000}"/>
  <bookViews>
    <workbookView xWindow="-120" yWindow="-120" windowWidth="38640" windowHeight="15720" activeTab="1"/>
  </bookViews>
  <sheets>
    <sheet name="LiquidationValue" sheetId="1" r:id="rId1"/>
    <sheet name="Replacement Cost" sheetId="2" r:id="rId2"/>
    <sheet name="ARAP" sheetId="3" r:id="rId3"/>
  </sheets>
  <definedNames>
    <definedName name="_xlnm.Print_Area" localSheetId="0">LiquidationValue!$A$1:$P$284</definedName>
    <definedName name="_xlnm.Print_Area" localSheetId="1">'Replacement Cost'!$A$1:$AC$93</definedName>
    <definedName name="_xlnm.Print_Titles" localSheetId="0">LiquidationValue!$1:$1</definedName>
    <definedName name="_xlnm.Print_Titles" localSheetId="1">'Replacement Cost'!$A:$D</definedName>
  </definedNames>
  <calcPr calcId="0" fullCalcOnLoad="1"/>
  <pivotCaches>
    <pivotCache cacheId="0" r:id="rId4"/>
  </pivotCaches>
</workbook>
</file>

<file path=xl/calcChain.xml><?xml version="1.0" encoding="utf-8"?>
<calcChain xmlns="http://schemas.openxmlformats.org/spreadsheetml/2006/main">
  <c r="E5" i="3" l="1"/>
  <c r="E7" i="3"/>
  <c r="B9" i="3"/>
  <c r="C9" i="3"/>
  <c r="E9" i="3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K284" i="1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E92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</calcChain>
</file>

<file path=xl/sharedStrings.xml><?xml version="1.0" encoding="utf-8"?>
<sst xmlns="http://schemas.openxmlformats.org/spreadsheetml/2006/main" count="1864" uniqueCount="70">
  <si>
    <t xml:space="preserve"> </t>
  </si>
  <si>
    <t>Deal ID</t>
  </si>
  <si>
    <t>Deal Date</t>
  </si>
  <si>
    <t>Forward Date</t>
  </si>
  <si>
    <t>LoadDefinition NM</t>
  </si>
  <si>
    <t>MW</t>
  </si>
  <si>
    <t>Nominal Volume</t>
  </si>
  <si>
    <t>Discounted Volume</t>
  </si>
  <si>
    <t>Contract Price</t>
  </si>
  <si>
    <t>Bid/Offer</t>
  </si>
  <si>
    <t>NominalLQValue</t>
  </si>
  <si>
    <t>DiscountLQValue</t>
  </si>
  <si>
    <t>CounterParty NM</t>
  </si>
  <si>
    <t>Commodity NM</t>
  </si>
  <si>
    <t>Region_NM</t>
  </si>
  <si>
    <t>Buy/Sell</t>
  </si>
  <si>
    <t>Physical</t>
  </si>
  <si>
    <t>East OffPeak</t>
  </si>
  <si>
    <t xml:space="preserve">Electricity         </t>
  </si>
  <si>
    <t>WH</t>
  </si>
  <si>
    <t>Sell</t>
  </si>
  <si>
    <t>Yes</t>
  </si>
  <si>
    <t>East Peak</t>
  </si>
  <si>
    <t>Buy</t>
  </si>
  <si>
    <t>N/A</t>
  </si>
  <si>
    <t xml:space="preserve">ICap                </t>
  </si>
  <si>
    <t>Central OffPeak</t>
  </si>
  <si>
    <t>ERC</t>
  </si>
  <si>
    <t>Central Peak</t>
  </si>
  <si>
    <t>CIN</t>
  </si>
  <si>
    <t>Central Flat</t>
  </si>
  <si>
    <t>EC</t>
  </si>
  <si>
    <t>NE</t>
  </si>
  <si>
    <t>West OffPeak</t>
  </si>
  <si>
    <t>SP</t>
  </si>
  <si>
    <t>Sum of Nominal Volume</t>
  </si>
  <si>
    <t>Grand Total</t>
  </si>
  <si>
    <t>Electricity          Total</t>
  </si>
  <si>
    <t>CIN Total</t>
  </si>
  <si>
    <t>EC Total</t>
  </si>
  <si>
    <t>ERC Total</t>
  </si>
  <si>
    <t>NE Total</t>
  </si>
  <si>
    <t>SP Total</t>
  </si>
  <si>
    <t>ICap                 Total</t>
  </si>
  <si>
    <t>WH Total</t>
  </si>
  <si>
    <t>Average of Bid/Offer</t>
  </si>
  <si>
    <t>Central Peak Total</t>
  </si>
  <si>
    <t>Central Flat Total</t>
  </si>
  <si>
    <t>Central OffPeak Total</t>
  </si>
  <si>
    <t>East Peak Total</t>
  </si>
  <si>
    <t>West OffPeak Total</t>
  </si>
  <si>
    <t>East OffPeak Total</t>
  </si>
  <si>
    <t>N/A Total</t>
  </si>
  <si>
    <t>Monthly Cost of Capital - NPW</t>
  </si>
  <si>
    <t>PV of Monthly Cost of Credit at T-Bill Rate</t>
  </si>
  <si>
    <t>Total Cost of Credit to NPW</t>
  </si>
  <si>
    <t>Sales</t>
  </si>
  <si>
    <t>Total</t>
  </si>
  <si>
    <t>EES</t>
  </si>
  <si>
    <t>NP</t>
  </si>
  <si>
    <t>NP Total</t>
  </si>
  <si>
    <t>Margin Requirement - Fixed NYMEX</t>
  </si>
  <si>
    <t>Cumulative Margin Required</t>
  </si>
  <si>
    <t>Purchases</t>
  </si>
  <si>
    <t>Power Physical</t>
  </si>
  <si>
    <t>Power Icap</t>
  </si>
  <si>
    <t>November Physical Purchases and Sales</t>
  </si>
  <si>
    <t>net settlement due on the 20th</t>
  </si>
  <si>
    <t>Sum of Nominal Dollars</t>
  </si>
  <si>
    <t xml:space="preserve">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</si>
</sst>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14" fontId="0" fillId="0" borderId="2" xfId="0" applyNumberFormat="1" applyBorder="1"/>
    <xf numFmtId="14" fontId="0" fillId="0" borderId="4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5" xfId="2" applyNumberFormat="1" applyFont="1" applyBorder="1"/>
    <xf numFmtId="164" fontId="0" fillId="0" borderId="7" xfId="2" applyNumberFormat="1" applyFont="1" applyBorder="1"/>
    <xf numFmtId="164" fontId="0" fillId="0" borderId="9" xfId="2" applyNumberFormat="1" applyFont="1" applyBorder="1"/>
    <xf numFmtId="164" fontId="0" fillId="0" borderId="10" xfId="2" applyNumberFormat="1" applyFont="1" applyBorder="1"/>
    <xf numFmtId="0" fontId="4" fillId="0" borderId="0" xfId="0" applyFont="1"/>
    <xf numFmtId="9" fontId="4" fillId="0" borderId="0" xfId="0" applyNumberFormat="1" applyFont="1"/>
    <xf numFmtId="164" fontId="4" fillId="0" borderId="0" xfId="2" applyNumberFormat="1" applyFont="1"/>
    <xf numFmtId="10" fontId="4" fillId="0" borderId="0" xfId="2" applyNumberFormat="1" applyFont="1"/>
    <xf numFmtId="0" fontId="5" fillId="3" borderId="0" xfId="0" applyFont="1" applyFill="1"/>
    <xf numFmtId="164" fontId="5" fillId="3" borderId="0" xfId="2" applyNumberFormat="1" applyFont="1" applyFill="1"/>
    <xf numFmtId="0" fontId="0" fillId="0" borderId="12" xfId="0" pivotButton="1" applyBorder="1"/>
    <xf numFmtId="7" fontId="0" fillId="0" borderId="0" xfId="0" applyNumberFormat="1"/>
    <xf numFmtId="44" fontId="0" fillId="0" borderId="0" xfId="2" applyFont="1"/>
    <xf numFmtId="14" fontId="0" fillId="0" borderId="0" xfId="0" applyNumberFormat="1"/>
    <xf numFmtId="43" fontId="2" fillId="0" borderId="0" xfId="1" applyFont="1"/>
    <xf numFmtId="44" fontId="1" fillId="0" borderId="0" xfId="2"/>
    <xf numFmtId="165" fontId="2" fillId="0" borderId="0" xfId="1" applyNumberFormat="1" applyFont="1"/>
    <xf numFmtId="0" fontId="0" fillId="4" borderId="0" xfId="0" applyFill="1"/>
    <xf numFmtId="44" fontId="0" fillId="0" borderId="0" xfId="2" applyFont="1" applyFill="1"/>
    <xf numFmtId="43" fontId="0" fillId="0" borderId="0" xfId="0" applyNumberFormat="1"/>
    <xf numFmtId="17" fontId="0" fillId="0" borderId="0" xfId="0" applyNumberFormat="1"/>
    <xf numFmtId="17" fontId="0" fillId="0" borderId="0" xfId="2" applyNumberFormat="1" applyFont="1"/>
    <xf numFmtId="17" fontId="0" fillId="0" borderId="2" xfId="2" applyNumberFormat="1" applyFont="1" applyBorder="1"/>
    <xf numFmtId="164" fontId="0" fillId="0" borderId="12" xfId="2" applyNumberFormat="1" applyFont="1" applyBorder="1"/>
    <xf numFmtId="0" fontId="5" fillId="0" borderId="0" xfId="0" applyFont="1"/>
    <xf numFmtId="164" fontId="5" fillId="0" borderId="0" xfId="2" applyNumberFormat="1" applyFont="1"/>
    <xf numFmtId="0" fontId="0" fillId="0" borderId="0" xfId="0" applyAlignment="1">
      <alignment horizontal="center"/>
    </xf>
    <xf numFmtId="7" fontId="0" fillId="0" borderId="0" xfId="0" applyNumberFormat="1" applyAlignment="1">
      <alignment horizontal="center"/>
    </xf>
    <xf numFmtId="7" fontId="0" fillId="0" borderId="0" xfId="0" applyNumberFormat="1" applyBorder="1"/>
    <xf numFmtId="0" fontId="0" fillId="0" borderId="0" xfId="0" applyFill="1"/>
    <xf numFmtId="14" fontId="0" fillId="0" borderId="0" xfId="0" applyNumberFormat="1" applyFill="1"/>
    <xf numFmtId="164" fontId="0" fillId="0" borderId="0" xfId="2" applyNumberFormat="1" applyFont="1" applyFill="1"/>
    <xf numFmtId="43" fontId="0" fillId="0" borderId="0" xfId="0" applyNumberFormat="1" applyFill="1"/>
    <xf numFmtId="17" fontId="0" fillId="0" borderId="1" xfId="2" applyNumberFormat="1" applyFont="1" applyBorder="1"/>
    <xf numFmtId="0" fontId="0" fillId="0" borderId="1" xfId="0" pivotButton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POWER_ENRON_FINAL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46.110600462962" createdVersion="1" recordCount="281">
  <cacheSource type="worksheet">
    <worksheetSource ref="A1:Y282" sheet="EES TRADE DETAIL" r:id="rId2"/>
  </cacheSource>
  <cacheFields count="25">
    <cacheField name="Deal ID" numFmtId="0">
      <sharedItems containsSemiMixedTypes="0" containsString="0" containsNumber="1" containsInteger="1" minValue="20393" maxValue="28596"/>
    </cacheField>
    <cacheField name="Deal Ticket ID" numFmtId="0">
      <sharedItems containsString="0" containsBlank="1" containsNumber="1" containsInteger="1" minValue="28" maxValue="579"/>
    </cacheField>
    <cacheField name="Contract ID" numFmtId="0">
      <sharedItems containsSemiMixedTypes="0" containsString="0" containsNumber="1" containsInteger="1" minValue="9990075" maxValue="9997029"/>
    </cacheField>
    <cacheField name="Deal Date" numFmtId="0">
      <sharedItems containsSemiMixedTypes="0" containsNonDate="0" containsDate="1" containsString="0" minDate="2000-07-06T00:00:00" maxDate="2001-10-31T00:00:00"/>
    </cacheField>
    <cacheField name="Forward Date" numFmtId="0">
      <sharedItems containsSemiMixedTypes="0" containsNonDate="0" containsDate="1" containsString="0" minDate="2001-12-01T00:00:00" maxDate="2003-12-02T00:00:00" count="2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</sharedItems>
    </cacheField>
    <cacheField name="LoadDefinition NM" numFmtId="0">
      <sharedItems count="7">
        <s v="East Peak"/>
        <s v="East OffPeak"/>
        <s v="N/A"/>
        <s v="Central OffPeak"/>
        <s v="Central Peak"/>
        <s v="Central Flat"/>
        <s v="West OffPeak"/>
      </sharedItems>
    </cacheField>
    <cacheField name="MW" numFmtId="0">
      <sharedItems containsSemiMixedTypes="0" containsString="0" containsNumber="1" containsInteger="1" minValue="5" maxValue="100" count="4">
        <n v="50"/>
        <n v="25"/>
        <n v="100"/>
        <n v="5"/>
      </sharedItems>
    </cacheField>
    <cacheField name="Nominal Volume" numFmtId="0">
      <sharedItems containsSemiMixedTypes="0" containsString="0" containsNumber="1" containsInteger="1" minValue="-18400" maxValue="36800"/>
    </cacheField>
    <cacheField name="Discounted Volume" numFmtId="0">
      <sharedItems containsSemiMixedTypes="0" containsString="0" containsNumber="1" minValue="-18008.86" maxValue="34571.480000000003"/>
    </cacheField>
    <cacheField name="Contract Price" numFmtId="0">
      <sharedItems containsSemiMixedTypes="0" containsString="0" containsNumber="1" minValue="19.100000000000001" maxValue="165"/>
    </cacheField>
    <cacheField name="Bid/Offer" numFmtId="0">
      <sharedItems containsSemiMixedTypes="0" containsString="0" containsNumber="1" minValue="16.02" maxValue="123.5"/>
    </cacheField>
    <cacheField name="NominalLQValue" numFmtId="0">
      <sharedItems containsSemiMixedTypes="0" containsString="0" containsNumber="1" minValue="-757230" maxValue="585200"/>
    </cacheField>
    <cacheField name="DiscountLQValue" numFmtId="0">
      <sharedItems containsSemiMixedTypes="0" containsString="0" containsNumber="1" minValue="-754888.75049999997" maxValue="576643.77749999997"/>
    </cacheField>
    <cacheField name="CounterParty NM" numFmtId="0">
      <sharedItems count="1">
        <s v="EES"/>
      </sharedItems>
    </cacheField>
    <cacheField name="Commodity NM" numFmtId="0">
      <sharedItems count="2">
        <s v="Electricity         "/>
        <s v="ICap                "/>
      </sharedItems>
    </cacheField>
    <cacheField name="Region_NM" numFmtId="0">
      <sharedItems count="7">
        <s v="WH"/>
        <s v="ERC"/>
        <s v="CIN"/>
        <s v="EC"/>
        <s v="NE"/>
        <s v="NP"/>
        <s v="SP"/>
      </sharedItems>
    </cacheField>
    <cacheField name="DealType_NM" numFmtId="0">
      <sharedItems count="1">
        <s v="Swap"/>
      </sharedItems>
    </cacheField>
    <cacheField name="UtilityName" numFmtId="0">
      <sharedItems count="2">
        <s v="(Generation Only)"/>
        <s v="N/A"/>
      </sharedItems>
    </cacheField>
    <cacheField name="RateScheduleName" numFmtId="0">
      <sharedItems count="8">
        <s v="WH"/>
        <s v="ERC"/>
        <s v="CIN"/>
        <s v="EC"/>
        <s v="NE"/>
        <s v="N/A"/>
        <s v="NP"/>
        <s v="SP"/>
      </sharedItems>
    </cacheField>
    <cacheField name="Buy/Sell" numFmtId="0">
      <sharedItems count="2">
        <s v="Buy"/>
        <s v="Sell"/>
      </sharedItems>
    </cacheField>
    <cacheField name="Physical" numFmtId="0">
      <sharedItems count="2">
        <s v="Yes"/>
        <s v="No"/>
      </sharedItems>
    </cacheField>
    <cacheField name="ContractToMidPV" numFmtId="0">
      <sharedItems containsSemiMixedTypes="0" containsString="0" containsNumber="1" minValue="-984879.86" maxValue="567972.54"/>
    </cacheField>
    <cacheField name="CounterParty Type" numFmtId="0">
      <sharedItems count="1">
        <s v="Wholesale           "/>
      </sharedItems>
    </cacheField>
    <cacheField name="Status" numFmtId="0">
      <sharedItems count="1">
        <s v="Active"/>
      </sharedItems>
    </cacheField>
    <cacheField name="Pick 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20393"/>
    <m/>
    <n v="9990075"/>
    <d v="2000-07-06T00:00:00"/>
    <x v="0"/>
    <x v="0"/>
    <x v="0"/>
    <n v="16000"/>
    <n v="15950.53"/>
    <n v="46.25"/>
    <n v="25.1"/>
    <n v="-338400"/>
    <n v="-337353.7095"/>
    <x v="0"/>
    <x v="0"/>
    <x v="0"/>
    <x v="0"/>
    <x v="0"/>
    <x v="0"/>
    <x v="0"/>
    <x v="0"/>
    <n v="-325789.58"/>
    <x v="0"/>
    <x v="0"/>
    <x v="0"/>
  </r>
  <r>
    <n v="20402"/>
    <m/>
    <n v="9990084"/>
    <d v="2000-07-17T00:00:00"/>
    <x v="1"/>
    <x v="1"/>
    <x v="1"/>
    <n v="9800"/>
    <n v="9752.4500000000007"/>
    <n v="19.100000000000001"/>
    <n v="22.69"/>
    <n v="35182"/>
    <n v="35011.2955"/>
    <x v="0"/>
    <x v="0"/>
    <x v="0"/>
    <x v="0"/>
    <x v="0"/>
    <x v="0"/>
    <x v="0"/>
    <x v="0"/>
    <n v="13165.69"/>
    <x v="0"/>
    <x v="0"/>
    <x v="0"/>
  </r>
  <r>
    <n v="20402"/>
    <m/>
    <n v="9990084"/>
    <d v="2000-07-17T00:00:00"/>
    <x v="2"/>
    <x v="1"/>
    <x v="1"/>
    <n v="8800"/>
    <n v="8744.43"/>
    <n v="19.100000000000001"/>
    <n v="21.99"/>
    <n v="25432"/>
    <n v="25271.402699999973"/>
    <x v="0"/>
    <x v="0"/>
    <x v="0"/>
    <x v="0"/>
    <x v="0"/>
    <x v="0"/>
    <x v="0"/>
    <x v="0"/>
    <n v="11804.74"/>
    <x v="0"/>
    <x v="0"/>
    <x v="0"/>
  </r>
  <r>
    <n v="20402"/>
    <m/>
    <n v="9990084"/>
    <d v="2000-07-17T00:00:00"/>
    <x v="3"/>
    <x v="1"/>
    <x v="1"/>
    <n v="10200"/>
    <n v="10118.94"/>
    <n v="19.100000000000001"/>
    <n v="18.71"/>
    <n v="-3978.0000000000059"/>
    <n v="-3946.3866000000057"/>
    <x v="0"/>
    <x v="0"/>
    <x v="0"/>
    <x v="0"/>
    <x v="0"/>
    <x v="0"/>
    <x v="0"/>
    <x v="0"/>
    <n v="-3035.86"/>
    <x v="0"/>
    <x v="0"/>
    <x v="0"/>
  </r>
  <r>
    <n v="20402"/>
    <m/>
    <n v="9990084"/>
    <d v="2000-07-17T00:00:00"/>
    <x v="4"/>
    <x v="1"/>
    <x v="1"/>
    <n v="9200"/>
    <n v="9114.5400000000009"/>
    <n v="19.100000000000001"/>
    <n v="16.920000000000002"/>
    <n v="-20056"/>
    <n v="-19869.697199999999"/>
    <x v="0"/>
    <x v="0"/>
    <x v="0"/>
    <x v="0"/>
    <x v="0"/>
    <x v="0"/>
    <x v="0"/>
    <x v="0"/>
    <n v="-2734.28"/>
    <x v="0"/>
    <x v="0"/>
    <x v="0"/>
  </r>
  <r>
    <n v="20402"/>
    <m/>
    <n v="9990084"/>
    <d v="2000-07-17T00:00:00"/>
    <x v="5"/>
    <x v="1"/>
    <x v="1"/>
    <n v="9800"/>
    <n v="9691.9"/>
    <n v="19.100000000000001"/>
    <n v="17.23"/>
    <n v="-18326"/>
    <n v="-18123.85300000001"/>
    <x v="0"/>
    <x v="0"/>
    <x v="0"/>
    <x v="0"/>
    <x v="0"/>
    <x v="0"/>
    <x v="0"/>
    <x v="0"/>
    <n v="-7753.56"/>
    <x v="0"/>
    <x v="0"/>
    <x v="0"/>
  </r>
  <r>
    <n v="20402"/>
    <m/>
    <n v="9990084"/>
    <d v="2000-07-17T00:00:00"/>
    <x v="6"/>
    <x v="1"/>
    <x v="1"/>
    <n v="10000"/>
    <n v="9872.6299999999992"/>
    <n v="19.100000000000001"/>
    <n v="18.97"/>
    <n v="-1300.0000000000255"/>
    <n v="-1283.441900000025"/>
    <x v="0"/>
    <x v="0"/>
    <x v="0"/>
    <x v="0"/>
    <x v="0"/>
    <x v="0"/>
    <x v="0"/>
    <x v="0"/>
    <n v="5923.68"/>
    <x v="0"/>
    <x v="0"/>
    <x v="0"/>
  </r>
  <r>
    <n v="20402"/>
    <m/>
    <n v="9990084"/>
    <d v="2000-07-17T00:00:00"/>
    <x v="7"/>
    <x v="1"/>
    <x v="1"/>
    <n v="9800"/>
    <n v="9656.7199999999993"/>
    <n v="19.100000000000001"/>
    <n v="24.35"/>
    <n v="51450"/>
    <n v="50697.78"/>
    <x v="0"/>
    <x v="0"/>
    <x v="0"/>
    <x v="0"/>
    <x v="0"/>
    <x v="0"/>
    <x v="0"/>
    <x v="0"/>
    <n v="25107.42"/>
    <x v="0"/>
    <x v="0"/>
    <x v="0"/>
  </r>
  <r>
    <n v="20402"/>
    <m/>
    <n v="9990084"/>
    <d v="2000-07-17T00:00:00"/>
    <x v="8"/>
    <x v="1"/>
    <x v="1"/>
    <n v="9800"/>
    <n v="9635.86"/>
    <n v="19.100000000000001"/>
    <n v="23.86"/>
    <n v="46648"/>
    <n v="45866.693599999984"/>
    <x v="0"/>
    <x v="0"/>
    <x v="0"/>
    <x v="0"/>
    <x v="0"/>
    <x v="0"/>
    <x v="0"/>
    <x v="0"/>
    <n v="25053.200000000001"/>
    <x v="0"/>
    <x v="0"/>
    <x v="0"/>
  </r>
  <r>
    <n v="20402"/>
    <m/>
    <n v="9990084"/>
    <d v="2000-07-17T00:00:00"/>
    <x v="9"/>
    <x v="1"/>
    <x v="1"/>
    <n v="10000"/>
    <n v="9810.98"/>
    <n v="19.100000000000001"/>
    <n v="17.23"/>
    <n v="-18700"/>
    <n v="-18346.53260000001"/>
    <x v="0"/>
    <x v="0"/>
    <x v="0"/>
    <x v="0"/>
    <x v="0"/>
    <x v="0"/>
    <x v="0"/>
    <x v="0"/>
    <n v="-14716.57"/>
    <x v="0"/>
    <x v="0"/>
    <x v="0"/>
  </r>
  <r>
    <n v="20402"/>
    <m/>
    <n v="9990084"/>
    <d v="2000-07-17T00:00:00"/>
    <x v="10"/>
    <x v="1"/>
    <x v="1"/>
    <n v="9400"/>
    <n v="9200.18"/>
    <n v="19.100000000000001"/>
    <n v="17.53"/>
    <n v="-14758"/>
    <n v="-14444.282600000002"/>
    <x v="0"/>
    <x v="0"/>
    <x v="0"/>
    <x v="0"/>
    <x v="0"/>
    <x v="0"/>
    <x v="0"/>
    <x v="0"/>
    <n v="2321.37"/>
    <x v="0"/>
    <x v="0"/>
    <x v="0"/>
  </r>
  <r>
    <n v="20402"/>
    <m/>
    <n v="9990084"/>
    <d v="2000-07-17T00:00:00"/>
    <x v="11"/>
    <x v="1"/>
    <x v="1"/>
    <n v="10000"/>
    <n v="9762.14"/>
    <n v="19.100000000000001"/>
    <n v="17.489999999999998"/>
    <n v="-16100"/>
    <n v="-15717.045400000028"/>
    <x v="0"/>
    <x v="0"/>
    <x v="0"/>
    <x v="0"/>
    <x v="0"/>
    <x v="0"/>
    <x v="0"/>
    <x v="0"/>
    <n v="2440.63"/>
    <x v="0"/>
    <x v="0"/>
    <x v="0"/>
  </r>
  <r>
    <n v="20402"/>
    <m/>
    <n v="9990084"/>
    <d v="2000-07-17T00:00:00"/>
    <x v="12"/>
    <x v="1"/>
    <x v="1"/>
    <n v="10200"/>
    <n v="9930.1"/>
    <n v="19.100000000000001"/>
    <n v="17.05"/>
    <n v="-20910"/>
    <n v="-20356.705000000009"/>
    <x v="0"/>
    <x v="0"/>
    <x v="0"/>
    <x v="0"/>
    <x v="0"/>
    <x v="0"/>
    <x v="0"/>
    <x v="0"/>
    <n v="2482.5500000000002"/>
    <x v="0"/>
    <x v="0"/>
    <x v="0"/>
  </r>
  <r>
    <n v="20425"/>
    <m/>
    <n v="9990105"/>
    <d v="2000-09-13T00:00:00"/>
    <x v="0"/>
    <x v="0"/>
    <x v="1"/>
    <n v="-8000"/>
    <n v="-7975.27"/>
    <n v="49"/>
    <n v="24.9"/>
    <n v="192800"/>
    <n v="192204.00700000001"/>
    <x v="0"/>
    <x v="0"/>
    <x v="0"/>
    <x v="0"/>
    <x v="0"/>
    <x v="0"/>
    <x v="1"/>
    <x v="0"/>
    <n v="184826.77"/>
    <x v="0"/>
    <x v="0"/>
    <x v="0"/>
  </r>
  <r>
    <n v="20435"/>
    <m/>
    <n v="9990115"/>
    <d v="2000-09-22T00:00:00"/>
    <x v="1"/>
    <x v="0"/>
    <x v="0"/>
    <n v="17600"/>
    <n v="17514.61"/>
    <n v="44.5"/>
    <n v="30.08"/>
    <n v="-253792"/>
    <n v="-252560.67620000005"/>
    <x v="0"/>
    <x v="0"/>
    <x v="0"/>
    <x v="0"/>
    <x v="0"/>
    <x v="0"/>
    <x v="0"/>
    <x v="0"/>
    <n v="-259216.68"/>
    <x v="0"/>
    <x v="0"/>
    <x v="0"/>
  </r>
  <r>
    <n v="20435"/>
    <m/>
    <n v="9990115"/>
    <d v="2000-09-22T00:00:00"/>
    <x v="2"/>
    <x v="0"/>
    <x v="0"/>
    <n v="16000"/>
    <n v="15898.96"/>
    <n v="44.5"/>
    <n v="30.08"/>
    <n v="-230720"/>
    <n v="-229263.00320000001"/>
    <x v="0"/>
    <x v="0"/>
    <x v="0"/>
    <x v="0"/>
    <x v="0"/>
    <x v="0"/>
    <x v="0"/>
    <x v="0"/>
    <n v="-235305.04"/>
    <x v="0"/>
    <x v="0"/>
    <x v="0"/>
  </r>
  <r>
    <n v="20435"/>
    <m/>
    <n v="9990115"/>
    <d v="2000-09-22T00:00:00"/>
    <x v="3"/>
    <x v="0"/>
    <x v="0"/>
    <n v="16800"/>
    <n v="16666.490000000002"/>
    <n v="44.5"/>
    <n v="27.2"/>
    <n v="-290640"/>
    <n v="-288330.27700000006"/>
    <x v="0"/>
    <x v="0"/>
    <x v="0"/>
    <x v="0"/>
    <x v="0"/>
    <x v="0"/>
    <x v="0"/>
    <x v="0"/>
    <n v="-282496.96000000002"/>
    <x v="0"/>
    <x v="0"/>
    <x v="0"/>
  </r>
  <r>
    <n v="20435"/>
    <m/>
    <n v="9990115"/>
    <d v="2000-09-22T00:00:00"/>
    <x v="4"/>
    <x v="0"/>
    <x v="0"/>
    <n v="17600"/>
    <n v="17436.509999999998"/>
    <n v="44.5"/>
    <n v="27.2"/>
    <n v="-304480"/>
    <n v="-301651.62299999996"/>
    <x v="0"/>
    <x v="0"/>
    <x v="0"/>
    <x v="0"/>
    <x v="0"/>
    <x v="0"/>
    <x v="0"/>
    <x v="0"/>
    <n v="-295548.46000000002"/>
    <x v="0"/>
    <x v="0"/>
    <x v="0"/>
  </r>
  <r>
    <n v="20435"/>
    <m/>
    <n v="9990115"/>
    <d v="2000-09-22T00:00:00"/>
    <x v="5"/>
    <x v="0"/>
    <x v="0"/>
    <n v="17600"/>
    <n v="17405.87"/>
    <n v="44.5"/>
    <n v="29.44"/>
    <n v="-265056"/>
    <n v="-262132.40219999995"/>
    <x v="0"/>
    <x v="0"/>
    <x v="0"/>
    <x v="0"/>
    <x v="0"/>
    <x v="0"/>
    <x v="0"/>
    <x v="0"/>
    <n v="-233238.63"/>
    <x v="0"/>
    <x v="0"/>
    <x v="0"/>
  </r>
  <r>
    <n v="20435"/>
    <m/>
    <n v="9990115"/>
    <d v="2000-09-22T00:00:00"/>
    <x v="6"/>
    <x v="0"/>
    <x v="0"/>
    <n v="16000"/>
    <n v="15796.21"/>
    <n v="44.5"/>
    <n v="36.799999999999997"/>
    <n v="-123200"/>
    <n v="-121630.81700000004"/>
    <x v="0"/>
    <x v="0"/>
    <x v="0"/>
    <x v="0"/>
    <x v="0"/>
    <x v="0"/>
    <x v="0"/>
    <x v="0"/>
    <n v="-55286.74"/>
    <x v="0"/>
    <x v="0"/>
    <x v="0"/>
  </r>
  <r>
    <n v="20435"/>
    <m/>
    <n v="9990115"/>
    <d v="2000-09-22T00:00:00"/>
    <x v="7"/>
    <x v="0"/>
    <x v="0"/>
    <n v="17600"/>
    <n v="17342.669999999998"/>
    <n v="44.5"/>
    <n v="49.6"/>
    <n v="89760"/>
    <n v="88447.617000000013"/>
    <x v="0"/>
    <x v="0"/>
    <x v="0"/>
    <x v="0"/>
    <x v="0"/>
    <x v="0"/>
    <x v="0"/>
    <x v="0"/>
    <n v="147412.72"/>
    <x v="0"/>
    <x v="0"/>
    <x v="0"/>
  </r>
  <r>
    <n v="20435"/>
    <m/>
    <n v="9990115"/>
    <d v="2000-09-22T00:00:00"/>
    <x v="8"/>
    <x v="0"/>
    <x v="0"/>
    <n v="17600"/>
    <n v="17305.22"/>
    <n v="44.5"/>
    <n v="49.6"/>
    <n v="89760"/>
    <n v="88256.622000000032"/>
    <x v="0"/>
    <x v="0"/>
    <x v="0"/>
    <x v="0"/>
    <x v="0"/>
    <x v="0"/>
    <x v="0"/>
    <x v="0"/>
    <n v="147094.39000000001"/>
    <x v="0"/>
    <x v="0"/>
    <x v="0"/>
  </r>
  <r>
    <n v="20435"/>
    <m/>
    <n v="9990115"/>
    <d v="2000-09-22T00:00:00"/>
    <x v="9"/>
    <x v="0"/>
    <x v="0"/>
    <n v="16000"/>
    <n v="15697.57"/>
    <n v="44.5"/>
    <n v="26.4"/>
    <n v="-289600"/>
    <n v="-284126.01699999999"/>
    <x v="0"/>
    <x v="0"/>
    <x v="0"/>
    <x v="0"/>
    <x v="0"/>
    <x v="0"/>
    <x v="0"/>
    <x v="0"/>
    <n v="-260579.6"/>
    <x v="0"/>
    <x v="0"/>
    <x v="0"/>
  </r>
  <r>
    <n v="20435"/>
    <m/>
    <n v="9990115"/>
    <d v="2000-09-22T00:00:00"/>
    <x v="10"/>
    <x v="0"/>
    <x v="0"/>
    <n v="18400"/>
    <n v="18008.86"/>
    <n v="44.5"/>
    <n v="25.76"/>
    <n v="-344816"/>
    <n v="-337486.03639999998"/>
    <x v="0"/>
    <x v="0"/>
    <x v="0"/>
    <x v="0"/>
    <x v="0"/>
    <x v="0"/>
    <x v="0"/>
    <x v="0"/>
    <n v="-298947.15000000002"/>
    <x v="0"/>
    <x v="0"/>
    <x v="0"/>
  </r>
  <r>
    <n v="20435"/>
    <m/>
    <n v="9990115"/>
    <d v="2000-09-22T00:00:00"/>
    <x v="11"/>
    <x v="0"/>
    <x v="0"/>
    <n v="16000"/>
    <n v="15619.43"/>
    <n v="44.5"/>
    <n v="25.92"/>
    <n v="-297280"/>
    <n v="-290209.00939999998"/>
    <x v="0"/>
    <x v="0"/>
    <x v="0"/>
    <x v="0"/>
    <x v="0"/>
    <x v="0"/>
    <x v="0"/>
    <x v="0"/>
    <n v="-259282.91"/>
    <x v="0"/>
    <x v="0"/>
    <x v="0"/>
  </r>
  <r>
    <n v="20435"/>
    <m/>
    <n v="9990115"/>
    <d v="2000-09-22T00:00:00"/>
    <x v="12"/>
    <x v="0"/>
    <x v="0"/>
    <n v="16800"/>
    <n v="16355.46"/>
    <n v="44.5"/>
    <n v="25.92"/>
    <n v="-312144"/>
    <n v="-303884.44679999998"/>
    <x v="0"/>
    <x v="0"/>
    <x v="0"/>
    <x v="0"/>
    <x v="0"/>
    <x v="0"/>
    <x v="0"/>
    <x v="0"/>
    <n v="-271500.19"/>
    <x v="0"/>
    <x v="0"/>
    <x v="0"/>
  </r>
  <r>
    <n v="20469"/>
    <m/>
    <n v="9990151"/>
    <d v="2000-09-29T00:00:00"/>
    <x v="13"/>
    <x v="0"/>
    <x v="0"/>
    <n v="17600"/>
    <n v="17083.53"/>
    <n v="42"/>
    <n v="32.67"/>
    <n v="-164208"/>
    <n v="-159389.33489999996"/>
    <x v="0"/>
    <x v="0"/>
    <x v="0"/>
    <x v="0"/>
    <x v="0"/>
    <x v="0"/>
    <x v="0"/>
    <x v="0"/>
    <n v="-164001.87"/>
    <x v="0"/>
    <x v="0"/>
    <x v="0"/>
  </r>
  <r>
    <n v="20469"/>
    <m/>
    <n v="9990151"/>
    <d v="2000-09-29T00:00:00"/>
    <x v="14"/>
    <x v="0"/>
    <x v="0"/>
    <n v="16000"/>
    <n v="15484.11"/>
    <n v="42"/>
    <n v="32.67"/>
    <n v="-149280"/>
    <n v="-144466.74629999997"/>
    <x v="0"/>
    <x v="0"/>
    <x v="0"/>
    <x v="0"/>
    <x v="0"/>
    <x v="0"/>
    <x v="0"/>
    <x v="0"/>
    <n v="-148647.48000000001"/>
    <x v="0"/>
    <x v="0"/>
    <x v="0"/>
  </r>
  <r>
    <n v="20469"/>
    <m/>
    <n v="9990151"/>
    <d v="2000-09-29T00:00:00"/>
    <x v="15"/>
    <x v="0"/>
    <x v="0"/>
    <n v="16800"/>
    <n v="16206.04"/>
    <n v="42"/>
    <n v="29.54"/>
    <n v="-209328"/>
    <n v="-201927.25840000002"/>
    <x v="0"/>
    <x v="0"/>
    <x v="0"/>
    <x v="0"/>
    <x v="0"/>
    <x v="0"/>
    <x v="0"/>
    <x v="0"/>
    <n v="-198524.05"/>
    <x v="0"/>
    <x v="0"/>
    <x v="0"/>
  </r>
  <r>
    <n v="20469"/>
    <m/>
    <n v="9990151"/>
    <d v="2000-09-29T00:00:00"/>
    <x v="16"/>
    <x v="0"/>
    <x v="0"/>
    <n v="17600"/>
    <n v="16920.189999999999"/>
    <n v="42"/>
    <n v="29.54"/>
    <n v="-219296"/>
    <n v="-210825.5674"/>
    <x v="0"/>
    <x v="0"/>
    <x v="0"/>
    <x v="0"/>
    <x v="0"/>
    <x v="0"/>
    <x v="0"/>
    <x v="0"/>
    <n v="-207272.35"/>
    <x v="0"/>
    <x v="0"/>
    <x v="0"/>
  </r>
  <r>
    <n v="20469"/>
    <m/>
    <n v="9990151"/>
    <d v="2000-09-29T00:00:00"/>
    <x v="17"/>
    <x v="0"/>
    <x v="0"/>
    <n v="16800"/>
    <n v="16093.94"/>
    <n v="42"/>
    <n v="31.97"/>
    <n v="-168504"/>
    <n v="-161422.21820000003"/>
    <x v="0"/>
    <x v="0"/>
    <x v="0"/>
    <x v="0"/>
    <x v="0"/>
    <x v="0"/>
    <x v="0"/>
    <x v="0"/>
    <n v="-168986.41"/>
    <x v="0"/>
    <x v="0"/>
    <x v="0"/>
  </r>
  <r>
    <n v="20469"/>
    <m/>
    <n v="9990151"/>
    <d v="2000-09-29T00:00:00"/>
    <x v="18"/>
    <x v="0"/>
    <x v="0"/>
    <n v="16800"/>
    <n v="16035.32"/>
    <n v="42"/>
    <n v="39.96"/>
    <n v="-34272"/>
    <n v="-32712.052799999987"/>
    <x v="0"/>
    <x v="0"/>
    <x v="0"/>
    <x v="0"/>
    <x v="0"/>
    <x v="0"/>
    <x v="0"/>
    <x v="0"/>
    <n v="-11224.73"/>
    <x v="0"/>
    <x v="0"/>
    <x v="0"/>
  </r>
  <r>
    <n v="20469"/>
    <m/>
    <n v="9990151"/>
    <d v="2000-09-29T00:00:00"/>
    <x v="19"/>
    <x v="0"/>
    <x v="0"/>
    <n v="17600"/>
    <n v="16735.18"/>
    <n v="42"/>
    <n v="53.86"/>
    <n v="208736"/>
    <n v="198479.23480000001"/>
    <x v="0"/>
    <x v="0"/>
    <x v="0"/>
    <x v="0"/>
    <x v="0"/>
    <x v="0"/>
    <x v="0"/>
    <x v="0"/>
    <n v="152290.16"/>
    <x v="0"/>
    <x v="0"/>
    <x v="0"/>
  </r>
  <r>
    <n v="20469"/>
    <m/>
    <n v="9990151"/>
    <d v="2000-09-29T00:00:00"/>
    <x v="20"/>
    <x v="0"/>
    <x v="0"/>
    <n v="16800"/>
    <n v="15911.43"/>
    <n v="42"/>
    <n v="53.86"/>
    <n v="199248"/>
    <n v="188709.55979999999"/>
    <x v="0"/>
    <x v="0"/>
    <x v="0"/>
    <x v="0"/>
    <x v="0"/>
    <x v="0"/>
    <x v="0"/>
    <x v="0"/>
    <n v="144794.04999999999"/>
    <x v="0"/>
    <x v="0"/>
    <x v="0"/>
  </r>
  <r>
    <n v="20469"/>
    <m/>
    <n v="9990151"/>
    <d v="2000-09-29T00:00:00"/>
    <x v="21"/>
    <x v="0"/>
    <x v="0"/>
    <n v="16800"/>
    <n v="15847.79"/>
    <n v="42"/>
    <n v="28.67"/>
    <n v="-223944"/>
    <n v="-211251.04069999998"/>
    <x v="0"/>
    <x v="0"/>
    <x v="0"/>
    <x v="0"/>
    <x v="0"/>
    <x v="0"/>
    <x v="0"/>
    <x v="0"/>
    <n v="-187796.27"/>
    <x v="0"/>
    <x v="0"/>
    <x v="0"/>
  </r>
  <r>
    <n v="20469"/>
    <m/>
    <n v="9990151"/>
    <d v="2000-09-29T00:00:00"/>
    <x v="22"/>
    <x v="0"/>
    <x v="0"/>
    <n v="18400"/>
    <n v="17285.740000000002"/>
    <n v="42"/>
    <n v="27.97"/>
    <n v="-258152"/>
    <n v="-242518.93220000004"/>
    <x v="0"/>
    <x v="0"/>
    <x v="0"/>
    <x v="0"/>
    <x v="0"/>
    <x v="0"/>
    <x v="0"/>
    <x v="0"/>
    <n v="-206564.61"/>
    <x v="0"/>
    <x v="0"/>
    <x v="0"/>
  </r>
  <r>
    <n v="20469"/>
    <m/>
    <n v="9990151"/>
    <d v="2000-09-29T00:00:00"/>
    <x v="23"/>
    <x v="0"/>
    <x v="0"/>
    <n v="15200"/>
    <n v="14220.57"/>
    <n v="42"/>
    <n v="28.15"/>
    <n v="-210520"/>
    <n v="-196954.89450000002"/>
    <x v="0"/>
    <x v="0"/>
    <x v="0"/>
    <x v="0"/>
    <x v="0"/>
    <x v="0"/>
    <x v="0"/>
    <x v="0"/>
    <n v="-169935.84"/>
    <x v="0"/>
    <x v="0"/>
    <x v="0"/>
  </r>
  <r>
    <n v="20469"/>
    <m/>
    <n v="9990151"/>
    <d v="2000-09-29T00:00:00"/>
    <x v="24"/>
    <x v="0"/>
    <x v="0"/>
    <n v="17600"/>
    <n v="16395.3"/>
    <n v="42"/>
    <n v="28.15"/>
    <n v="-243760"/>
    <n v="-227074.905"/>
    <x v="0"/>
    <x v="0"/>
    <x v="0"/>
    <x v="0"/>
    <x v="0"/>
    <x v="0"/>
    <x v="0"/>
    <x v="0"/>
    <n v="-195923.42"/>
    <x v="0"/>
    <x v="0"/>
    <x v="0"/>
  </r>
  <r>
    <n v="20472"/>
    <m/>
    <n v="9990154"/>
    <d v="2000-10-27T00:00:00"/>
    <x v="1"/>
    <x v="0"/>
    <x v="1"/>
    <n v="8800"/>
    <n v="8757.31"/>
    <n v="44.4"/>
    <n v="30.08"/>
    <n v="-126016"/>
    <n v="-125404.6792"/>
    <x v="0"/>
    <x v="0"/>
    <x v="0"/>
    <x v="0"/>
    <x v="0"/>
    <x v="0"/>
    <x v="0"/>
    <x v="0"/>
    <n v="-128732.61"/>
    <x v="0"/>
    <x v="0"/>
    <x v="0"/>
  </r>
  <r>
    <n v="20472"/>
    <m/>
    <n v="9990154"/>
    <d v="2000-10-27T00:00:00"/>
    <x v="2"/>
    <x v="0"/>
    <x v="1"/>
    <n v="8000"/>
    <n v="7949.48"/>
    <n v="44.4"/>
    <n v="30.08"/>
    <n v="-114560"/>
    <n v="-113836.5536"/>
    <x v="0"/>
    <x v="0"/>
    <x v="0"/>
    <x v="0"/>
    <x v="0"/>
    <x v="0"/>
    <x v="0"/>
    <x v="0"/>
    <n v="-116857.57"/>
    <x v="0"/>
    <x v="0"/>
    <x v="0"/>
  </r>
  <r>
    <n v="20472"/>
    <m/>
    <n v="9990154"/>
    <d v="2000-10-27T00:00:00"/>
    <x v="3"/>
    <x v="0"/>
    <x v="1"/>
    <n v="8400"/>
    <n v="8333.24"/>
    <n v="44.4"/>
    <n v="27.2"/>
    <n v="-144480"/>
    <n v="-143331.728"/>
    <x v="0"/>
    <x v="0"/>
    <x v="0"/>
    <x v="0"/>
    <x v="0"/>
    <x v="0"/>
    <x v="0"/>
    <x v="0"/>
    <n v="-140415.16"/>
    <x v="0"/>
    <x v="0"/>
    <x v="0"/>
  </r>
  <r>
    <n v="20472"/>
    <m/>
    <n v="9990154"/>
    <d v="2000-10-27T00:00:00"/>
    <x v="4"/>
    <x v="0"/>
    <x v="1"/>
    <n v="8800"/>
    <n v="8718.26"/>
    <n v="44.4"/>
    <n v="27.2"/>
    <n v="-151360"/>
    <n v="-149954.07199999999"/>
    <x v="0"/>
    <x v="0"/>
    <x v="0"/>
    <x v="0"/>
    <x v="0"/>
    <x v="0"/>
    <x v="0"/>
    <x v="0"/>
    <n v="-146902.39999999999"/>
    <x v="0"/>
    <x v="0"/>
    <x v="0"/>
  </r>
  <r>
    <n v="20472"/>
    <m/>
    <n v="9990154"/>
    <d v="2000-10-27T00:00:00"/>
    <x v="5"/>
    <x v="0"/>
    <x v="1"/>
    <n v="8800"/>
    <n v="8702.93"/>
    <n v="44.4"/>
    <n v="29.44"/>
    <n v="-131648"/>
    <n v="-130195.83279999997"/>
    <x v="0"/>
    <x v="0"/>
    <x v="0"/>
    <x v="0"/>
    <x v="0"/>
    <x v="0"/>
    <x v="0"/>
    <x v="0"/>
    <n v="-115749.02"/>
    <x v="0"/>
    <x v="0"/>
    <x v="0"/>
  </r>
  <r>
    <n v="20472"/>
    <m/>
    <n v="9990154"/>
    <d v="2000-10-27T00:00:00"/>
    <x v="6"/>
    <x v="0"/>
    <x v="1"/>
    <n v="8000"/>
    <n v="7898.11"/>
    <n v="44.4"/>
    <n v="36.799999999999997"/>
    <n v="-60800"/>
    <n v="-60025.636000000006"/>
    <x v="0"/>
    <x v="0"/>
    <x v="0"/>
    <x v="0"/>
    <x v="0"/>
    <x v="0"/>
    <x v="0"/>
    <x v="0"/>
    <n v="-26853.56"/>
    <x v="0"/>
    <x v="0"/>
    <x v="0"/>
  </r>
  <r>
    <n v="20472"/>
    <m/>
    <n v="9990154"/>
    <d v="2000-10-27T00:00:00"/>
    <x v="7"/>
    <x v="0"/>
    <x v="1"/>
    <n v="8800"/>
    <n v="8671.34"/>
    <n v="44.4"/>
    <n v="49.6"/>
    <n v="45760"/>
    <n v="45090.968000000023"/>
    <x v="0"/>
    <x v="0"/>
    <x v="0"/>
    <x v="0"/>
    <x v="0"/>
    <x v="0"/>
    <x v="0"/>
    <x v="0"/>
    <n v="74573.490000000005"/>
    <x v="0"/>
    <x v="0"/>
    <x v="0"/>
  </r>
  <r>
    <n v="20472"/>
    <m/>
    <n v="9990154"/>
    <d v="2000-10-27T00:00:00"/>
    <x v="8"/>
    <x v="0"/>
    <x v="1"/>
    <n v="8800"/>
    <n v="8652.61"/>
    <n v="44.4"/>
    <n v="49.6"/>
    <n v="45760"/>
    <n v="44993.572000000029"/>
    <x v="0"/>
    <x v="0"/>
    <x v="0"/>
    <x v="0"/>
    <x v="0"/>
    <x v="0"/>
    <x v="0"/>
    <x v="0"/>
    <n v="74412.460000000006"/>
    <x v="0"/>
    <x v="0"/>
    <x v="0"/>
  </r>
  <r>
    <n v="20472"/>
    <m/>
    <n v="9990154"/>
    <d v="2000-10-27T00:00:00"/>
    <x v="9"/>
    <x v="0"/>
    <x v="1"/>
    <n v="8000"/>
    <n v="7848.78"/>
    <n v="44.4"/>
    <n v="26.4"/>
    <n v="-144000"/>
    <n v="-141278.04"/>
    <x v="0"/>
    <x v="0"/>
    <x v="0"/>
    <x v="0"/>
    <x v="0"/>
    <x v="0"/>
    <x v="0"/>
    <x v="0"/>
    <n v="-129504.92"/>
    <x v="0"/>
    <x v="0"/>
    <x v="0"/>
  </r>
  <r>
    <n v="20472"/>
    <m/>
    <n v="9990154"/>
    <d v="2000-10-27T00:00:00"/>
    <x v="10"/>
    <x v="0"/>
    <x v="1"/>
    <n v="9200"/>
    <n v="9004.43"/>
    <n v="44.4"/>
    <n v="25.76"/>
    <n v="-171488"/>
    <n v="-167842.57519999999"/>
    <x v="0"/>
    <x v="0"/>
    <x v="0"/>
    <x v="0"/>
    <x v="0"/>
    <x v="0"/>
    <x v="0"/>
    <x v="0"/>
    <n v="-148573.13"/>
    <x v="0"/>
    <x v="0"/>
    <x v="0"/>
  </r>
  <r>
    <n v="20472"/>
    <m/>
    <n v="9990154"/>
    <d v="2000-10-27T00:00:00"/>
    <x v="11"/>
    <x v="0"/>
    <x v="1"/>
    <n v="8000"/>
    <n v="7809.71"/>
    <n v="44.4"/>
    <n v="25.92"/>
    <n v="-147840"/>
    <n v="-144323.44079999998"/>
    <x v="0"/>
    <x v="0"/>
    <x v="0"/>
    <x v="0"/>
    <x v="0"/>
    <x v="0"/>
    <x v="0"/>
    <x v="0"/>
    <n v="-128860.48"/>
    <x v="0"/>
    <x v="0"/>
    <x v="0"/>
  </r>
  <r>
    <n v="20472"/>
    <m/>
    <n v="9990154"/>
    <d v="2000-10-27T00:00:00"/>
    <x v="12"/>
    <x v="0"/>
    <x v="1"/>
    <n v="8400"/>
    <n v="8177.73"/>
    <n v="44.4"/>
    <n v="25.92"/>
    <n v="-155232"/>
    <n v="-151124.45039999997"/>
    <x v="0"/>
    <x v="0"/>
    <x v="0"/>
    <x v="0"/>
    <x v="0"/>
    <x v="0"/>
    <x v="0"/>
    <x v="0"/>
    <n v="-134932.32"/>
    <x v="0"/>
    <x v="0"/>
    <x v="0"/>
  </r>
  <r>
    <n v="20990"/>
    <m/>
    <n v="9990567"/>
    <d v="2000-11-10T00:00:00"/>
    <x v="0"/>
    <x v="1"/>
    <x v="0"/>
    <n v="21200"/>
    <n v="21134.45"/>
    <n v="19.95"/>
    <n v="17.5"/>
    <n v="-51940"/>
    <n v="-51779.402499999989"/>
    <x v="0"/>
    <x v="0"/>
    <x v="0"/>
    <x v="0"/>
    <x v="0"/>
    <x v="0"/>
    <x v="0"/>
    <x v="0"/>
    <n v="-51779.39"/>
    <x v="0"/>
    <x v="0"/>
    <x v="0"/>
  </r>
  <r>
    <n v="20992"/>
    <m/>
    <n v="9990569"/>
    <d v="2000-11-13T00:00:00"/>
    <x v="0"/>
    <x v="1"/>
    <x v="0"/>
    <n v="21200"/>
    <n v="21134.45"/>
    <n v="19.899999999999999"/>
    <n v="17.5"/>
    <n v="-50880"/>
    <n v="-50722.68"/>
    <x v="0"/>
    <x v="0"/>
    <x v="0"/>
    <x v="0"/>
    <x v="0"/>
    <x v="0"/>
    <x v="0"/>
    <x v="0"/>
    <n v="-50722.67"/>
    <x v="0"/>
    <x v="0"/>
    <x v="0"/>
  </r>
  <r>
    <n v="21195"/>
    <m/>
    <n v="9990604"/>
    <d v="2000-11-15T00:00:00"/>
    <x v="0"/>
    <x v="0"/>
    <x v="0"/>
    <n v="16000"/>
    <n v="15950.53"/>
    <n v="56"/>
    <n v="25.1"/>
    <n v="-494400"/>
    <n v="-492871.37699999998"/>
    <x v="0"/>
    <x v="0"/>
    <x v="0"/>
    <x v="0"/>
    <x v="0"/>
    <x v="0"/>
    <x v="0"/>
    <x v="0"/>
    <n v="-481307.25"/>
    <x v="0"/>
    <x v="0"/>
    <x v="0"/>
  </r>
  <r>
    <n v="21199"/>
    <m/>
    <n v="9990608"/>
    <d v="2000-11-16T00:00:00"/>
    <x v="0"/>
    <x v="0"/>
    <x v="0"/>
    <n v="16000"/>
    <n v="15950.53"/>
    <n v="54"/>
    <n v="25.1"/>
    <n v="-462400"/>
    <n v="-460970.31699999998"/>
    <x v="0"/>
    <x v="0"/>
    <x v="0"/>
    <x v="0"/>
    <x v="0"/>
    <x v="0"/>
    <x v="0"/>
    <x v="0"/>
    <n v="-449406.19"/>
    <x v="0"/>
    <x v="0"/>
    <x v="0"/>
  </r>
  <r>
    <n v="21223"/>
    <m/>
    <n v="9990652"/>
    <d v="2000-11-17T00:00:00"/>
    <x v="0"/>
    <x v="0"/>
    <x v="0"/>
    <n v="16000"/>
    <n v="15950.53"/>
    <n v="35.299999999999997"/>
    <n v="25.1"/>
    <n v="-163200"/>
    <n v="-162695.40599999993"/>
    <x v="0"/>
    <x v="0"/>
    <x v="0"/>
    <x v="0"/>
    <x v="0"/>
    <x v="0"/>
    <x v="0"/>
    <x v="0"/>
    <n v="-151131.26999999999"/>
    <x v="0"/>
    <x v="0"/>
    <x v="0"/>
  </r>
  <r>
    <n v="21232"/>
    <m/>
    <n v="9990661"/>
    <d v="2000-11-21T00:00:00"/>
    <x v="0"/>
    <x v="0"/>
    <x v="0"/>
    <n v="16000"/>
    <n v="15950.53"/>
    <n v="56"/>
    <n v="25.1"/>
    <n v="-494400"/>
    <n v="-492871.37699999998"/>
    <x v="0"/>
    <x v="0"/>
    <x v="0"/>
    <x v="0"/>
    <x v="0"/>
    <x v="0"/>
    <x v="0"/>
    <x v="0"/>
    <n v="-481307.25"/>
    <x v="0"/>
    <x v="0"/>
    <x v="0"/>
  </r>
  <r>
    <n v="21258"/>
    <m/>
    <n v="9990680"/>
    <d v="2000-11-28T00:00:00"/>
    <x v="0"/>
    <x v="0"/>
    <x v="0"/>
    <n v="16000"/>
    <n v="15950.53"/>
    <n v="36.25"/>
    <n v="25.1"/>
    <n v="-178400"/>
    <n v="-177848.40949999998"/>
    <x v="0"/>
    <x v="0"/>
    <x v="0"/>
    <x v="0"/>
    <x v="0"/>
    <x v="0"/>
    <x v="0"/>
    <x v="0"/>
    <n v="-166284.28"/>
    <x v="0"/>
    <x v="0"/>
    <x v="0"/>
  </r>
  <r>
    <n v="21271"/>
    <m/>
    <n v="9990692"/>
    <d v="2000-11-30T00:00:00"/>
    <x v="0"/>
    <x v="1"/>
    <x v="0"/>
    <n v="21200"/>
    <n v="21134.45"/>
    <n v="20.399999999999999"/>
    <n v="17.5"/>
    <n v="-61480"/>
    <n v="-61289.90499999997"/>
    <x v="0"/>
    <x v="0"/>
    <x v="0"/>
    <x v="0"/>
    <x v="0"/>
    <x v="0"/>
    <x v="0"/>
    <x v="0"/>
    <n v="-61289.89"/>
    <x v="0"/>
    <x v="0"/>
    <x v="0"/>
  </r>
  <r>
    <n v="21470"/>
    <n v="29"/>
    <n v="9990892"/>
    <d v="2000-12-01T00:00:00"/>
    <x v="0"/>
    <x v="1"/>
    <x v="0"/>
    <n v="21200"/>
    <n v="21134.45"/>
    <n v="20.3"/>
    <n v="17.5"/>
    <n v="-59360"/>
    <n v="-59176.46"/>
    <x v="0"/>
    <x v="0"/>
    <x v="0"/>
    <x v="0"/>
    <x v="0"/>
    <x v="0"/>
    <x v="0"/>
    <x v="0"/>
    <n v="-59176.45"/>
    <x v="0"/>
    <x v="0"/>
    <x v="0"/>
  </r>
  <r>
    <n v="21473"/>
    <n v="28"/>
    <n v="9990891"/>
    <d v="2000-12-01T00:00:00"/>
    <x v="0"/>
    <x v="0"/>
    <x v="0"/>
    <n v="16000"/>
    <n v="15950.53"/>
    <n v="62.75"/>
    <n v="25.1"/>
    <n v="-602400"/>
    <n v="-600537.45449999999"/>
    <x v="0"/>
    <x v="0"/>
    <x v="0"/>
    <x v="0"/>
    <x v="0"/>
    <x v="0"/>
    <x v="0"/>
    <x v="0"/>
    <n v="-588973.32999999996"/>
    <x v="0"/>
    <x v="0"/>
    <x v="0"/>
  </r>
  <r>
    <n v="21671"/>
    <m/>
    <n v="9991090"/>
    <d v="2000-12-01T00:00:00"/>
    <x v="1"/>
    <x v="0"/>
    <x v="0"/>
    <n v="17600"/>
    <n v="17514.61"/>
    <n v="53"/>
    <n v="30.08"/>
    <n v="-403392"/>
    <n v="-401434.86120000004"/>
    <x v="0"/>
    <x v="0"/>
    <x v="0"/>
    <x v="0"/>
    <x v="0"/>
    <x v="0"/>
    <x v="0"/>
    <x v="0"/>
    <n v="-408090.88"/>
    <x v="0"/>
    <x v="0"/>
    <x v="0"/>
  </r>
  <r>
    <n v="21671"/>
    <m/>
    <n v="9991090"/>
    <d v="2000-12-01T00:00:00"/>
    <x v="2"/>
    <x v="0"/>
    <x v="0"/>
    <n v="16000"/>
    <n v="15898.96"/>
    <n v="53"/>
    <n v="30.08"/>
    <n v="-366720"/>
    <n v="-364404.16320000001"/>
    <x v="0"/>
    <x v="0"/>
    <x v="0"/>
    <x v="0"/>
    <x v="0"/>
    <x v="0"/>
    <x v="0"/>
    <x v="0"/>
    <n v="-370446.22"/>
    <x v="0"/>
    <x v="0"/>
    <x v="0"/>
  </r>
  <r>
    <n v="21671"/>
    <m/>
    <n v="9991090"/>
    <d v="2000-12-01T00:00:00"/>
    <x v="3"/>
    <x v="0"/>
    <x v="0"/>
    <n v="16800"/>
    <n v="16666.490000000002"/>
    <n v="53"/>
    <n v="27.2"/>
    <n v="-433440"/>
    <n v="-429995.44200000004"/>
    <x v="0"/>
    <x v="0"/>
    <x v="0"/>
    <x v="0"/>
    <x v="0"/>
    <x v="0"/>
    <x v="0"/>
    <x v="0"/>
    <n v="-424162.1"/>
    <x v="0"/>
    <x v="0"/>
    <x v="0"/>
  </r>
  <r>
    <n v="21671"/>
    <m/>
    <n v="9991090"/>
    <d v="2000-12-01T00:00:00"/>
    <x v="4"/>
    <x v="0"/>
    <x v="0"/>
    <n v="17600"/>
    <n v="17436.509999999998"/>
    <n v="53"/>
    <n v="27.2"/>
    <n v="-454080"/>
    <n v="-449861.95799999998"/>
    <x v="0"/>
    <x v="0"/>
    <x v="0"/>
    <x v="0"/>
    <x v="0"/>
    <x v="0"/>
    <x v="0"/>
    <x v="0"/>
    <n v="-443758.82"/>
    <x v="0"/>
    <x v="0"/>
    <x v="0"/>
  </r>
  <r>
    <n v="21671"/>
    <m/>
    <n v="9991090"/>
    <d v="2000-12-01T00:00:00"/>
    <x v="5"/>
    <x v="0"/>
    <x v="0"/>
    <n v="17600"/>
    <n v="17405.87"/>
    <n v="53"/>
    <n v="29.44"/>
    <n v="-414656"/>
    <n v="-410082.29719999997"/>
    <x v="0"/>
    <x v="0"/>
    <x v="0"/>
    <x v="0"/>
    <x v="0"/>
    <x v="0"/>
    <x v="0"/>
    <x v="0"/>
    <n v="-381188.5"/>
    <x v="0"/>
    <x v="0"/>
    <x v="0"/>
  </r>
  <r>
    <n v="21671"/>
    <m/>
    <n v="9991090"/>
    <d v="2000-12-01T00:00:00"/>
    <x v="6"/>
    <x v="0"/>
    <x v="0"/>
    <n v="16000"/>
    <n v="15796.21"/>
    <n v="53"/>
    <n v="36.799999999999997"/>
    <n v="-259200"/>
    <n v="-255898.60200000004"/>
    <x v="0"/>
    <x v="0"/>
    <x v="0"/>
    <x v="0"/>
    <x v="0"/>
    <x v="0"/>
    <x v="0"/>
    <x v="0"/>
    <n v="-189554.54"/>
    <x v="0"/>
    <x v="0"/>
    <x v="0"/>
  </r>
  <r>
    <n v="21671"/>
    <m/>
    <n v="9991090"/>
    <d v="2000-12-01T00:00:00"/>
    <x v="7"/>
    <x v="0"/>
    <x v="0"/>
    <n v="17600"/>
    <n v="17342.669999999998"/>
    <n v="53"/>
    <n v="49.6"/>
    <n v="-59840"/>
    <n v="-58965.077999999972"/>
    <x v="0"/>
    <x v="0"/>
    <x v="0"/>
    <x v="0"/>
    <x v="0"/>
    <x v="0"/>
    <x v="0"/>
    <x v="0"/>
    <n v="0"/>
    <x v="0"/>
    <x v="0"/>
    <x v="0"/>
  </r>
  <r>
    <n v="21671"/>
    <m/>
    <n v="9991090"/>
    <d v="2000-12-01T00:00:00"/>
    <x v="8"/>
    <x v="0"/>
    <x v="0"/>
    <n v="17600"/>
    <n v="17305.22"/>
    <n v="53"/>
    <n v="49.6"/>
    <n v="-59840"/>
    <n v="-58837.747999999978"/>
    <x v="0"/>
    <x v="0"/>
    <x v="0"/>
    <x v="0"/>
    <x v="0"/>
    <x v="0"/>
    <x v="0"/>
    <x v="0"/>
    <n v="0"/>
    <x v="0"/>
    <x v="0"/>
    <x v="0"/>
  </r>
  <r>
    <n v="21671"/>
    <m/>
    <n v="9991090"/>
    <d v="2000-12-01T00:00:00"/>
    <x v="9"/>
    <x v="0"/>
    <x v="0"/>
    <n v="16000"/>
    <n v="15697.57"/>
    <n v="53"/>
    <n v="26.4"/>
    <n v="-425600"/>
    <n v="-417555.36200000002"/>
    <x v="0"/>
    <x v="0"/>
    <x v="0"/>
    <x v="0"/>
    <x v="0"/>
    <x v="0"/>
    <x v="0"/>
    <x v="0"/>
    <n v="-394008.91"/>
    <x v="0"/>
    <x v="0"/>
    <x v="0"/>
  </r>
  <r>
    <n v="21671"/>
    <m/>
    <n v="9991090"/>
    <d v="2000-12-01T00:00:00"/>
    <x v="10"/>
    <x v="0"/>
    <x v="0"/>
    <n v="18400"/>
    <n v="18008.86"/>
    <n v="53"/>
    <n v="25.76"/>
    <n v="-501216"/>
    <n v="-490561.34639999998"/>
    <x v="0"/>
    <x v="0"/>
    <x v="0"/>
    <x v="0"/>
    <x v="0"/>
    <x v="0"/>
    <x v="0"/>
    <x v="0"/>
    <n v="-452022.5"/>
    <x v="0"/>
    <x v="0"/>
    <x v="0"/>
  </r>
  <r>
    <n v="21671"/>
    <m/>
    <n v="9991090"/>
    <d v="2000-12-01T00:00:00"/>
    <x v="11"/>
    <x v="0"/>
    <x v="0"/>
    <n v="16000"/>
    <n v="15619.43"/>
    <n v="53"/>
    <n v="25.92"/>
    <n v="-433280"/>
    <n v="-422974.16440000001"/>
    <x v="0"/>
    <x v="0"/>
    <x v="0"/>
    <x v="0"/>
    <x v="0"/>
    <x v="0"/>
    <x v="0"/>
    <x v="0"/>
    <n v="-392048.05"/>
    <x v="0"/>
    <x v="0"/>
    <x v="0"/>
  </r>
  <r>
    <n v="21671"/>
    <m/>
    <n v="9991090"/>
    <d v="2000-12-01T00:00:00"/>
    <x v="12"/>
    <x v="0"/>
    <x v="0"/>
    <n v="16800"/>
    <n v="16355.46"/>
    <n v="53"/>
    <n v="25.92"/>
    <n v="-454944"/>
    <n v="-442905.85679999995"/>
    <x v="0"/>
    <x v="0"/>
    <x v="0"/>
    <x v="0"/>
    <x v="0"/>
    <x v="0"/>
    <x v="0"/>
    <x v="0"/>
    <n v="-410521.57"/>
    <x v="0"/>
    <x v="0"/>
    <x v="0"/>
  </r>
  <r>
    <n v="21690"/>
    <m/>
    <n v="9991107"/>
    <d v="2000-12-06T00:00:00"/>
    <x v="0"/>
    <x v="1"/>
    <x v="0"/>
    <n v="21200"/>
    <n v="21134.45"/>
    <n v="21.35"/>
    <n v="17.5"/>
    <n v="-81620"/>
    <n v="-81367.632500000036"/>
    <x v="0"/>
    <x v="0"/>
    <x v="0"/>
    <x v="0"/>
    <x v="0"/>
    <x v="0"/>
    <x v="0"/>
    <x v="0"/>
    <n v="-81367.62"/>
    <x v="0"/>
    <x v="0"/>
    <x v="0"/>
  </r>
  <r>
    <n v="21961"/>
    <m/>
    <n v="9991248"/>
    <d v="2000-12-21T00:00:00"/>
    <x v="0"/>
    <x v="1"/>
    <x v="0"/>
    <n v="21200"/>
    <n v="21134.45"/>
    <n v="23.5"/>
    <n v="17.5"/>
    <n v="-127200"/>
    <n v="-126806.7"/>
    <x v="0"/>
    <x v="0"/>
    <x v="0"/>
    <x v="0"/>
    <x v="0"/>
    <x v="0"/>
    <x v="0"/>
    <x v="0"/>
    <n v="-126806.69"/>
    <x v="0"/>
    <x v="0"/>
    <x v="0"/>
  </r>
  <r>
    <n v="21960"/>
    <m/>
    <n v="9991247"/>
    <d v="2000-12-21T00:00:00"/>
    <x v="1"/>
    <x v="0"/>
    <x v="0"/>
    <n v="17600"/>
    <n v="17514.61"/>
    <n v="51.5"/>
    <n v="30.08"/>
    <n v="-376992"/>
    <n v="-375162.94620000006"/>
    <x v="0"/>
    <x v="0"/>
    <x v="0"/>
    <x v="0"/>
    <x v="0"/>
    <x v="0"/>
    <x v="0"/>
    <x v="0"/>
    <n v="-381818.96"/>
    <x v="0"/>
    <x v="0"/>
    <x v="0"/>
  </r>
  <r>
    <n v="21960"/>
    <m/>
    <n v="9991247"/>
    <d v="2000-12-21T00:00:00"/>
    <x v="2"/>
    <x v="0"/>
    <x v="0"/>
    <n v="16000"/>
    <n v="15898.96"/>
    <n v="51.5"/>
    <n v="30.08"/>
    <n v="-342720"/>
    <n v="-340555.72320000001"/>
    <x v="0"/>
    <x v="0"/>
    <x v="0"/>
    <x v="0"/>
    <x v="0"/>
    <x v="0"/>
    <x v="0"/>
    <x v="0"/>
    <n v="-346597.78"/>
    <x v="0"/>
    <x v="0"/>
    <x v="0"/>
  </r>
  <r>
    <n v="21960"/>
    <m/>
    <n v="9991247"/>
    <d v="2000-12-21T00:00:00"/>
    <x v="3"/>
    <x v="0"/>
    <x v="0"/>
    <n v="16800"/>
    <n v="16666.490000000002"/>
    <n v="51.5"/>
    <n v="27.2"/>
    <n v="-408240"/>
    <n v="-404995.70700000005"/>
    <x v="0"/>
    <x v="0"/>
    <x v="0"/>
    <x v="0"/>
    <x v="0"/>
    <x v="0"/>
    <x v="0"/>
    <x v="0"/>
    <n v="-399162.37"/>
    <x v="0"/>
    <x v="0"/>
    <x v="0"/>
  </r>
  <r>
    <n v="21960"/>
    <m/>
    <n v="9991247"/>
    <d v="2000-12-21T00:00:00"/>
    <x v="4"/>
    <x v="0"/>
    <x v="0"/>
    <n v="17600"/>
    <n v="17436.509999999998"/>
    <n v="51.5"/>
    <n v="27.2"/>
    <n v="-427680"/>
    <n v="-423707.19299999997"/>
    <x v="0"/>
    <x v="0"/>
    <x v="0"/>
    <x v="0"/>
    <x v="0"/>
    <x v="0"/>
    <x v="0"/>
    <x v="0"/>
    <n v="-417604.05"/>
    <x v="0"/>
    <x v="0"/>
    <x v="0"/>
  </r>
  <r>
    <n v="21960"/>
    <m/>
    <n v="9991247"/>
    <d v="2000-12-21T00:00:00"/>
    <x v="5"/>
    <x v="0"/>
    <x v="0"/>
    <n v="17600"/>
    <n v="17405.87"/>
    <n v="51.5"/>
    <n v="29.44"/>
    <n v="-388256"/>
    <n v="-383973.49219999998"/>
    <x v="0"/>
    <x v="0"/>
    <x v="0"/>
    <x v="0"/>
    <x v="0"/>
    <x v="0"/>
    <x v="0"/>
    <x v="0"/>
    <n v="-355079.7"/>
    <x v="0"/>
    <x v="0"/>
    <x v="0"/>
  </r>
  <r>
    <n v="21960"/>
    <m/>
    <n v="9991247"/>
    <d v="2000-12-21T00:00:00"/>
    <x v="6"/>
    <x v="0"/>
    <x v="0"/>
    <n v="16000"/>
    <n v="15796.21"/>
    <n v="51.5"/>
    <n v="36.799999999999997"/>
    <n v="-235200"/>
    <n v="-232204.28700000004"/>
    <x v="0"/>
    <x v="0"/>
    <x v="0"/>
    <x v="0"/>
    <x v="0"/>
    <x v="0"/>
    <x v="0"/>
    <x v="0"/>
    <n v="-165860.22"/>
    <x v="0"/>
    <x v="0"/>
    <x v="0"/>
  </r>
  <r>
    <n v="21960"/>
    <m/>
    <n v="9991247"/>
    <d v="2000-12-21T00:00:00"/>
    <x v="7"/>
    <x v="0"/>
    <x v="0"/>
    <n v="17600"/>
    <n v="17342.669999999998"/>
    <n v="51.5"/>
    <n v="49.6"/>
    <n v="-33440"/>
    <n v="-32951.072999999975"/>
    <x v="0"/>
    <x v="0"/>
    <x v="0"/>
    <x v="0"/>
    <x v="0"/>
    <x v="0"/>
    <x v="0"/>
    <x v="0"/>
    <n v="26014.01"/>
    <x v="0"/>
    <x v="0"/>
    <x v="0"/>
  </r>
  <r>
    <n v="21960"/>
    <m/>
    <n v="9991247"/>
    <d v="2000-12-21T00:00:00"/>
    <x v="8"/>
    <x v="0"/>
    <x v="0"/>
    <n v="17600"/>
    <n v="17305.22"/>
    <n v="51.5"/>
    <n v="49.6"/>
    <n v="-33440"/>
    <n v="-32879.917999999976"/>
    <x v="0"/>
    <x v="0"/>
    <x v="0"/>
    <x v="0"/>
    <x v="0"/>
    <x v="0"/>
    <x v="0"/>
    <x v="0"/>
    <n v="25957.83"/>
    <x v="0"/>
    <x v="0"/>
    <x v="0"/>
  </r>
  <r>
    <n v="21960"/>
    <m/>
    <n v="9991247"/>
    <d v="2000-12-21T00:00:00"/>
    <x v="9"/>
    <x v="0"/>
    <x v="0"/>
    <n v="16000"/>
    <n v="15697.57"/>
    <n v="51.5"/>
    <n v="26.4"/>
    <n v="-401600"/>
    <n v="-394009.00700000004"/>
    <x v="0"/>
    <x v="0"/>
    <x v="0"/>
    <x v="0"/>
    <x v="0"/>
    <x v="0"/>
    <x v="0"/>
    <x v="0"/>
    <n v="-370462.56"/>
    <x v="0"/>
    <x v="0"/>
    <x v="0"/>
  </r>
  <r>
    <n v="21960"/>
    <m/>
    <n v="9991247"/>
    <d v="2000-12-21T00:00:00"/>
    <x v="10"/>
    <x v="0"/>
    <x v="0"/>
    <n v="18400"/>
    <n v="18008.86"/>
    <n v="51.5"/>
    <n v="25.76"/>
    <n v="-473616"/>
    <n v="-463548.0564"/>
    <x v="0"/>
    <x v="0"/>
    <x v="0"/>
    <x v="0"/>
    <x v="0"/>
    <x v="0"/>
    <x v="0"/>
    <x v="0"/>
    <n v="-425009.21"/>
    <x v="0"/>
    <x v="0"/>
    <x v="0"/>
  </r>
  <r>
    <n v="21960"/>
    <m/>
    <n v="9991247"/>
    <d v="2000-12-21T00:00:00"/>
    <x v="11"/>
    <x v="0"/>
    <x v="0"/>
    <n v="16000"/>
    <n v="15619.43"/>
    <n v="51.5"/>
    <n v="25.92"/>
    <n v="-409280"/>
    <n v="-399545.01939999999"/>
    <x v="0"/>
    <x v="0"/>
    <x v="0"/>
    <x v="0"/>
    <x v="0"/>
    <x v="0"/>
    <x v="0"/>
    <x v="0"/>
    <n v="-368618.91"/>
    <x v="0"/>
    <x v="0"/>
    <x v="0"/>
  </r>
  <r>
    <n v="21960"/>
    <m/>
    <n v="9991247"/>
    <d v="2000-12-21T00:00:00"/>
    <x v="12"/>
    <x v="0"/>
    <x v="0"/>
    <n v="16800"/>
    <n v="16355.46"/>
    <n v="51.5"/>
    <n v="25.92"/>
    <n v="-429744"/>
    <n v="-418372.66679999995"/>
    <x v="0"/>
    <x v="0"/>
    <x v="0"/>
    <x v="0"/>
    <x v="0"/>
    <x v="0"/>
    <x v="0"/>
    <x v="0"/>
    <n v="-385988.39"/>
    <x v="0"/>
    <x v="0"/>
    <x v="0"/>
  </r>
  <r>
    <n v="21971"/>
    <m/>
    <n v="9991256"/>
    <d v="2000-12-26T00:00:00"/>
    <x v="0"/>
    <x v="1"/>
    <x v="0"/>
    <n v="21200"/>
    <n v="21134.45"/>
    <n v="23.75"/>
    <n v="17.5"/>
    <n v="-132500"/>
    <n v="-132090.3125"/>
    <x v="0"/>
    <x v="0"/>
    <x v="0"/>
    <x v="0"/>
    <x v="0"/>
    <x v="0"/>
    <x v="0"/>
    <x v="0"/>
    <n v="-132090.31"/>
    <x v="0"/>
    <x v="0"/>
    <x v="0"/>
  </r>
  <r>
    <n v="21982"/>
    <n v="49"/>
    <n v="9991263"/>
    <d v="2000-12-27T00:00:00"/>
    <x v="13"/>
    <x v="0"/>
    <x v="2"/>
    <n v="35200"/>
    <n v="34167.06"/>
    <n v="44.75"/>
    <n v="32.67"/>
    <n v="-425216"/>
    <n v="-412738.0847999999"/>
    <x v="0"/>
    <x v="0"/>
    <x v="0"/>
    <x v="0"/>
    <x v="0"/>
    <x v="0"/>
    <x v="0"/>
    <x v="0"/>
    <n v="-421963.16"/>
    <x v="0"/>
    <x v="0"/>
    <x v="0"/>
  </r>
  <r>
    <n v="21982"/>
    <n v="49"/>
    <n v="9991263"/>
    <d v="2000-12-27T00:00:00"/>
    <x v="14"/>
    <x v="0"/>
    <x v="2"/>
    <n v="32000"/>
    <n v="30968.23"/>
    <n v="44.75"/>
    <n v="32.67"/>
    <n v="-386560"/>
    <n v="-374096.21839999995"/>
    <x v="0"/>
    <x v="0"/>
    <x v="0"/>
    <x v="0"/>
    <x v="0"/>
    <x v="0"/>
    <x v="0"/>
    <x v="0"/>
    <n v="-382457.58"/>
    <x v="0"/>
    <x v="0"/>
    <x v="0"/>
  </r>
  <r>
    <n v="21982"/>
    <n v="49"/>
    <n v="9991263"/>
    <d v="2000-12-27T00:00:00"/>
    <x v="15"/>
    <x v="0"/>
    <x v="2"/>
    <n v="33600"/>
    <n v="32412.09"/>
    <n v="44.75"/>
    <n v="29.54"/>
    <n v="-511056"/>
    <n v="-492987.88890000002"/>
    <x v="0"/>
    <x v="0"/>
    <x v="0"/>
    <x v="0"/>
    <x v="0"/>
    <x v="0"/>
    <x v="0"/>
    <x v="0"/>
    <n v="-486181.34"/>
    <x v="0"/>
    <x v="0"/>
    <x v="0"/>
  </r>
  <r>
    <n v="21982"/>
    <n v="49"/>
    <n v="9991263"/>
    <d v="2000-12-27T00:00:00"/>
    <x v="16"/>
    <x v="0"/>
    <x v="2"/>
    <n v="35200"/>
    <n v="33840.379999999997"/>
    <n v="44.75"/>
    <n v="29.54"/>
    <n v="-535392"/>
    <n v="-514712.17979999998"/>
    <x v="0"/>
    <x v="0"/>
    <x v="0"/>
    <x v="0"/>
    <x v="0"/>
    <x v="0"/>
    <x v="0"/>
    <x v="0"/>
    <n v="-507605.76000000001"/>
    <x v="0"/>
    <x v="0"/>
    <x v="0"/>
  </r>
  <r>
    <n v="21982"/>
    <n v="49"/>
    <n v="9991263"/>
    <d v="2000-12-27T00:00:00"/>
    <x v="17"/>
    <x v="0"/>
    <x v="2"/>
    <n v="33600"/>
    <n v="32187.89"/>
    <n v="44.75"/>
    <n v="31.97"/>
    <n v="-429408"/>
    <n v="-411361.23420000001"/>
    <x v="0"/>
    <x v="0"/>
    <x v="0"/>
    <x v="0"/>
    <x v="0"/>
    <x v="0"/>
    <x v="0"/>
    <x v="0"/>
    <n v="-426489.51"/>
    <x v="0"/>
    <x v="0"/>
    <x v="0"/>
  </r>
  <r>
    <n v="21982"/>
    <n v="49"/>
    <n v="9991263"/>
    <d v="2000-12-27T00:00:00"/>
    <x v="18"/>
    <x v="0"/>
    <x v="2"/>
    <n v="33600"/>
    <n v="32070.65"/>
    <n v="44.75"/>
    <n v="39.96"/>
    <n v="-160944"/>
    <n v="-153618.41349999997"/>
    <x v="0"/>
    <x v="0"/>
    <x v="0"/>
    <x v="0"/>
    <x v="0"/>
    <x v="0"/>
    <x v="0"/>
    <x v="0"/>
    <n v="-110643.73"/>
    <x v="0"/>
    <x v="0"/>
    <x v="0"/>
  </r>
  <r>
    <n v="21982"/>
    <n v="49"/>
    <n v="9991263"/>
    <d v="2000-12-27T00:00:00"/>
    <x v="19"/>
    <x v="0"/>
    <x v="2"/>
    <n v="35200"/>
    <n v="33470.370000000003"/>
    <n v="44.75"/>
    <n v="53.86"/>
    <n v="320672"/>
    <n v="304915.07069999998"/>
    <x v="0"/>
    <x v="0"/>
    <x v="0"/>
    <x v="0"/>
    <x v="0"/>
    <x v="0"/>
    <x v="0"/>
    <x v="0"/>
    <n v="212536.82"/>
    <x v="0"/>
    <x v="0"/>
    <x v="0"/>
  </r>
  <r>
    <n v="21982"/>
    <n v="49"/>
    <n v="9991263"/>
    <d v="2000-12-27T00:00:00"/>
    <x v="20"/>
    <x v="0"/>
    <x v="2"/>
    <n v="33600"/>
    <n v="31822.87"/>
    <n v="44.75"/>
    <n v="53.86"/>
    <n v="306096"/>
    <n v="289906.34569999995"/>
    <x v="0"/>
    <x v="0"/>
    <x v="0"/>
    <x v="0"/>
    <x v="0"/>
    <x v="0"/>
    <x v="0"/>
    <x v="0"/>
    <n v="202075.21"/>
    <x v="0"/>
    <x v="0"/>
    <x v="0"/>
  </r>
  <r>
    <n v="21982"/>
    <n v="49"/>
    <n v="9991263"/>
    <d v="2000-12-27T00:00:00"/>
    <x v="21"/>
    <x v="0"/>
    <x v="2"/>
    <n v="33600"/>
    <n v="31695.57"/>
    <n v="44.75"/>
    <n v="28.67"/>
    <n v="-540288"/>
    <n v="-509664.76559999993"/>
    <x v="0"/>
    <x v="0"/>
    <x v="0"/>
    <x v="0"/>
    <x v="0"/>
    <x v="0"/>
    <x v="0"/>
    <x v="0"/>
    <n v="-462755.38"/>
    <x v="0"/>
    <x v="0"/>
    <x v="0"/>
  </r>
  <r>
    <n v="21982"/>
    <n v="49"/>
    <n v="9991263"/>
    <d v="2000-12-27T00:00:00"/>
    <x v="22"/>
    <x v="0"/>
    <x v="2"/>
    <n v="36800"/>
    <n v="34571.480000000003"/>
    <n v="44.75"/>
    <n v="27.97"/>
    <n v="-617504"/>
    <n v="-580109.43440000014"/>
    <x v="0"/>
    <x v="0"/>
    <x v="0"/>
    <x v="0"/>
    <x v="0"/>
    <x v="0"/>
    <x v="0"/>
    <x v="0"/>
    <n v="-508200.8"/>
    <x v="0"/>
    <x v="0"/>
    <x v="0"/>
  </r>
  <r>
    <n v="21982"/>
    <n v="49"/>
    <n v="9991263"/>
    <d v="2000-12-27T00:00:00"/>
    <x v="23"/>
    <x v="0"/>
    <x v="2"/>
    <n v="30400"/>
    <n v="28441.15"/>
    <n v="44.75"/>
    <n v="28.15"/>
    <n v="-504640"/>
    <n v="-472123.09"/>
    <x v="0"/>
    <x v="0"/>
    <x v="0"/>
    <x v="0"/>
    <x v="0"/>
    <x v="0"/>
    <x v="0"/>
    <x v="0"/>
    <n v="-418084.84"/>
    <x v="0"/>
    <x v="0"/>
    <x v="0"/>
  </r>
  <r>
    <n v="21982"/>
    <n v="49"/>
    <n v="9991263"/>
    <d v="2000-12-27T00:00:00"/>
    <x v="24"/>
    <x v="0"/>
    <x v="2"/>
    <n v="35200"/>
    <n v="32790.6"/>
    <n v="44.75"/>
    <n v="28.15"/>
    <n v="-584320"/>
    <n v="-544323.96"/>
    <x v="0"/>
    <x v="0"/>
    <x v="0"/>
    <x v="0"/>
    <x v="0"/>
    <x v="0"/>
    <x v="0"/>
    <x v="0"/>
    <n v="-482020.98"/>
    <x v="0"/>
    <x v="0"/>
    <x v="0"/>
  </r>
  <r>
    <n v="21999"/>
    <n v="54"/>
    <n v="9991276"/>
    <d v="2001-01-02T00:00:00"/>
    <x v="0"/>
    <x v="0"/>
    <x v="0"/>
    <n v="16000"/>
    <n v="15950.53"/>
    <n v="37"/>
    <n v="25.1"/>
    <n v="-190400"/>
    <n v="-189811.30699999997"/>
    <x v="0"/>
    <x v="0"/>
    <x v="0"/>
    <x v="0"/>
    <x v="0"/>
    <x v="0"/>
    <x v="0"/>
    <x v="0"/>
    <n v="-178247.17"/>
    <x v="0"/>
    <x v="0"/>
    <x v="0"/>
  </r>
  <r>
    <n v="22012"/>
    <m/>
    <n v="9991285"/>
    <d v="2001-01-04T00:00:00"/>
    <x v="0"/>
    <x v="0"/>
    <x v="0"/>
    <n v="16000"/>
    <n v="15950.53"/>
    <n v="39.75"/>
    <n v="25.1"/>
    <n v="-234400"/>
    <n v="-233675.26449999999"/>
    <x v="0"/>
    <x v="0"/>
    <x v="0"/>
    <x v="0"/>
    <x v="0"/>
    <x v="0"/>
    <x v="0"/>
    <x v="0"/>
    <n v="-222111.13"/>
    <x v="0"/>
    <x v="0"/>
    <x v="0"/>
  </r>
  <r>
    <n v="22017"/>
    <n v="61"/>
    <n v="9991290"/>
    <d v="2001-01-05T00:00:00"/>
    <x v="0"/>
    <x v="2"/>
    <x v="1"/>
    <n v="775"/>
    <n v="772.6"/>
    <n v="165"/>
    <n v="17.5"/>
    <n v="-114312.5"/>
    <n v="-113958.5"/>
    <x v="0"/>
    <x v="1"/>
    <x v="0"/>
    <x v="0"/>
    <x v="0"/>
    <x v="0"/>
    <x v="0"/>
    <x v="0"/>
    <n v="-115890.57"/>
    <x v="0"/>
    <x v="0"/>
    <x v="0"/>
  </r>
  <r>
    <n v="22018"/>
    <n v="60"/>
    <n v="9991291"/>
    <d v="2001-01-05T00:00:00"/>
    <x v="0"/>
    <x v="2"/>
    <x v="0"/>
    <n v="1550"/>
    <n v="1545.21"/>
    <n v="165"/>
    <n v="17.5"/>
    <n v="-228625"/>
    <n v="-227918.47500000001"/>
    <x v="0"/>
    <x v="1"/>
    <x v="0"/>
    <x v="0"/>
    <x v="0"/>
    <x v="0"/>
    <x v="0"/>
    <x v="0"/>
    <n v="-231781.14"/>
    <x v="0"/>
    <x v="0"/>
    <x v="0"/>
  </r>
  <r>
    <n v="22038"/>
    <n v="63"/>
    <n v="9991311"/>
    <d v="2001-01-08T00:00:00"/>
    <x v="0"/>
    <x v="1"/>
    <x v="0"/>
    <n v="21200"/>
    <n v="21134.45"/>
    <n v="25.75"/>
    <n v="17.5"/>
    <n v="-174900"/>
    <n v="-174359.21249999999"/>
    <x v="0"/>
    <x v="0"/>
    <x v="0"/>
    <x v="0"/>
    <x v="0"/>
    <x v="0"/>
    <x v="0"/>
    <x v="0"/>
    <n v="-174359.21"/>
    <x v="0"/>
    <x v="0"/>
    <x v="0"/>
  </r>
  <r>
    <n v="22390"/>
    <n v="85"/>
    <n v="9991503"/>
    <d v="2001-01-31T00:00:00"/>
    <x v="1"/>
    <x v="2"/>
    <x v="0"/>
    <n v="1550"/>
    <n v="1542.48"/>
    <n v="90"/>
    <n v="48.75"/>
    <n v="-63937.5"/>
    <n v="-63627.3"/>
    <x v="0"/>
    <x v="1"/>
    <x v="0"/>
    <x v="0"/>
    <x v="0"/>
    <x v="0"/>
    <x v="0"/>
    <x v="0"/>
    <n v="-87150.12"/>
    <x v="0"/>
    <x v="0"/>
    <x v="0"/>
  </r>
  <r>
    <n v="22390"/>
    <n v="85"/>
    <n v="9991503"/>
    <d v="2001-01-31T00:00:00"/>
    <x v="2"/>
    <x v="2"/>
    <x v="0"/>
    <n v="1400"/>
    <n v="1391.16"/>
    <n v="90"/>
    <n v="48.75"/>
    <n v="-57750"/>
    <n v="-57385.35"/>
    <x v="0"/>
    <x v="1"/>
    <x v="0"/>
    <x v="0"/>
    <x v="0"/>
    <x v="0"/>
    <x v="0"/>
    <x v="0"/>
    <n v="-78600.5"/>
    <x v="0"/>
    <x v="0"/>
    <x v="0"/>
  </r>
  <r>
    <n v="22390"/>
    <n v="85"/>
    <n v="9991503"/>
    <d v="2001-01-31T00:00:00"/>
    <x v="3"/>
    <x v="2"/>
    <x v="0"/>
    <n v="1550"/>
    <n v="1537.68"/>
    <n v="90"/>
    <n v="48.75"/>
    <n v="-63937.5"/>
    <n v="-63429.3"/>
    <x v="0"/>
    <x v="1"/>
    <x v="0"/>
    <x v="0"/>
    <x v="0"/>
    <x v="0"/>
    <x v="0"/>
    <x v="0"/>
    <n v="-86879.03"/>
    <x v="0"/>
    <x v="0"/>
    <x v="0"/>
  </r>
  <r>
    <n v="22390"/>
    <n v="85"/>
    <n v="9991503"/>
    <d v="2001-01-31T00:00:00"/>
    <x v="4"/>
    <x v="2"/>
    <x v="0"/>
    <n v="1500"/>
    <n v="1486.07"/>
    <n v="90"/>
    <n v="48.75"/>
    <n v="-61875"/>
    <n v="-61300.387499999997"/>
    <x v="0"/>
    <x v="1"/>
    <x v="0"/>
    <x v="0"/>
    <x v="0"/>
    <x v="0"/>
    <x v="0"/>
    <x v="0"/>
    <n v="-83962.75"/>
    <x v="0"/>
    <x v="0"/>
    <x v="0"/>
  </r>
  <r>
    <n v="22390"/>
    <n v="85"/>
    <n v="9991503"/>
    <d v="2001-01-31T00:00:00"/>
    <x v="5"/>
    <x v="2"/>
    <x v="0"/>
    <n v="1550"/>
    <n v="1532.9"/>
    <n v="90"/>
    <n v="48.75"/>
    <n v="-63937.5"/>
    <n v="-63232.125000000007"/>
    <x v="0"/>
    <x v="1"/>
    <x v="0"/>
    <x v="0"/>
    <x v="0"/>
    <x v="0"/>
    <x v="0"/>
    <x v="0"/>
    <n v="-86609.03"/>
    <x v="0"/>
    <x v="0"/>
    <x v="0"/>
  </r>
  <r>
    <n v="22390"/>
    <n v="85"/>
    <n v="9991503"/>
    <d v="2001-01-31T00:00:00"/>
    <x v="6"/>
    <x v="2"/>
    <x v="0"/>
    <n v="1500"/>
    <n v="1480.89"/>
    <n v="90"/>
    <n v="117"/>
    <n v="40500"/>
    <n v="39984.03"/>
    <x v="0"/>
    <x v="1"/>
    <x v="0"/>
    <x v="0"/>
    <x v="0"/>
    <x v="0"/>
    <x v="0"/>
    <x v="0"/>
    <n v="-25915.66"/>
    <x v="0"/>
    <x v="0"/>
    <x v="0"/>
  </r>
  <r>
    <n v="22390"/>
    <n v="85"/>
    <n v="9991503"/>
    <d v="2001-01-31T00:00:00"/>
    <x v="7"/>
    <x v="2"/>
    <x v="0"/>
    <n v="1550"/>
    <n v="1527.34"/>
    <n v="90"/>
    <n v="123.5"/>
    <n v="51925"/>
    <n v="51165.89"/>
    <x v="0"/>
    <x v="1"/>
    <x v="0"/>
    <x v="0"/>
    <x v="0"/>
    <x v="0"/>
    <x v="0"/>
    <x v="0"/>
    <n v="-26728.41"/>
    <x v="0"/>
    <x v="0"/>
    <x v="0"/>
  </r>
  <r>
    <n v="22390"/>
    <n v="85"/>
    <n v="9991503"/>
    <d v="2001-01-31T00:00:00"/>
    <x v="8"/>
    <x v="2"/>
    <x v="0"/>
    <n v="1550"/>
    <n v="1524.04"/>
    <n v="90"/>
    <n v="120.25"/>
    <n v="46887.5"/>
    <n v="46102.21"/>
    <x v="0"/>
    <x v="1"/>
    <x v="0"/>
    <x v="0"/>
    <x v="0"/>
    <x v="0"/>
    <x v="0"/>
    <x v="0"/>
    <n v="-26670.69"/>
    <x v="0"/>
    <x v="0"/>
    <x v="0"/>
  </r>
  <r>
    <n v="22390"/>
    <n v="85"/>
    <n v="9991503"/>
    <d v="2001-01-31T00:00:00"/>
    <x v="9"/>
    <x v="2"/>
    <x v="0"/>
    <n v="1500"/>
    <n v="1471.65"/>
    <n v="90"/>
    <n v="78"/>
    <n v="-18000"/>
    <n v="-17659.8"/>
    <x v="0"/>
    <x v="1"/>
    <x v="0"/>
    <x v="0"/>
    <x v="0"/>
    <x v="0"/>
    <x v="0"/>
    <x v="0"/>
    <n v="-25753.82"/>
    <x v="0"/>
    <x v="0"/>
    <x v="0"/>
  </r>
  <r>
    <n v="22390"/>
    <n v="85"/>
    <n v="9991503"/>
    <d v="2001-01-31T00:00:00"/>
    <x v="10"/>
    <x v="2"/>
    <x v="0"/>
    <n v="1550"/>
    <n v="1517.05"/>
    <n v="90"/>
    <n v="32.5"/>
    <n v="-89125"/>
    <n v="-87230.375"/>
    <x v="0"/>
    <x v="1"/>
    <x v="0"/>
    <x v="0"/>
    <x v="0"/>
    <x v="0"/>
    <x v="0"/>
    <x v="0"/>
    <n v="-117571.46"/>
    <x v="0"/>
    <x v="0"/>
    <x v="0"/>
  </r>
  <r>
    <n v="22390"/>
    <n v="85"/>
    <n v="9991503"/>
    <d v="2001-01-31T00:00:00"/>
    <x v="11"/>
    <x v="2"/>
    <x v="0"/>
    <n v="1500"/>
    <n v="1464.32"/>
    <n v="90"/>
    <n v="32.5"/>
    <n v="-86250"/>
    <n v="-84198.399999999994"/>
    <x v="0"/>
    <x v="1"/>
    <x v="0"/>
    <x v="0"/>
    <x v="0"/>
    <x v="0"/>
    <x v="0"/>
    <x v="0"/>
    <n v="-113484.91"/>
    <x v="0"/>
    <x v="0"/>
    <x v="0"/>
  </r>
  <r>
    <n v="22390"/>
    <n v="85"/>
    <n v="9991503"/>
    <d v="2001-01-31T00:00:00"/>
    <x v="12"/>
    <x v="2"/>
    <x v="0"/>
    <n v="1550"/>
    <n v="1508.99"/>
    <n v="90"/>
    <n v="32.5"/>
    <n v="-89125"/>
    <n v="-86766.925000000003"/>
    <x v="0"/>
    <x v="1"/>
    <x v="0"/>
    <x v="0"/>
    <x v="0"/>
    <x v="0"/>
    <x v="0"/>
    <x v="0"/>
    <n v="-116946.39"/>
    <x v="0"/>
    <x v="0"/>
    <x v="0"/>
  </r>
  <r>
    <n v="22395"/>
    <n v="84"/>
    <n v="9991505"/>
    <d v="2001-02-01T00:00:00"/>
    <x v="7"/>
    <x v="0"/>
    <x v="0"/>
    <n v="17600"/>
    <n v="17342.669999999998"/>
    <n v="92.5"/>
    <n v="49.6"/>
    <n v="-755040"/>
    <n v="-744000.54299999995"/>
    <x v="0"/>
    <x v="0"/>
    <x v="0"/>
    <x v="0"/>
    <x v="0"/>
    <x v="0"/>
    <x v="0"/>
    <x v="0"/>
    <n v="-685035.58"/>
    <x v="0"/>
    <x v="0"/>
    <x v="0"/>
  </r>
  <r>
    <n v="22395"/>
    <n v="84"/>
    <n v="9991505"/>
    <d v="2001-02-01T00:00:00"/>
    <x v="8"/>
    <x v="0"/>
    <x v="0"/>
    <n v="17600"/>
    <n v="17305.22"/>
    <n v="92.5"/>
    <n v="49.6"/>
    <n v="-755040"/>
    <n v="-742393.93800000008"/>
    <x v="0"/>
    <x v="0"/>
    <x v="0"/>
    <x v="0"/>
    <x v="0"/>
    <x v="0"/>
    <x v="0"/>
    <x v="0"/>
    <n v="-683556.3"/>
    <x v="0"/>
    <x v="0"/>
    <x v="0"/>
  </r>
  <r>
    <n v="23721"/>
    <n v="131"/>
    <n v="9992817"/>
    <d v="2001-03-13T00:00:00"/>
    <x v="1"/>
    <x v="0"/>
    <x v="0"/>
    <n v="17600"/>
    <n v="17514.61"/>
    <n v="51.5"/>
    <n v="30.08"/>
    <n v="-376992"/>
    <n v="-375162.94620000006"/>
    <x v="0"/>
    <x v="0"/>
    <x v="0"/>
    <x v="0"/>
    <x v="0"/>
    <x v="0"/>
    <x v="0"/>
    <x v="0"/>
    <n v="-381818.96"/>
    <x v="0"/>
    <x v="0"/>
    <x v="0"/>
  </r>
  <r>
    <n v="23721"/>
    <n v="131"/>
    <n v="9992817"/>
    <d v="2001-03-13T00:00:00"/>
    <x v="2"/>
    <x v="0"/>
    <x v="0"/>
    <n v="16000"/>
    <n v="15898.96"/>
    <n v="51.5"/>
    <n v="30.08"/>
    <n v="-342720"/>
    <n v="-340555.72320000001"/>
    <x v="0"/>
    <x v="0"/>
    <x v="0"/>
    <x v="0"/>
    <x v="0"/>
    <x v="0"/>
    <x v="0"/>
    <x v="0"/>
    <n v="-346597.78"/>
    <x v="0"/>
    <x v="0"/>
    <x v="0"/>
  </r>
  <r>
    <n v="23721"/>
    <n v="131"/>
    <n v="9992817"/>
    <d v="2001-03-13T00:00:00"/>
    <x v="3"/>
    <x v="0"/>
    <x v="0"/>
    <n v="16800"/>
    <n v="16666.490000000002"/>
    <n v="51.5"/>
    <n v="27.2"/>
    <n v="-408240"/>
    <n v="-404995.70700000005"/>
    <x v="0"/>
    <x v="0"/>
    <x v="0"/>
    <x v="0"/>
    <x v="0"/>
    <x v="0"/>
    <x v="0"/>
    <x v="0"/>
    <n v="-399162.37"/>
    <x v="0"/>
    <x v="0"/>
    <x v="0"/>
  </r>
  <r>
    <n v="23721"/>
    <n v="131"/>
    <n v="9992817"/>
    <d v="2001-03-13T00:00:00"/>
    <x v="4"/>
    <x v="0"/>
    <x v="0"/>
    <n v="17600"/>
    <n v="17436.509999999998"/>
    <n v="51.5"/>
    <n v="27.2"/>
    <n v="-427680"/>
    <n v="-423707.19299999997"/>
    <x v="0"/>
    <x v="0"/>
    <x v="0"/>
    <x v="0"/>
    <x v="0"/>
    <x v="0"/>
    <x v="0"/>
    <x v="0"/>
    <n v="-417604.05"/>
    <x v="0"/>
    <x v="0"/>
    <x v="0"/>
  </r>
  <r>
    <n v="23721"/>
    <n v="131"/>
    <n v="9992817"/>
    <d v="2001-03-13T00:00:00"/>
    <x v="5"/>
    <x v="0"/>
    <x v="0"/>
    <n v="17600"/>
    <n v="17405.87"/>
    <n v="51.5"/>
    <n v="29.44"/>
    <n v="-388256"/>
    <n v="-383973.49219999998"/>
    <x v="0"/>
    <x v="0"/>
    <x v="0"/>
    <x v="0"/>
    <x v="0"/>
    <x v="0"/>
    <x v="0"/>
    <x v="0"/>
    <n v="-355079.7"/>
    <x v="0"/>
    <x v="0"/>
    <x v="0"/>
  </r>
  <r>
    <n v="23721"/>
    <n v="131"/>
    <n v="9992817"/>
    <d v="2001-03-13T00:00:00"/>
    <x v="6"/>
    <x v="0"/>
    <x v="0"/>
    <n v="16000"/>
    <n v="15796.21"/>
    <n v="51.5"/>
    <n v="36.799999999999997"/>
    <n v="-235200"/>
    <n v="-232204.28700000004"/>
    <x v="0"/>
    <x v="0"/>
    <x v="0"/>
    <x v="0"/>
    <x v="0"/>
    <x v="0"/>
    <x v="0"/>
    <x v="0"/>
    <n v="-165860.22"/>
    <x v="0"/>
    <x v="0"/>
    <x v="0"/>
  </r>
  <r>
    <n v="23721"/>
    <n v="131"/>
    <n v="9992817"/>
    <d v="2001-03-13T00:00:00"/>
    <x v="7"/>
    <x v="0"/>
    <x v="0"/>
    <n v="17600"/>
    <n v="17342.669999999998"/>
    <n v="51.5"/>
    <n v="49.6"/>
    <n v="-33440"/>
    <n v="-32951.072999999975"/>
    <x v="0"/>
    <x v="0"/>
    <x v="0"/>
    <x v="0"/>
    <x v="0"/>
    <x v="0"/>
    <x v="0"/>
    <x v="0"/>
    <n v="26014.01"/>
    <x v="0"/>
    <x v="0"/>
    <x v="0"/>
  </r>
  <r>
    <n v="23721"/>
    <n v="131"/>
    <n v="9992817"/>
    <d v="2001-03-13T00:00:00"/>
    <x v="8"/>
    <x v="0"/>
    <x v="0"/>
    <n v="17600"/>
    <n v="17305.22"/>
    <n v="51.5"/>
    <n v="49.6"/>
    <n v="-33440"/>
    <n v="-32879.917999999976"/>
    <x v="0"/>
    <x v="0"/>
    <x v="0"/>
    <x v="0"/>
    <x v="0"/>
    <x v="0"/>
    <x v="0"/>
    <x v="0"/>
    <n v="25957.83"/>
    <x v="0"/>
    <x v="0"/>
    <x v="0"/>
  </r>
  <r>
    <n v="23721"/>
    <n v="131"/>
    <n v="9992817"/>
    <d v="2001-03-13T00:00:00"/>
    <x v="9"/>
    <x v="0"/>
    <x v="0"/>
    <n v="16000"/>
    <n v="15697.57"/>
    <n v="51.5"/>
    <n v="26.4"/>
    <n v="-401600"/>
    <n v="-394009.00700000004"/>
    <x v="0"/>
    <x v="0"/>
    <x v="0"/>
    <x v="0"/>
    <x v="0"/>
    <x v="0"/>
    <x v="0"/>
    <x v="0"/>
    <n v="-370462.56"/>
    <x v="0"/>
    <x v="0"/>
    <x v="0"/>
  </r>
  <r>
    <n v="23721"/>
    <n v="131"/>
    <n v="9992817"/>
    <d v="2001-03-13T00:00:00"/>
    <x v="10"/>
    <x v="0"/>
    <x v="0"/>
    <n v="18400"/>
    <n v="18008.86"/>
    <n v="51.5"/>
    <n v="25.76"/>
    <n v="-473616"/>
    <n v="-463548.0564"/>
    <x v="0"/>
    <x v="0"/>
    <x v="0"/>
    <x v="0"/>
    <x v="0"/>
    <x v="0"/>
    <x v="0"/>
    <x v="0"/>
    <n v="-425009.21"/>
    <x v="0"/>
    <x v="0"/>
    <x v="0"/>
  </r>
  <r>
    <n v="23721"/>
    <n v="131"/>
    <n v="9992817"/>
    <d v="2001-03-13T00:00:00"/>
    <x v="11"/>
    <x v="0"/>
    <x v="0"/>
    <n v="16000"/>
    <n v="15619.43"/>
    <n v="51.5"/>
    <n v="25.92"/>
    <n v="-409280"/>
    <n v="-399545.01939999999"/>
    <x v="0"/>
    <x v="0"/>
    <x v="0"/>
    <x v="0"/>
    <x v="0"/>
    <x v="0"/>
    <x v="0"/>
    <x v="0"/>
    <n v="-368618.91"/>
    <x v="0"/>
    <x v="0"/>
    <x v="0"/>
  </r>
  <r>
    <n v="23721"/>
    <n v="131"/>
    <n v="9992817"/>
    <d v="2001-03-13T00:00:00"/>
    <x v="12"/>
    <x v="0"/>
    <x v="0"/>
    <n v="16800"/>
    <n v="16355.46"/>
    <n v="51.5"/>
    <n v="25.92"/>
    <n v="-429744"/>
    <n v="-418372.66679999995"/>
    <x v="0"/>
    <x v="0"/>
    <x v="0"/>
    <x v="0"/>
    <x v="0"/>
    <x v="0"/>
    <x v="0"/>
    <x v="0"/>
    <n v="-385988.39"/>
    <x v="0"/>
    <x v="0"/>
    <x v="0"/>
  </r>
  <r>
    <n v="23753"/>
    <n v="138"/>
    <n v="9992849"/>
    <d v="2001-03-14T00:00:00"/>
    <x v="1"/>
    <x v="0"/>
    <x v="0"/>
    <n v="17600"/>
    <n v="17514.61"/>
    <n v="51"/>
    <n v="30.08"/>
    <n v="-368192"/>
    <n v="-366405.64120000007"/>
    <x v="0"/>
    <x v="0"/>
    <x v="0"/>
    <x v="0"/>
    <x v="0"/>
    <x v="0"/>
    <x v="0"/>
    <x v="0"/>
    <n v="-373061.65"/>
    <x v="0"/>
    <x v="0"/>
    <x v="0"/>
  </r>
  <r>
    <n v="23753"/>
    <n v="138"/>
    <n v="9992849"/>
    <d v="2001-03-14T00:00:00"/>
    <x v="2"/>
    <x v="0"/>
    <x v="0"/>
    <n v="16000"/>
    <n v="15898.96"/>
    <n v="51"/>
    <n v="30.08"/>
    <n v="-334720"/>
    <n v="-332606.24320000003"/>
    <x v="0"/>
    <x v="0"/>
    <x v="0"/>
    <x v="0"/>
    <x v="0"/>
    <x v="0"/>
    <x v="0"/>
    <x v="0"/>
    <n v="-338648.3"/>
    <x v="0"/>
    <x v="0"/>
    <x v="0"/>
  </r>
  <r>
    <n v="23753"/>
    <n v="138"/>
    <n v="9992849"/>
    <d v="2001-03-14T00:00:00"/>
    <x v="3"/>
    <x v="0"/>
    <x v="0"/>
    <n v="16800"/>
    <n v="16666.490000000002"/>
    <n v="51"/>
    <n v="27.2"/>
    <n v="-399840"/>
    <n v="-396662.46200000006"/>
    <x v="0"/>
    <x v="0"/>
    <x v="0"/>
    <x v="0"/>
    <x v="0"/>
    <x v="0"/>
    <x v="0"/>
    <x v="0"/>
    <n v="-390829.13"/>
    <x v="0"/>
    <x v="0"/>
    <x v="0"/>
  </r>
  <r>
    <n v="23753"/>
    <n v="138"/>
    <n v="9992849"/>
    <d v="2001-03-14T00:00:00"/>
    <x v="4"/>
    <x v="0"/>
    <x v="0"/>
    <n v="17600"/>
    <n v="17436.509999999998"/>
    <n v="51"/>
    <n v="27.2"/>
    <n v="-418880"/>
    <n v="-414988.93799999997"/>
    <x v="0"/>
    <x v="0"/>
    <x v="0"/>
    <x v="0"/>
    <x v="0"/>
    <x v="0"/>
    <x v="0"/>
    <x v="0"/>
    <n v="-408885.79"/>
    <x v="0"/>
    <x v="0"/>
    <x v="0"/>
  </r>
  <r>
    <n v="23753"/>
    <n v="138"/>
    <n v="9992849"/>
    <d v="2001-03-14T00:00:00"/>
    <x v="5"/>
    <x v="0"/>
    <x v="0"/>
    <n v="17600"/>
    <n v="17405.87"/>
    <n v="51"/>
    <n v="29.44"/>
    <n v="-379456"/>
    <n v="-375270.55719999998"/>
    <x v="0"/>
    <x v="0"/>
    <x v="0"/>
    <x v="0"/>
    <x v="0"/>
    <x v="0"/>
    <x v="0"/>
    <x v="0"/>
    <n v="-346376.77"/>
    <x v="0"/>
    <x v="0"/>
    <x v="0"/>
  </r>
  <r>
    <n v="23753"/>
    <n v="138"/>
    <n v="9992849"/>
    <d v="2001-03-14T00:00:00"/>
    <x v="6"/>
    <x v="0"/>
    <x v="0"/>
    <n v="16000"/>
    <n v="15796.21"/>
    <n v="51"/>
    <n v="36.799999999999997"/>
    <n v="-227200"/>
    <n v="-224306.18200000003"/>
    <x v="0"/>
    <x v="0"/>
    <x v="0"/>
    <x v="0"/>
    <x v="0"/>
    <x v="0"/>
    <x v="0"/>
    <x v="0"/>
    <n v="-157962.12"/>
    <x v="0"/>
    <x v="0"/>
    <x v="0"/>
  </r>
  <r>
    <n v="23753"/>
    <n v="138"/>
    <n v="9992849"/>
    <d v="2001-03-14T00:00:00"/>
    <x v="7"/>
    <x v="0"/>
    <x v="0"/>
    <n v="17600"/>
    <n v="17342.669999999998"/>
    <n v="51"/>
    <n v="49.6"/>
    <n v="-24640"/>
    <n v="-24279.737999999972"/>
    <x v="0"/>
    <x v="0"/>
    <x v="0"/>
    <x v="0"/>
    <x v="0"/>
    <x v="0"/>
    <x v="0"/>
    <x v="0"/>
    <n v="34685.35"/>
    <x v="0"/>
    <x v="0"/>
    <x v="0"/>
  </r>
  <r>
    <n v="23753"/>
    <n v="138"/>
    <n v="9992849"/>
    <d v="2001-03-14T00:00:00"/>
    <x v="8"/>
    <x v="0"/>
    <x v="0"/>
    <n v="17600"/>
    <n v="17305.22"/>
    <n v="51"/>
    <n v="49.6"/>
    <n v="-24640"/>
    <n v="-24227.307999999975"/>
    <x v="0"/>
    <x v="0"/>
    <x v="0"/>
    <x v="0"/>
    <x v="0"/>
    <x v="0"/>
    <x v="0"/>
    <x v="0"/>
    <n v="34610.449999999997"/>
    <x v="0"/>
    <x v="0"/>
    <x v="0"/>
  </r>
  <r>
    <n v="23753"/>
    <n v="138"/>
    <n v="9992849"/>
    <d v="2001-03-14T00:00:00"/>
    <x v="9"/>
    <x v="0"/>
    <x v="0"/>
    <n v="16000"/>
    <n v="15697.57"/>
    <n v="51"/>
    <n v="26.4"/>
    <n v="-393600"/>
    <n v="-386160.22200000001"/>
    <x v="0"/>
    <x v="0"/>
    <x v="0"/>
    <x v="0"/>
    <x v="0"/>
    <x v="0"/>
    <x v="0"/>
    <x v="0"/>
    <n v="-362613.78"/>
    <x v="0"/>
    <x v="0"/>
    <x v="0"/>
  </r>
  <r>
    <n v="23753"/>
    <n v="138"/>
    <n v="9992849"/>
    <d v="2001-03-14T00:00:00"/>
    <x v="10"/>
    <x v="0"/>
    <x v="0"/>
    <n v="18400"/>
    <n v="18008.86"/>
    <n v="51"/>
    <n v="25.76"/>
    <n v="-464416"/>
    <n v="-454543.62640000001"/>
    <x v="0"/>
    <x v="0"/>
    <x v="0"/>
    <x v="0"/>
    <x v="0"/>
    <x v="0"/>
    <x v="0"/>
    <x v="0"/>
    <n v="-416004.77"/>
    <x v="0"/>
    <x v="0"/>
    <x v="0"/>
  </r>
  <r>
    <n v="23753"/>
    <n v="138"/>
    <n v="9992849"/>
    <d v="2001-03-14T00:00:00"/>
    <x v="11"/>
    <x v="0"/>
    <x v="0"/>
    <n v="16000"/>
    <n v="15619.43"/>
    <n v="51"/>
    <n v="25.92"/>
    <n v="-401280"/>
    <n v="-391735.30439999996"/>
    <x v="0"/>
    <x v="0"/>
    <x v="0"/>
    <x v="0"/>
    <x v="0"/>
    <x v="0"/>
    <x v="0"/>
    <x v="0"/>
    <n v="-360809.2"/>
    <x v="0"/>
    <x v="0"/>
    <x v="0"/>
  </r>
  <r>
    <n v="23753"/>
    <n v="138"/>
    <n v="9992849"/>
    <d v="2001-03-14T00:00:00"/>
    <x v="12"/>
    <x v="0"/>
    <x v="0"/>
    <n v="16800"/>
    <n v="16355.46"/>
    <n v="51"/>
    <n v="25.92"/>
    <n v="-421344"/>
    <n v="-410194.93679999997"/>
    <x v="0"/>
    <x v="0"/>
    <x v="0"/>
    <x v="0"/>
    <x v="0"/>
    <x v="0"/>
    <x v="0"/>
    <x v="0"/>
    <n v="-377810.66"/>
    <x v="0"/>
    <x v="0"/>
    <x v="0"/>
  </r>
  <r>
    <n v="23860"/>
    <n v="161"/>
    <n v="9992910"/>
    <d v="2001-03-27T00:00:00"/>
    <x v="0"/>
    <x v="0"/>
    <x v="0"/>
    <n v="-16000"/>
    <n v="-15950.53"/>
    <n v="42.5"/>
    <n v="24.9"/>
    <n v="281600"/>
    <n v="280729.32800000004"/>
    <x v="0"/>
    <x v="0"/>
    <x v="0"/>
    <x v="0"/>
    <x v="0"/>
    <x v="0"/>
    <x v="1"/>
    <x v="0"/>
    <n v="265975.09000000003"/>
    <x v="0"/>
    <x v="0"/>
    <x v="0"/>
  </r>
  <r>
    <n v="23997"/>
    <n v="170"/>
    <n v="9992997"/>
    <d v="2001-04-06T00:00:00"/>
    <x v="1"/>
    <x v="0"/>
    <x v="0"/>
    <n v="-17600"/>
    <n v="-17514.61"/>
    <n v="48.5"/>
    <n v="29.61"/>
    <n v="332464"/>
    <n v="330850.9829"/>
    <x v="0"/>
    <x v="0"/>
    <x v="0"/>
    <x v="0"/>
    <x v="0"/>
    <x v="0"/>
    <x v="1"/>
    <x v="0"/>
    <n v="329275.13"/>
    <x v="0"/>
    <x v="0"/>
    <x v="0"/>
  </r>
  <r>
    <n v="23997"/>
    <n v="170"/>
    <n v="9992997"/>
    <d v="2001-04-06T00:00:00"/>
    <x v="2"/>
    <x v="0"/>
    <x v="0"/>
    <n v="-16000"/>
    <n v="-15898.96"/>
    <n v="48.5"/>
    <n v="29.61"/>
    <n v="302240"/>
    <n v="300331.35440000001"/>
    <x v="0"/>
    <x v="0"/>
    <x v="0"/>
    <x v="0"/>
    <x v="0"/>
    <x v="0"/>
    <x v="1"/>
    <x v="0"/>
    <n v="298900.89"/>
    <x v="0"/>
    <x v="0"/>
    <x v="0"/>
  </r>
  <r>
    <n v="24170"/>
    <n v="180"/>
    <n v="9993157"/>
    <d v="2001-04-16T00:00:00"/>
    <x v="7"/>
    <x v="0"/>
    <x v="0"/>
    <n v="17600"/>
    <n v="17342.669999999998"/>
    <n v="91"/>
    <n v="49.6"/>
    <n v="-728640"/>
    <n v="-717986.53799999994"/>
    <x v="0"/>
    <x v="0"/>
    <x v="0"/>
    <x v="0"/>
    <x v="0"/>
    <x v="0"/>
    <x v="0"/>
    <x v="0"/>
    <n v="-659021.56999999995"/>
    <x v="0"/>
    <x v="0"/>
    <x v="0"/>
  </r>
  <r>
    <n v="24170"/>
    <n v="180"/>
    <n v="9993157"/>
    <d v="2001-04-16T00:00:00"/>
    <x v="8"/>
    <x v="0"/>
    <x v="0"/>
    <n v="17600"/>
    <n v="17305.22"/>
    <n v="91"/>
    <n v="49.6"/>
    <n v="-728640"/>
    <n v="-716436.10800000001"/>
    <x v="0"/>
    <x v="0"/>
    <x v="0"/>
    <x v="0"/>
    <x v="0"/>
    <x v="0"/>
    <x v="0"/>
    <x v="0"/>
    <n v="-657598.47"/>
    <x v="0"/>
    <x v="0"/>
    <x v="0"/>
  </r>
  <r>
    <n v="24228"/>
    <n v="195"/>
    <n v="9993202"/>
    <d v="2001-04-18T00:00:00"/>
    <x v="1"/>
    <x v="0"/>
    <x v="0"/>
    <n v="17600"/>
    <n v="17514.61"/>
    <n v="48"/>
    <n v="30.08"/>
    <n v="-315392"/>
    <n v="-313861.81120000005"/>
    <x v="0"/>
    <x v="0"/>
    <x v="0"/>
    <x v="0"/>
    <x v="0"/>
    <x v="0"/>
    <x v="0"/>
    <x v="0"/>
    <n v="-320517.82"/>
    <x v="0"/>
    <x v="0"/>
    <x v="0"/>
  </r>
  <r>
    <n v="24228"/>
    <n v="195"/>
    <n v="9993202"/>
    <d v="2001-04-18T00:00:00"/>
    <x v="2"/>
    <x v="0"/>
    <x v="0"/>
    <n v="16000"/>
    <n v="15898.96"/>
    <n v="48"/>
    <n v="30.08"/>
    <n v="-286720"/>
    <n v="-284909.36320000002"/>
    <x v="0"/>
    <x v="0"/>
    <x v="0"/>
    <x v="0"/>
    <x v="0"/>
    <x v="0"/>
    <x v="0"/>
    <x v="0"/>
    <n v="-290951.40999999997"/>
    <x v="0"/>
    <x v="0"/>
    <x v="0"/>
  </r>
  <r>
    <n v="24227"/>
    <n v="194"/>
    <n v="9993201"/>
    <d v="2001-04-18T00:00:00"/>
    <x v="13"/>
    <x v="2"/>
    <x v="0"/>
    <n v="1550"/>
    <n v="1504.52"/>
    <n v="70.239999999999995"/>
    <n v="32.25"/>
    <n v="-58884.5"/>
    <n v="-57156.714799999994"/>
    <x v="0"/>
    <x v="1"/>
    <x v="0"/>
    <x v="0"/>
    <x v="0"/>
    <x v="0"/>
    <x v="0"/>
    <x v="0"/>
    <n v="-86870.71"/>
    <x v="0"/>
    <x v="0"/>
    <x v="0"/>
  </r>
  <r>
    <n v="24227"/>
    <n v="194"/>
    <n v="9993201"/>
    <d v="2001-04-18T00:00:00"/>
    <x v="14"/>
    <x v="2"/>
    <x v="0"/>
    <n v="1400"/>
    <n v="1354.86"/>
    <n v="70.239999999999995"/>
    <n v="32.25"/>
    <n v="-53186"/>
    <n v="-51471.131399999991"/>
    <x v="0"/>
    <x v="1"/>
    <x v="0"/>
    <x v="0"/>
    <x v="0"/>
    <x v="0"/>
    <x v="0"/>
    <x v="0"/>
    <n v="-78229.61"/>
    <x v="0"/>
    <x v="0"/>
    <x v="0"/>
  </r>
  <r>
    <n v="24227"/>
    <n v="194"/>
    <n v="9993201"/>
    <d v="2001-04-18T00:00:00"/>
    <x v="15"/>
    <x v="2"/>
    <x v="0"/>
    <n v="1550"/>
    <n v="1495.2"/>
    <n v="70.239999999999995"/>
    <n v="32.25"/>
    <n v="-58884.5"/>
    <n v="-56802.647999999994"/>
    <x v="0"/>
    <x v="1"/>
    <x v="0"/>
    <x v="0"/>
    <x v="0"/>
    <x v="0"/>
    <x v="0"/>
    <x v="0"/>
    <n v="-86332.88"/>
    <x v="0"/>
    <x v="0"/>
    <x v="0"/>
  </r>
  <r>
    <n v="24227"/>
    <n v="194"/>
    <n v="9993201"/>
    <d v="2001-04-18T00:00:00"/>
    <x v="16"/>
    <x v="2"/>
    <x v="0"/>
    <n v="1500"/>
    <n v="1442.06"/>
    <n v="70.239999999999995"/>
    <n v="32.25"/>
    <n v="-56985"/>
    <n v="-54783.859399999994"/>
    <x v="0"/>
    <x v="1"/>
    <x v="0"/>
    <x v="0"/>
    <x v="0"/>
    <x v="0"/>
    <x v="0"/>
    <x v="0"/>
    <n v="-83264.649999999994"/>
    <x v="0"/>
    <x v="0"/>
    <x v="0"/>
  </r>
  <r>
    <n v="24227"/>
    <n v="194"/>
    <n v="9993201"/>
    <d v="2001-04-18T00:00:00"/>
    <x v="17"/>
    <x v="2"/>
    <x v="0"/>
    <n v="1550"/>
    <n v="1484.86"/>
    <n v="70.239999999999995"/>
    <n v="32.25"/>
    <n v="-58884.5"/>
    <n v="-56409.831399999988"/>
    <x v="0"/>
    <x v="1"/>
    <x v="0"/>
    <x v="0"/>
    <x v="0"/>
    <x v="0"/>
    <x v="0"/>
    <x v="0"/>
    <n v="-85735.7"/>
    <x v="0"/>
    <x v="0"/>
    <x v="0"/>
  </r>
  <r>
    <n v="24227"/>
    <n v="194"/>
    <n v="9993201"/>
    <d v="2001-04-18T00:00:00"/>
    <x v="18"/>
    <x v="2"/>
    <x v="0"/>
    <n v="1500"/>
    <n v="1431.73"/>
    <n v="70.239999999999995"/>
    <n v="77.400000000000006"/>
    <n v="10740"/>
    <n v="10251.186800000016"/>
    <x v="0"/>
    <x v="1"/>
    <x v="0"/>
    <x v="0"/>
    <x v="0"/>
    <x v="0"/>
    <x v="0"/>
    <x v="0"/>
    <n v="-76225.05"/>
    <x v="0"/>
    <x v="0"/>
    <x v="0"/>
  </r>
  <r>
    <n v="24227"/>
    <n v="194"/>
    <n v="9993201"/>
    <d v="2001-04-18T00:00:00"/>
    <x v="19"/>
    <x v="2"/>
    <x v="0"/>
    <n v="1550"/>
    <n v="1473.84"/>
    <n v="70.239999999999995"/>
    <n v="81.7"/>
    <n v="17763"/>
    <n v="16890.20640000001"/>
    <x v="0"/>
    <x v="1"/>
    <x v="0"/>
    <x v="0"/>
    <x v="0"/>
    <x v="0"/>
    <x v="0"/>
    <x v="0"/>
    <n v="-78467.09"/>
    <x v="0"/>
    <x v="0"/>
    <x v="0"/>
  </r>
  <r>
    <n v="24227"/>
    <n v="194"/>
    <n v="9993201"/>
    <d v="2001-04-18T00:00:00"/>
    <x v="20"/>
    <x v="2"/>
    <x v="0"/>
    <n v="1550"/>
    <n v="1468.02"/>
    <n v="70.239999999999995"/>
    <n v="79.55"/>
    <n v="14430.5"/>
    <n v="13667.266200000004"/>
    <x v="0"/>
    <x v="1"/>
    <x v="0"/>
    <x v="0"/>
    <x v="0"/>
    <x v="0"/>
    <x v="0"/>
    <x v="0"/>
    <n v="-78157.34"/>
    <x v="0"/>
    <x v="0"/>
    <x v="0"/>
  </r>
  <r>
    <n v="24227"/>
    <n v="194"/>
    <n v="9993201"/>
    <d v="2001-04-18T00:00:00"/>
    <x v="21"/>
    <x v="2"/>
    <x v="0"/>
    <n v="1500"/>
    <n v="1414.98"/>
    <n v="70.239999999999995"/>
    <n v="51.6"/>
    <n v="-27960"/>
    <n v="-26375.22719999999"/>
    <x v="0"/>
    <x v="1"/>
    <x v="0"/>
    <x v="0"/>
    <x v="0"/>
    <x v="0"/>
    <x v="0"/>
    <x v="0"/>
    <n v="-75333.59"/>
    <x v="0"/>
    <x v="0"/>
    <x v="0"/>
  </r>
  <r>
    <n v="24227"/>
    <n v="194"/>
    <n v="9993201"/>
    <d v="2001-04-18T00:00:00"/>
    <x v="22"/>
    <x v="2"/>
    <x v="0"/>
    <n v="1550"/>
    <n v="1456.14"/>
    <n v="70.239999999999995"/>
    <n v="21.5"/>
    <n v="-75547"/>
    <n v="-70972.263599999991"/>
    <x v="0"/>
    <x v="1"/>
    <x v="0"/>
    <x v="0"/>
    <x v="0"/>
    <x v="0"/>
    <x v="0"/>
    <x v="0"/>
    <n v="-97910.57"/>
    <x v="0"/>
    <x v="0"/>
    <x v="0"/>
  </r>
  <r>
    <n v="24227"/>
    <n v="194"/>
    <n v="9993201"/>
    <d v="2001-04-18T00:00:00"/>
    <x v="23"/>
    <x v="2"/>
    <x v="0"/>
    <n v="1500"/>
    <n v="1403.35"/>
    <n v="70.239999999999995"/>
    <n v="21.5"/>
    <n v="-73110"/>
    <n v="-68399.278999999995"/>
    <x v="0"/>
    <x v="1"/>
    <x v="0"/>
    <x v="0"/>
    <x v="0"/>
    <x v="0"/>
    <x v="0"/>
    <x v="0"/>
    <n v="-94360.98"/>
    <x v="0"/>
    <x v="0"/>
    <x v="0"/>
  </r>
  <r>
    <n v="24227"/>
    <n v="194"/>
    <n v="9993201"/>
    <d v="2001-04-18T00:00:00"/>
    <x v="24"/>
    <x v="2"/>
    <x v="0"/>
    <n v="1550"/>
    <n v="1443.9"/>
    <n v="70.239999999999995"/>
    <n v="21.5"/>
    <n v="-75547"/>
    <n v="-70375.686000000002"/>
    <x v="0"/>
    <x v="1"/>
    <x v="0"/>
    <x v="0"/>
    <x v="0"/>
    <x v="0"/>
    <x v="0"/>
    <x v="0"/>
    <n v="-97088.12"/>
    <x v="0"/>
    <x v="0"/>
    <x v="0"/>
  </r>
  <r>
    <n v="24517"/>
    <n v="242"/>
    <n v="9993456"/>
    <d v="2001-05-03T00:00:00"/>
    <x v="6"/>
    <x v="2"/>
    <x v="0"/>
    <n v="1500"/>
    <n v="1480.89"/>
    <n v="95.24"/>
    <n v="117"/>
    <n v="32640"/>
    <n v="32224.166400000009"/>
    <x v="0"/>
    <x v="1"/>
    <x v="0"/>
    <x v="0"/>
    <x v="0"/>
    <x v="0"/>
    <x v="0"/>
    <x v="0"/>
    <n v="-33675.550000000003"/>
    <x v="0"/>
    <x v="0"/>
    <x v="0"/>
  </r>
  <r>
    <n v="24519"/>
    <n v="243"/>
    <n v="9993457"/>
    <d v="2001-05-03T00:00:00"/>
    <x v="6"/>
    <x v="2"/>
    <x v="1"/>
    <n v="750"/>
    <n v="740.45"/>
    <n v="142.74"/>
    <n v="117"/>
    <n v="-19305"/>
    <n v="-19059.183000000008"/>
    <x v="0"/>
    <x v="1"/>
    <x v="0"/>
    <x v="0"/>
    <x v="0"/>
    <x v="0"/>
    <x v="0"/>
    <x v="0"/>
    <n v="-52009.03"/>
    <x v="0"/>
    <x v="0"/>
    <x v="0"/>
  </r>
  <r>
    <n v="24517"/>
    <n v="242"/>
    <n v="9993456"/>
    <d v="2001-05-03T00:00:00"/>
    <x v="7"/>
    <x v="2"/>
    <x v="0"/>
    <n v="1550"/>
    <n v="1527.34"/>
    <n v="95.24"/>
    <n v="123.5"/>
    <n v="43803"/>
    <n v="43162.628400000009"/>
    <x v="0"/>
    <x v="1"/>
    <x v="0"/>
    <x v="0"/>
    <x v="0"/>
    <x v="0"/>
    <x v="0"/>
    <x v="0"/>
    <n v="-34731.660000000003"/>
    <x v="0"/>
    <x v="0"/>
    <x v="0"/>
  </r>
  <r>
    <n v="24519"/>
    <n v="243"/>
    <n v="9993457"/>
    <d v="2001-05-03T00:00:00"/>
    <x v="7"/>
    <x v="2"/>
    <x v="1"/>
    <n v="775"/>
    <n v="763.67"/>
    <n v="142.74"/>
    <n v="123.5"/>
    <n v="-14911"/>
    <n v="-14693.010800000005"/>
    <x v="0"/>
    <x v="1"/>
    <x v="0"/>
    <x v="0"/>
    <x v="0"/>
    <x v="0"/>
    <x v="0"/>
    <x v="0"/>
    <n v="-53640.1"/>
    <x v="0"/>
    <x v="0"/>
    <x v="0"/>
  </r>
  <r>
    <n v="24517"/>
    <n v="242"/>
    <n v="9993456"/>
    <d v="2001-05-03T00:00:00"/>
    <x v="8"/>
    <x v="2"/>
    <x v="0"/>
    <n v="1550"/>
    <n v="1524.04"/>
    <n v="95.24"/>
    <n v="120.25"/>
    <n v="38765.5"/>
    <n v="38116.24040000001"/>
    <x v="0"/>
    <x v="1"/>
    <x v="0"/>
    <x v="0"/>
    <x v="0"/>
    <x v="0"/>
    <x v="0"/>
    <x v="0"/>
    <n v="-34656.660000000003"/>
    <x v="0"/>
    <x v="0"/>
    <x v="0"/>
  </r>
  <r>
    <n v="24519"/>
    <n v="243"/>
    <n v="9993457"/>
    <d v="2001-05-03T00:00:00"/>
    <x v="8"/>
    <x v="2"/>
    <x v="1"/>
    <n v="775"/>
    <n v="762.02"/>
    <n v="142.74"/>
    <n v="120.25"/>
    <n v="-17429.75"/>
    <n v="-17137.829800000007"/>
    <x v="0"/>
    <x v="1"/>
    <x v="0"/>
    <x v="0"/>
    <x v="0"/>
    <x v="0"/>
    <x v="0"/>
    <x v="0"/>
    <n v="-53524.27"/>
    <x v="0"/>
    <x v="0"/>
    <x v="0"/>
  </r>
  <r>
    <n v="24517"/>
    <n v="242"/>
    <n v="9993456"/>
    <d v="2001-05-03T00:00:00"/>
    <x v="9"/>
    <x v="2"/>
    <x v="0"/>
    <n v="1500"/>
    <n v="1471.65"/>
    <n v="95.24"/>
    <n v="78"/>
    <n v="-25860"/>
    <n v="-25371.245999999996"/>
    <x v="0"/>
    <x v="1"/>
    <x v="0"/>
    <x v="0"/>
    <x v="0"/>
    <x v="0"/>
    <x v="0"/>
    <x v="0"/>
    <n v="-33465.25"/>
    <x v="0"/>
    <x v="0"/>
    <x v="0"/>
  </r>
  <r>
    <n v="24519"/>
    <n v="243"/>
    <n v="9993457"/>
    <d v="2001-05-03T00:00:00"/>
    <x v="9"/>
    <x v="2"/>
    <x v="1"/>
    <n v="750"/>
    <n v="735.82"/>
    <n v="142.74"/>
    <n v="78"/>
    <n v="-48555"/>
    <n v="-47636.986800000013"/>
    <x v="0"/>
    <x v="1"/>
    <x v="0"/>
    <x v="0"/>
    <x v="0"/>
    <x v="0"/>
    <x v="0"/>
    <x v="0"/>
    <n v="-51684.24"/>
    <x v="0"/>
    <x v="0"/>
    <x v="0"/>
  </r>
  <r>
    <n v="24517"/>
    <n v="242"/>
    <n v="9993456"/>
    <d v="2001-05-03T00:00:00"/>
    <x v="10"/>
    <x v="2"/>
    <x v="0"/>
    <n v="1550"/>
    <n v="1517.05"/>
    <n v="95.24"/>
    <n v="32.5"/>
    <n v="-97247"/>
    <n v="-95179.71699999999"/>
    <x v="0"/>
    <x v="1"/>
    <x v="0"/>
    <x v="0"/>
    <x v="0"/>
    <x v="0"/>
    <x v="0"/>
    <x v="0"/>
    <n v="-125520.81"/>
    <x v="0"/>
    <x v="0"/>
    <x v="0"/>
  </r>
  <r>
    <n v="24517"/>
    <n v="242"/>
    <n v="9993456"/>
    <d v="2001-05-03T00:00:00"/>
    <x v="11"/>
    <x v="2"/>
    <x v="0"/>
    <n v="1500"/>
    <n v="1464.32"/>
    <n v="95.24"/>
    <n v="32.5"/>
    <n v="-94110"/>
    <n v="-91871.436799999981"/>
    <x v="0"/>
    <x v="1"/>
    <x v="0"/>
    <x v="0"/>
    <x v="0"/>
    <x v="0"/>
    <x v="0"/>
    <x v="0"/>
    <n v="-121157.96"/>
    <x v="0"/>
    <x v="0"/>
    <x v="0"/>
  </r>
  <r>
    <n v="24517"/>
    <n v="242"/>
    <n v="9993456"/>
    <d v="2001-05-03T00:00:00"/>
    <x v="12"/>
    <x v="2"/>
    <x v="0"/>
    <n v="1550"/>
    <n v="1508.99"/>
    <n v="95.24"/>
    <n v="32.5"/>
    <n v="-97247"/>
    <n v="-94674.032599999991"/>
    <x v="0"/>
    <x v="1"/>
    <x v="0"/>
    <x v="0"/>
    <x v="0"/>
    <x v="0"/>
    <x v="0"/>
    <x v="0"/>
    <n v="-124853.47"/>
    <x v="0"/>
    <x v="0"/>
    <x v="0"/>
  </r>
  <r>
    <n v="24536"/>
    <n v="257"/>
    <n v="9993484"/>
    <d v="2001-05-07T00:00:00"/>
    <x v="1"/>
    <x v="0"/>
    <x v="0"/>
    <n v="-17600"/>
    <n v="-17514.61"/>
    <n v="46.3"/>
    <n v="29.61"/>
    <n v="293744"/>
    <n v="292318.84089999995"/>
    <x v="0"/>
    <x v="0"/>
    <x v="0"/>
    <x v="0"/>
    <x v="0"/>
    <x v="0"/>
    <x v="1"/>
    <x v="0"/>
    <n v="290742.98"/>
    <x v="0"/>
    <x v="0"/>
    <x v="0"/>
  </r>
  <r>
    <n v="24536"/>
    <n v="257"/>
    <n v="9993484"/>
    <d v="2001-05-07T00:00:00"/>
    <x v="2"/>
    <x v="0"/>
    <x v="0"/>
    <n v="-16000"/>
    <n v="-15898.96"/>
    <n v="46.3"/>
    <n v="29.61"/>
    <n v="267040"/>
    <n v="265353.64239999995"/>
    <x v="0"/>
    <x v="0"/>
    <x v="0"/>
    <x v="0"/>
    <x v="0"/>
    <x v="0"/>
    <x v="1"/>
    <x v="0"/>
    <n v="263923.17"/>
    <x v="0"/>
    <x v="0"/>
    <x v="0"/>
  </r>
  <r>
    <n v="24536"/>
    <n v="257"/>
    <n v="9993484"/>
    <d v="2001-05-07T00:00:00"/>
    <x v="3"/>
    <x v="0"/>
    <x v="0"/>
    <n v="-16800"/>
    <n v="-16666.490000000002"/>
    <n v="46.3"/>
    <n v="26.78"/>
    <n v="327936"/>
    <n v="325329.88479999994"/>
    <x v="0"/>
    <x v="0"/>
    <x v="0"/>
    <x v="0"/>
    <x v="0"/>
    <x v="0"/>
    <x v="1"/>
    <x v="0"/>
    <n v="312496.64000000001"/>
    <x v="0"/>
    <x v="0"/>
    <x v="0"/>
  </r>
  <r>
    <n v="24536"/>
    <n v="257"/>
    <n v="9993484"/>
    <d v="2001-05-07T00:00:00"/>
    <x v="4"/>
    <x v="0"/>
    <x v="0"/>
    <n v="-17600"/>
    <n v="-17436.509999999998"/>
    <n v="46.3"/>
    <n v="26.78"/>
    <n v="343552"/>
    <n v="340360.67519999988"/>
    <x v="0"/>
    <x v="0"/>
    <x v="0"/>
    <x v="0"/>
    <x v="0"/>
    <x v="0"/>
    <x v="1"/>
    <x v="0"/>
    <n v="326934.18"/>
    <x v="0"/>
    <x v="0"/>
    <x v="0"/>
  </r>
  <r>
    <n v="24536"/>
    <n v="257"/>
    <n v="9993484"/>
    <d v="2001-05-07T00:00:00"/>
    <x v="5"/>
    <x v="0"/>
    <x v="0"/>
    <n v="-17600"/>
    <n v="-17405.87"/>
    <n v="46.3"/>
    <n v="28.98"/>
    <n v="304832"/>
    <n v="301469.66839999991"/>
    <x v="0"/>
    <x v="0"/>
    <x v="0"/>
    <x v="0"/>
    <x v="0"/>
    <x v="0"/>
    <x v="1"/>
    <x v="0"/>
    <n v="264569.19"/>
    <x v="0"/>
    <x v="0"/>
    <x v="0"/>
  </r>
  <r>
    <n v="24536"/>
    <n v="257"/>
    <n v="9993484"/>
    <d v="2001-05-07T00:00:00"/>
    <x v="6"/>
    <x v="0"/>
    <x v="0"/>
    <n v="-16000"/>
    <n v="-15796.21"/>
    <n v="46.3"/>
    <n v="36.229999999999997"/>
    <n v="161120"/>
    <n v="159067.83470000001"/>
    <x v="0"/>
    <x v="0"/>
    <x v="0"/>
    <x v="0"/>
    <x v="0"/>
    <x v="0"/>
    <x v="1"/>
    <x v="0"/>
    <n v="83719.92"/>
    <x v="0"/>
    <x v="0"/>
    <x v="0"/>
  </r>
  <r>
    <n v="24536"/>
    <n v="257"/>
    <n v="9993484"/>
    <d v="2001-05-07T00:00:00"/>
    <x v="7"/>
    <x v="0"/>
    <x v="0"/>
    <n v="-17600"/>
    <n v="-17342.669999999998"/>
    <n v="46.3"/>
    <n v="48.83"/>
    <n v="-44528"/>
    <n v="-43876.955100000014"/>
    <x v="0"/>
    <x v="0"/>
    <x v="0"/>
    <x v="0"/>
    <x v="0"/>
    <x v="0"/>
    <x v="1"/>
    <x v="0"/>
    <n v="-116195.91"/>
    <x v="0"/>
    <x v="0"/>
    <x v="0"/>
  </r>
  <r>
    <n v="24551"/>
    <n v="266"/>
    <n v="9993497"/>
    <d v="2001-05-07T00:00:00"/>
    <x v="7"/>
    <x v="0"/>
    <x v="0"/>
    <n v="-17600"/>
    <n v="-17342.669999999998"/>
    <n v="77.25"/>
    <n v="48.83"/>
    <n v="500192"/>
    <n v="492878.6814"/>
    <x v="0"/>
    <x v="0"/>
    <x v="0"/>
    <x v="0"/>
    <x v="0"/>
    <x v="0"/>
    <x v="1"/>
    <x v="0"/>
    <n v="420559.82"/>
    <x v="0"/>
    <x v="0"/>
    <x v="0"/>
  </r>
  <r>
    <n v="24536"/>
    <n v="257"/>
    <n v="9993484"/>
    <d v="2001-05-07T00:00:00"/>
    <x v="8"/>
    <x v="0"/>
    <x v="0"/>
    <n v="-17600"/>
    <n v="-17305.22"/>
    <n v="46.3"/>
    <n v="48.83"/>
    <n v="-44528"/>
    <n v="-43782.20660000002"/>
    <x v="0"/>
    <x v="0"/>
    <x v="0"/>
    <x v="0"/>
    <x v="0"/>
    <x v="0"/>
    <x v="1"/>
    <x v="0"/>
    <n v="-115944.99"/>
    <x v="0"/>
    <x v="0"/>
    <x v="0"/>
  </r>
  <r>
    <n v="24551"/>
    <n v="266"/>
    <n v="9993497"/>
    <d v="2001-05-07T00:00:00"/>
    <x v="8"/>
    <x v="0"/>
    <x v="0"/>
    <n v="-17600"/>
    <n v="-17305.22"/>
    <n v="77.25"/>
    <n v="48.83"/>
    <n v="500192"/>
    <n v="491814.35240000009"/>
    <x v="0"/>
    <x v="0"/>
    <x v="0"/>
    <x v="0"/>
    <x v="0"/>
    <x v="0"/>
    <x v="1"/>
    <x v="0"/>
    <n v="419651.66"/>
    <x v="0"/>
    <x v="0"/>
    <x v="0"/>
  </r>
  <r>
    <n v="24536"/>
    <n v="257"/>
    <n v="9993484"/>
    <d v="2001-05-07T00:00:00"/>
    <x v="9"/>
    <x v="0"/>
    <x v="0"/>
    <n v="-16000"/>
    <n v="-15697.57"/>
    <n v="46.3"/>
    <n v="25.99"/>
    <n v="324960"/>
    <n v="318817.64669999998"/>
    <x v="0"/>
    <x v="0"/>
    <x v="0"/>
    <x v="0"/>
    <x v="0"/>
    <x v="0"/>
    <x v="1"/>
    <x v="0"/>
    <n v="288835.21999999997"/>
    <x v="0"/>
    <x v="0"/>
    <x v="0"/>
  </r>
  <r>
    <n v="24536"/>
    <n v="257"/>
    <n v="9993484"/>
    <d v="2001-05-07T00:00:00"/>
    <x v="10"/>
    <x v="0"/>
    <x v="0"/>
    <n v="-18400"/>
    <n v="-18008.86"/>
    <n v="46.3"/>
    <n v="25.36"/>
    <n v="385296"/>
    <n v="377105.52839999995"/>
    <x v="0"/>
    <x v="0"/>
    <x v="0"/>
    <x v="0"/>
    <x v="0"/>
    <x v="0"/>
    <x v="1"/>
    <x v="0"/>
    <n v="331363.11"/>
    <x v="0"/>
    <x v="0"/>
    <x v="0"/>
  </r>
  <r>
    <n v="24536"/>
    <n v="257"/>
    <n v="9993484"/>
    <d v="2001-05-07T00:00:00"/>
    <x v="11"/>
    <x v="0"/>
    <x v="0"/>
    <n v="-16000"/>
    <n v="-15619.43"/>
    <n v="46.3"/>
    <n v="25.52"/>
    <n v="332480"/>
    <n v="324571.75539999997"/>
    <x v="0"/>
    <x v="0"/>
    <x v="0"/>
    <x v="0"/>
    <x v="0"/>
    <x v="0"/>
    <x v="1"/>
    <x v="0"/>
    <n v="287397.88"/>
    <x v="0"/>
    <x v="0"/>
    <x v="0"/>
  </r>
  <r>
    <n v="24536"/>
    <n v="257"/>
    <n v="9993484"/>
    <d v="2001-05-07T00:00:00"/>
    <x v="12"/>
    <x v="0"/>
    <x v="0"/>
    <n v="-16800"/>
    <n v="-16355.46"/>
    <n v="46.3"/>
    <n v="25.52"/>
    <n v="349104"/>
    <n v="339866.45879999996"/>
    <x v="0"/>
    <x v="0"/>
    <x v="0"/>
    <x v="0"/>
    <x v="0"/>
    <x v="0"/>
    <x v="1"/>
    <x v="0"/>
    <n v="300940.01"/>
    <x v="0"/>
    <x v="0"/>
    <x v="0"/>
  </r>
  <r>
    <n v="24673"/>
    <n v="276"/>
    <n v="9993605"/>
    <d v="2001-05-15T00:00:00"/>
    <x v="10"/>
    <x v="2"/>
    <x v="1"/>
    <n v="775"/>
    <n v="758.53"/>
    <n v="37.74"/>
    <n v="32.5"/>
    <n v="-4061"/>
    <n v="-3974.6972000000014"/>
    <x v="0"/>
    <x v="1"/>
    <x v="0"/>
    <x v="0"/>
    <x v="0"/>
    <x v="0"/>
    <x v="0"/>
    <x v="0"/>
    <n v="-19145.18"/>
    <x v="0"/>
    <x v="0"/>
    <x v="0"/>
  </r>
  <r>
    <n v="24673"/>
    <n v="276"/>
    <n v="9993605"/>
    <d v="2001-05-15T00:00:00"/>
    <x v="11"/>
    <x v="2"/>
    <x v="1"/>
    <n v="750"/>
    <n v="732.16"/>
    <n v="37.74"/>
    <n v="32.5"/>
    <n v="-3930"/>
    <n v="-3836.5184000000013"/>
    <x v="0"/>
    <x v="1"/>
    <x v="0"/>
    <x v="0"/>
    <x v="0"/>
    <x v="0"/>
    <x v="0"/>
    <x v="0"/>
    <n v="-18479.740000000002"/>
    <x v="0"/>
    <x v="0"/>
    <x v="0"/>
  </r>
  <r>
    <n v="24673"/>
    <n v="276"/>
    <n v="9993605"/>
    <d v="2001-05-15T00:00:00"/>
    <x v="12"/>
    <x v="2"/>
    <x v="1"/>
    <n v="775"/>
    <n v="754.49"/>
    <n v="37.74"/>
    <n v="32.5"/>
    <n v="-4061"/>
    <n v="-3953.5276000000017"/>
    <x v="0"/>
    <x v="1"/>
    <x v="0"/>
    <x v="0"/>
    <x v="0"/>
    <x v="0"/>
    <x v="0"/>
    <x v="0"/>
    <n v="-19043.400000000001"/>
    <x v="0"/>
    <x v="0"/>
    <x v="0"/>
  </r>
  <r>
    <n v="23758"/>
    <n v="143"/>
    <n v="9992854"/>
    <d v="2001-03-14T00:00:00"/>
    <x v="1"/>
    <x v="3"/>
    <x v="0"/>
    <n v="19600"/>
    <n v="19504.91"/>
    <n v="33.5"/>
    <n v="18.64"/>
    <n v="-291256"/>
    <n v="-289842.96259999997"/>
    <x v="0"/>
    <x v="0"/>
    <x v="1"/>
    <x v="0"/>
    <x v="0"/>
    <x v="1"/>
    <x v="0"/>
    <x v="0"/>
    <n v="-299399.71999999997"/>
    <x v="0"/>
    <x v="0"/>
    <x v="0"/>
  </r>
  <r>
    <n v="23829"/>
    <n v="157"/>
    <n v="9992886"/>
    <d v="2001-03-21T00:00:00"/>
    <x v="1"/>
    <x v="3"/>
    <x v="0"/>
    <n v="19600"/>
    <n v="19504.91"/>
    <n v="34"/>
    <n v="18.64"/>
    <n v="-301056"/>
    <n v="-299595.41759999999"/>
    <x v="0"/>
    <x v="0"/>
    <x v="1"/>
    <x v="0"/>
    <x v="0"/>
    <x v="1"/>
    <x v="0"/>
    <x v="0"/>
    <n v="-309152.17"/>
    <x v="0"/>
    <x v="0"/>
    <x v="0"/>
  </r>
  <r>
    <n v="23758"/>
    <n v="143"/>
    <n v="9992854"/>
    <d v="2001-03-14T00:00:00"/>
    <x v="2"/>
    <x v="3"/>
    <x v="0"/>
    <n v="17600"/>
    <n v="17488.86"/>
    <n v="33.5"/>
    <n v="17.98"/>
    <n v="-273152"/>
    <n v="-271427.10720000003"/>
    <x v="0"/>
    <x v="0"/>
    <x v="1"/>
    <x v="0"/>
    <x v="0"/>
    <x v="1"/>
    <x v="0"/>
    <x v="0"/>
    <n v="-268453.58"/>
    <x v="0"/>
    <x v="0"/>
    <x v="0"/>
  </r>
  <r>
    <n v="23829"/>
    <n v="157"/>
    <n v="9992886"/>
    <d v="2001-03-21T00:00:00"/>
    <x v="2"/>
    <x v="3"/>
    <x v="0"/>
    <n v="17600"/>
    <n v="17488.86"/>
    <n v="34"/>
    <n v="17.98"/>
    <n v="-281952"/>
    <n v="-280171.53720000002"/>
    <x v="0"/>
    <x v="0"/>
    <x v="1"/>
    <x v="0"/>
    <x v="0"/>
    <x v="1"/>
    <x v="0"/>
    <x v="0"/>
    <n v="-277198.01"/>
    <x v="0"/>
    <x v="0"/>
    <x v="0"/>
  </r>
  <r>
    <n v="23758"/>
    <n v="143"/>
    <n v="9992854"/>
    <d v="2001-03-14T00:00:00"/>
    <x v="3"/>
    <x v="3"/>
    <x v="0"/>
    <n v="20400"/>
    <n v="20237.88"/>
    <n v="33.5"/>
    <n v="16.02"/>
    <n v="-356592"/>
    <n v="-353758.14240000001"/>
    <x v="0"/>
    <x v="0"/>
    <x v="1"/>
    <x v="0"/>
    <x v="0"/>
    <x v="1"/>
    <x v="0"/>
    <x v="0"/>
    <n v="-322793.63"/>
    <x v="0"/>
    <x v="0"/>
    <x v="0"/>
  </r>
  <r>
    <n v="23829"/>
    <n v="157"/>
    <n v="9992886"/>
    <d v="2001-03-21T00:00:00"/>
    <x v="3"/>
    <x v="3"/>
    <x v="0"/>
    <n v="20400"/>
    <n v="20237.88"/>
    <n v="34"/>
    <n v="16.02"/>
    <n v="-366792"/>
    <n v="-363877.08240000001"/>
    <x v="0"/>
    <x v="0"/>
    <x v="1"/>
    <x v="0"/>
    <x v="0"/>
    <x v="1"/>
    <x v="0"/>
    <x v="0"/>
    <n v="-332912.57"/>
    <x v="0"/>
    <x v="0"/>
    <x v="0"/>
  </r>
  <r>
    <n v="23758"/>
    <n v="143"/>
    <n v="9992854"/>
    <d v="2001-03-14T00:00:00"/>
    <x v="4"/>
    <x v="3"/>
    <x v="0"/>
    <n v="18400"/>
    <n v="18229.080000000002"/>
    <n v="33.5"/>
    <n v="16.21"/>
    <n v="-318136"/>
    <n v="-315180.79320000001"/>
    <x v="0"/>
    <x v="0"/>
    <x v="1"/>
    <x v="0"/>
    <x v="0"/>
    <x v="1"/>
    <x v="0"/>
    <x v="0"/>
    <n v="-282550.33"/>
    <x v="0"/>
    <x v="0"/>
    <x v="0"/>
  </r>
  <r>
    <n v="23829"/>
    <n v="157"/>
    <n v="9992886"/>
    <d v="2001-03-21T00:00:00"/>
    <x v="4"/>
    <x v="3"/>
    <x v="0"/>
    <n v="18400"/>
    <n v="18229.080000000002"/>
    <n v="34"/>
    <n v="16.21"/>
    <n v="-327336"/>
    <n v="-324295.33319999999"/>
    <x v="0"/>
    <x v="0"/>
    <x v="1"/>
    <x v="0"/>
    <x v="0"/>
    <x v="1"/>
    <x v="0"/>
    <x v="0"/>
    <n v="-291664.87"/>
    <x v="0"/>
    <x v="0"/>
    <x v="0"/>
  </r>
  <r>
    <n v="23758"/>
    <n v="143"/>
    <n v="9992854"/>
    <d v="2001-03-14T00:00:00"/>
    <x v="5"/>
    <x v="3"/>
    <x v="0"/>
    <n v="19600"/>
    <n v="19383.810000000001"/>
    <n v="33.5"/>
    <n v="17.600000000000001"/>
    <n v="-311640"/>
    <n v="-308202.57899999997"/>
    <x v="0"/>
    <x v="0"/>
    <x v="1"/>
    <x v="0"/>
    <x v="0"/>
    <x v="1"/>
    <x v="0"/>
    <x v="0"/>
    <n v="-304325.2"/>
    <x v="0"/>
    <x v="0"/>
    <x v="0"/>
  </r>
  <r>
    <n v="23829"/>
    <n v="157"/>
    <n v="9992886"/>
    <d v="2001-03-21T00:00:00"/>
    <x v="5"/>
    <x v="3"/>
    <x v="0"/>
    <n v="19600"/>
    <n v="19383.810000000001"/>
    <n v="34"/>
    <n v="17.600000000000001"/>
    <n v="-321440"/>
    <n v="-317894.484"/>
    <x v="0"/>
    <x v="0"/>
    <x v="1"/>
    <x v="0"/>
    <x v="0"/>
    <x v="1"/>
    <x v="0"/>
    <x v="0"/>
    <n v="-314017.09999999998"/>
    <x v="0"/>
    <x v="0"/>
    <x v="0"/>
  </r>
  <r>
    <n v="23758"/>
    <n v="143"/>
    <n v="9992854"/>
    <d v="2001-03-14T00:00:00"/>
    <x v="6"/>
    <x v="3"/>
    <x v="0"/>
    <n v="20000"/>
    <n v="19745.259999999998"/>
    <n v="33.5"/>
    <n v="19.440000000000001"/>
    <n v="-281200"/>
    <n v="-277618.35559999995"/>
    <x v="0"/>
    <x v="0"/>
    <x v="1"/>
    <x v="0"/>
    <x v="0"/>
    <x v="1"/>
    <x v="0"/>
    <x v="0"/>
    <n v="-268535.01"/>
    <x v="0"/>
    <x v="0"/>
    <x v="0"/>
  </r>
  <r>
    <n v="23829"/>
    <n v="157"/>
    <n v="9992886"/>
    <d v="2001-03-21T00:00:00"/>
    <x v="6"/>
    <x v="3"/>
    <x v="0"/>
    <n v="20000"/>
    <n v="19745.259999999998"/>
    <n v="34"/>
    <n v="19.440000000000001"/>
    <n v="-291200"/>
    <n v="-287490.98559999996"/>
    <x v="0"/>
    <x v="0"/>
    <x v="1"/>
    <x v="0"/>
    <x v="0"/>
    <x v="1"/>
    <x v="0"/>
    <x v="0"/>
    <n v="-278407.64"/>
    <x v="0"/>
    <x v="0"/>
    <x v="0"/>
  </r>
  <r>
    <n v="23758"/>
    <n v="143"/>
    <n v="9992854"/>
    <d v="2001-03-14T00:00:00"/>
    <x v="7"/>
    <x v="3"/>
    <x v="0"/>
    <n v="19600"/>
    <n v="19313.43"/>
    <n v="33.5"/>
    <n v="22.91"/>
    <n v="-207564"/>
    <n v="-204529.2237"/>
    <x v="0"/>
    <x v="0"/>
    <x v="1"/>
    <x v="0"/>
    <x v="0"/>
    <x v="1"/>
    <x v="0"/>
    <x v="0"/>
    <n v="-188305.17"/>
    <x v="0"/>
    <x v="0"/>
    <x v="0"/>
  </r>
  <r>
    <n v="23829"/>
    <n v="157"/>
    <n v="9992886"/>
    <d v="2001-03-21T00:00:00"/>
    <x v="7"/>
    <x v="3"/>
    <x v="0"/>
    <n v="19600"/>
    <n v="19313.43"/>
    <n v="34"/>
    <n v="22.91"/>
    <n v="-217364"/>
    <n v="-214185.9387"/>
    <x v="0"/>
    <x v="0"/>
    <x v="1"/>
    <x v="0"/>
    <x v="0"/>
    <x v="1"/>
    <x v="0"/>
    <x v="0"/>
    <n v="-197961.88"/>
    <x v="0"/>
    <x v="0"/>
    <x v="0"/>
  </r>
  <r>
    <n v="23758"/>
    <n v="143"/>
    <n v="9992854"/>
    <d v="2001-03-14T00:00:00"/>
    <x v="8"/>
    <x v="3"/>
    <x v="0"/>
    <n v="19600"/>
    <n v="19271.73"/>
    <n v="33.5"/>
    <n v="22.74"/>
    <n v="-210896"/>
    <n v="-207363.81480000002"/>
    <x v="0"/>
    <x v="0"/>
    <x v="1"/>
    <x v="0"/>
    <x v="0"/>
    <x v="1"/>
    <x v="0"/>
    <x v="0"/>
    <n v="-187898.54"/>
    <x v="0"/>
    <x v="0"/>
    <x v="0"/>
  </r>
  <r>
    <n v="23829"/>
    <n v="157"/>
    <n v="9992886"/>
    <d v="2001-03-21T00:00:00"/>
    <x v="8"/>
    <x v="3"/>
    <x v="0"/>
    <n v="19600"/>
    <n v="19271.73"/>
    <n v="34"/>
    <n v="22.74"/>
    <n v="-220696"/>
    <n v="-216999.67980000001"/>
    <x v="0"/>
    <x v="0"/>
    <x v="1"/>
    <x v="0"/>
    <x v="0"/>
    <x v="1"/>
    <x v="0"/>
    <x v="0"/>
    <n v="-197534.4"/>
    <x v="0"/>
    <x v="0"/>
    <x v="0"/>
  </r>
  <r>
    <n v="23758"/>
    <n v="143"/>
    <n v="9992854"/>
    <d v="2001-03-14T00:00:00"/>
    <x v="9"/>
    <x v="3"/>
    <x v="0"/>
    <n v="20000"/>
    <n v="19621.96"/>
    <n v="33.5"/>
    <n v="17.82"/>
    <n v="-313600"/>
    <n v="-307672.33279999997"/>
    <x v="0"/>
    <x v="0"/>
    <x v="1"/>
    <x v="0"/>
    <x v="0"/>
    <x v="1"/>
    <x v="0"/>
    <x v="0"/>
    <n v="-292366.19"/>
    <x v="0"/>
    <x v="0"/>
    <x v="0"/>
  </r>
  <r>
    <n v="23829"/>
    <n v="157"/>
    <n v="9992886"/>
    <d v="2001-03-21T00:00:00"/>
    <x v="9"/>
    <x v="3"/>
    <x v="0"/>
    <n v="20000"/>
    <n v="19621.96"/>
    <n v="34"/>
    <n v="17.82"/>
    <n v="-323600"/>
    <n v="-317483.31279999996"/>
    <x v="0"/>
    <x v="0"/>
    <x v="1"/>
    <x v="0"/>
    <x v="0"/>
    <x v="1"/>
    <x v="0"/>
    <x v="0"/>
    <n v="-302177.17"/>
    <x v="0"/>
    <x v="0"/>
    <x v="0"/>
  </r>
  <r>
    <n v="23758"/>
    <n v="143"/>
    <n v="9992854"/>
    <d v="2001-03-14T00:00:00"/>
    <x v="10"/>
    <x v="3"/>
    <x v="0"/>
    <n v="18800"/>
    <n v="18400.36"/>
    <n v="33.5"/>
    <n v="16.07"/>
    <n v="-327684"/>
    <n v="-320718.27480000001"/>
    <x v="0"/>
    <x v="0"/>
    <x v="1"/>
    <x v="0"/>
    <x v="0"/>
    <x v="1"/>
    <x v="0"/>
    <x v="0"/>
    <n v="-276851.8"/>
    <x v="0"/>
    <x v="0"/>
    <x v="0"/>
  </r>
  <r>
    <n v="23829"/>
    <n v="157"/>
    <n v="9992886"/>
    <d v="2001-03-21T00:00:00"/>
    <x v="10"/>
    <x v="3"/>
    <x v="0"/>
    <n v="18800"/>
    <n v="18400.36"/>
    <n v="34"/>
    <n v="16.07"/>
    <n v="-337084"/>
    <n v="-329918.45480000001"/>
    <x v="0"/>
    <x v="0"/>
    <x v="1"/>
    <x v="0"/>
    <x v="0"/>
    <x v="1"/>
    <x v="0"/>
    <x v="0"/>
    <n v="-286051.98"/>
    <x v="0"/>
    <x v="0"/>
    <x v="0"/>
  </r>
  <r>
    <n v="23758"/>
    <n v="143"/>
    <n v="9992854"/>
    <d v="2001-03-14T00:00:00"/>
    <x v="11"/>
    <x v="3"/>
    <x v="0"/>
    <n v="20000"/>
    <n v="19524.29"/>
    <n v="33.5"/>
    <n v="16.11"/>
    <n v="-347800"/>
    <n v="-339527.40310000005"/>
    <x v="0"/>
    <x v="0"/>
    <x v="1"/>
    <x v="0"/>
    <x v="0"/>
    <x v="1"/>
    <x v="0"/>
    <x v="0"/>
    <n v="-293839.53000000003"/>
    <x v="0"/>
    <x v="0"/>
    <x v="0"/>
  </r>
  <r>
    <n v="23829"/>
    <n v="157"/>
    <n v="9992886"/>
    <d v="2001-03-21T00:00:00"/>
    <x v="11"/>
    <x v="3"/>
    <x v="0"/>
    <n v="20000"/>
    <n v="19524.29"/>
    <n v="34"/>
    <n v="16.11"/>
    <n v="-357800"/>
    <n v="-349289.54810000001"/>
    <x v="0"/>
    <x v="0"/>
    <x v="1"/>
    <x v="0"/>
    <x v="0"/>
    <x v="1"/>
    <x v="0"/>
    <x v="0"/>
    <n v="-303601.67"/>
    <x v="0"/>
    <x v="0"/>
    <x v="0"/>
  </r>
  <r>
    <n v="23758"/>
    <n v="143"/>
    <n v="9992854"/>
    <d v="2001-03-14T00:00:00"/>
    <x v="12"/>
    <x v="3"/>
    <x v="0"/>
    <n v="20400"/>
    <n v="19860.2"/>
    <n v="33.5"/>
    <n v="17.45"/>
    <n v="-327420"/>
    <n v="-318756.21000000002"/>
    <x v="0"/>
    <x v="0"/>
    <x v="1"/>
    <x v="0"/>
    <x v="0"/>
    <x v="1"/>
    <x v="0"/>
    <x v="0"/>
    <n v="-298895.56"/>
    <x v="0"/>
    <x v="0"/>
    <x v="0"/>
  </r>
  <r>
    <n v="23829"/>
    <n v="157"/>
    <n v="9992886"/>
    <d v="2001-03-21T00:00:00"/>
    <x v="12"/>
    <x v="3"/>
    <x v="0"/>
    <n v="20400"/>
    <n v="19860.2"/>
    <n v="34"/>
    <n v="17.45"/>
    <n v="-337620"/>
    <n v="-328686.31"/>
    <x v="0"/>
    <x v="0"/>
    <x v="1"/>
    <x v="0"/>
    <x v="0"/>
    <x v="1"/>
    <x v="0"/>
    <x v="0"/>
    <n v="-308825.65999999997"/>
    <x v="0"/>
    <x v="0"/>
    <x v="0"/>
  </r>
  <r>
    <n v="23770"/>
    <n v="145"/>
    <n v="9992865"/>
    <d v="2001-03-15T00:00:00"/>
    <x v="13"/>
    <x v="3"/>
    <x v="0"/>
    <n v="19600"/>
    <n v="19024.84"/>
    <n v="32.5"/>
    <n v="21.19"/>
    <n v="-221676"/>
    <n v="-215170.94039999996"/>
    <x v="0"/>
    <x v="0"/>
    <x v="1"/>
    <x v="0"/>
    <x v="0"/>
    <x v="1"/>
    <x v="0"/>
    <x v="0"/>
    <n v="-234903.66"/>
    <x v="0"/>
    <x v="0"/>
    <x v="0"/>
  </r>
  <r>
    <n v="23833"/>
    <n v="158"/>
    <n v="9992887"/>
    <d v="2001-03-22T00:00:00"/>
    <x v="13"/>
    <x v="3"/>
    <x v="0"/>
    <n v="19600"/>
    <n v="19024.84"/>
    <n v="32.5"/>
    <n v="21.19"/>
    <n v="-221676"/>
    <n v="-215170.94039999996"/>
    <x v="0"/>
    <x v="0"/>
    <x v="1"/>
    <x v="0"/>
    <x v="0"/>
    <x v="1"/>
    <x v="0"/>
    <x v="0"/>
    <n v="-234903.66"/>
    <x v="0"/>
    <x v="0"/>
    <x v="0"/>
  </r>
  <r>
    <n v="23770"/>
    <n v="145"/>
    <n v="9992865"/>
    <d v="2001-03-15T00:00:00"/>
    <x v="14"/>
    <x v="3"/>
    <x v="0"/>
    <n v="17600"/>
    <n v="17032.52"/>
    <n v="32.5"/>
    <n v="20.440000000000001"/>
    <n v="-212256"/>
    <n v="-205412.19119999997"/>
    <x v="0"/>
    <x v="0"/>
    <x v="1"/>
    <x v="0"/>
    <x v="0"/>
    <x v="1"/>
    <x v="0"/>
    <x v="0"/>
    <n v="-222459.32"/>
    <x v="0"/>
    <x v="0"/>
    <x v="0"/>
  </r>
  <r>
    <n v="23833"/>
    <n v="158"/>
    <n v="9992887"/>
    <d v="2001-03-22T00:00:00"/>
    <x v="14"/>
    <x v="3"/>
    <x v="0"/>
    <n v="17600"/>
    <n v="17032.52"/>
    <n v="32.5"/>
    <n v="20.440000000000001"/>
    <n v="-212256"/>
    <n v="-205412.19119999997"/>
    <x v="0"/>
    <x v="0"/>
    <x v="1"/>
    <x v="0"/>
    <x v="0"/>
    <x v="1"/>
    <x v="0"/>
    <x v="0"/>
    <n v="-222459.32"/>
    <x v="0"/>
    <x v="0"/>
    <x v="0"/>
  </r>
  <r>
    <n v="23770"/>
    <n v="145"/>
    <n v="9992865"/>
    <d v="2001-03-15T00:00:00"/>
    <x v="15"/>
    <x v="3"/>
    <x v="0"/>
    <n v="20400"/>
    <n v="19678.77"/>
    <n v="32.5"/>
    <n v="18.22"/>
    <n v="-291312"/>
    <n v="-281012.83560000005"/>
    <x v="0"/>
    <x v="0"/>
    <x v="1"/>
    <x v="0"/>
    <x v="0"/>
    <x v="1"/>
    <x v="0"/>
    <x v="0"/>
    <n v="-298570.38"/>
    <x v="0"/>
    <x v="0"/>
    <x v="0"/>
  </r>
  <r>
    <n v="23833"/>
    <n v="158"/>
    <n v="9992887"/>
    <d v="2001-03-22T00:00:00"/>
    <x v="15"/>
    <x v="3"/>
    <x v="0"/>
    <n v="20400"/>
    <n v="19678.77"/>
    <n v="32.5"/>
    <n v="18.22"/>
    <n v="-291312"/>
    <n v="-281012.83560000005"/>
    <x v="0"/>
    <x v="0"/>
    <x v="1"/>
    <x v="0"/>
    <x v="0"/>
    <x v="1"/>
    <x v="0"/>
    <x v="0"/>
    <n v="-298570.38"/>
    <x v="0"/>
    <x v="0"/>
    <x v="0"/>
  </r>
  <r>
    <n v="23770"/>
    <n v="145"/>
    <n v="9992865"/>
    <d v="2001-03-15T00:00:00"/>
    <x v="16"/>
    <x v="3"/>
    <x v="0"/>
    <n v="18400"/>
    <n v="17689.29"/>
    <n v="32.5"/>
    <n v="18.43"/>
    <n v="-258888"/>
    <n v="-248888.31030000001"/>
    <x v="0"/>
    <x v="0"/>
    <x v="1"/>
    <x v="0"/>
    <x v="0"/>
    <x v="1"/>
    <x v="0"/>
    <x v="0"/>
    <n v="-264782.55"/>
    <x v="0"/>
    <x v="0"/>
    <x v="0"/>
  </r>
  <r>
    <n v="23833"/>
    <n v="158"/>
    <n v="9992887"/>
    <d v="2001-03-22T00:00:00"/>
    <x v="16"/>
    <x v="3"/>
    <x v="0"/>
    <n v="18400"/>
    <n v="17689.29"/>
    <n v="32.5"/>
    <n v="18.43"/>
    <n v="-258888"/>
    <n v="-248888.31030000001"/>
    <x v="0"/>
    <x v="0"/>
    <x v="1"/>
    <x v="0"/>
    <x v="0"/>
    <x v="1"/>
    <x v="0"/>
    <x v="0"/>
    <n v="-264782.55"/>
    <x v="0"/>
    <x v="0"/>
    <x v="0"/>
  </r>
  <r>
    <n v="23770"/>
    <n v="145"/>
    <n v="9992865"/>
    <d v="2001-03-15T00:00:00"/>
    <x v="17"/>
    <x v="3"/>
    <x v="0"/>
    <n v="20400"/>
    <n v="19542.650000000001"/>
    <n v="32.5"/>
    <n v="20.02"/>
    <n v="-254592"/>
    <n v="-243892.27200000003"/>
    <x v="0"/>
    <x v="0"/>
    <x v="1"/>
    <x v="0"/>
    <x v="0"/>
    <x v="1"/>
    <x v="0"/>
    <x v="0"/>
    <n v="-263122.43"/>
    <x v="0"/>
    <x v="0"/>
    <x v="0"/>
  </r>
  <r>
    <n v="23833"/>
    <n v="158"/>
    <n v="9992887"/>
    <d v="2001-03-22T00:00:00"/>
    <x v="17"/>
    <x v="3"/>
    <x v="0"/>
    <n v="20400"/>
    <n v="19542.650000000001"/>
    <n v="32.5"/>
    <n v="20.02"/>
    <n v="-254592"/>
    <n v="-243892.27200000003"/>
    <x v="0"/>
    <x v="0"/>
    <x v="1"/>
    <x v="0"/>
    <x v="0"/>
    <x v="1"/>
    <x v="0"/>
    <x v="0"/>
    <n v="-263122.43"/>
    <x v="0"/>
    <x v="0"/>
    <x v="0"/>
  </r>
  <r>
    <n v="23770"/>
    <n v="145"/>
    <n v="9992865"/>
    <d v="2001-03-15T00:00:00"/>
    <x v="18"/>
    <x v="3"/>
    <x v="0"/>
    <n v="19200"/>
    <n v="18326.080000000002"/>
    <n v="32.5"/>
    <n v="22.11"/>
    <n v="-199488"/>
    <n v="-190407.97120000003"/>
    <x v="0"/>
    <x v="0"/>
    <x v="1"/>
    <x v="0"/>
    <x v="0"/>
    <x v="1"/>
    <x v="0"/>
    <x v="0"/>
    <n v="-210271.54"/>
    <x v="0"/>
    <x v="0"/>
    <x v="0"/>
  </r>
  <r>
    <n v="23833"/>
    <n v="158"/>
    <n v="9992887"/>
    <d v="2001-03-22T00:00:00"/>
    <x v="18"/>
    <x v="3"/>
    <x v="0"/>
    <n v="19200"/>
    <n v="18326.080000000002"/>
    <n v="32.5"/>
    <n v="22.11"/>
    <n v="-199488"/>
    <n v="-190407.97120000003"/>
    <x v="0"/>
    <x v="0"/>
    <x v="1"/>
    <x v="0"/>
    <x v="0"/>
    <x v="1"/>
    <x v="0"/>
    <x v="0"/>
    <n v="-210271.54"/>
    <x v="0"/>
    <x v="0"/>
    <x v="0"/>
  </r>
  <r>
    <n v="23770"/>
    <n v="145"/>
    <n v="9992865"/>
    <d v="2001-03-15T00:00:00"/>
    <x v="19"/>
    <x v="3"/>
    <x v="0"/>
    <n v="19600"/>
    <n v="18636.91"/>
    <n v="32.5"/>
    <n v="26.04"/>
    <n v="-126616"/>
    <n v="-120394.43860000001"/>
    <x v="0"/>
    <x v="0"/>
    <x v="1"/>
    <x v="0"/>
    <x v="0"/>
    <x v="1"/>
    <x v="0"/>
    <x v="0"/>
    <n v="-144071.54999999999"/>
    <x v="0"/>
    <x v="0"/>
    <x v="0"/>
  </r>
  <r>
    <n v="23833"/>
    <n v="158"/>
    <n v="9992887"/>
    <d v="2001-03-22T00:00:00"/>
    <x v="19"/>
    <x v="3"/>
    <x v="0"/>
    <n v="19600"/>
    <n v="18636.91"/>
    <n v="32.5"/>
    <n v="26.04"/>
    <n v="-126616"/>
    <n v="-120394.43860000001"/>
    <x v="0"/>
    <x v="0"/>
    <x v="1"/>
    <x v="0"/>
    <x v="0"/>
    <x v="1"/>
    <x v="0"/>
    <x v="0"/>
    <n v="-144071.54999999999"/>
    <x v="0"/>
    <x v="0"/>
    <x v="0"/>
  </r>
  <r>
    <n v="23770"/>
    <n v="145"/>
    <n v="9992865"/>
    <d v="2001-03-15T00:00:00"/>
    <x v="20"/>
    <x v="3"/>
    <x v="0"/>
    <n v="20400"/>
    <n v="19321.03"/>
    <n v="32.5"/>
    <n v="25.86"/>
    <n v="-135456"/>
    <n v="-128291.63920000001"/>
    <x v="0"/>
    <x v="0"/>
    <x v="1"/>
    <x v="0"/>
    <x v="0"/>
    <x v="1"/>
    <x v="0"/>
    <x v="0"/>
    <n v="-152770.34"/>
    <x v="0"/>
    <x v="0"/>
    <x v="0"/>
  </r>
  <r>
    <n v="23833"/>
    <n v="158"/>
    <n v="9992887"/>
    <d v="2001-03-22T00:00:00"/>
    <x v="20"/>
    <x v="3"/>
    <x v="0"/>
    <n v="20400"/>
    <n v="19321.03"/>
    <n v="32.5"/>
    <n v="25.86"/>
    <n v="-135456"/>
    <n v="-128291.63920000001"/>
    <x v="0"/>
    <x v="0"/>
    <x v="1"/>
    <x v="0"/>
    <x v="0"/>
    <x v="1"/>
    <x v="0"/>
    <x v="0"/>
    <n v="-152770.34"/>
    <x v="0"/>
    <x v="0"/>
    <x v="0"/>
  </r>
  <r>
    <n v="23770"/>
    <n v="145"/>
    <n v="9992865"/>
    <d v="2001-03-15T00:00:00"/>
    <x v="21"/>
    <x v="3"/>
    <x v="0"/>
    <n v="19200"/>
    <n v="18111.759999999998"/>
    <n v="32.5"/>
    <n v="20.27"/>
    <n v="-234816"/>
    <n v="-221506.8248"/>
    <x v="0"/>
    <x v="0"/>
    <x v="1"/>
    <x v="0"/>
    <x v="0"/>
    <x v="1"/>
    <x v="0"/>
    <x v="0"/>
    <n v="-239560.75"/>
    <x v="0"/>
    <x v="0"/>
    <x v="0"/>
  </r>
  <r>
    <n v="23833"/>
    <n v="158"/>
    <n v="9992887"/>
    <d v="2001-03-22T00:00:00"/>
    <x v="21"/>
    <x v="3"/>
    <x v="0"/>
    <n v="19200"/>
    <n v="18111.759999999998"/>
    <n v="32.5"/>
    <n v="20.27"/>
    <n v="-234816"/>
    <n v="-221506.8248"/>
    <x v="0"/>
    <x v="0"/>
    <x v="1"/>
    <x v="0"/>
    <x v="0"/>
    <x v="1"/>
    <x v="0"/>
    <x v="0"/>
    <n v="-239560.75"/>
    <x v="0"/>
    <x v="0"/>
    <x v="0"/>
  </r>
  <r>
    <n v="23770"/>
    <n v="145"/>
    <n v="9992865"/>
    <d v="2001-03-15T00:00:00"/>
    <x v="22"/>
    <x v="3"/>
    <x v="0"/>
    <n v="18800"/>
    <n v="17661.52"/>
    <n v="32.5"/>
    <n v="18.28"/>
    <n v="-267336"/>
    <n v="-251146.81439999997"/>
    <x v="0"/>
    <x v="0"/>
    <x v="1"/>
    <x v="0"/>
    <x v="0"/>
    <x v="1"/>
    <x v="0"/>
    <x v="0"/>
    <n v="-266951.13"/>
    <x v="0"/>
    <x v="0"/>
    <x v="0"/>
  </r>
  <r>
    <n v="23833"/>
    <n v="158"/>
    <n v="9992887"/>
    <d v="2001-03-22T00:00:00"/>
    <x v="22"/>
    <x v="3"/>
    <x v="0"/>
    <n v="18800"/>
    <n v="17661.52"/>
    <n v="32.5"/>
    <n v="18.28"/>
    <n v="-267336"/>
    <n v="-251146.81439999997"/>
    <x v="0"/>
    <x v="0"/>
    <x v="1"/>
    <x v="0"/>
    <x v="0"/>
    <x v="1"/>
    <x v="0"/>
    <x v="0"/>
    <n v="-266951.13"/>
    <x v="0"/>
    <x v="0"/>
    <x v="0"/>
  </r>
  <r>
    <n v="23770"/>
    <n v="145"/>
    <n v="9992865"/>
    <d v="2001-03-15T00:00:00"/>
    <x v="23"/>
    <x v="3"/>
    <x v="0"/>
    <n v="20800"/>
    <n v="19459.73"/>
    <n v="32.5"/>
    <n v="18.309999999999999"/>
    <n v="-295152"/>
    <n v="-276133.5687"/>
    <x v="0"/>
    <x v="0"/>
    <x v="1"/>
    <x v="0"/>
    <x v="0"/>
    <x v="1"/>
    <x v="0"/>
    <x v="0"/>
    <n v="-293498.65000000002"/>
    <x v="0"/>
    <x v="0"/>
    <x v="0"/>
  </r>
  <r>
    <n v="23833"/>
    <n v="158"/>
    <n v="9992887"/>
    <d v="2001-03-22T00:00:00"/>
    <x v="23"/>
    <x v="3"/>
    <x v="0"/>
    <n v="20800"/>
    <n v="19459.73"/>
    <n v="32.5"/>
    <n v="18.309999999999999"/>
    <n v="-295152"/>
    <n v="-276133.5687"/>
    <x v="0"/>
    <x v="0"/>
    <x v="1"/>
    <x v="0"/>
    <x v="0"/>
    <x v="1"/>
    <x v="0"/>
    <x v="0"/>
    <n v="-293498.65000000002"/>
    <x v="0"/>
    <x v="0"/>
    <x v="0"/>
  </r>
  <r>
    <n v="23770"/>
    <n v="145"/>
    <n v="9992865"/>
    <d v="2001-03-15T00:00:00"/>
    <x v="24"/>
    <x v="3"/>
    <x v="0"/>
    <n v="19600"/>
    <n v="18258.400000000001"/>
    <n v="32.5"/>
    <n v="19.84"/>
    <n v="-248136"/>
    <n v="-231151.34400000001"/>
    <x v="0"/>
    <x v="0"/>
    <x v="1"/>
    <x v="0"/>
    <x v="0"/>
    <x v="1"/>
    <x v="0"/>
    <x v="0"/>
    <n v="-248952.52"/>
    <x v="0"/>
    <x v="0"/>
    <x v="0"/>
  </r>
  <r>
    <n v="23833"/>
    <n v="158"/>
    <n v="9992887"/>
    <d v="2001-03-22T00:00:00"/>
    <x v="24"/>
    <x v="3"/>
    <x v="0"/>
    <n v="19600"/>
    <n v="18258.400000000001"/>
    <n v="32.5"/>
    <n v="19.84"/>
    <n v="-248136"/>
    <n v="-231151.34400000001"/>
    <x v="0"/>
    <x v="0"/>
    <x v="1"/>
    <x v="0"/>
    <x v="0"/>
    <x v="1"/>
    <x v="0"/>
    <x v="0"/>
    <n v="-248952.52"/>
    <x v="0"/>
    <x v="0"/>
    <x v="0"/>
  </r>
  <r>
    <n v="23734"/>
    <n v="134"/>
    <n v="9992830"/>
    <d v="2001-03-13T00:00:00"/>
    <x v="0"/>
    <x v="4"/>
    <x v="0"/>
    <n v="16000"/>
    <n v="15950.53"/>
    <n v="47"/>
    <n v="19.5"/>
    <n v="-440000"/>
    <n v="-438639.57500000001"/>
    <x v="0"/>
    <x v="0"/>
    <x v="1"/>
    <x v="0"/>
    <x v="0"/>
    <x v="1"/>
    <x v="0"/>
    <x v="0"/>
    <n v="-382812.72"/>
    <x v="0"/>
    <x v="0"/>
    <x v="0"/>
  </r>
  <r>
    <n v="23757"/>
    <n v="142"/>
    <n v="9992853"/>
    <d v="2001-03-14T00:00:00"/>
    <x v="1"/>
    <x v="4"/>
    <x v="0"/>
    <n v="17600"/>
    <n v="17514.61"/>
    <n v="48.4"/>
    <n v="25.9"/>
    <n v="-396000"/>
    <n v="-394078.72500000003"/>
    <x v="0"/>
    <x v="0"/>
    <x v="1"/>
    <x v="0"/>
    <x v="0"/>
    <x v="1"/>
    <x v="0"/>
    <x v="0"/>
    <n v="-441368.2"/>
    <x v="0"/>
    <x v="0"/>
    <x v="0"/>
  </r>
  <r>
    <n v="23757"/>
    <n v="142"/>
    <n v="9992853"/>
    <d v="2001-03-14T00:00:00"/>
    <x v="2"/>
    <x v="4"/>
    <x v="0"/>
    <n v="16000"/>
    <n v="15898.96"/>
    <n v="48.4"/>
    <n v="25.33"/>
    <n v="-369120"/>
    <n v="-366789.00719999999"/>
    <x v="0"/>
    <x v="0"/>
    <x v="1"/>
    <x v="0"/>
    <x v="0"/>
    <x v="1"/>
    <x v="0"/>
    <x v="0"/>
    <n v="-400653.85"/>
    <x v="0"/>
    <x v="0"/>
    <x v="0"/>
  </r>
  <r>
    <n v="23757"/>
    <n v="142"/>
    <n v="9992853"/>
    <d v="2001-03-14T00:00:00"/>
    <x v="3"/>
    <x v="4"/>
    <x v="0"/>
    <n v="16800"/>
    <n v="16666.490000000002"/>
    <n v="48.4"/>
    <n v="23.97"/>
    <n v="-410424"/>
    <n v="-407162.35070000001"/>
    <x v="0"/>
    <x v="0"/>
    <x v="1"/>
    <x v="0"/>
    <x v="0"/>
    <x v="1"/>
    <x v="0"/>
    <x v="0"/>
    <n v="-416661.77"/>
    <x v="0"/>
    <x v="0"/>
    <x v="0"/>
  </r>
  <r>
    <n v="23757"/>
    <n v="142"/>
    <n v="9992853"/>
    <d v="2001-03-14T00:00:00"/>
    <x v="4"/>
    <x v="4"/>
    <x v="0"/>
    <n v="17600"/>
    <n v="17436.509999999998"/>
    <n v="48.4"/>
    <n v="23.09"/>
    <n v="-445456"/>
    <n v="-441318.06809999992"/>
    <x v="0"/>
    <x v="0"/>
    <x v="1"/>
    <x v="0"/>
    <x v="0"/>
    <x v="1"/>
    <x v="0"/>
    <x v="0"/>
    <n v="-435912.39"/>
    <x v="0"/>
    <x v="0"/>
    <x v="0"/>
  </r>
  <r>
    <n v="23757"/>
    <n v="142"/>
    <n v="9992853"/>
    <d v="2001-03-14T00:00:00"/>
    <x v="5"/>
    <x v="4"/>
    <x v="0"/>
    <n v="17600"/>
    <n v="17405.87"/>
    <n v="48.4"/>
    <n v="24.2"/>
    <n v="-425920"/>
    <n v="-421222.05399999995"/>
    <x v="0"/>
    <x v="0"/>
    <x v="1"/>
    <x v="0"/>
    <x v="0"/>
    <x v="1"/>
    <x v="0"/>
    <x v="0"/>
    <n v="-393372.61"/>
    <x v="0"/>
    <x v="0"/>
    <x v="0"/>
  </r>
  <r>
    <n v="23757"/>
    <n v="142"/>
    <n v="9992853"/>
    <d v="2001-03-14T00:00:00"/>
    <x v="6"/>
    <x v="4"/>
    <x v="0"/>
    <n v="16000"/>
    <n v="15796.21"/>
    <n v="48.4"/>
    <n v="26.81"/>
    <n v="-345440"/>
    <n v="-341040.17389999999"/>
    <x v="0"/>
    <x v="0"/>
    <x v="1"/>
    <x v="0"/>
    <x v="0"/>
    <x v="1"/>
    <x v="0"/>
    <x v="0"/>
    <n v="-303287.65999999997"/>
    <x v="0"/>
    <x v="0"/>
    <x v="0"/>
  </r>
  <r>
    <n v="23843"/>
    <n v="133"/>
    <n v="9992829"/>
    <d v="2001-03-23T00:00:00"/>
    <x v="7"/>
    <x v="4"/>
    <x v="0"/>
    <n v="17600"/>
    <n v="17342.669999999998"/>
    <n v="65.25"/>
    <n v="33.020000000000003"/>
    <n v="-567248"/>
    <n v="-558954.2540999999"/>
    <x v="0"/>
    <x v="0"/>
    <x v="1"/>
    <x v="0"/>
    <x v="0"/>
    <x v="1"/>
    <x v="0"/>
    <x v="0"/>
    <n v="-485161.28"/>
    <x v="0"/>
    <x v="0"/>
    <x v="0"/>
  </r>
  <r>
    <n v="23757"/>
    <n v="142"/>
    <n v="9992853"/>
    <d v="2001-03-14T00:00:00"/>
    <x v="7"/>
    <x v="4"/>
    <x v="0"/>
    <n v="17600"/>
    <n v="17342.669999999998"/>
    <n v="48.4"/>
    <n v="33.020000000000003"/>
    <n v="-270688"/>
    <n v="-266730.26459999988"/>
    <x v="0"/>
    <x v="0"/>
    <x v="1"/>
    <x v="0"/>
    <x v="0"/>
    <x v="1"/>
    <x v="0"/>
    <x v="0"/>
    <n v="-192937.24"/>
    <x v="0"/>
    <x v="0"/>
    <x v="0"/>
  </r>
  <r>
    <n v="23843"/>
    <n v="133"/>
    <n v="9992829"/>
    <d v="2001-03-23T00:00:00"/>
    <x v="8"/>
    <x v="4"/>
    <x v="0"/>
    <n v="17600"/>
    <n v="17305.22"/>
    <n v="65.25"/>
    <n v="33.020000000000003"/>
    <n v="-567248"/>
    <n v="-557747.24060000002"/>
    <x v="0"/>
    <x v="0"/>
    <x v="1"/>
    <x v="0"/>
    <x v="0"/>
    <x v="1"/>
    <x v="0"/>
    <x v="0"/>
    <n v="-484113.61"/>
    <x v="0"/>
    <x v="0"/>
    <x v="0"/>
  </r>
  <r>
    <n v="23757"/>
    <n v="142"/>
    <n v="9992853"/>
    <d v="2001-03-14T00:00:00"/>
    <x v="8"/>
    <x v="4"/>
    <x v="0"/>
    <n v="17600"/>
    <n v="17305.22"/>
    <n v="48.4"/>
    <n v="33.020000000000003"/>
    <n v="-270688"/>
    <n v="-266154.28359999997"/>
    <x v="0"/>
    <x v="0"/>
    <x v="1"/>
    <x v="0"/>
    <x v="0"/>
    <x v="1"/>
    <x v="0"/>
    <x v="0"/>
    <n v="-192520.6"/>
    <x v="0"/>
    <x v="0"/>
    <x v="0"/>
  </r>
  <r>
    <n v="23757"/>
    <n v="142"/>
    <n v="9992853"/>
    <d v="2001-03-14T00:00:00"/>
    <x v="9"/>
    <x v="4"/>
    <x v="0"/>
    <n v="16000"/>
    <n v="15697.57"/>
    <n v="48.4"/>
    <n v="21.42"/>
    <n v="-431680"/>
    <n v="-423520.43859999994"/>
    <x v="0"/>
    <x v="0"/>
    <x v="1"/>
    <x v="0"/>
    <x v="0"/>
    <x v="1"/>
    <x v="0"/>
    <x v="0"/>
    <n v="-337497.67"/>
    <x v="0"/>
    <x v="0"/>
    <x v="0"/>
  </r>
  <r>
    <n v="23757"/>
    <n v="142"/>
    <n v="9992853"/>
    <d v="2001-03-14T00:00:00"/>
    <x v="10"/>
    <x v="4"/>
    <x v="0"/>
    <n v="18400"/>
    <n v="18008.86"/>
    <n v="48.4"/>
    <n v="20.059999999999999"/>
    <n v="-521456"/>
    <n v="-510371.09240000002"/>
    <x v="0"/>
    <x v="0"/>
    <x v="1"/>
    <x v="0"/>
    <x v="0"/>
    <x v="1"/>
    <x v="0"/>
    <x v="0"/>
    <n v="-387190.14"/>
    <x v="0"/>
    <x v="0"/>
    <x v="0"/>
  </r>
  <r>
    <n v="23757"/>
    <n v="142"/>
    <n v="9992853"/>
    <d v="2001-03-14T00:00:00"/>
    <x v="11"/>
    <x v="4"/>
    <x v="0"/>
    <n v="16000"/>
    <n v="15619.43"/>
    <n v="48.4"/>
    <n v="20.16"/>
    <n v="-451840"/>
    <n v="-441092.70319999999"/>
    <x v="0"/>
    <x v="0"/>
    <x v="1"/>
    <x v="0"/>
    <x v="0"/>
    <x v="1"/>
    <x v="0"/>
    <x v="0"/>
    <n v="-335818.11"/>
    <x v="0"/>
    <x v="0"/>
    <x v="0"/>
  </r>
  <r>
    <n v="23757"/>
    <n v="142"/>
    <n v="9992853"/>
    <d v="2001-03-14T00:00:00"/>
    <x v="12"/>
    <x v="4"/>
    <x v="0"/>
    <n v="16800"/>
    <n v="16355.46"/>
    <n v="48.4"/>
    <n v="20.03"/>
    <n v="-476616"/>
    <n v="-464004.40019999992"/>
    <x v="0"/>
    <x v="0"/>
    <x v="1"/>
    <x v="0"/>
    <x v="0"/>
    <x v="1"/>
    <x v="0"/>
    <x v="0"/>
    <n v="-351642.34"/>
    <x v="0"/>
    <x v="0"/>
    <x v="0"/>
  </r>
  <r>
    <n v="23759"/>
    <n v="144"/>
    <n v="9992855"/>
    <d v="2001-03-14T00:00:00"/>
    <x v="13"/>
    <x v="4"/>
    <x v="0"/>
    <n v="17600"/>
    <n v="17083.53"/>
    <n v="46.6"/>
    <n v="32.44"/>
    <n v="-249216"/>
    <n v="-241902.78480000005"/>
    <x v="0"/>
    <x v="0"/>
    <x v="1"/>
    <x v="0"/>
    <x v="0"/>
    <x v="1"/>
    <x v="0"/>
    <x v="0"/>
    <n v="-242498.98"/>
    <x v="0"/>
    <x v="0"/>
    <x v="0"/>
  </r>
  <r>
    <n v="23759"/>
    <n v="144"/>
    <n v="9992855"/>
    <d v="2001-03-14T00:00:00"/>
    <x v="14"/>
    <x v="4"/>
    <x v="0"/>
    <n v="16000"/>
    <n v="15484.11"/>
    <n v="46.6"/>
    <n v="31.73"/>
    <n v="-237920"/>
    <n v="-230248.71570000003"/>
    <x v="0"/>
    <x v="0"/>
    <x v="1"/>
    <x v="0"/>
    <x v="0"/>
    <x v="1"/>
    <x v="0"/>
    <x v="0"/>
    <n v="-230856.12"/>
    <x v="0"/>
    <x v="0"/>
    <x v="0"/>
  </r>
  <r>
    <n v="23759"/>
    <n v="144"/>
    <n v="9992855"/>
    <d v="2001-03-14T00:00:00"/>
    <x v="15"/>
    <x v="4"/>
    <x v="0"/>
    <n v="16800"/>
    <n v="16206.04"/>
    <n v="46.6"/>
    <n v="30.02"/>
    <n v="-278544"/>
    <n v="-268696.14320000005"/>
    <x v="0"/>
    <x v="0"/>
    <x v="1"/>
    <x v="0"/>
    <x v="0"/>
    <x v="1"/>
    <x v="0"/>
    <x v="0"/>
    <n v="-269301.92"/>
    <x v="0"/>
    <x v="0"/>
    <x v="0"/>
  </r>
  <r>
    <n v="23759"/>
    <n v="144"/>
    <n v="9992855"/>
    <d v="2001-03-14T00:00:00"/>
    <x v="16"/>
    <x v="4"/>
    <x v="0"/>
    <n v="17600"/>
    <n v="16920.189999999999"/>
    <n v="46.6"/>
    <n v="28.92"/>
    <n v="-311168"/>
    <n v="-299148.95919999998"/>
    <x v="0"/>
    <x v="0"/>
    <x v="1"/>
    <x v="0"/>
    <x v="0"/>
    <x v="1"/>
    <x v="0"/>
    <x v="0"/>
    <n v="-299771.65999999997"/>
    <x v="0"/>
    <x v="0"/>
    <x v="0"/>
  </r>
  <r>
    <n v="23759"/>
    <n v="144"/>
    <n v="9992855"/>
    <d v="2001-03-14T00:00:00"/>
    <x v="17"/>
    <x v="4"/>
    <x v="0"/>
    <n v="16800"/>
    <n v="16093.94"/>
    <n v="46.6"/>
    <n v="30.32"/>
    <n v="-273504"/>
    <n v="-262009.34320000003"/>
    <x v="0"/>
    <x v="0"/>
    <x v="1"/>
    <x v="0"/>
    <x v="0"/>
    <x v="1"/>
    <x v="0"/>
    <x v="0"/>
    <n v="-262640.69"/>
    <x v="0"/>
    <x v="0"/>
    <x v="0"/>
  </r>
  <r>
    <n v="23759"/>
    <n v="144"/>
    <n v="9992855"/>
    <d v="2001-03-14T00:00:00"/>
    <x v="18"/>
    <x v="4"/>
    <x v="0"/>
    <n v="16800"/>
    <n v="16035.32"/>
    <n v="46.6"/>
    <n v="33.58"/>
    <n v="-218736"/>
    <n v="-208779.86640000006"/>
    <x v="0"/>
    <x v="0"/>
    <x v="1"/>
    <x v="0"/>
    <x v="0"/>
    <x v="1"/>
    <x v="0"/>
    <x v="0"/>
    <n v="-209392.86"/>
    <x v="0"/>
    <x v="0"/>
    <x v="0"/>
  </r>
  <r>
    <n v="23759"/>
    <n v="144"/>
    <n v="9992855"/>
    <d v="2001-03-14T00:00:00"/>
    <x v="19"/>
    <x v="4"/>
    <x v="0"/>
    <n v="17600"/>
    <n v="16735.18"/>
    <n v="46.6"/>
    <n v="41.35"/>
    <n v="-92400"/>
    <n v="-87859.695000000007"/>
    <x v="0"/>
    <x v="0"/>
    <x v="1"/>
    <x v="0"/>
    <x v="0"/>
    <x v="1"/>
    <x v="0"/>
    <x v="0"/>
    <n v="-88594.38"/>
    <x v="0"/>
    <x v="0"/>
    <x v="0"/>
  </r>
  <r>
    <n v="23759"/>
    <n v="144"/>
    <n v="9992855"/>
    <d v="2001-03-14T00:00:00"/>
    <x v="20"/>
    <x v="4"/>
    <x v="0"/>
    <n v="16800"/>
    <n v="15911.43"/>
    <n v="46.6"/>
    <n v="41.35"/>
    <n v="-88200"/>
    <n v="-83535.007500000007"/>
    <x v="0"/>
    <x v="0"/>
    <x v="1"/>
    <x v="0"/>
    <x v="0"/>
    <x v="1"/>
    <x v="0"/>
    <x v="0"/>
    <n v="-84233.54"/>
    <x v="0"/>
    <x v="0"/>
    <x v="0"/>
  </r>
  <r>
    <n v="23759"/>
    <n v="144"/>
    <n v="9992855"/>
    <d v="2001-03-14T00:00:00"/>
    <x v="21"/>
    <x v="4"/>
    <x v="0"/>
    <n v="16800"/>
    <n v="15847.79"/>
    <n v="46.6"/>
    <n v="26.83"/>
    <n v="-332136"/>
    <n v="-313310.80830000009"/>
    <x v="0"/>
    <x v="0"/>
    <x v="1"/>
    <x v="0"/>
    <x v="0"/>
    <x v="1"/>
    <x v="0"/>
    <x v="0"/>
    <n v="-313748.53999999998"/>
    <x v="0"/>
    <x v="0"/>
    <x v="0"/>
  </r>
  <r>
    <n v="23759"/>
    <n v="144"/>
    <n v="9992855"/>
    <d v="2001-03-14T00:00:00"/>
    <x v="22"/>
    <x v="4"/>
    <x v="0"/>
    <n v="18400"/>
    <n v="17285.740000000002"/>
    <n v="46.6"/>
    <n v="25.12"/>
    <n v="-395232"/>
    <n v="-371297.69520000002"/>
    <x v="0"/>
    <x v="0"/>
    <x v="1"/>
    <x v="0"/>
    <x v="0"/>
    <x v="1"/>
    <x v="0"/>
    <x v="0"/>
    <n v="-371742.84"/>
    <x v="0"/>
    <x v="0"/>
    <x v="0"/>
  </r>
  <r>
    <n v="23759"/>
    <n v="144"/>
    <n v="9992855"/>
    <d v="2001-03-14T00:00:00"/>
    <x v="23"/>
    <x v="4"/>
    <x v="0"/>
    <n v="15200"/>
    <n v="14220.57"/>
    <n v="46.6"/>
    <n v="25.25"/>
    <n v="-324520"/>
    <n v="-303609.16950000002"/>
    <x v="0"/>
    <x v="0"/>
    <x v="1"/>
    <x v="0"/>
    <x v="0"/>
    <x v="1"/>
    <x v="0"/>
    <x v="0"/>
    <n v="-304057.53000000003"/>
    <x v="0"/>
    <x v="0"/>
    <x v="0"/>
  </r>
  <r>
    <n v="23759"/>
    <n v="144"/>
    <n v="9992855"/>
    <d v="2001-03-14T00:00:00"/>
    <x v="24"/>
    <x v="4"/>
    <x v="0"/>
    <n v="17600"/>
    <n v="16395.3"/>
    <n v="46.6"/>
    <n v="25.09"/>
    <n v="-378576"/>
    <n v="-352662.90299999999"/>
    <x v="0"/>
    <x v="0"/>
    <x v="1"/>
    <x v="0"/>
    <x v="0"/>
    <x v="1"/>
    <x v="0"/>
    <x v="0"/>
    <n v="-353103.1"/>
    <x v="0"/>
    <x v="0"/>
    <x v="0"/>
  </r>
  <r>
    <n v="24580"/>
    <n v="280"/>
    <n v="9993522"/>
    <d v="2001-05-09T00:00:00"/>
    <x v="1"/>
    <x v="4"/>
    <x v="0"/>
    <n v="-17600"/>
    <n v="-17514.61"/>
    <n v="41.75"/>
    <n v="25.75"/>
    <n v="281600"/>
    <n v="280233.76"/>
    <x v="0"/>
    <x v="0"/>
    <x v="2"/>
    <x v="0"/>
    <x v="0"/>
    <x v="2"/>
    <x v="1"/>
    <x v="0"/>
    <n v="284612.43"/>
    <x v="0"/>
    <x v="0"/>
    <x v="0"/>
  </r>
  <r>
    <n v="24580"/>
    <n v="280"/>
    <n v="9993522"/>
    <d v="2001-05-09T00:00:00"/>
    <x v="2"/>
    <x v="4"/>
    <x v="0"/>
    <n v="-16000"/>
    <n v="-15898.96"/>
    <n v="41.75"/>
    <n v="25.75"/>
    <n v="256000"/>
    <n v="254383.35999999999"/>
    <x v="0"/>
    <x v="0"/>
    <x v="2"/>
    <x v="0"/>
    <x v="0"/>
    <x v="2"/>
    <x v="1"/>
    <x v="0"/>
    <n v="258358.14"/>
    <x v="0"/>
    <x v="0"/>
    <x v="0"/>
  </r>
  <r>
    <n v="24201"/>
    <n v="191"/>
    <n v="9993179"/>
    <d v="2001-04-17T00:00:00"/>
    <x v="0"/>
    <x v="5"/>
    <x v="3"/>
    <n v="3720"/>
    <n v="3708.5"/>
    <n v="33.950000000000003"/>
    <n v="33.950000000000003"/>
    <n v="-126294"/>
    <n v="-125903.57500000001"/>
    <x v="0"/>
    <x v="0"/>
    <x v="3"/>
    <x v="0"/>
    <x v="0"/>
    <x v="3"/>
    <x v="0"/>
    <x v="0"/>
    <n v="-47725.98"/>
    <x v="0"/>
    <x v="0"/>
    <x v="0"/>
  </r>
  <r>
    <n v="21672"/>
    <m/>
    <n v="9991091"/>
    <d v="2000-12-04T00:00:00"/>
    <x v="0"/>
    <x v="0"/>
    <x v="1"/>
    <n v="8000"/>
    <n v="7975.27"/>
    <n v="74"/>
    <n v="34.700000000000003"/>
    <n v="-314400"/>
    <n v="-313428.11099999998"/>
    <x v="0"/>
    <x v="0"/>
    <x v="4"/>
    <x v="0"/>
    <x v="0"/>
    <x v="4"/>
    <x v="0"/>
    <x v="0"/>
    <n v="-315421.73"/>
    <x v="0"/>
    <x v="0"/>
    <x v="0"/>
  </r>
  <r>
    <n v="28595"/>
    <n v="578"/>
    <n v="9997028"/>
    <d v="2001-10-30T00:00:00"/>
    <x v="0"/>
    <x v="0"/>
    <x v="0"/>
    <n v="16000"/>
    <n v="15950.53"/>
    <n v="57.5"/>
    <n v="34.700000000000003"/>
    <n v="-364800"/>
    <n v="-363672.08399999997"/>
    <x v="0"/>
    <x v="0"/>
    <x v="4"/>
    <x v="0"/>
    <x v="1"/>
    <x v="5"/>
    <x v="0"/>
    <x v="0"/>
    <n v="-367659.72"/>
    <x v="0"/>
    <x v="0"/>
    <x v="0"/>
  </r>
  <r>
    <n v="22430"/>
    <n v="96"/>
    <n v="9991528"/>
    <d v="2001-02-09T00:00:00"/>
    <x v="0"/>
    <x v="0"/>
    <x v="1"/>
    <n v="-8000"/>
    <n v="-7975.27"/>
    <n v="55.5"/>
    <n v="34.200000000000003"/>
    <n v="170400"/>
    <n v="169873.25099999999"/>
    <x v="0"/>
    <x v="0"/>
    <x v="4"/>
    <x v="0"/>
    <x v="0"/>
    <x v="4"/>
    <x v="1"/>
    <x v="0"/>
    <n v="167879.33"/>
    <x v="0"/>
    <x v="0"/>
    <x v="0"/>
  </r>
  <r>
    <n v="24354"/>
    <m/>
    <n v="9993325"/>
    <d v="2001-04-23T00:00:00"/>
    <x v="0"/>
    <x v="0"/>
    <x v="0"/>
    <n v="-16000"/>
    <n v="-15950.53"/>
    <n v="57.5"/>
    <n v="34.200000000000003"/>
    <n v="372800"/>
    <n v="371647.34899999999"/>
    <x v="0"/>
    <x v="0"/>
    <x v="4"/>
    <x v="0"/>
    <x v="0"/>
    <x v="4"/>
    <x v="1"/>
    <x v="0"/>
    <n v="367659.72"/>
    <x v="0"/>
    <x v="0"/>
    <x v="0"/>
  </r>
  <r>
    <n v="24491"/>
    <n v="235"/>
    <n v="9993449"/>
    <d v="2001-05-01T00:00:00"/>
    <x v="0"/>
    <x v="0"/>
    <x v="0"/>
    <n v="-16000"/>
    <n v="-15950.53"/>
    <n v="56.25"/>
    <n v="34.200000000000003"/>
    <n v="352800"/>
    <n v="351709.18649999995"/>
    <x v="0"/>
    <x v="0"/>
    <x v="4"/>
    <x v="0"/>
    <x v="0"/>
    <x v="4"/>
    <x v="1"/>
    <x v="0"/>
    <n v="347721.56"/>
    <x v="0"/>
    <x v="0"/>
    <x v="0"/>
  </r>
  <r>
    <n v="28596"/>
    <n v="579"/>
    <n v="9997029"/>
    <d v="2001-10-30T00:00:00"/>
    <x v="0"/>
    <x v="0"/>
    <x v="0"/>
    <n v="-16000"/>
    <n v="-15950.53"/>
    <n v="57.5"/>
    <n v="34.200000000000003"/>
    <n v="372800"/>
    <n v="371647.34899999999"/>
    <x v="0"/>
    <x v="0"/>
    <x v="4"/>
    <x v="0"/>
    <x v="1"/>
    <x v="5"/>
    <x v="1"/>
    <x v="1"/>
    <n v="367659.72"/>
    <x v="0"/>
    <x v="0"/>
    <x v="0"/>
  </r>
  <r>
    <n v="24509"/>
    <n v="244"/>
    <n v="9993465"/>
    <d v="2001-05-02T00:00:00"/>
    <x v="7"/>
    <x v="0"/>
    <x v="0"/>
    <n v="17600"/>
    <n v="17342.669999999998"/>
    <n v="80"/>
    <n v="53.25"/>
    <n v="-470800"/>
    <n v="-463916.42249999993"/>
    <x v="0"/>
    <x v="0"/>
    <x v="4"/>
    <x v="0"/>
    <x v="0"/>
    <x v="4"/>
    <x v="0"/>
    <x v="0"/>
    <n v="-463916.5"/>
    <x v="0"/>
    <x v="0"/>
    <x v="0"/>
  </r>
  <r>
    <n v="24123"/>
    <n v="179"/>
    <n v="9993117"/>
    <d v="2001-04-10T00:00:00"/>
    <x v="7"/>
    <x v="0"/>
    <x v="0"/>
    <n v="-17600"/>
    <n v="-17342.669999999998"/>
    <n v="86"/>
    <n v="52.75"/>
    <n v="585200"/>
    <n v="576643.77749999997"/>
    <x v="0"/>
    <x v="0"/>
    <x v="4"/>
    <x v="0"/>
    <x v="0"/>
    <x v="4"/>
    <x v="1"/>
    <x v="0"/>
    <n v="567972.54"/>
    <x v="0"/>
    <x v="0"/>
    <x v="0"/>
  </r>
  <r>
    <n v="24577"/>
    <n v="278"/>
    <n v="9993519"/>
    <d v="2001-05-09T00:00:00"/>
    <x v="7"/>
    <x v="0"/>
    <x v="0"/>
    <n v="-17600"/>
    <n v="-17342.669999999998"/>
    <n v="75"/>
    <n v="52.75"/>
    <n v="391600"/>
    <n v="385874.40749999997"/>
    <x v="0"/>
    <x v="0"/>
    <x v="4"/>
    <x v="0"/>
    <x v="0"/>
    <x v="4"/>
    <x v="1"/>
    <x v="0"/>
    <n v="377203.14"/>
    <x v="0"/>
    <x v="0"/>
    <x v="0"/>
  </r>
  <r>
    <n v="24509"/>
    <n v="244"/>
    <n v="9993465"/>
    <d v="2001-05-02T00:00:00"/>
    <x v="8"/>
    <x v="0"/>
    <x v="0"/>
    <n v="17600"/>
    <n v="17305.22"/>
    <n v="80"/>
    <n v="53.25"/>
    <n v="-470800"/>
    <n v="-462914.63500000001"/>
    <x v="0"/>
    <x v="0"/>
    <x v="4"/>
    <x v="0"/>
    <x v="0"/>
    <x v="4"/>
    <x v="0"/>
    <x v="0"/>
    <n v="-462914.71"/>
    <x v="0"/>
    <x v="0"/>
    <x v="0"/>
  </r>
  <r>
    <n v="24123"/>
    <n v="179"/>
    <n v="9993117"/>
    <d v="2001-04-10T00:00:00"/>
    <x v="8"/>
    <x v="0"/>
    <x v="0"/>
    <n v="-17600"/>
    <n v="-17305.22"/>
    <n v="86"/>
    <n v="52.75"/>
    <n v="585200"/>
    <n v="575398.56500000006"/>
    <x v="0"/>
    <x v="0"/>
    <x v="4"/>
    <x v="0"/>
    <x v="0"/>
    <x v="4"/>
    <x v="1"/>
    <x v="0"/>
    <n v="566746.05000000005"/>
    <x v="0"/>
    <x v="0"/>
    <x v="0"/>
  </r>
  <r>
    <n v="24577"/>
    <n v="278"/>
    <n v="9993519"/>
    <d v="2001-05-09T00:00:00"/>
    <x v="8"/>
    <x v="0"/>
    <x v="0"/>
    <n v="-17600"/>
    <n v="-17305.22"/>
    <n v="75"/>
    <n v="52.75"/>
    <n v="391600"/>
    <n v="385041.14500000002"/>
    <x v="0"/>
    <x v="0"/>
    <x v="4"/>
    <x v="0"/>
    <x v="0"/>
    <x v="4"/>
    <x v="1"/>
    <x v="0"/>
    <n v="376388.6"/>
    <x v="0"/>
    <x v="0"/>
    <x v="0"/>
  </r>
  <r>
    <n v="20412"/>
    <m/>
    <n v="9990101"/>
    <d v="2000-09-06T00:00:00"/>
    <x v="0"/>
    <x v="6"/>
    <x v="1"/>
    <n v="-8600"/>
    <n v="-8573.41"/>
    <n v="53"/>
    <n v="27.08"/>
    <n v="222912"/>
    <n v="222222.78720000002"/>
    <x v="0"/>
    <x v="0"/>
    <x v="5"/>
    <x v="0"/>
    <x v="0"/>
    <x v="6"/>
    <x v="1"/>
    <x v="0"/>
    <n v="-984879.86"/>
    <x v="0"/>
    <x v="0"/>
    <x v="0"/>
  </r>
  <r>
    <n v="21270"/>
    <m/>
    <n v="9990688"/>
    <d v="2000-11-30T00:00:00"/>
    <x v="0"/>
    <x v="6"/>
    <x v="1"/>
    <n v="8600"/>
    <n v="8573.41"/>
    <n v="88.05"/>
    <n v="88.05"/>
    <n v="-757230"/>
    <n v="-754888.75049999997"/>
    <x v="0"/>
    <x v="0"/>
    <x v="6"/>
    <x v="0"/>
    <x v="0"/>
    <x v="7"/>
    <x v="0"/>
    <x v="0"/>
    <n v="214421.97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3:AD30" firstHeaderRow="1" firstDataRow="2" firstDataCol="3"/>
  <pivotFields count="2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outline="0" subtotalTop="0" showAll="0" includeNewItemsInFilter="1">
      <items count="8">
        <item x="5"/>
        <item x="3"/>
        <item x="4"/>
        <item x="1"/>
        <item x="0"/>
        <item x="2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8">
        <item x="2"/>
        <item x="3"/>
        <item x="1"/>
        <item x="4"/>
        <item x="5"/>
        <item x="6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5"/>
    <field x="14"/>
    <field x="5"/>
  </rowFields>
  <rowItems count="26">
    <i>
      <x/>
      <x/>
      <x v="2"/>
    </i>
    <i t="default" r="1">
      <x/>
    </i>
    <i t="default">
      <x/>
    </i>
    <i>
      <x v="1"/>
      <x/>
      <x/>
    </i>
    <i t="default" r="1">
      <x/>
    </i>
    <i t="default">
      <x v="1"/>
    </i>
    <i>
      <x v="2"/>
      <x/>
      <x v="1"/>
    </i>
    <i r="2">
      <x v="2"/>
    </i>
    <i t="default" r="1">
      <x/>
    </i>
    <i t="default">
      <x v="2"/>
    </i>
    <i>
      <x v="3"/>
      <x/>
      <x v="4"/>
    </i>
    <i t="default" r="1">
      <x/>
    </i>
    <i t="default">
      <x v="3"/>
    </i>
    <i>
      <x v="4"/>
      <x/>
      <x v="6"/>
    </i>
    <i t="default" r="1">
      <x/>
    </i>
    <i t="default">
      <x v="4"/>
    </i>
    <i>
      <x v="5"/>
      <x/>
      <x v="6"/>
    </i>
    <i t="default" r="1">
      <x/>
    </i>
    <i t="default">
      <x v="5"/>
    </i>
    <i>
      <x v="6"/>
      <x/>
      <x v="3"/>
    </i>
    <i r="2">
      <x v="4"/>
    </i>
    <i t="default" r="1">
      <x/>
    </i>
    <i r="1">
      <x v="1"/>
      <x v="5"/>
    </i>
    <i t="default" r="1">
      <x v="1"/>
    </i>
    <i t="default">
      <x v="6"/>
    </i>
    <i t="grand">
      <x/>
    </i>
  </rowItems>
  <colFields count="1">
    <field x="4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Nominal Volume" fld="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5"/>
  <sheetViews>
    <sheetView topLeftCell="A266" workbookViewId="0">
      <selection activeCell="D297" sqref="D297:D298"/>
    </sheetView>
  </sheetViews>
  <sheetFormatPr defaultRowHeight="12.75" x14ac:dyDescent="0.2"/>
  <cols>
    <col min="4" max="4" width="19" customWidth="1"/>
    <col min="9" max="9" width="12.7109375" customWidth="1"/>
    <col min="10" max="10" width="14.5703125" hidden="1" customWidth="1"/>
    <col min="11" max="11" width="16.28515625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35" t="s">
        <v>8</v>
      </c>
      <c r="I1" s="35" t="s">
        <v>9</v>
      </c>
      <c r="J1" s="1" t="s">
        <v>10</v>
      </c>
      <c r="K1" s="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">
      <c r="A2">
        <v>24580</v>
      </c>
      <c r="B2" s="36">
        <v>37020</v>
      </c>
      <c r="C2" s="36">
        <v>37257</v>
      </c>
      <c r="D2" t="s">
        <v>28</v>
      </c>
      <c r="E2">
        <v>50</v>
      </c>
      <c r="F2">
        <v>-17600</v>
      </c>
      <c r="G2">
        <v>-17514.61</v>
      </c>
      <c r="H2">
        <v>41.75</v>
      </c>
      <c r="I2">
        <v>25.75</v>
      </c>
      <c r="J2" s="37">
        <f>(+I2-H2)*F2</f>
        <v>281600</v>
      </c>
      <c r="K2" s="37">
        <f>(+I2-H2)*G2</f>
        <v>280233.76</v>
      </c>
      <c r="L2" t="s">
        <v>58</v>
      </c>
      <c r="M2" t="s">
        <v>18</v>
      </c>
      <c r="N2" t="s">
        <v>29</v>
      </c>
      <c r="O2" t="s">
        <v>20</v>
      </c>
      <c r="P2" t="s">
        <v>21</v>
      </c>
    </row>
    <row r="3" spans="1:16" x14ac:dyDescent="0.2">
      <c r="A3">
        <v>24580</v>
      </c>
      <c r="B3" s="36">
        <v>37020</v>
      </c>
      <c r="C3" s="36">
        <v>37288</v>
      </c>
      <c r="D3" t="s">
        <v>28</v>
      </c>
      <c r="E3">
        <v>50</v>
      </c>
      <c r="F3">
        <v>-16000</v>
      </c>
      <c r="G3">
        <v>-15898.96</v>
      </c>
      <c r="H3">
        <v>41.75</v>
      </c>
      <c r="I3">
        <v>25.75</v>
      </c>
      <c r="J3" s="37">
        <f>(+I3-H3)*F3</f>
        <v>256000</v>
      </c>
      <c r="K3" s="37">
        <f>(+I3-H3)*G3</f>
        <v>254383.35999999999</v>
      </c>
      <c r="L3" t="s">
        <v>58</v>
      </c>
      <c r="M3" t="s">
        <v>18</v>
      </c>
      <c r="N3" t="s">
        <v>29</v>
      </c>
      <c r="O3" t="s">
        <v>20</v>
      </c>
      <c r="P3" t="s">
        <v>21</v>
      </c>
    </row>
    <row r="4" spans="1:16" s="52" customFormat="1" x14ac:dyDescent="0.2">
      <c r="A4" s="52">
        <v>24201</v>
      </c>
      <c r="B4" s="53">
        <v>36998</v>
      </c>
      <c r="C4" s="53">
        <v>37226</v>
      </c>
      <c r="D4" s="52" t="s">
        <v>30</v>
      </c>
      <c r="E4" s="52">
        <v>5</v>
      </c>
      <c r="F4" s="52">
        <v>3720</v>
      </c>
      <c r="G4" s="52">
        <v>3708.5</v>
      </c>
      <c r="H4" s="52">
        <v>33.950000000000003</v>
      </c>
      <c r="I4" s="55">
        <v>33.950000000000003</v>
      </c>
      <c r="J4" s="54">
        <f>+H4*-F4</f>
        <v>-126294.00000000001</v>
      </c>
      <c r="K4" s="54">
        <f>-G4*H4</f>
        <v>-125903.57500000001</v>
      </c>
      <c r="L4" s="52" t="s">
        <v>58</v>
      </c>
      <c r="M4" s="52" t="s">
        <v>18</v>
      </c>
      <c r="N4" s="52" t="s">
        <v>31</v>
      </c>
      <c r="O4" s="52" t="s">
        <v>23</v>
      </c>
      <c r="P4" s="52" t="s">
        <v>21</v>
      </c>
    </row>
    <row r="5" spans="1:16" x14ac:dyDescent="0.2">
      <c r="A5">
        <v>23758</v>
      </c>
      <c r="B5" s="36">
        <v>36964</v>
      </c>
      <c r="C5" s="36">
        <v>37257</v>
      </c>
      <c r="D5" t="s">
        <v>26</v>
      </c>
      <c r="E5">
        <v>50</v>
      </c>
      <c r="F5">
        <v>19600</v>
      </c>
      <c r="G5">
        <v>19504.91</v>
      </c>
      <c r="H5" s="38">
        <v>33.5</v>
      </c>
      <c r="I5" s="38">
        <v>18.64</v>
      </c>
      <c r="J5" s="37">
        <f t="shared" ref="J5:J68" si="0">(+I5-H5)*F5</f>
        <v>-291256</v>
      </c>
      <c r="K5" s="37">
        <f t="shared" ref="K5:K68" si="1">(+I5-H5)*G5</f>
        <v>-289842.96259999997</v>
      </c>
      <c r="L5" t="s">
        <v>58</v>
      </c>
      <c r="M5" t="s">
        <v>18</v>
      </c>
      <c r="N5" t="s">
        <v>27</v>
      </c>
      <c r="O5" t="s">
        <v>23</v>
      </c>
      <c r="P5" t="s">
        <v>21</v>
      </c>
    </row>
    <row r="6" spans="1:16" x14ac:dyDescent="0.2">
      <c r="A6">
        <v>23829</v>
      </c>
      <c r="B6" s="36">
        <v>36971</v>
      </c>
      <c r="C6" s="36">
        <v>37257</v>
      </c>
      <c r="D6" t="s">
        <v>26</v>
      </c>
      <c r="E6">
        <v>50</v>
      </c>
      <c r="F6">
        <v>19600</v>
      </c>
      <c r="G6">
        <v>19504.91</v>
      </c>
      <c r="H6" s="38">
        <v>34</v>
      </c>
      <c r="I6" s="38">
        <v>18.64</v>
      </c>
      <c r="J6" s="37">
        <f t="shared" si="0"/>
        <v>-301056</v>
      </c>
      <c r="K6" s="37">
        <f t="shared" si="1"/>
        <v>-299595.41759999999</v>
      </c>
      <c r="L6" t="s">
        <v>58</v>
      </c>
      <c r="M6" t="s">
        <v>18</v>
      </c>
      <c r="N6" t="s">
        <v>27</v>
      </c>
      <c r="O6" t="s">
        <v>23</v>
      </c>
      <c r="P6" t="s">
        <v>21</v>
      </c>
    </row>
    <row r="7" spans="1:16" x14ac:dyDescent="0.2">
      <c r="A7">
        <v>23758</v>
      </c>
      <c r="B7" s="36">
        <v>36964</v>
      </c>
      <c r="C7" s="36">
        <v>37288</v>
      </c>
      <c r="D7" t="s">
        <v>26</v>
      </c>
      <c r="E7">
        <v>50</v>
      </c>
      <c r="F7">
        <v>17600</v>
      </c>
      <c r="G7">
        <v>17488.86</v>
      </c>
      <c r="H7" s="38">
        <v>33.5</v>
      </c>
      <c r="I7" s="38">
        <v>17.98</v>
      </c>
      <c r="J7" s="37">
        <f t="shared" si="0"/>
        <v>-273152</v>
      </c>
      <c r="K7" s="37">
        <f t="shared" si="1"/>
        <v>-271427.10720000003</v>
      </c>
      <c r="L7" t="s">
        <v>58</v>
      </c>
      <c r="M7" t="s">
        <v>18</v>
      </c>
      <c r="N7" t="s">
        <v>27</v>
      </c>
      <c r="O7" t="s">
        <v>23</v>
      </c>
      <c r="P7" t="s">
        <v>21</v>
      </c>
    </row>
    <row r="8" spans="1:16" x14ac:dyDescent="0.2">
      <c r="A8">
        <v>23829</v>
      </c>
      <c r="B8" s="36">
        <v>36971</v>
      </c>
      <c r="C8" s="36">
        <v>37288</v>
      </c>
      <c r="D8" t="s">
        <v>26</v>
      </c>
      <c r="E8">
        <v>50</v>
      </c>
      <c r="F8">
        <v>17600</v>
      </c>
      <c r="G8">
        <v>17488.86</v>
      </c>
      <c r="H8" s="38">
        <v>34</v>
      </c>
      <c r="I8" s="38">
        <v>17.98</v>
      </c>
      <c r="J8" s="37">
        <f t="shared" si="0"/>
        <v>-281952</v>
      </c>
      <c r="K8" s="37">
        <f t="shared" si="1"/>
        <v>-280171.53720000002</v>
      </c>
      <c r="L8" t="s">
        <v>58</v>
      </c>
      <c r="M8" t="s">
        <v>18</v>
      </c>
      <c r="N8" t="s">
        <v>27</v>
      </c>
      <c r="O8" t="s">
        <v>23</v>
      </c>
      <c r="P8" t="s">
        <v>21</v>
      </c>
    </row>
    <row r="9" spans="1:16" x14ac:dyDescent="0.2">
      <c r="A9">
        <v>23758</v>
      </c>
      <c r="B9" s="36">
        <v>36964</v>
      </c>
      <c r="C9" s="36">
        <v>37316</v>
      </c>
      <c r="D9" t="s">
        <v>26</v>
      </c>
      <c r="E9">
        <v>50</v>
      </c>
      <c r="F9">
        <v>20400</v>
      </c>
      <c r="G9">
        <v>20237.88</v>
      </c>
      <c r="H9" s="38">
        <v>33.5</v>
      </c>
      <c r="I9" s="38">
        <v>16.02</v>
      </c>
      <c r="J9" s="37">
        <f t="shared" si="0"/>
        <v>-356592</v>
      </c>
      <c r="K9" s="37">
        <f t="shared" si="1"/>
        <v>-353758.14240000001</v>
      </c>
      <c r="L9" t="s">
        <v>58</v>
      </c>
      <c r="M9" t="s">
        <v>18</v>
      </c>
      <c r="N9" t="s">
        <v>27</v>
      </c>
      <c r="O9" t="s">
        <v>23</v>
      </c>
      <c r="P9" t="s">
        <v>21</v>
      </c>
    </row>
    <row r="10" spans="1:16" x14ac:dyDescent="0.2">
      <c r="A10">
        <v>23829</v>
      </c>
      <c r="B10" s="36">
        <v>36971</v>
      </c>
      <c r="C10" s="36">
        <v>37316</v>
      </c>
      <c r="D10" t="s">
        <v>26</v>
      </c>
      <c r="E10">
        <v>50</v>
      </c>
      <c r="F10">
        <v>20400</v>
      </c>
      <c r="G10">
        <v>20237.88</v>
      </c>
      <c r="H10" s="38">
        <v>34</v>
      </c>
      <c r="I10" s="38">
        <v>16.02</v>
      </c>
      <c r="J10" s="37">
        <f t="shared" si="0"/>
        <v>-366792</v>
      </c>
      <c r="K10" s="37">
        <f t="shared" si="1"/>
        <v>-363877.08240000001</v>
      </c>
      <c r="L10" t="s">
        <v>58</v>
      </c>
      <c r="M10" t="s">
        <v>18</v>
      </c>
      <c r="N10" t="s">
        <v>27</v>
      </c>
      <c r="O10" t="s">
        <v>23</v>
      </c>
      <c r="P10" t="s">
        <v>21</v>
      </c>
    </row>
    <row r="11" spans="1:16" x14ac:dyDescent="0.2">
      <c r="A11">
        <v>23758</v>
      </c>
      <c r="B11" s="36">
        <v>36964</v>
      </c>
      <c r="C11" s="36">
        <v>37347</v>
      </c>
      <c r="D11" t="s">
        <v>26</v>
      </c>
      <c r="E11">
        <v>50</v>
      </c>
      <c r="F11">
        <v>18400</v>
      </c>
      <c r="G11">
        <v>18229.080000000002</v>
      </c>
      <c r="H11" s="38">
        <v>33.5</v>
      </c>
      <c r="I11" s="38">
        <v>16.21</v>
      </c>
      <c r="J11" s="37">
        <f t="shared" si="0"/>
        <v>-318136</v>
      </c>
      <c r="K11" s="37">
        <f t="shared" si="1"/>
        <v>-315180.79320000001</v>
      </c>
      <c r="L11" t="s">
        <v>58</v>
      </c>
      <c r="M11" t="s">
        <v>18</v>
      </c>
      <c r="N11" t="s">
        <v>27</v>
      </c>
      <c r="O11" t="s">
        <v>23</v>
      </c>
      <c r="P11" t="s">
        <v>21</v>
      </c>
    </row>
    <row r="12" spans="1:16" x14ac:dyDescent="0.2">
      <c r="A12">
        <v>23829</v>
      </c>
      <c r="B12" s="36">
        <v>36971</v>
      </c>
      <c r="C12" s="36">
        <v>37347</v>
      </c>
      <c r="D12" t="s">
        <v>26</v>
      </c>
      <c r="E12">
        <v>50</v>
      </c>
      <c r="F12">
        <v>18400</v>
      </c>
      <c r="G12">
        <v>18229.080000000002</v>
      </c>
      <c r="H12" s="38">
        <v>34</v>
      </c>
      <c r="I12" s="38">
        <v>16.21</v>
      </c>
      <c r="J12" s="37">
        <f t="shared" si="0"/>
        <v>-327336</v>
      </c>
      <c r="K12" s="37">
        <f t="shared" si="1"/>
        <v>-324295.33319999999</v>
      </c>
      <c r="L12" t="s">
        <v>58</v>
      </c>
      <c r="M12" t="s">
        <v>18</v>
      </c>
      <c r="N12" t="s">
        <v>27</v>
      </c>
      <c r="O12" t="s">
        <v>23</v>
      </c>
      <c r="P12" t="s">
        <v>21</v>
      </c>
    </row>
    <row r="13" spans="1:16" x14ac:dyDescent="0.2">
      <c r="A13">
        <v>23758</v>
      </c>
      <c r="B13" s="36">
        <v>36964</v>
      </c>
      <c r="C13" s="36">
        <v>37377</v>
      </c>
      <c r="D13" t="s">
        <v>26</v>
      </c>
      <c r="E13">
        <v>50</v>
      </c>
      <c r="F13">
        <v>19600</v>
      </c>
      <c r="G13">
        <v>19383.810000000001</v>
      </c>
      <c r="H13" s="38">
        <v>33.5</v>
      </c>
      <c r="I13" s="38">
        <v>17.600000000000001</v>
      </c>
      <c r="J13" s="37">
        <f t="shared" si="0"/>
        <v>-311640</v>
      </c>
      <c r="K13" s="37">
        <f t="shared" si="1"/>
        <v>-308202.57899999997</v>
      </c>
      <c r="L13" t="s">
        <v>58</v>
      </c>
      <c r="M13" t="s">
        <v>18</v>
      </c>
      <c r="N13" t="s">
        <v>27</v>
      </c>
      <c r="O13" t="s">
        <v>23</v>
      </c>
      <c r="P13" t="s">
        <v>21</v>
      </c>
    </row>
    <row r="14" spans="1:16" x14ac:dyDescent="0.2">
      <c r="A14">
        <v>23829</v>
      </c>
      <c r="B14" s="36">
        <v>36971</v>
      </c>
      <c r="C14" s="36">
        <v>37377</v>
      </c>
      <c r="D14" t="s">
        <v>26</v>
      </c>
      <c r="E14">
        <v>50</v>
      </c>
      <c r="F14">
        <v>19600</v>
      </c>
      <c r="G14">
        <v>19383.810000000001</v>
      </c>
      <c r="H14" s="38">
        <v>34</v>
      </c>
      <c r="I14" s="38">
        <v>17.600000000000001</v>
      </c>
      <c r="J14" s="37">
        <f t="shared" si="0"/>
        <v>-321440</v>
      </c>
      <c r="K14" s="37">
        <f t="shared" si="1"/>
        <v>-317894.484</v>
      </c>
      <c r="L14" t="s">
        <v>58</v>
      </c>
      <c r="M14" t="s">
        <v>18</v>
      </c>
      <c r="N14" t="s">
        <v>27</v>
      </c>
      <c r="O14" t="s">
        <v>23</v>
      </c>
      <c r="P14" t="s">
        <v>21</v>
      </c>
    </row>
    <row r="15" spans="1:16" x14ac:dyDescent="0.2">
      <c r="A15">
        <v>23758</v>
      </c>
      <c r="B15" s="36">
        <v>36964</v>
      </c>
      <c r="C15" s="36">
        <v>37408</v>
      </c>
      <c r="D15" t="s">
        <v>26</v>
      </c>
      <c r="E15">
        <v>50</v>
      </c>
      <c r="F15">
        <v>20000</v>
      </c>
      <c r="G15">
        <v>19745.259999999998</v>
      </c>
      <c r="H15" s="38">
        <v>33.5</v>
      </c>
      <c r="I15" s="38">
        <v>19.440000000000001</v>
      </c>
      <c r="J15" s="37">
        <f t="shared" si="0"/>
        <v>-281200</v>
      </c>
      <c r="K15" s="37">
        <f t="shared" si="1"/>
        <v>-277618.35559999995</v>
      </c>
      <c r="L15" t="s">
        <v>58</v>
      </c>
      <c r="M15" t="s">
        <v>18</v>
      </c>
      <c r="N15" t="s">
        <v>27</v>
      </c>
      <c r="O15" t="s">
        <v>23</v>
      </c>
      <c r="P15" t="s">
        <v>21</v>
      </c>
    </row>
    <row r="16" spans="1:16" x14ac:dyDescent="0.2">
      <c r="A16">
        <v>23829</v>
      </c>
      <c r="B16" s="36">
        <v>36971</v>
      </c>
      <c r="C16" s="36">
        <v>37408</v>
      </c>
      <c r="D16" t="s">
        <v>26</v>
      </c>
      <c r="E16">
        <v>50</v>
      </c>
      <c r="F16">
        <v>20000</v>
      </c>
      <c r="G16">
        <v>19745.259999999998</v>
      </c>
      <c r="H16" s="38">
        <v>34</v>
      </c>
      <c r="I16" s="38">
        <v>19.440000000000001</v>
      </c>
      <c r="J16" s="37">
        <f t="shared" si="0"/>
        <v>-291200</v>
      </c>
      <c r="K16" s="37">
        <f t="shared" si="1"/>
        <v>-287490.98559999996</v>
      </c>
      <c r="L16" t="s">
        <v>58</v>
      </c>
      <c r="M16" t="s">
        <v>18</v>
      </c>
      <c r="N16" t="s">
        <v>27</v>
      </c>
      <c r="O16" t="s">
        <v>23</v>
      </c>
      <c r="P16" t="s">
        <v>21</v>
      </c>
    </row>
    <row r="17" spans="1:16" x14ac:dyDescent="0.2">
      <c r="A17">
        <v>23758</v>
      </c>
      <c r="B17" s="36">
        <v>36964</v>
      </c>
      <c r="C17" s="36">
        <v>37438</v>
      </c>
      <c r="D17" t="s">
        <v>26</v>
      </c>
      <c r="E17">
        <v>50</v>
      </c>
      <c r="F17">
        <v>19600</v>
      </c>
      <c r="G17">
        <v>19313.43</v>
      </c>
      <c r="H17" s="38">
        <v>33.5</v>
      </c>
      <c r="I17" s="38">
        <v>22.91</v>
      </c>
      <c r="J17" s="37">
        <f t="shared" si="0"/>
        <v>-207564</v>
      </c>
      <c r="K17" s="37">
        <f t="shared" si="1"/>
        <v>-204529.2237</v>
      </c>
      <c r="L17" t="s">
        <v>58</v>
      </c>
      <c r="M17" t="s">
        <v>18</v>
      </c>
      <c r="N17" t="s">
        <v>27</v>
      </c>
      <c r="O17" t="s">
        <v>23</v>
      </c>
      <c r="P17" t="s">
        <v>21</v>
      </c>
    </row>
    <row r="18" spans="1:16" x14ac:dyDescent="0.2">
      <c r="A18">
        <v>23829</v>
      </c>
      <c r="B18" s="36">
        <v>36971</v>
      </c>
      <c r="C18" s="36">
        <v>37438</v>
      </c>
      <c r="D18" t="s">
        <v>26</v>
      </c>
      <c r="E18">
        <v>50</v>
      </c>
      <c r="F18">
        <v>19600</v>
      </c>
      <c r="G18">
        <v>19313.43</v>
      </c>
      <c r="H18" s="38">
        <v>34</v>
      </c>
      <c r="I18" s="38">
        <v>22.91</v>
      </c>
      <c r="J18" s="37">
        <f t="shared" si="0"/>
        <v>-217364</v>
      </c>
      <c r="K18" s="37">
        <f t="shared" si="1"/>
        <v>-214185.9387</v>
      </c>
      <c r="L18" t="s">
        <v>58</v>
      </c>
      <c r="M18" t="s">
        <v>18</v>
      </c>
      <c r="N18" t="s">
        <v>27</v>
      </c>
      <c r="O18" t="s">
        <v>23</v>
      </c>
      <c r="P18" t="s">
        <v>21</v>
      </c>
    </row>
    <row r="19" spans="1:16" x14ac:dyDescent="0.2">
      <c r="A19">
        <v>23758</v>
      </c>
      <c r="B19" s="36">
        <v>36964</v>
      </c>
      <c r="C19" s="36">
        <v>37469</v>
      </c>
      <c r="D19" t="s">
        <v>26</v>
      </c>
      <c r="E19">
        <v>50</v>
      </c>
      <c r="F19">
        <v>19600</v>
      </c>
      <c r="G19">
        <v>19271.73</v>
      </c>
      <c r="H19" s="38">
        <v>33.5</v>
      </c>
      <c r="I19" s="38">
        <v>22.74</v>
      </c>
      <c r="J19" s="37">
        <f t="shared" si="0"/>
        <v>-210896.00000000003</v>
      </c>
      <c r="K19" s="37">
        <f t="shared" si="1"/>
        <v>-207363.81480000002</v>
      </c>
      <c r="L19" t="s">
        <v>58</v>
      </c>
      <c r="M19" t="s">
        <v>18</v>
      </c>
      <c r="N19" t="s">
        <v>27</v>
      </c>
      <c r="O19" t="s">
        <v>23</v>
      </c>
      <c r="P19" t="s">
        <v>21</v>
      </c>
    </row>
    <row r="20" spans="1:16" x14ac:dyDescent="0.2">
      <c r="A20">
        <v>23829</v>
      </c>
      <c r="B20" s="36">
        <v>36971</v>
      </c>
      <c r="C20" s="36">
        <v>37469</v>
      </c>
      <c r="D20" t="s">
        <v>26</v>
      </c>
      <c r="E20">
        <v>50</v>
      </c>
      <c r="F20">
        <v>19600</v>
      </c>
      <c r="G20">
        <v>19271.73</v>
      </c>
      <c r="H20" s="38">
        <v>34</v>
      </c>
      <c r="I20" s="38">
        <v>22.74</v>
      </c>
      <c r="J20" s="37">
        <f t="shared" si="0"/>
        <v>-220696.00000000003</v>
      </c>
      <c r="K20" s="37">
        <f t="shared" si="1"/>
        <v>-216999.67980000001</v>
      </c>
      <c r="L20" t="s">
        <v>58</v>
      </c>
      <c r="M20" t="s">
        <v>18</v>
      </c>
      <c r="N20" t="s">
        <v>27</v>
      </c>
      <c r="O20" t="s">
        <v>23</v>
      </c>
      <c r="P20" t="s">
        <v>21</v>
      </c>
    </row>
    <row r="21" spans="1:16" x14ac:dyDescent="0.2">
      <c r="A21">
        <v>23758</v>
      </c>
      <c r="B21" s="36">
        <v>36964</v>
      </c>
      <c r="C21" s="36">
        <v>37500</v>
      </c>
      <c r="D21" t="s">
        <v>26</v>
      </c>
      <c r="E21">
        <v>50</v>
      </c>
      <c r="F21">
        <v>20000</v>
      </c>
      <c r="G21">
        <v>19621.96</v>
      </c>
      <c r="H21" s="38">
        <v>33.5</v>
      </c>
      <c r="I21" s="38">
        <v>17.82</v>
      </c>
      <c r="J21" s="37">
        <f t="shared" si="0"/>
        <v>-313600</v>
      </c>
      <c r="K21" s="37">
        <f t="shared" si="1"/>
        <v>-307672.33279999997</v>
      </c>
      <c r="L21" t="s">
        <v>58</v>
      </c>
      <c r="M21" t="s">
        <v>18</v>
      </c>
      <c r="N21" t="s">
        <v>27</v>
      </c>
      <c r="O21" t="s">
        <v>23</v>
      </c>
      <c r="P21" t="s">
        <v>21</v>
      </c>
    </row>
    <row r="22" spans="1:16" x14ac:dyDescent="0.2">
      <c r="A22">
        <v>23829</v>
      </c>
      <c r="B22" s="36">
        <v>36971</v>
      </c>
      <c r="C22" s="36">
        <v>37500</v>
      </c>
      <c r="D22" t="s">
        <v>26</v>
      </c>
      <c r="E22">
        <v>50</v>
      </c>
      <c r="F22">
        <v>20000</v>
      </c>
      <c r="G22">
        <v>19621.96</v>
      </c>
      <c r="H22" s="38">
        <v>34</v>
      </c>
      <c r="I22" s="38">
        <v>17.82</v>
      </c>
      <c r="J22" s="37">
        <f t="shared" si="0"/>
        <v>-323600</v>
      </c>
      <c r="K22" s="37">
        <f t="shared" si="1"/>
        <v>-317483.31279999996</v>
      </c>
      <c r="L22" t="s">
        <v>58</v>
      </c>
      <c r="M22" t="s">
        <v>18</v>
      </c>
      <c r="N22" t="s">
        <v>27</v>
      </c>
      <c r="O22" t="s">
        <v>23</v>
      </c>
      <c r="P22" t="s">
        <v>21</v>
      </c>
    </row>
    <row r="23" spans="1:16" x14ac:dyDescent="0.2">
      <c r="A23">
        <v>23758</v>
      </c>
      <c r="B23" s="36">
        <v>36964</v>
      </c>
      <c r="C23" s="36">
        <v>37530</v>
      </c>
      <c r="D23" t="s">
        <v>26</v>
      </c>
      <c r="E23">
        <v>50</v>
      </c>
      <c r="F23">
        <v>18800</v>
      </c>
      <c r="G23">
        <v>18400.36</v>
      </c>
      <c r="H23" s="38">
        <v>33.5</v>
      </c>
      <c r="I23" s="38">
        <v>16.07</v>
      </c>
      <c r="J23" s="37">
        <f t="shared" si="0"/>
        <v>-327684</v>
      </c>
      <c r="K23" s="37">
        <f t="shared" si="1"/>
        <v>-320718.27480000001</v>
      </c>
      <c r="L23" t="s">
        <v>58</v>
      </c>
      <c r="M23" t="s">
        <v>18</v>
      </c>
      <c r="N23" t="s">
        <v>27</v>
      </c>
      <c r="O23" t="s">
        <v>23</v>
      </c>
      <c r="P23" t="s">
        <v>21</v>
      </c>
    </row>
    <row r="24" spans="1:16" x14ac:dyDescent="0.2">
      <c r="A24">
        <v>23829</v>
      </c>
      <c r="B24" s="36">
        <v>36971</v>
      </c>
      <c r="C24" s="36">
        <v>37530</v>
      </c>
      <c r="D24" t="s">
        <v>26</v>
      </c>
      <c r="E24">
        <v>50</v>
      </c>
      <c r="F24">
        <v>18800</v>
      </c>
      <c r="G24">
        <v>18400.36</v>
      </c>
      <c r="H24" s="38">
        <v>34</v>
      </c>
      <c r="I24" s="38">
        <v>16.07</v>
      </c>
      <c r="J24" s="37">
        <f t="shared" si="0"/>
        <v>-337084</v>
      </c>
      <c r="K24" s="37">
        <f t="shared" si="1"/>
        <v>-329918.45480000001</v>
      </c>
      <c r="L24" t="s">
        <v>58</v>
      </c>
      <c r="M24" t="s">
        <v>18</v>
      </c>
      <c r="N24" t="s">
        <v>27</v>
      </c>
      <c r="O24" t="s">
        <v>23</v>
      </c>
      <c r="P24" t="s">
        <v>21</v>
      </c>
    </row>
    <row r="25" spans="1:16" x14ac:dyDescent="0.2">
      <c r="A25">
        <v>23758</v>
      </c>
      <c r="B25" s="36">
        <v>36964</v>
      </c>
      <c r="C25" s="36">
        <v>37561</v>
      </c>
      <c r="D25" t="s">
        <v>26</v>
      </c>
      <c r="E25">
        <v>50</v>
      </c>
      <c r="F25">
        <v>20000</v>
      </c>
      <c r="G25">
        <v>19524.29</v>
      </c>
      <c r="H25" s="38">
        <v>33.5</v>
      </c>
      <c r="I25" s="38">
        <v>16.11</v>
      </c>
      <c r="J25" s="37">
        <f t="shared" si="0"/>
        <v>-347800</v>
      </c>
      <c r="K25" s="37">
        <f t="shared" si="1"/>
        <v>-339527.40310000005</v>
      </c>
      <c r="L25" t="s">
        <v>58</v>
      </c>
      <c r="M25" t="s">
        <v>18</v>
      </c>
      <c r="N25" t="s">
        <v>27</v>
      </c>
      <c r="O25" t="s">
        <v>23</v>
      </c>
      <c r="P25" t="s">
        <v>21</v>
      </c>
    </row>
    <row r="26" spans="1:16" x14ac:dyDescent="0.2">
      <c r="A26">
        <v>23829</v>
      </c>
      <c r="B26" s="36">
        <v>36971</v>
      </c>
      <c r="C26" s="36">
        <v>37561</v>
      </c>
      <c r="D26" t="s">
        <v>26</v>
      </c>
      <c r="E26">
        <v>50</v>
      </c>
      <c r="F26">
        <v>20000</v>
      </c>
      <c r="G26">
        <v>19524.29</v>
      </c>
      <c r="H26" s="38">
        <v>34</v>
      </c>
      <c r="I26" s="38">
        <v>16.11</v>
      </c>
      <c r="J26" s="37">
        <f t="shared" si="0"/>
        <v>-357800</v>
      </c>
      <c r="K26" s="37">
        <f t="shared" si="1"/>
        <v>-349289.54810000001</v>
      </c>
      <c r="L26" t="s">
        <v>58</v>
      </c>
      <c r="M26" t="s">
        <v>18</v>
      </c>
      <c r="N26" t="s">
        <v>27</v>
      </c>
      <c r="O26" t="s">
        <v>23</v>
      </c>
      <c r="P26" t="s">
        <v>21</v>
      </c>
    </row>
    <row r="27" spans="1:16" x14ac:dyDescent="0.2">
      <c r="A27">
        <v>23758</v>
      </c>
      <c r="B27" s="36">
        <v>36964</v>
      </c>
      <c r="C27" s="36">
        <v>37591</v>
      </c>
      <c r="D27" t="s">
        <v>26</v>
      </c>
      <c r="E27">
        <v>50</v>
      </c>
      <c r="F27">
        <v>20400</v>
      </c>
      <c r="G27">
        <v>19860.2</v>
      </c>
      <c r="H27" s="38">
        <v>33.5</v>
      </c>
      <c r="I27" s="38">
        <v>17.45</v>
      </c>
      <c r="J27" s="37">
        <f t="shared" si="0"/>
        <v>-327420</v>
      </c>
      <c r="K27" s="37">
        <f t="shared" si="1"/>
        <v>-318756.21000000002</v>
      </c>
      <c r="L27" t="s">
        <v>58</v>
      </c>
      <c r="M27" t="s">
        <v>18</v>
      </c>
      <c r="N27" t="s">
        <v>27</v>
      </c>
      <c r="O27" t="s">
        <v>23</v>
      </c>
      <c r="P27" t="s">
        <v>21</v>
      </c>
    </row>
    <row r="28" spans="1:16" x14ac:dyDescent="0.2">
      <c r="A28">
        <v>23829</v>
      </c>
      <c r="B28" s="36">
        <v>36971</v>
      </c>
      <c r="C28" s="36">
        <v>37591</v>
      </c>
      <c r="D28" t="s">
        <v>26</v>
      </c>
      <c r="E28">
        <v>50</v>
      </c>
      <c r="F28">
        <v>20400</v>
      </c>
      <c r="G28">
        <v>19860.2</v>
      </c>
      <c r="H28" s="38">
        <v>34</v>
      </c>
      <c r="I28" s="38">
        <v>17.45</v>
      </c>
      <c r="J28" s="37">
        <f t="shared" si="0"/>
        <v>-337620</v>
      </c>
      <c r="K28" s="37">
        <f t="shared" si="1"/>
        <v>-328686.31</v>
      </c>
      <c r="L28" t="s">
        <v>58</v>
      </c>
      <c r="M28" t="s">
        <v>18</v>
      </c>
      <c r="N28" t="s">
        <v>27</v>
      </c>
      <c r="O28" t="s">
        <v>23</v>
      </c>
      <c r="P28" t="s">
        <v>21</v>
      </c>
    </row>
    <row r="29" spans="1:16" x14ac:dyDescent="0.2">
      <c r="A29">
        <v>23770</v>
      </c>
      <c r="B29" s="36">
        <v>36965</v>
      </c>
      <c r="C29" s="36">
        <v>37622</v>
      </c>
      <c r="D29" t="s">
        <v>26</v>
      </c>
      <c r="E29">
        <v>50</v>
      </c>
      <c r="F29">
        <v>19600</v>
      </c>
      <c r="G29">
        <v>19024.84</v>
      </c>
      <c r="H29" s="38">
        <v>32.5</v>
      </c>
      <c r="I29" s="38">
        <v>21.19</v>
      </c>
      <c r="J29" s="37">
        <f t="shared" si="0"/>
        <v>-221675.99999999997</v>
      </c>
      <c r="K29" s="37">
        <f t="shared" si="1"/>
        <v>-215170.94039999996</v>
      </c>
      <c r="L29" t="s">
        <v>58</v>
      </c>
      <c r="M29" t="s">
        <v>18</v>
      </c>
      <c r="N29" t="s">
        <v>27</v>
      </c>
      <c r="O29" t="s">
        <v>23</v>
      </c>
      <c r="P29" t="s">
        <v>21</v>
      </c>
    </row>
    <row r="30" spans="1:16" x14ac:dyDescent="0.2">
      <c r="A30">
        <v>23833</v>
      </c>
      <c r="B30" s="36">
        <v>36972</v>
      </c>
      <c r="C30" s="36">
        <v>37622</v>
      </c>
      <c r="D30" t="s">
        <v>26</v>
      </c>
      <c r="E30">
        <v>50</v>
      </c>
      <c r="F30">
        <v>19600</v>
      </c>
      <c r="G30">
        <v>19024.84</v>
      </c>
      <c r="H30" s="38">
        <v>32.5</v>
      </c>
      <c r="I30" s="38">
        <v>21.19</v>
      </c>
      <c r="J30" s="37">
        <f t="shared" si="0"/>
        <v>-221675.99999999997</v>
      </c>
      <c r="K30" s="37">
        <f t="shared" si="1"/>
        <v>-215170.94039999996</v>
      </c>
      <c r="L30" t="s">
        <v>58</v>
      </c>
      <c r="M30" t="s">
        <v>18</v>
      </c>
      <c r="N30" t="s">
        <v>27</v>
      </c>
      <c r="O30" t="s">
        <v>23</v>
      </c>
      <c r="P30" t="s">
        <v>21</v>
      </c>
    </row>
    <row r="31" spans="1:16" x14ac:dyDescent="0.2">
      <c r="A31">
        <v>23770</v>
      </c>
      <c r="B31" s="36">
        <v>36965</v>
      </c>
      <c r="C31" s="36">
        <v>37653</v>
      </c>
      <c r="D31" t="s">
        <v>26</v>
      </c>
      <c r="E31">
        <v>50</v>
      </c>
      <c r="F31">
        <v>17600</v>
      </c>
      <c r="G31">
        <v>17032.52</v>
      </c>
      <c r="H31" s="38">
        <v>32.5</v>
      </c>
      <c r="I31" s="38">
        <v>20.440000000000001</v>
      </c>
      <c r="J31" s="37">
        <f t="shared" si="0"/>
        <v>-212255.99999999997</v>
      </c>
      <c r="K31" s="37">
        <f t="shared" si="1"/>
        <v>-205412.19119999997</v>
      </c>
      <c r="L31" t="s">
        <v>58</v>
      </c>
      <c r="M31" t="s">
        <v>18</v>
      </c>
      <c r="N31" t="s">
        <v>27</v>
      </c>
      <c r="O31" t="s">
        <v>23</v>
      </c>
      <c r="P31" t="s">
        <v>21</v>
      </c>
    </row>
    <row r="32" spans="1:16" x14ac:dyDescent="0.2">
      <c r="A32">
        <v>23833</v>
      </c>
      <c r="B32" s="36">
        <v>36972</v>
      </c>
      <c r="C32" s="36">
        <v>37653</v>
      </c>
      <c r="D32" t="s">
        <v>26</v>
      </c>
      <c r="E32">
        <v>50</v>
      </c>
      <c r="F32">
        <v>17600</v>
      </c>
      <c r="G32">
        <v>17032.52</v>
      </c>
      <c r="H32" s="38">
        <v>32.5</v>
      </c>
      <c r="I32" s="38">
        <v>20.440000000000001</v>
      </c>
      <c r="J32" s="37">
        <f t="shared" si="0"/>
        <v>-212255.99999999997</v>
      </c>
      <c r="K32" s="37">
        <f t="shared" si="1"/>
        <v>-205412.19119999997</v>
      </c>
      <c r="L32" t="s">
        <v>58</v>
      </c>
      <c r="M32" t="s">
        <v>18</v>
      </c>
      <c r="N32" t="s">
        <v>27</v>
      </c>
      <c r="O32" t="s">
        <v>23</v>
      </c>
      <c r="P32" t="s">
        <v>21</v>
      </c>
    </row>
    <row r="33" spans="1:16" x14ac:dyDescent="0.2">
      <c r="A33">
        <v>23770</v>
      </c>
      <c r="B33" s="36">
        <v>36965</v>
      </c>
      <c r="C33" s="36">
        <v>37681</v>
      </c>
      <c r="D33" t="s">
        <v>26</v>
      </c>
      <c r="E33">
        <v>50</v>
      </c>
      <c r="F33">
        <v>20400</v>
      </c>
      <c r="G33">
        <v>19678.77</v>
      </c>
      <c r="H33" s="38">
        <v>32.5</v>
      </c>
      <c r="I33" s="38">
        <v>18.22</v>
      </c>
      <c r="J33" s="37">
        <f t="shared" si="0"/>
        <v>-291312</v>
      </c>
      <c r="K33" s="37">
        <f t="shared" si="1"/>
        <v>-281012.83560000005</v>
      </c>
      <c r="L33" t="s">
        <v>58</v>
      </c>
      <c r="M33" t="s">
        <v>18</v>
      </c>
      <c r="N33" t="s">
        <v>27</v>
      </c>
      <c r="O33" t="s">
        <v>23</v>
      </c>
      <c r="P33" t="s">
        <v>21</v>
      </c>
    </row>
    <row r="34" spans="1:16" x14ac:dyDescent="0.2">
      <c r="A34">
        <v>23833</v>
      </c>
      <c r="B34" s="36">
        <v>36972</v>
      </c>
      <c r="C34" s="36">
        <v>37681</v>
      </c>
      <c r="D34" t="s">
        <v>26</v>
      </c>
      <c r="E34">
        <v>50</v>
      </c>
      <c r="F34">
        <v>20400</v>
      </c>
      <c r="G34">
        <v>19678.77</v>
      </c>
      <c r="H34" s="38">
        <v>32.5</v>
      </c>
      <c r="I34" s="38">
        <v>18.22</v>
      </c>
      <c r="J34" s="37">
        <f t="shared" si="0"/>
        <v>-291312</v>
      </c>
      <c r="K34" s="37">
        <f t="shared" si="1"/>
        <v>-281012.83560000005</v>
      </c>
      <c r="L34" t="s">
        <v>58</v>
      </c>
      <c r="M34" t="s">
        <v>18</v>
      </c>
      <c r="N34" t="s">
        <v>27</v>
      </c>
      <c r="O34" t="s">
        <v>23</v>
      </c>
      <c r="P34" t="s">
        <v>21</v>
      </c>
    </row>
    <row r="35" spans="1:16" x14ac:dyDescent="0.2">
      <c r="A35">
        <v>23770</v>
      </c>
      <c r="B35" s="36">
        <v>36965</v>
      </c>
      <c r="C35" s="36">
        <v>37712</v>
      </c>
      <c r="D35" t="s">
        <v>26</v>
      </c>
      <c r="E35">
        <v>50</v>
      </c>
      <c r="F35">
        <v>18400</v>
      </c>
      <c r="G35">
        <v>17689.29</v>
      </c>
      <c r="H35" s="38">
        <v>32.5</v>
      </c>
      <c r="I35" s="38">
        <v>18.43</v>
      </c>
      <c r="J35" s="37">
        <f t="shared" si="0"/>
        <v>-258888</v>
      </c>
      <c r="K35" s="37">
        <f t="shared" si="1"/>
        <v>-248888.31030000001</v>
      </c>
      <c r="L35" t="s">
        <v>58</v>
      </c>
      <c r="M35" t="s">
        <v>18</v>
      </c>
      <c r="N35" t="s">
        <v>27</v>
      </c>
      <c r="O35" t="s">
        <v>23</v>
      </c>
      <c r="P35" t="s">
        <v>21</v>
      </c>
    </row>
    <row r="36" spans="1:16" x14ac:dyDescent="0.2">
      <c r="A36">
        <v>23833</v>
      </c>
      <c r="B36" s="36">
        <v>36972</v>
      </c>
      <c r="C36" s="36">
        <v>37712</v>
      </c>
      <c r="D36" t="s">
        <v>26</v>
      </c>
      <c r="E36">
        <v>50</v>
      </c>
      <c r="F36">
        <v>18400</v>
      </c>
      <c r="G36">
        <v>17689.29</v>
      </c>
      <c r="H36" s="38">
        <v>32.5</v>
      </c>
      <c r="I36" s="38">
        <v>18.43</v>
      </c>
      <c r="J36" s="37">
        <f t="shared" si="0"/>
        <v>-258888</v>
      </c>
      <c r="K36" s="37">
        <f t="shared" si="1"/>
        <v>-248888.31030000001</v>
      </c>
      <c r="L36" t="s">
        <v>58</v>
      </c>
      <c r="M36" t="s">
        <v>18</v>
      </c>
      <c r="N36" t="s">
        <v>27</v>
      </c>
      <c r="O36" t="s">
        <v>23</v>
      </c>
      <c r="P36" t="s">
        <v>21</v>
      </c>
    </row>
    <row r="37" spans="1:16" x14ac:dyDescent="0.2">
      <c r="A37">
        <v>23770</v>
      </c>
      <c r="B37" s="36">
        <v>36965</v>
      </c>
      <c r="C37" s="36">
        <v>37742</v>
      </c>
      <c r="D37" t="s">
        <v>26</v>
      </c>
      <c r="E37">
        <v>50</v>
      </c>
      <c r="F37">
        <v>20400</v>
      </c>
      <c r="G37">
        <v>19542.650000000001</v>
      </c>
      <c r="H37" s="38">
        <v>32.5</v>
      </c>
      <c r="I37" s="38">
        <v>20.02</v>
      </c>
      <c r="J37" s="37">
        <f t="shared" si="0"/>
        <v>-254592</v>
      </c>
      <c r="K37" s="37">
        <f t="shared" si="1"/>
        <v>-243892.27200000003</v>
      </c>
      <c r="L37" t="s">
        <v>58</v>
      </c>
      <c r="M37" t="s">
        <v>18</v>
      </c>
      <c r="N37" t="s">
        <v>27</v>
      </c>
      <c r="O37" t="s">
        <v>23</v>
      </c>
      <c r="P37" t="s">
        <v>21</v>
      </c>
    </row>
    <row r="38" spans="1:16" x14ac:dyDescent="0.2">
      <c r="A38">
        <v>23833</v>
      </c>
      <c r="B38" s="36">
        <v>36972</v>
      </c>
      <c r="C38" s="36">
        <v>37742</v>
      </c>
      <c r="D38" t="s">
        <v>26</v>
      </c>
      <c r="E38">
        <v>50</v>
      </c>
      <c r="F38">
        <v>20400</v>
      </c>
      <c r="G38">
        <v>19542.650000000001</v>
      </c>
      <c r="H38" s="38">
        <v>32.5</v>
      </c>
      <c r="I38" s="38">
        <v>20.02</v>
      </c>
      <c r="J38" s="37">
        <f t="shared" si="0"/>
        <v>-254592</v>
      </c>
      <c r="K38" s="37">
        <f t="shared" si="1"/>
        <v>-243892.27200000003</v>
      </c>
      <c r="L38" t="s">
        <v>58</v>
      </c>
      <c r="M38" t="s">
        <v>18</v>
      </c>
      <c r="N38" t="s">
        <v>27</v>
      </c>
      <c r="O38" t="s">
        <v>23</v>
      </c>
      <c r="P38" t="s">
        <v>21</v>
      </c>
    </row>
    <row r="39" spans="1:16" x14ac:dyDescent="0.2">
      <c r="A39">
        <v>23770</v>
      </c>
      <c r="B39" s="36">
        <v>36965</v>
      </c>
      <c r="C39" s="36">
        <v>37773</v>
      </c>
      <c r="D39" t="s">
        <v>26</v>
      </c>
      <c r="E39">
        <v>50</v>
      </c>
      <c r="F39">
        <v>19200</v>
      </c>
      <c r="G39">
        <v>18326.080000000002</v>
      </c>
      <c r="H39" s="38">
        <v>32.5</v>
      </c>
      <c r="I39" s="38">
        <v>22.11</v>
      </c>
      <c r="J39" s="37">
        <f t="shared" si="0"/>
        <v>-199488</v>
      </c>
      <c r="K39" s="37">
        <f t="shared" si="1"/>
        <v>-190407.97120000003</v>
      </c>
      <c r="L39" t="s">
        <v>58</v>
      </c>
      <c r="M39" t="s">
        <v>18</v>
      </c>
      <c r="N39" t="s">
        <v>27</v>
      </c>
      <c r="O39" t="s">
        <v>23</v>
      </c>
      <c r="P39" t="s">
        <v>21</v>
      </c>
    </row>
    <row r="40" spans="1:16" x14ac:dyDescent="0.2">
      <c r="A40">
        <v>23833</v>
      </c>
      <c r="B40" s="36">
        <v>36972</v>
      </c>
      <c r="C40" s="36">
        <v>37773</v>
      </c>
      <c r="D40" t="s">
        <v>26</v>
      </c>
      <c r="E40">
        <v>50</v>
      </c>
      <c r="F40">
        <v>19200</v>
      </c>
      <c r="G40">
        <v>18326.080000000002</v>
      </c>
      <c r="H40" s="38">
        <v>32.5</v>
      </c>
      <c r="I40" s="38">
        <v>22.11</v>
      </c>
      <c r="J40" s="37">
        <f t="shared" si="0"/>
        <v>-199488</v>
      </c>
      <c r="K40" s="37">
        <f t="shared" si="1"/>
        <v>-190407.97120000003</v>
      </c>
      <c r="L40" t="s">
        <v>58</v>
      </c>
      <c r="M40" t="s">
        <v>18</v>
      </c>
      <c r="N40" t="s">
        <v>27</v>
      </c>
      <c r="O40" t="s">
        <v>23</v>
      </c>
      <c r="P40" t="s">
        <v>21</v>
      </c>
    </row>
    <row r="41" spans="1:16" x14ac:dyDescent="0.2">
      <c r="A41">
        <v>23770</v>
      </c>
      <c r="B41" s="36">
        <v>36965</v>
      </c>
      <c r="C41" s="36">
        <v>37803</v>
      </c>
      <c r="D41" t="s">
        <v>26</v>
      </c>
      <c r="E41">
        <v>50</v>
      </c>
      <c r="F41">
        <v>19600</v>
      </c>
      <c r="G41">
        <v>18636.91</v>
      </c>
      <c r="H41" s="38">
        <v>32.5</v>
      </c>
      <c r="I41" s="38">
        <v>26.04</v>
      </c>
      <c r="J41" s="37">
        <f t="shared" si="0"/>
        <v>-126616.00000000001</v>
      </c>
      <c r="K41" s="37">
        <f t="shared" si="1"/>
        <v>-120394.43860000001</v>
      </c>
      <c r="L41" t="s">
        <v>58</v>
      </c>
      <c r="M41" t="s">
        <v>18</v>
      </c>
      <c r="N41" t="s">
        <v>27</v>
      </c>
      <c r="O41" t="s">
        <v>23</v>
      </c>
      <c r="P41" t="s">
        <v>21</v>
      </c>
    </row>
    <row r="42" spans="1:16" x14ac:dyDescent="0.2">
      <c r="A42">
        <v>23833</v>
      </c>
      <c r="B42" s="36">
        <v>36972</v>
      </c>
      <c r="C42" s="36">
        <v>37803</v>
      </c>
      <c r="D42" t="s">
        <v>26</v>
      </c>
      <c r="E42">
        <v>50</v>
      </c>
      <c r="F42">
        <v>19600</v>
      </c>
      <c r="G42">
        <v>18636.91</v>
      </c>
      <c r="H42" s="38">
        <v>32.5</v>
      </c>
      <c r="I42" s="38">
        <v>26.04</v>
      </c>
      <c r="J42" s="37">
        <f t="shared" si="0"/>
        <v>-126616.00000000001</v>
      </c>
      <c r="K42" s="37">
        <f t="shared" si="1"/>
        <v>-120394.43860000001</v>
      </c>
      <c r="L42" t="s">
        <v>58</v>
      </c>
      <c r="M42" t="s">
        <v>18</v>
      </c>
      <c r="N42" t="s">
        <v>27</v>
      </c>
      <c r="O42" t="s">
        <v>23</v>
      </c>
      <c r="P42" t="s">
        <v>21</v>
      </c>
    </row>
    <row r="43" spans="1:16" x14ac:dyDescent="0.2">
      <c r="A43">
        <v>23770</v>
      </c>
      <c r="B43" s="36">
        <v>36965</v>
      </c>
      <c r="C43" s="36">
        <v>37834</v>
      </c>
      <c r="D43" t="s">
        <v>26</v>
      </c>
      <c r="E43">
        <v>50</v>
      </c>
      <c r="F43">
        <v>20400</v>
      </c>
      <c r="G43">
        <v>19321.03</v>
      </c>
      <c r="H43" s="38">
        <v>32.5</v>
      </c>
      <c r="I43" s="38">
        <v>25.86</v>
      </c>
      <c r="J43" s="37">
        <f t="shared" si="0"/>
        <v>-135456</v>
      </c>
      <c r="K43" s="37">
        <f t="shared" si="1"/>
        <v>-128291.63920000001</v>
      </c>
      <c r="L43" t="s">
        <v>58</v>
      </c>
      <c r="M43" t="s">
        <v>18</v>
      </c>
      <c r="N43" t="s">
        <v>27</v>
      </c>
      <c r="O43" t="s">
        <v>23</v>
      </c>
      <c r="P43" t="s">
        <v>21</v>
      </c>
    </row>
    <row r="44" spans="1:16" x14ac:dyDescent="0.2">
      <c r="A44">
        <v>23833</v>
      </c>
      <c r="B44" s="36">
        <v>36972</v>
      </c>
      <c r="C44" s="36">
        <v>37834</v>
      </c>
      <c r="D44" t="s">
        <v>26</v>
      </c>
      <c r="E44">
        <v>50</v>
      </c>
      <c r="F44">
        <v>20400</v>
      </c>
      <c r="G44">
        <v>19321.03</v>
      </c>
      <c r="H44" s="38">
        <v>32.5</v>
      </c>
      <c r="I44" s="38">
        <v>25.86</v>
      </c>
      <c r="J44" s="37">
        <f t="shared" si="0"/>
        <v>-135456</v>
      </c>
      <c r="K44" s="37">
        <f t="shared" si="1"/>
        <v>-128291.63920000001</v>
      </c>
      <c r="L44" t="s">
        <v>58</v>
      </c>
      <c r="M44" t="s">
        <v>18</v>
      </c>
      <c r="N44" t="s">
        <v>27</v>
      </c>
      <c r="O44" t="s">
        <v>23</v>
      </c>
      <c r="P44" t="s">
        <v>21</v>
      </c>
    </row>
    <row r="45" spans="1:16" x14ac:dyDescent="0.2">
      <c r="A45">
        <v>23770</v>
      </c>
      <c r="B45" s="36">
        <v>36965</v>
      </c>
      <c r="C45" s="36">
        <v>37865</v>
      </c>
      <c r="D45" t="s">
        <v>26</v>
      </c>
      <c r="E45">
        <v>50</v>
      </c>
      <c r="F45">
        <v>19200</v>
      </c>
      <c r="G45">
        <v>18111.759999999998</v>
      </c>
      <c r="H45" s="38">
        <v>32.5</v>
      </c>
      <c r="I45" s="38">
        <v>20.27</v>
      </c>
      <c r="J45" s="37">
        <f t="shared" si="0"/>
        <v>-234816</v>
      </c>
      <c r="K45" s="37">
        <f t="shared" si="1"/>
        <v>-221506.8248</v>
      </c>
      <c r="L45" t="s">
        <v>58</v>
      </c>
      <c r="M45" t="s">
        <v>18</v>
      </c>
      <c r="N45" t="s">
        <v>27</v>
      </c>
      <c r="O45" t="s">
        <v>23</v>
      </c>
      <c r="P45" t="s">
        <v>21</v>
      </c>
    </row>
    <row r="46" spans="1:16" x14ac:dyDescent="0.2">
      <c r="A46">
        <v>23833</v>
      </c>
      <c r="B46" s="36">
        <v>36972</v>
      </c>
      <c r="C46" s="36">
        <v>37865</v>
      </c>
      <c r="D46" t="s">
        <v>26</v>
      </c>
      <c r="E46">
        <v>50</v>
      </c>
      <c r="F46">
        <v>19200</v>
      </c>
      <c r="G46">
        <v>18111.759999999998</v>
      </c>
      <c r="H46" s="38">
        <v>32.5</v>
      </c>
      <c r="I46" s="38">
        <v>20.27</v>
      </c>
      <c r="J46" s="37">
        <f t="shared" si="0"/>
        <v>-234816</v>
      </c>
      <c r="K46" s="37">
        <f t="shared" si="1"/>
        <v>-221506.8248</v>
      </c>
      <c r="L46" t="s">
        <v>58</v>
      </c>
      <c r="M46" t="s">
        <v>18</v>
      </c>
      <c r="N46" t="s">
        <v>27</v>
      </c>
      <c r="O46" t="s">
        <v>23</v>
      </c>
      <c r="P46" t="s">
        <v>21</v>
      </c>
    </row>
    <row r="47" spans="1:16" x14ac:dyDescent="0.2">
      <c r="A47">
        <v>23770</v>
      </c>
      <c r="B47" s="36">
        <v>36965</v>
      </c>
      <c r="C47" s="36">
        <v>37895</v>
      </c>
      <c r="D47" t="s">
        <v>26</v>
      </c>
      <c r="E47">
        <v>50</v>
      </c>
      <c r="F47">
        <v>18800</v>
      </c>
      <c r="G47">
        <v>17661.52</v>
      </c>
      <c r="H47" s="38">
        <v>32.5</v>
      </c>
      <c r="I47" s="38">
        <v>18.28</v>
      </c>
      <c r="J47" s="37">
        <f t="shared" si="0"/>
        <v>-267336</v>
      </c>
      <c r="K47" s="37">
        <f t="shared" si="1"/>
        <v>-251146.81439999997</v>
      </c>
      <c r="L47" t="s">
        <v>58</v>
      </c>
      <c r="M47" t="s">
        <v>18</v>
      </c>
      <c r="N47" t="s">
        <v>27</v>
      </c>
      <c r="O47" t="s">
        <v>23</v>
      </c>
      <c r="P47" t="s">
        <v>21</v>
      </c>
    </row>
    <row r="48" spans="1:16" x14ac:dyDescent="0.2">
      <c r="A48">
        <v>23833</v>
      </c>
      <c r="B48" s="36">
        <v>36972</v>
      </c>
      <c r="C48" s="36">
        <v>37895</v>
      </c>
      <c r="D48" t="s">
        <v>26</v>
      </c>
      <c r="E48">
        <v>50</v>
      </c>
      <c r="F48">
        <v>18800</v>
      </c>
      <c r="G48">
        <v>17661.52</v>
      </c>
      <c r="H48" s="38">
        <v>32.5</v>
      </c>
      <c r="I48" s="38">
        <v>18.28</v>
      </c>
      <c r="J48" s="37">
        <f t="shared" si="0"/>
        <v>-267336</v>
      </c>
      <c r="K48" s="37">
        <f t="shared" si="1"/>
        <v>-251146.81439999997</v>
      </c>
      <c r="L48" t="s">
        <v>58</v>
      </c>
      <c r="M48" t="s">
        <v>18</v>
      </c>
      <c r="N48" t="s">
        <v>27</v>
      </c>
      <c r="O48" t="s">
        <v>23</v>
      </c>
      <c r="P48" t="s">
        <v>21</v>
      </c>
    </row>
    <row r="49" spans="1:16" x14ac:dyDescent="0.2">
      <c r="A49">
        <v>23770</v>
      </c>
      <c r="B49" s="36">
        <v>36965</v>
      </c>
      <c r="C49" s="36">
        <v>37926</v>
      </c>
      <c r="D49" t="s">
        <v>26</v>
      </c>
      <c r="E49">
        <v>50</v>
      </c>
      <c r="F49">
        <v>20800</v>
      </c>
      <c r="G49">
        <v>19459.73</v>
      </c>
      <c r="H49" s="38">
        <v>32.5</v>
      </c>
      <c r="I49" s="38">
        <v>18.309999999999999</v>
      </c>
      <c r="J49" s="37">
        <f t="shared" si="0"/>
        <v>-295152</v>
      </c>
      <c r="K49" s="37">
        <f t="shared" si="1"/>
        <v>-276133.5687</v>
      </c>
      <c r="L49" t="s">
        <v>58</v>
      </c>
      <c r="M49" t="s">
        <v>18</v>
      </c>
      <c r="N49" t="s">
        <v>27</v>
      </c>
      <c r="O49" t="s">
        <v>23</v>
      </c>
      <c r="P49" t="s">
        <v>21</v>
      </c>
    </row>
    <row r="50" spans="1:16" x14ac:dyDescent="0.2">
      <c r="A50">
        <v>23833</v>
      </c>
      <c r="B50" s="36">
        <v>36972</v>
      </c>
      <c r="C50" s="36">
        <v>37926</v>
      </c>
      <c r="D50" t="s">
        <v>26</v>
      </c>
      <c r="E50">
        <v>50</v>
      </c>
      <c r="F50">
        <v>20800</v>
      </c>
      <c r="G50">
        <v>19459.73</v>
      </c>
      <c r="H50" s="38">
        <v>32.5</v>
      </c>
      <c r="I50" s="38">
        <v>18.309999999999999</v>
      </c>
      <c r="J50" s="37">
        <f t="shared" si="0"/>
        <v>-295152</v>
      </c>
      <c r="K50" s="37">
        <f t="shared" si="1"/>
        <v>-276133.5687</v>
      </c>
      <c r="L50" t="s">
        <v>58</v>
      </c>
      <c r="M50" t="s">
        <v>18</v>
      </c>
      <c r="N50" t="s">
        <v>27</v>
      </c>
      <c r="O50" t="s">
        <v>23</v>
      </c>
      <c r="P50" t="s">
        <v>21</v>
      </c>
    </row>
    <row r="51" spans="1:16" x14ac:dyDescent="0.2">
      <c r="A51">
        <v>23770</v>
      </c>
      <c r="B51" s="36">
        <v>36965</v>
      </c>
      <c r="C51" s="36">
        <v>37956</v>
      </c>
      <c r="D51" t="s">
        <v>26</v>
      </c>
      <c r="E51">
        <v>50</v>
      </c>
      <c r="F51">
        <v>19600</v>
      </c>
      <c r="G51">
        <v>18258.400000000001</v>
      </c>
      <c r="H51" s="38">
        <v>32.5</v>
      </c>
      <c r="I51" s="38">
        <v>19.84</v>
      </c>
      <c r="J51" s="37">
        <f t="shared" si="0"/>
        <v>-248136</v>
      </c>
      <c r="K51" s="37">
        <f t="shared" si="1"/>
        <v>-231151.34400000001</v>
      </c>
      <c r="L51" t="s">
        <v>58</v>
      </c>
      <c r="M51" t="s">
        <v>18</v>
      </c>
      <c r="N51" t="s">
        <v>27</v>
      </c>
      <c r="O51" t="s">
        <v>23</v>
      </c>
      <c r="P51" t="s">
        <v>21</v>
      </c>
    </row>
    <row r="52" spans="1:16" x14ac:dyDescent="0.2">
      <c r="A52">
        <v>23833</v>
      </c>
      <c r="B52" s="36">
        <v>36972</v>
      </c>
      <c r="C52" s="36">
        <v>37956</v>
      </c>
      <c r="D52" t="s">
        <v>26</v>
      </c>
      <c r="E52">
        <v>50</v>
      </c>
      <c r="F52">
        <v>19600</v>
      </c>
      <c r="G52">
        <v>18258.400000000001</v>
      </c>
      <c r="H52" s="38">
        <v>32.5</v>
      </c>
      <c r="I52" s="38">
        <v>19.84</v>
      </c>
      <c r="J52" s="37">
        <f t="shared" si="0"/>
        <v>-248136</v>
      </c>
      <c r="K52" s="37">
        <f t="shared" si="1"/>
        <v>-231151.34400000001</v>
      </c>
      <c r="L52" t="s">
        <v>58</v>
      </c>
      <c r="M52" t="s">
        <v>18</v>
      </c>
      <c r="N52" t="s">
        <v>27</v>
      </c>
      <c r="O52" t="s">
        <v>23</v>
      </c>
      <c r="P52" t="s">
        <v>21</v>
      </c>
    </row>
    <row r="53" spans="1:16" x14ac:dyDescent="0.2">
      <c r="A53">
        <v>23734</v>
      </c>
      <c r="B53" s="36">
        <v>36963</v>
      </c>
      <c r="C53" s="36">
        <v>37226</v>
      </c>
      <c r="D53" t="s">
        <v>28</v>
      </c>
      <c r="E53">
        <v>50</v>
      </c>
      <c r="F53">
        <v>16000</v>
      </c>
      <c r="G53">
        <v>15950.53</v>
      </c>
      <c r="H53" s="38">
        <v>47</v>
      </c>
      <c r="I53" s="38">
        <v>19.5</v>
      </c>
      <c r="J53" s="37">
        <f t="shared" si="0"/>
        <v>-440000</v>
      </c>
      <c r="K53" s="37">
        <f t="shared" si="1"/>
        <v>-438639.57500000001</v>
      </c>
      <c r="L53" t="s">
        <v>58</v>
      </c>
      <c r="M53" t="s">
        <v>18</v>
      </c>
      <c r="N53" t="s">
        <v>27</v>
      </c>
      <c r="O53" t="s">
        <v>23</v>
      </c>
      <c r="P53" t="s">
        <v>21</v>
      </c>
    </row>
    <row r="54" spans="1:16" x14ac:dyDescent="0.2">
      <c r="A54">
        <v>23757</v>
      </c>
      <c r="B54" s="36">
        <v>36964</v>
      </c>
      <c r="C54" s="36">
        <v>37257</v>
      </c>
      <c r="D54" t="s">
        <v>28</v>
      </c>
      <c r="E54">
        <v>50</v>
      </c>
      <c r="F54">
        <v>17600</v>
      </c>
      <c r="G54">
        <v>17514.61</v>
      </c>
      <c r="H54" s="38">
        <v>48.4</v>
      </c>
      <c r="I54" s="38">
        <v>28.26</v>
      </c>
      <c r="J54" s="37">
        <f t="shared" si="0"/>
        <v>-354463.99999999994</v>
      </c>
      <c r="K54" s="37">
        <f t="shared" si="1"/>
        <v>-352744.24539999996</v>
      </c>
      <c r="L54" t="s">
        <v>58</v>
      </c>
      <c r="M54" t="s">
        <v>18</v>
      </c>
      <c r="N54" t="s">
        <v>27</v>
      </c>
      <c r="O54" t="s">
        <v>23</v>
      </c>
      <c r="P54" t="s">
        <v>21</v>
      </c>
    </row>
    <row r="55" spans="1:16" x14ac:dyDescent="0.2">
      <c r="A55">
        <v>23757</v>
      </c>
      <c r="B55" s="36">
        <v>36964</v>
      </c>
      <c r="C55" s="36">
        <v>37288</v>
      </c>
      <c r="D55" t="s">
        <v>28</v>
      </c>
      <c r="E55">
        <v>50</v>
      </c>
      <c r="F55">
        <v>16000</v>
      </c>
      <c r="G55">
        <v>15898.96</v>
      </c>
      <c r="H55" s="38">
        <v>48.4</v>
      </c>
      <c r="I55" s="38">
        <v>27.63</v>
      </c>
      <c r="J55" s="37">
        <f t="shared" si="0"/>
        <v>-332320</v>
      </c>
      <c r="K55" s="37">
        <f t="shared" si="1"/>
        <v>-330221.39919999999</v>
      </c>
      <c r="L55" t="s">
        <v>58</v>
      </c>
      <c r="M55" t="s">
        <v>18</v>
      </c>
      <c r="N55" t="s">
        <v>27</v>
      </c>
      <c r="O55" t="s">
        <v>23</v>
      </c>
      <c r="P55" t="s">
        <v>21</v>
      </c>
    </row>
    <row r="56" spans="1:16" x14ac:dyDescent="0.2">
      <c r="A56">
        <v>23757</v>
      </c>
      <c r="B56" s="36">
        <v>36964</v>
      </c>
      <c r="C56" s="36">
        <v>37316</v>
      </c>
      <c r="D56" t="s">
        <v>28</v>
      </c>
      <c r="E56">
        <v>50</v>
      </c>
      <c r="F56">
        <v>16800</v>
      </c>
      <c r="G56">
        <v>16666.490000000002</v>
      </c>
      <c r="H56" s="38">
        <v>48.4</v>
      </c>
      <c r="I56" s="38">
        <v>26.14</v>
      </c>
      <c r="J56" s="37">
        <f t="shared" si="0"/>
        <v>-373967.99999999994</v>
      </c>
      <c r="K56" s="37">
        <f t="shared" si="1"/>
        <v>-370996.0674</v>
      </c>
      <c r="L56" t="s">
        <v>58</v>
      </c>
      <c r="M56" t="s">
        <v>18</v>
      </c>
      <c r="N56" t="s">
        <v>27</v>
      </c>
      <c r="O56" t="s">
        <v>23</v>
      </c>
      <c r="P56" t="s">
        <v>21</v>
      </c>
    </row>
    <row r="57" spans="1:16" x14ac:dyDescent="0.2">
      <c r="A57">
        <v>23757</v>
      </c>
      <c r="B57" s="36">
        <v>36964</v>
      </c>
      <c r="C57" s="36">
        <v>37347</v>
      </c>
      <c r="D57" t="s">
        <v>28</v>
      </c>
      <c r="E57">
        <v>50</v>
      </c>
      <c r="F57">
        <v>17600</v>
      </c>
      <c r="G57">
        <v>17436.509999999998</v>
      </c>
      <c r="H57" s="38">
        <v>48.4</v>
      </c>
      <c r="I57" s="38">
        <v>25.19</v>
      </c>
      <c r="J57" s="37">
        <f t="shared" si="0"/>
        <v>-408495.99999999994</v>
      </c>
      <c r="K57" s="37">
        <f t="shared" si="1"/>
        <v>-404701.39709999994</v>
      </c>
      <c r="L57" t="s">
        <v>58</v>
      </c>
      <c r="M57" t="s">
        <v>18</v>
      </c>
      <c r="N57" t="s">
        <v>27</v>
      </c>
      <c r="O57" t="s">
        <v>23</v>
      </c>
      <c r="P57" t="s">
        <v>21</v>
      </c>
    </row>
    <row r="58" spans="1:16" x14ac:dyDescent="0.2">
      <c r="A58">
        <v>23757</v>
      </c>
      <c r="B58" s="36">
        <v>36964</v>
      </c>
      <c r="C58" s="36">
        <v>37377</v>
      </c>
      <c r="D58" t="s">
        <v>28</v>
      </c>
      <c r="E58">
        <v>50</v>
      </c>
      <c r="F58">
        <v>17600</v>
      </c>
      <c r="G58">
        <v>17405.87</v>
      </c>
      <c r="H58" s="38">
        <v>48.4</v>
      </c>
      <c r="I58" s="38">
        <v>26.4</v>
      </c>
      <c r="J58" s="37">
        <f t="shared" si="0"/>
        <v>-387200</v>
      </c>
      <c r="K58" s="37">
        <f t="shared" si="1"/>
        <v>-382929.13999999996</v>
      </c>
      <c r="L58" t="s">
        <v>58</v>
      </c>
      <c r="M58" t="s">
        <v>18</v>
      </c>
      <c r="N58" t="s">
        <v>27</v>
      </c>
      <c r="O58" t="s">
        <v>23</v>
      </c>
      <c r="P58" t="s">
        <v>21</v>
      </c>
    </row>
    <row r="59" spans="1:16" x14ac:dyDescent="0.2">
      <c r="A59">
        <v>23757</v>
      </c>
      <c r="B59" s="36">
        <v>36964</v>
      </c>
      <c r="C59" s="36">
        <v>37408</v>
      </c>
      <c r="D59" t="s">
        <v>28</v>
      </c>
      <c r="E59">
        <v>50</v>
      </c>
      <c r="F59">
        <v>16000</v>
      </c>
      <c r="G59">
        <v>15796.21</v>
      </c>
      <c r="H59" s="38">
        <v>48.4</v>
      </c>
      <c r="I59" s="38">
        <v>29.25</v>
      </c>
      <c r="J59" s="37">
        <f t="shared" si="0"/>
        <v>-306400</v>
      </c>
      <c r="K59" s="37">
        <f t="shared" si="1"/>
        <v>-302497.42149999994</v>
      </c>
      <c r="L59" t="s">
        <v>58</v>
      </c>
      <c r="M59" t="s">
        <v>18</v>
      </c>
      <c r="N59" t="s">
        <v>27</v>
      </c>
      <c r="O59" t="s">
        <v>23</v>
      </c>
      <c r="P59" t="s">
        <v>21</v>
      </c>
    </row>
    <row r="60" spans="1:16" x14ac:dyDescent="0.2">
      <c r="A60">
        <v>23843</v>
      </c>
      <c r="B60" s="36">
        <v>36973</v>
      </c>
      <c r="C60" s="36">
        <v>37438</v>
      </c>
      <c r="D60" t="s">
        <v>28</v>
      </c>
      <c r="E60">
        <v>50</v>
      </c>
      <c r="F60">
        <v>17600</v>
      </c>
      <c r="G60">
        <v>17342.669999999998</v>
      </c>
      <c r="H60" s="38">
        <v>65.25</v>
      </c>
      <c r="I60" s="38">
        <v>36.020000000000003</v>
      </c>
      <c r="J60" s="37">
        <f t="shared" si="0"/>
        <v>-514447.99999999994</v>
      </c>
      <c r="K60" s="37">
        <f t="shared" si="1"/>
        <v>-506926.24409999989</v>
      </c>
      <c r="L60" t="s">
        <v>58</v>
      </c>
      <c r="M60" t="s">
        <v>18</v>
      </c>
      <c r="N60" t="s">
        <v>27</v>
      </c>
      <c r="O60" t="s">
        <v>23</v>
      </c>
      <c r="P60" t="s">
        <v>21</v>
      </c>
    </row>
    <row r="61" spans="1:16" x14ac:dyDescent="0.2">
      <c r="A61">
        <v>23757</v>
      </c>
      <c r="B61" s="36">
        <v>36964</v>
      </c>
      <c r="C61" s="36">
        <v>37438</v>
      </c>
      <c r="D61" t="s">
        <v>28</v>
      </c>
      <c r="E61">
        <v>50</v>
      </c>
      <c r="F61">
        <v>17600</v>
      </c>
      <c r="G61">
        <v>17342.669999999998</v>
      </c>
      <c r="H61" s="38">
        <v>48.4</v>
      </c>
      <c r="I61" s="38">
        <v>36.020000000000003</v>
      </c>
      <c r="J61" s="37">
        <f t="shared" si="0"/>
        <v>-217887.99999999991</v>
      </c>
      <c r="K61" s="37">
        <f t="shared" si="1"/>
        <v>-214702.2545999999</v>
      </c>
      <c r="L61" t="s">
        <v>58</v>
      </c>
      <c r="M61" t="s">
        <v>18</v>
      </c>
      <c r="N61" t="s">
        <v>27</v>
      </c>
      <c r="O61" t="s">
        <v>23</v>
      </c>
      <c r="P61" t="s">
        <v>21</v>
      </c>
    </row>
    <row r="62" spans="1:16" x14ac:dyDescent="0.2">
      <c r="A62">
        <v>23843</v>
      </c>
      <c r="B62" s="36">
        <v>36973</v>
      </c>
      <c r="C62" s="36">
        <v>37469</v>
      </c>
      <c r="D62" t="s">
        <v>28</v>
      </c>
      <c r="E62">
        <v>50</v>
      </c>
      <c r="F62">
        <v>17600</v>
      </c>
      <c r="G62">
        <v>17305.22</v>
      </c>
      <c r="H62" s="38">
        <v>65.25</v>
      </c>
      <c r="I62" s="38">
        <v>36.020000000000003</v>
      </c>
      <c r="J62" s="37">
        <f t="shared" si="0"/>
        <v>-514447.99999999994</v>
      </c>
      <c r="K62" s="37">
        <f t="shared" si="1"/>
        <v>-505831.58059999999</v>
      </c>
      <c r="L62" t="s">
        <v>58</v>
      </c>
      <c r="M62" t="s">
        <v>18</v>
      </c>
      <c r="N62" t="s">
        <v>27</v>
      </c>
      <c r="O62" t="s">
        <v>23</v>
      </c>
      <c r="P62" t="s">
        <v>21</v>
      </c>
    </row>
    <row r="63" spans="1:16" x14ac:dyDescent="0.2">
      <c r="A63">
        <v>23757</v>
      </c>
      <c r="B63" s="36">
        <v>36964</v>
      </c>
      <c r="C63" s="36">
        <v>37469</v>
      </c>
      <c r="D63" t="s">
        <v>28</v>
      </c>
      <c r="E63">
        <v>50</v>
      </c>
      <c r="F63">
        <v>17600</v>
      </c>
      <c r="G63">
        <v>17305.22</v>
      </c>
      <c r="H63" s="38">
        <v>48.4</v>
      </c>
      <c r="I63" s="38">
        <v>36.020000000000003</v>
      </c>
      <c r="J63" s="37">
        <f t="shared" si="0"/>
        <v>-217887.99999999991</v>
      </c>
      <c r="K63" s="37">
        <f t="shared" si="1"/>
        <v>-214238.62359999993</v>
      </c>
      <c r="L63" t="s">
        <v>58</v>
      </c>
      <c r="M63" t="s">
        <v>18</v>
      </c>
      <c r="N63" t="s">
        <v>27</v>
      </c>
      <c r="O63" t="s">
        <v>23</v>
      </c>
      <c r="P63" t="s">
        <v>21</v>
      </c>
    </row>
    <row r="64" spans="1:16" x14ac:dyDescent="0.2">
      <c r="A64">
        <v>23757</v>
      </c>
      <c r="B64" s="36">
        <v>36964</v>
      </c>
      <c r="C64" s="36">
        <v>37500</v>
      </c>
      <c r="D64" t="s">
        <v>28</v>
      </c>
      <c r="E64">
        <v>50</v>
      </c>
      <c r="F64">
        <v>16000</v>
      </c>
      <c r="G64">
        <v>15697.57</v>
      </c>
      <c r="H64" s="38">
        <v>48.4</v>
      </c>
      <c r="I64" s="38">
        <v>23.37</v>
      </c>
      <c r="J64" s="37">
        <f t="shared" si="0"/>
        <v>-400479.99999999994</v>
      </c>
      <c r="K64" s="37">
        <f t="shared" si="1"/>
        <v>-392910.17709999997</v>
      </c>
      <c r="L64" t="s">
        <v>58</v>
      </c>
      <c r="M64" t="s">
        <v>18</v>
      </c>
      <c r="N64" t="s">
        <v>27</v>
      </c>
      <c r="O64" t="s">
        <v>23</v>
      </c>
      <c r="P64" t="s">
        <v>21</v>
      </c>
    </row>
    <row r="65" spans="1:16" x14ac:dyDescent="0.2">
      <c r="A65">
        <v>23757</v>
      </c>
      <c r="B65" s="36">
        <v>36964</v>
      </c>
      <c r="C65" s="36">
        <v>37530</v>
      </c>
      <c r="D65" t="s">
        <v>28</v>
      </c>
      <c r="E65">
        <v>50</v>
      </c>
      <c r="F65">
        <v>18400</v>
      </c>
      <c r="G65">
        <v>18008.86</v>
      </c>
      <c r="H65" s="38">
        <v>48.4</v>
      </c>
      <c r="I65" s="38">
        <v>21.88</v>
      </c>
      <c r="J65" s="37">
        <f t="shared" si="0"/>
        <v>-487968</v>
      </c>
      <c r="K65" s="37">
        <f t="shared" si="1"/>
        <v>-477594.96720000001</v>
      </c>
      <c r="L65" t="s">
        <v>58</v>
      </c>
      <c r="M65" t="s">
        <v>18</v>
      </c>
      <c r="N65" t="s">
        <v>27</v>
      </c>
      <c r="O65" t="s">
        <v>23</v>
      </c>
      <c r="P65" t="s">
        <v>21</v>
      </c>
    </row>
    <row r="66" spans="1:16" x14ac:dyDescent="0.2">
      <c r="A66">
        <v>23757</v>
      </c>
      <c r="B66" s="36">
        <v>36964</v>
      </c>
      <c r="C66" s="36">
        <v>37561</v>
      </c>
      <c r="D66" t="s">
        <v>28</v>
      </c>
      <c r="E66">
        <v>50</v>
      </c>
      <c r="F66">
        <v>16000</v>
      </c>
      <c r="G66">
        <v>15619.43</v>
      </c>
      <c r="H66" s="38">
        <v>48.4</v>
      </c>
      <c r="I66" s="38">
        <v>21.99</v>
      </c>
      <c r="J66" s="37">
        <f t="shared" si="0"/>
        <v>-422560</v>
      </c>
      <c r="K66" s="37">
        <f t="shared" si="1"/>
        <v>-412509.14630000002</v>
      </c>
      <c r="L66" t="s">
        <v>58</v>
      </c>
      <c r="M66" t="s">
        <v>18</v>
      </c>
      <c r="N66" t="s">
        <v>27</v>
      </c>
      <c r="O66" t="s">
        <v>23</v>
      </c>
      <c r="P66" t="s">
        <v>21</v>
      </c>
    </row>
    <row r="67" spans="1:16" x14ac:dyDescent="0.2">
      <c r="A67">
        <v>23757</v>
      </c>
      <c r="B67" s="36">
        <v>36964</v>
      </c>
      <c r="C67" s="36">
        <v>37591</v>
      </c>
      <c r="D67" t="s">
        <v>28</v>
      </c>
      <c r="E67">
        <v>50</v>
      </c>
      <c r="F67">
        <v>16800</v>
      </c>
      <c r="G67">
        <v>16355.46</v>
      </c>
      <c r="H67" s="38">
        <v>48.4</v>
      </c>
      <c r="I67" s="38">
        <v>21.85</v>
      </c>
      <c r="J67" s="37">
        <f t="shared" si="0"/>
        <v>-446039.99999999994</v>
      </c>
      <c r="K67" s="37">
        <f t="shared" si="1"/>
        <v>-434237.46299999993</v>
      </c>
      <c r="L67" t="s">
        <v>58</v>
      </c>
      <c r="M67" t="s">
        <v>18</v>
      </c>
      <c r="N67" t="s">
        <v>27</v>
      </c>
      <c r="O67" t="s">
        <v>23</v>
      </c>
      <c r="P67" t="s">
        <v>21</v>
      </c>
    </row>
    <row r="68" spans="1:16" x14ac:dyDescent="0.2">
      <c r="A68">
        <v>23759</v>
      </c>
      <c r="B68" s="36">
        <v>36964</v>
      </c>
      <c r="C68" s="36">
        <v>37622</v>
      </c>
      <c r="D68" t="s">
        <v>28</v>
      </c>
      <c r="E68">
        <v>50</v>
      </c>
      <c r="F68">
        <v>17600</v>
      </c>
      <c r="G68">
        <v>17083.53</v>
      </c>
      <c r="H68" s="38">
        <v>46.6</v>
      </c>
      <c r="I68" s="38">
        <v>32.44</v>
      </c>
      <c r="J68" s="37">
        <f t="shared" si="0"/>
        <v>-249216.00000000006</v>
      </c>
      <c r="K68" s="37">
        <f t="shared" si="1"/>
        <v>-241902.78480000005</v>
      </c>
      <c r="L68" t="s">
        <v>58</v>
      </c>
      <c r="M68" t="s">
        <v>18</v>
      </c>
      <c r="N68" t="s">
        <v>27</v>
      </c>
      <c r="O68" t="s">
        <v>23</v>
      </c>
      <c r="P68" t="s">
        <v>21</v>
      </c>
    </row>
    <row r="69" spans="1:16" x14ac:dyDescent="0.2">
      <c r="A69">
        <v>23759</v>
      </c>
      <c r="B69" s="36">
        <v>36964</v>
      </c>
      <c r="C69" s="36">
        <v>37653</v>
      </c>
      <c r="D69" t="s">
        <v>28</v>
      </c>
      <c r="E69">
        <v>50</v>
      </c>
      <c r="F69">
        <v>16000</v>
      </c>
      <c r="G69">
        <v>15484.11</v>
      </c>
      <c r="H69" s="38">
        <v>46.6</v>
      </c>
      <c r="I69" s="38">
        <v>31.73</v>
      </c>
      <c r="J69" s="37">
        <f t="shared" ref="J69:J91" si="2">(+I69-H69)*F69</f>
        <v>-237920.00000000003</v>
      </c>
      <c r="K69" s="37">
        <f t="shared" ref="K69:K91" si="3">(+I69-H69)*G69</f>
        <v>-230248.71570000003</v>
      </c>
      <c r="L69" t="s">
        <v>58</v>
      </c>
      <c r="M69" t="s">
        <v>18</v>
      </c>
      <c r="N69" t="s">
        <v>27</v>
      </c>
      <c r="O69" t="s">
        <v>23</v>
      </c>
      <c r="P69" t="s">
        <v>21</v>
      </c>
    </row>
    <row r="70" spans="1:16" x14ac:dyDescent="0.2">
      <c r="A70">
        <v>23759</v>
      </c>
      <c r="B70" s="36">
        <v>36964</v>
      </c>
      <c r="C70" s="36">
        <v>37681</v>
      </c>
      <c r="D70" t="s">
        <v>28</v>
      </c>
      <c r="E70">
        <v>50</v>
      </c>
      <c r="F70">
        <v>16800</v>
      </c>
      <c r="G70">
        <v>16206.04</v>
      </c>
      <c r="H70" s="38">
        <v>46.6</v>
      </c>
      <c r="I70" s="38">
        <v>30.02</v>
      </c>
      <c r="J70" s="37">
        <f t="shared" si="2"/>
        <v>-278544.00000000006</v>
      </c>
      <c r="K70" s="37">
        <f t="shared" si="3"/>
        <v>-268696.14320000005</v>
      </c>
      <c r="L70" t="s">
        <v>58</v>
      </c>
      <c r="M70" t="s">
        <v>18</v>
      </c>
      <c r="N70" t="s">
        <v>27</v>
      </c>
      <c r="O70" t="s">
        <v>23</v>
      </c>
      <c r="P70" t="s">
        <v>21</v>
      </c>
    </row>
    <row r="71" spans="1:16" x14ac:dyDescent="0.2">
      <c r="A71">
        <v>23759</v>
      </c>
      <c r="B71" s="36">
        <v>36964</v>
      </c>
      <c r="C71" s="36">
        <v>37712</v>
      </c>
      <c r="D71" t="s">
        <v>28</v>
      </c>
      <c r="E71">
        <v>50</v>
      </c>
      <c r="F71">
        <v>17600</v>
      </c>
      <c r="G71">
        <v>16920.189999999999</v>
      </c>
      <c r="H71" s="38">
        <v>46.6</v>
      </c>
      <c r="I71" s="38">
        <v>28.92</v>
      </c>
      <c r="J71" s="37">
        <f t="shared" si="2"/>
        <v>-311168</v>
      </c>
      <c r="K71" s="37">
        <f t="shared" si="3"/>
        <v>-299148.95919999998</v>
      </c>
      <c r="L71" t="s">
        <v>58</v>
      </c>
      <c r="M71" t="s">
        <v>18</v>
      </c>
      <c r="N71" t="s">
        <v>27</v>
      </c>
      <c r="O71" t="s">
        <v>23</v>
      </c>
      <c r="P71" t="s">
        <v>21</v>
      </c>
    </row>
    <row r="72" spans="1:16" x14ac:dyDescent="0.2">
      <c r="A72">
        <v>23759</v>
      </c>
      <c r="B72" s="36">
        <v>36964</v>
      </c>
      <c r="C72" s="36">
        <v>37742</v>
      </c>
      <c r="D72" t="s">
        <v>28</v>
      </c>
      <c r="E72">
        <v>50</v>
      </c>
      <c r="F72">
        <v>16800</v>
      </c>
      <c r="G72">
        <v>16093.94</v>
      </c>
      <c r="H72" s="38">
        <v>46.6</v>
      </c>
      <c r="I72" s="38">
        <v>30.32</v>
      </c>
      <c r="J72" s="37">
        <f t="shared" si="2"/>
        <v>-273504</v>
      </c>
      <c r="K72" s="37">
        <f t="shared" si="3"/>
        <v>-262009.34320000003</v>
      </c>
      <c r="L72" t="s">
        <v>58</v>
      </c>
      <c r="M72" t="s">
        <v>18</v>
      </c>
      <c r="N72" t="s">
        <v>27</v>
      </c>
      <c r="O72" t="s">
        <v>23</v>
      </c>
      <c r="P72" t="s">
        <v>21</v>
      </c>
    </row>
    <row r="73" spans="1:16" x14ac:dyDescent="0.2">
      <c r="A73">
        <v>23759</v>
      </c>
      <c r="B73" s="36">
        <v>36964</v>
      </c>
      <c r="C73" s="36">
        <v>37773</v>
      </c>
      <c r="D73" t="s">
        <v>28</v>
      </c>
      <c r="E73">
        <v>50</v>
      </c>
      <c r="F73">
        <v>16800</v>
      </c>
      <c r="G73">
        <v>16035.32</v>
      </c>
      <c r="H73" s="38">
        <v>46.6</v>
      </c>
      <c r="I73" s="38">
        <v>33.58</v>
      </c>
      <c r="J73" s="37">
        <f t="shared" si="2"/>
        <v>-218736.00000000006</v>
      </c>
      <c r="K73" s="37">
        <f t="shared" si="3"/>
        <v>-208779.86640000006</v>
      </c>
      <c r="L73" t="s">
        <v>58</v>
      </c>
      <c r="M73" t="s">
        <v>18</v>
      </c>
      <c r="N73" t="s">
        <v>27</v>
      </c>
      <c r="O73" t="s">
        <v>23</v>
      </c>
      <c r="P73" t="s">
        <v>21</v>
      </c>
    </row>
    <row r="74" spans="1:16" x14ac:dyDescent="0.2">
      <c r="A74">
        <v>23759</v>
      </c>
      <c r="B74" s="36">
        <v>36964</v>
      </c>
      <c r="C74" s="36">
        <v>37803</v>
      </c>
      <c r="D74" t="s">
        <v>28</v>
      </c>
      <c r="E74">
        <v>50</v>
      </c>
      <c r="F74">
        <v>17600</v>
      </c>
      <c r="G74">
        <v>16735.18</v>
      </c>
      <c r="H74" s="38">
        <v>46.6</v>
      </c>
      <c r="I74" s="38">
        <v>41.35</v>
      </c>
      <c r="J74" s="37">
        <f t="shared" si="2"/>
        <v>-92400</v>
      </c>
      <c r="K74" s="37">
        <f t="shared" si="3"/>
        <v>-87859.695000000007</v>
      </c>
      <c r="L74" t="s">
        <v>58</v>
      </c>
      <c r="M74" t="s">
        <v>18</v>
      </c>
      <c r="N74" t="s">
        <v>27</v>
      </c>
      <c r="O74" t="s">
        <v>23</v>
      </c>
      <c r="P74" t="s">
        <v>21</v>
      </c>
    </row>
    <row r="75" spans="1:16" x14ac:dyDescent="0.2">
      <c r="A75">
        <v>23759</v>
      </c>
      <c r="B75" s="36">
        <v>36964</v>
      </c>
      <c r="C75" s="36">
        <v>37834</v>
      </c>
      <c r="D75" t="s">
        <v>28</v>
      </c>
      <c r="E75">
        <v>50</v>
      </c>
      <c r="F75">
        <v>16800</v>
      </c>
      <c r="G75">
        <v>15911.43</v>
      </c>
      <c r="H75" s="38">
        <v>46.6</v>
      </c>
      <c r="I75" s="38">
        <v>41.35</v>
      </c>
      <c r="J75" s="37">
        <f t="shared" si="2"/>
        <v>-88200</v>
      </c>
      <c r="K75" s="37">
        <f t="shared" si="3"/>
        <v>-83535.007500000007</v>
      </c>
      <c r="L75" t="s">
        <v>58</v>
      </c>
      <c r="M75" t="s">
        <v>18</v>
      </c>
      <c r="N75" t="s">
        <v>27</v>
      </c>
      <c r="O75" t="s">
        <v>23</v>
      </c>
      <c r="P75" t="s">
        <v>21</v>
      </c>
    </row>
    <row r="76" spans="1:16" x14ac:dyDescent="0.2">
      <c r="A76">
        <v>23759</v>
      </c>
      <c r="B76" s="36">
        <v>36964</v>
      </c>
      <c r="C76" s="36">
        <v>37865</v>
      </c>
      <c r="D76" t="s">
        <v>28</v>
      </c>
      <c r="E76">
        <v>50</v>
      </c>
      <c r="F76">
        <v>16800</v>
      </c>
      <c r="G76">
        <v>15847.79</v>
      </c>
      <c r="H76" s="38">
        <v>46.6</v>
      </c>
      <c r="I76" s="38">
        <v>26.83</v>
      </c>
      <c r="J76" s="37">
        <f t="shared" si="2"/>
        <v>-332136.00000000006</v>
      </c>
      <c r="K76" s="37">
        <f t="shared" si="3"/>
        <v>-313310.80830000009</v>
      </c>
      <c r="L76" t="s">
        <v>58</v>
      </c>
      <c r="M76" t="s">
        <v>18</v>
      </c>
      <c r="N76" t="s">
        <v>27</v>
      </c>
      <c r="O76" t="s">
        <v>23</v>
      </c>
      <c r="P76" t="s">
        <v>21</v>
      </c>
    </row>
    <row r="77" spans="1:16" x14ac:dyDescent="0.2">
      <c r="A77">
        <v>23759</v>
      </c>
      <c r="B77" s="36">
        <v>36964</v>
      </c>
      <c r="C77" s="36">
        <v>37895</v>
      </c>
      <c r="D77" t="s">
        <v>28</v>
      </c>
      <c r="E77">
        <v>50</v>
      </c>
      <c r="F77">
        <v>18400</v>
      </c>
      <c r="G77">
        <v>17285.740000000002</v>
      </c>
      <c r="H77" s="38">
        <v>46.6</v>
      </c>
      <c r="I77" s="38">
        <v>25.12</v>
      </c>
      <c r="J77" s="37">
        <f t="shared" si="2"/>
        <v>-395232</v>
      </c>
      <c r="K77" s="37">
        <f t="shared" si="3"/>
        <v>-371297.69520000002</v>
      </c>
      <c r="L77" t="s">
        <v>58</v>
      </c>
      <c r="M77" t="s">
        <v>18</v>
      </c>
      <c r="N77" t="s">
        <v>27</v>
      </c>
      <c r="O77" t="s">
        <v>23</v>
      </c>
      <c r="P77" t="s">
        <v>21</v>
      </c>
    </row>
    <row r="78" spans="1:16" x14ac:dyDescent="0.2">
      <c r="A78">
        <v>23759</v>
      </c>
      <c r="B78" s="36">
        <v>36964</v>
      </c>
      <c r="C78" s="36">
        <v>37926</v>
      </c>
      <c r="D78" t="s">
        <v>28</v>
      </c>
      <c r="E78">
        <v>50</v>
      </c>
      <c r="F78">
        <v>15200</v>
      </c>
      <c r="G78">
        <v>14220.57</v>
      </c>
      <c r="H78" s="38">
        <v>46.6</v>
      </c>
      <c r="I78" s="38">
        <v>25.25</v>
      </c>
      <c r="J78" s="37">
        <f t="shared" si="2"/>
        <v>-324520</v>
      </c>
      <c r="K78" s="37">
        <f t="shared" si="3"/>
        <v>-303609.16950000002</v>
      </c>
      <c r="L78" t="s">
        <v>58</v>
      </c>
      <c r="M78" t="s">
        <v>18</v>
      </c>
      <c r="N78" t="s">
        <v>27</v>
      </c>
      <c r="O78" t="s">
        <v>23</v>
      </c>
      <c r="P78" t="s">
        <v>21</v>
      </c>
    </row>
    <row r="79" spans="1:16" x14ac:dyDescent="0.2">
      <c r="A79">
        <v>23759</v>
      </c>
      <c r="B79" s="36">
        <v>36964</v>
      </c>
      <c r="C79" s="36">
        <v>37956</v>
      </c>
      <c r="D79" t="s">
        <v>28</v>
      </c>
      <c r="E79">
        <v>50</v>
      </c>
      <c r="F79">
        <v>17600</v>
      </c>
      <c r="G79">
        <v>16395.3</v>
      </c>
      <c r="H79" s="38">
        <v>46.6</v>
      </c>
      <c r="I79" s="38">
        <v>25.09</v>
      </c>
      <c r="J79" s="37">
        <f t="shared" si="2"/>
        <v>-378576</v>
      </c>
      <c r="K79" s="37">
        <f t="shared" si="3"/>
        <v>-352662.90299999999</v>
      </c>
      <c r="L79" t="s">
        <v>58</v>
      </c>
      <c r="M79" t="s">
        <v>18</v>
      </c>
      <c r="N79" t="s">
        <v>27</v>
      </c>
      <c r="O79" t="s">
        <v>23</v>
      </c>
      <c r="P79" t="s">
        <v>21</v>
      </c>
    </row>
    <row r="80" spans="1:16" x14ac:dyDescent="0.2">
      <c r="A80">
        <v>21672</v>
      </c>
      <c r="B80" s="36">
        <v>36864</v>
      </c>
      <c r="C80" s="36">
        <v>37226</v>
      </c>
      <c r="D80" t="s">
        <v>22</v>
      </c>
      <c r="E80">
        <v>25</v>
      </c>
      <c r="F80">
        <v>8000</v>
      </c>
      <c r="G80">
        <v>7975.27</v>
      </c>
      <c r="H80">
        <v>74</v>
      </c>
      <c r="I80">
        <v>34.700000000000003</v>
      </c>
      <c r="J80" s="39">
        <f t="shared" si="2"/>
        <v>-314400</v>
      </c>
      <c r="K80" s="37">
        <f t="shared" si="3"/>
        <v>-313428.11099999998</v>
      </c>
      <c r="L80" t="s">
        <v>58</v>
      </c>
      <c r="M80" t="s">
        <v>18</v>
      </c>
      <c r="N80" t="s">
        <v>32</v>
      </c>
      <c r="O80" t="s">
        <v>23</v>
      </c>
      <c r="P80" t="s">
        <v>21</v>
      </c>
    </row>
    <row r="81" spans="1:16" x14ac:dyDescent="0.2">
      <c r="A81">
        <v>28595</v>
      </c>
      <c r="B81" s="36">
        <v>37194</v>
      </c>
      <c r="C81" s="36">
        <v>37226</v>
      </c>
      <c r="D81" t="s">
        <v>22</v>
      </c>
      <c r="E81">
        <v>50</v>
      </c>
      <c r="F81">
        <v>16000</v>
      </c>
      <c r="G81">
        <v>15950.53</v>
      </c>
      <c r="H81">
        <v>57.5</v>
      </c>
      <c r="I81">
        <v>34.700000000000003</v>
      </c>
      <c r="J81" s="39">
        <f t="shared" si="2"/>
        <v>-364799.99999999994</v>
      </c>
      <c r="K81" s="37">
        <f t="shared" si="3"/>
        <v>-363672.08399999997</v>
      </c>
      <c r="L81" t="s">
        <v>58</v>
      </c>
      <c r="M81" t="s">
        <v>18</v>
      </c>
      <c r="N81" t="s">
        <v>32</v>
      </c>
      <c r="O81" t="s">
        <v>23</v>
      </c>
      <c r="P81" t="s">
        <v>21</v>
      </c>
    </row>
    <row r="82" spans="1:16" x14ac:dyDescent="0.2">
      <c r="A82">
        <v>22430</v>
      </c>
      <c r="B82" s="36">
        <v>36931</v>
      </c>
      <c r="C82" s="36">
        <v>37226</v>
      </c>
      <c r="D82" t="s">
        <v>22</v>
      </c>
      <c r="E82">
        <v>25</v>
      </c>
      <c r="F82">
        <v>-8000</v>
      </c>
      <c r="G82">
        <v>-7975.27</v>
      </c>
      <c r="H82">
        <v>55.5</v>
      </c>
      <c r="I82">
        <v>34.200000000000003</v>
      </c>
      <c r="J82" s="39">
        <f t="shared" si="2"/>
        <v>170399.99999999997</v>
      </c>
      <c r="K82" s="37">
        <f t="shared" si="3"/>
        <v>169873.25099999999</v>
      </c>
      <c r="L82" t="s">
        <v>58</v>
      </c>
      <c r="M82" t="s">
        <v>18</v>
      </c>
      <c r="N82" t="s">
        <v>32</v>
      </c>
      <c r="O82" t="s">
        <v>20</v>
      </c>
      <c r="P82" t="s">
        <v>21</v>
      </c>
    </row>
    <row r="83" spans="1:16" x14ac:dyDescent="0.2">
      <c r="A83">
        <v>24354</v>
      </c>
      <c r="B83" s="36">
        <v>37004</v>
      </c>
      <c r="C83" s="36">
        <v>37226</v>
      </c>
      <c r="D83" t="s">
        <v>22</v>
      </c>
      <c r="E83">
        <v>50</v>
      </c>
      <c r="F83">
        <v>-16000</v>
      </c>
      <c r="G83">
        <v>-15950.53</v>
      </c>
      <c r="H83">
        <v>57.5</v>
      </c>
      <c r="I83">
        <v>34.200000000000003</v>
      </c>
      <c r="J83" s="39">
        <f t="shared" si="2"/>
        <v>372799.99999999994</v>
      </c>
      <c r="K83" s="37">
        <f t="shared" si="3"/>
        <v>371647.34899999999</v>
      </c>
      <c r="L83" t="s">
        <v>58</v>
      </c>
      <c r="M83" t="s">
        <v>18</v>
      </c>
      <c r="N83" t="s">
        <v>32</v>
      </c>
      <c r="O83" t="s">
        <v>20</v>
      </c>
      <c r="P83" t="s">
        <v>21</v>
      </c>
    </row>
    <row r="84" spans="1:16" x14ac:dyDescent="0.2">
      <c r="A84">
        <v>24491</v>
      </c>
      <c r="B84" s="36">
        <v>37012</v>
      </c>
      <c r="C84" s="36">
        <v>37226</v>
      </c>
      <c r="D84" t="s">
        <v>22</v>
      </c>
      <c r="E84">
        <v>50</v>
      </c>
      <c r="F84">
        <v>-16000</v>
      </c>
      <c r="G84">
        <v>-15950.53</v>
      </c>
      <c r="H84">
        <v>56.25</v>
      </c>
      <c r="I84">
        <v>34.200000000000003</v>
      </c>
      <c r="J84" s="39">
        <f t="shared" si="2"/>
        <v>352799.99999999994</v>
      </c>
      <c r="K84" s="37">
        <f t="shared" si="3"/>
        <v>351709.18649999995</v>
      </c>
      <c r="L84" t="s">
        <v>58</v>
      </c>
      <c r="M84" t="s">
        <v>18</v>
      </c>
      <c r="N84" t="s">
        <v>32</v>
      </c>
      <c r="O84" t="s">
        <v>20</v>
      </c>
      <c r="P84" t="s">
        <v>21</v>
      </c>
    </row>
    <row r="85" spans="1:16" x14ac:dyDescent="0.2">
      <c r="A85">
        <v>24509</v>
      </c>
      <c r="B85" s="36">
        <v>37013</v>
      </c>
      <c r="C85" s="36">
        <v>37438</v>
      </c>
      <c r="D85" t="s">
        <v>22</v>
      </c>
      <c r="E85">
        <v>50</v>
      </c>
      <c r="F85">
        <v>17600</v>
      </c>
      <c r="G85">
        <v>17342.669999999998</v>
      </c>
      <c r="H85">
        <v>80</v>
      </c>
      <c r="I85">
        <v>53.25</v>
      </c>
      <c r="J85" s="39">
        <f t="shared" si="2"/>
        <v>-470800</v>
      </c>
      <c r="K85" s="37">
        <f t="shared" si="3"/>
        <v>-463916.42249999993</v>
      </c>
      <c r="L85" t="s">
        <v>58</v>
      </c>
      <c r="M85" t="s">
        <v>18</v>
      </c>
      <c r="N85" t="s">
        <v>32</v>
      </c>
      <c r="O85" t="s">
        <v>23</v>
      </c>
      <c r="P85" t="s">
        <v>21</v>
      </c>
    </row>
    <row r="86" spans="1:16" x14ac:dyDescent="0.2">
      <c r="A86">
        <v>24123</v>
      </c>
      <c r="B86" s="36">
        <v>36991</v>
      </c>
      <c r="C86" s="36">
        <v>37438</v>
      </c>
      <c r="D86" t="s">
        <v>22</v>
      </c>
      <c r="E86">
        <v>50</v>
      </c>
      <c r="F86">
        <v>-17600</v>
      </c>
      <c r="G86">
        <v>-17342.669999999998</v>
      </c>
      <c r="H86">
        <v>86</v>
      </c>
      <c r="I86">
        <v>52.75</v>
      </c>
      <c r="J86" s="39">
        <f t="shared" si="2"/>
        <v>585200</v>
      </c>
      <c r="K86" s="37">
        <f t="shared" si="3"/>
        <v>576643.77749999997</v>
      </c>
      <c r="L86" t="s">
        <v>58</v>
      </c>
      <c r="M86" t="s">
        <v>18</v>
      </c>
      <c r="N86" t="s">
        <v>32</v>
      </c>
      <c r="O86" t="s">
        <v>20</v>
      </c>
      <c r="P86" t="s">
        <v>21</v>
      </c>
    </row>
    <row r="87" spans="1:16" x14ac:dyDescent="0.2">
      <c r="A87">
        <v>24577</v>
      </c>
      <c r="B87" s="36">
        <v>37020</v>
      </c>
      <c r="C87" s="36">
        <v>37438</v>
      </c>
      <c r="D87" t="s">
        <v>22</v>
      </c>
      <c r="E87">
        <v>50</v>
      </c>
      <c r="F87">
        <v>-17600</v>
      </c>
      <c r="G87">
        <v>-17342.669999999998</v>
      </c>
      <c r="H87">
        <v>75</v>
      </c>
      <c r="I87">
        <v>52.75</v>
      </c>
      <c r="J87" s="39">
        <f t="shared" si="2"/>
        <v>391600</v>
      </c>
      <c r="K87" s="37">
        <f t="shared" si="3"/>
        <v>385874.40749999997</v>
      </c>
      <c r="L87" t="s">
        <v>58</v>
      </c>
      <c r="M87" t="s">
        <v>18</v>
      </c>
      <c r="N87" t="s">
        <v>32</v>
      </c>
      <c r="O87" t="s">
        <v>20</v>
      </c>
      <c r="P87" t="s">
        <v>21</v>
      </c>
    </row>
    <row r="88" spans="1:16" x14ac:dyDescent="0.2">
      <c r="A88">
        <v>24509</v>
      </c>
      <c r="B88" s="36">
        <v>37013</v>
      </c>
      <c r="C88" s="36">
        <v>37469</v>
      </c>
      <c r="D88" t="s">
        <v>22</v>
      </c>
      <c r="E88">
        <v>50</v>
      </c>
      <c r="F88">
        <v>17600</v>
      </c>
      <c r="G88">
        <v>17305.22</v>
      </c>
      <c r="H88">
        <v>80</v>
      </c>
      <c r="I88">
        <v>53.25</v>
      </c>
      <c r="J88" s="39">
        <f t="shared" si="2"/>
        <v>-470800</v>
      </c>
      <c r="K88" s="37">
        <f t="shared" si="3"/>
        <v>-462914.63500000001</v>
      </c>
      <c r="L88" t="s">
        <v>58</v>
      </c>
      <c r="M88" t="s">
        <v>18</v>
      </c>
      <c r="N88" t="s">
        <v>32</v>
      </c>
      <c r="O88" t="s">
        <v>23</v>
      </c>
      <c r="P88" t="s">
        <v>21</v>
      </c>
    </row>
    <row r="89" spans="1:16" x14ac:dyDescent="0.2">
      <c r="A89">
        <v>24123</v>
      </c>
      <c r="B89" s="36">
        <v>36991</v>
      </c>
      <c r="C89" s="36">
        <v>37469</v>
      </c>
      <c r="D89" t="s">
        <v>22</v>
      </c>
      <c r="E89">
        <v>50</v>
      </c>
      <c r="F89">
        <v>-17600</v>
      </c>
      <c r="G89">
        <v>-17305.22</v>
      </c>
      <c r="H89">
        <v>86</v>
      </c>
      <c r="I89">
        <v>52.75</v>
      </c>
      <c r="J89" s="39">
        <f t="shared" si="2"/>
        <v>585200</v>
      </c>
      <c r="K89" s="37">
        <f t="shared" si="3"/>
        <v>575398.56500000006</v>
      </c>
      <c r="L89" t="s">
        <v>58</v>
      </c>
      <c r="M89" t="s">
        <v>18</v>
      </c>
      <c r="N89" t="s">
        <v>32</v>
      </c>
      <c r="O89" t="s">
        <v>20</v>
      </c>
      <c r="P89" t="s">
        <v>21</v>
      </c>
    </row>
    <row r="90" spans="1:16" x14ac:dyDescent="0.2">
      <c r="A90">
        <v>24577</v>
      </c>
      <c r="B90" s="36">
        <v>37020</v>
      </c>
      <c r="C90" s="36">
        <v>37469</v>
      </c>
      <c r="D90" t="s">
        <v>22</v>
      </c>
      <c r="E90">
        <v>50</v>
      </c>
      <c r="F90">
        <v>-17600</v>
      </c>
      <c r="G90">
        <v>-17305.22</v>
      </c>
      <c r="H90">
        <v>75</v>
      </c>
      <c r="I90">
        <v>52.75</v>
      </c>
      <c r="J90" s="39">
        <f t="shared" si="2"/>
        <v>391600</v>
      </c>
      <c r="K90" s="37">
        <f t="shared" si="3"/>
        <v>385041.14500000002</v>
      </c>
      <c r="L90" t="s">
        <v>58</v>
      </c>
      <c r="M90" t="s">
        <v>18</v>
      </c>
      <c r="N90" t="s">
        <v>32</v>
      </c>
      <c r="O90" t="s">
        <v>20</v>
      </c>
      <c r="P90" t="s">
        <v>21</v>
      </c>
    </row>
    <row r="91" spans="1:16" x14ac:dyDescent="0.2">
      <c r="A91">
        <v>20412</v>
      </c>
      <c r="B91" s="36">
        <v>36775</v>
      </c>
      <c r="C91" s="36">
        <v>37226</v>
      </c>
      <c r="D91" t="s">
        <v>33</v>
      </c>
      <c r="E91">
        <v>25</v>
      </c>
      <c r="F91">
        <v>-8600</v>
      </c>
      <c r="G91">
        <v>-8573.41</v>
      </c>
      <c r="H91">
        <v>53</v>
      </c>
      <c r="I91">
        <v>27.08</v>
      </c>
      <c r="J91" s="39">
        <f t="shared" si="2"/>
        <v>222912.00000000003</v>
      </c>
      <c r="K91" s="37">
        <f t="shared" si="3"/>
        <v>222222.78720000002</v>
      </c>
      <c r="L91" t="s">
        <v>58</v>
      </c>
      <c r="M91" t="s">
        <v>18</v>
      </c>
      <c r="N91" t="s">
        <v>59</v>
      </c>
      <c r="O91" t="s">
        <v>20</v>
      </c>
      <c r="P91" t="s">
        <v>21</v>
      </c>
    </row>
    <row r="92" spans="1:16" s="52" customFormat="1" x14ac:dyDescent="0.2">
      <c r="A92" s="52">
        <v>21270</v>
      </c>
      <c r="B92" s="53">
        <v>36860</v>
      </c>
      <c r="C92" s="53">
        <v>37226</v>
      </c>
      <c r="D92" s="52" t="s">
        <v>33</v>
      </c>
      <c r="E92" s="52">
        <v>25</v>
      </c>
      <c r="F92" s="52">
        <v>8600</v>
      </c>
      <c r="G92" s="52">
        <v>8573.41</v>
      </c>
      <c r="H92" s="52">
        <v>88.05</v>
      </c>
      <c r="I92" s="52">
        <v>88.05</v>
      </c>
      <c r="J92" s="54">
        <f>-F92*H92</f>
        <v>-757230</v>
      </c>
      <c r="K92" s="54">
        <f>-G92*H92</f>
        <v>-754888.75049999997</v>
      </c>
      <c r="L92" s="52" t="s">
        <v>58</v>
      </c>
      <c r="M92" s="52" t="s">
        <v>18</v>
      </c>
      <c r="N92" s="52" t="s">
        <v>34</v>
      </c>
      <c r="O92" s="52" t="s">
        <v>23</v>
      </c>
      <c r="P92" s="52" t="s">
        <v>21</v>
      </c>
    </row>
    <row r="93" spans="1:16" x14ac:dyDescent="0.2">
      <c r="A93">
        <v>20990</v>
      </c>
      <c r="B93" s="36">
        <v>36840</v>
      </c>
      <c r="C93" s="36">
        <v>37226</v>
      </c>
      <c r="D93" t="s">
        <v>17</v>
      </c>
      <c r="E93">
        <v>50</v>
      </c>
      <c r="F93">
        <v>21200</v>
      </c>
      <c r="G93">
        <v>21134.45</v>
      </c>
      <c r="H93" s="35">
        <v>19.95</v>
      </c>
      <c r="I93" s="35">
        <v>17.5</v>
      </c>
      <c r="J93" s="37">
        <f t="shared" ref="J93:J156" si="4">(+I93-H93)*F93</f>
        <v>-51939.999999999985</v>
      </c>
      <c r="K93" s="37">
        <f t="shared" ref="K93:K156" si="5">(+I93-H93)*G93</f>
        <v>-51779.402499999989</v>
      </c>
      <c r="L93" t="s">
        <v>58</v>
      </c>
      <c r="M93" t="s">
        <v>18</v>
      </c>
      <c r="N93" t="s">
        <v>19</v>
      </c>
      <c r="O93" t="s">
        <v>23</v>
      </c>
      <c r="P93" t="s">
        <v>21</v>
      </c>
    </row>
    <row r="94" spans="1:16" x14ac:dyDescent="0.2">
      <c r="A94">
        <v>20992</v>
      </c>
      <c r="B94" s="36">
        <v>36843</v>
      </c>
      <c r="C94" s="36">
        <v>37226</v>
      </c>
      <c r="D94" t="s">
        <v>17</v>
      </c>
      <c r="E94">
        <v>50</v>
      </c>
      <c r="F94">
        <v>21200</v>
      </c>
      <c r="G94">
        <v>21134.45</v>
      </c>
      <c r="H94" s="35">
        <v>19.899999999999999</v>
      </c>
      <c r="I94" s="35">
        <v>17.5</v>
      </c>
      <c r="J94" s="37">
        <f t="shared" si="4"/>
        <v>-50879.999999999971</v>
      </c>
      <c r="K94" s="37">
        <f t="shared" si="5"/>
        <v>-50722.679999999971</v>
      </c>
      <c r="L94" t="s">
        <v>58</v>
      </c>
      <c r="M94" t="s">
        <v>18</v>
      </c>
      <c r="N94" t="s">
        <v>19</v>
      </c>
      <c r="O94" t="s">
        <v>23</v>
      </c>
      <c r="P94" t="s">
        <v>21</v>
      </c>
    </row>
    <row r="95" spans="1:16" x14ac:dyDescent="0.2">
      <c r="A95">
        <v>21271</v>
      </c>
      <c r="B95" s="36">
        <v>36860</v>
      </c>
      <c r="C95" s="36">
        <v>37226</v>
      </c>
      <c r="D95" t="s">
        <v>17</v>
      </c>
      <c r="E95">
        <v>50</v>
      </c>
      <c r="F95">
        <v>21200</v>
      </c>
      <c r="G95">
        <v>21134.45</v>
      </c>
      <c r="H95" s="35">
        <v>20.399999999999999</v>
      </c>
      <c r="I95" s="35">
        <v>17.5</v>
      </c>
      <c r="J95" s="37">
        <f t="shared" si="4"/>
        <v>-61479.999999999971</v>
      </c>
      <c r="K95" s="37">
        <f t="shared" si="5"/>
        <v>-61289.90499999997</v>
      </c>
      <c r="L95" t="s">
        <v>58</v>
      </c>
      <c r="M95" t="s">
        <v>18</v>
      </c>
      <c r="N95" t="s">
        <v>19</v>
      </c>
      <c r="O95" t="s">
        <v>23</v>
      </c>
      <c r="P95" t="s">
        <v>21</v>
      </c>
    </row>
    <row r="96" spans="1:16" x14ac:dyDescent="0.2">
      <c r="A96">
        <v>21470</v>
      </c>
      <c r="B96" s="36">
        <v>36861</v>
      </c>
      <c r="C96" s="36">
        <v>37226</v>
      </c>
      <c r="D96" t="s">
        <v>17</v>
      </c>
      <c r="E96">
        <v>50</v>
      </c>
      <c r="F96">
        <v>21200</v>
      </c>
      <c r="G96">
        <v>21134.45</v>
      </c>
      <c r="H96" s="35">
        <v>20.3</v>
      </c>
      <c r="I96" s="35">
        <v>17.5</v>
      </c>
      <c r="J96" s="37">
        <f t="shared" si="4"/>
        <v>-59360.000000000015</v>
      </c>
      <c r="K96" s="37">
        <f t="shared" si="5"/>
        <v>-59176.460000000014</v>
      </c>
      <c r="L96" t="s">
        <v>58</v>
      </c>
      <c r="M96" t="s">
        <v>18</v>
      </c>
      <c r="N96" t="s">
        <v>19</v>
      </c>
      <c r="O96" t="s">
        <v>23</v>
      </c>
      <c r="P96" t="s">
        <v>21</v>
      </c>
    </row>
    <row r="97" spans="1:16" x14ac:dyDescent="0.2">
      <c r="A97">
        <v>21690</v>
      </c>
      <c r="B97" s="36">
        <v>36866</v>
      </c>
      <c r="C97" s="36">
        <v>37226</v>
      </c>
      <c r="D97" t="s">
        <v>17</v>
      </c>
      <c r="E97">
        <v>50</v>
      </c>
      <c r="F97">
        <v>21200</v>
      </c>
      <c r="G97">
        <v>21134.45</v>
      </c>
      <c r="H97" s="35">
        <v>21.35</v>
      </c>
      <c r="I97" s="35">
        <v>17.5</v>
      </c>
      <c r="J97" s="37">
        <f t="shared" si="4"/>
        <v>-81620.000000000029</v>
      </c>
      <c r="K97" s="37">
        <f t="shared" si="5"/>
        <v>-81367.632500000036</v>
      </c>
      <c r="L97" t="s">
        <v>58</v>
      </c>
      <c r="M97" t="s">
        <v>18</v>
      </c>
      <c r="N97" t="s">
        <v>19</v>
      </c>
      <c r="O97" t="s">
        <v>23</v>
      </c>
      <c r="P97" t="s">
        <v>21</v>
      </c>
    </row>
    <row r="98" spans="1:16" x14ac:dyDescent="0.2">
      <c r="A98">
        <v>21961</v>
      </c>
      <c r="B98" s="36">
        <v>36881</v>
      </c>
      <c r="C98" s="36">
        <v>37226</v>
      </c>
      <c r="D98" t="s">
        <v>17</v>
      </c>
      <c r="E98">
        <v>50</v>
      </c>
      <c r="F98">
        <v>21200</v>
      </c>
      <c r="G98">
        <v>21134.45</v>
      </c>
      <c r="H98" s="35">
        <v>23.5</v>
      </c>
      <c r="I98" s="35">
        <v>17.5</v>
      </c>
      <c r="J98" s="37">
        <f t="shared" si="4"/>
        <v>-127200</v>
      </c>
      <c r="K98" s="37">
        <f t="shared" si="5"/>
        <v>-126806.70000000001</v>
      </c>
      <c r="L98" t="s">
        <v>58</v>
      </c>
      <c r="M98" t="s">
        <v>18</v>
      </c>
      <c r="N98" t="s">
        <v>19</v>
      </c>
      <c r="O98" t="s">
        <v>23</v>
      </c>
      <c r="P98" t="s">
        <v>21</v>
      </c>
    </row>
    <row r="99" spans="1:16" x14ac:dyDescent="0.2">
      <c r="A99">
        <v>21971</v>
      </c>
      <c r="B99" s="36">
        <v>36886</v>
      </c>
      <c r="C99" s="36">
        <v>37226</v>
      </c>
      <c r="D99" t="s">
        <v>17</v>
      </c>
      <c r="E99">
        <v>50</v>
      </c>
      <c r="F99">
        <v>21200</v>
      </c>
      <c r="G99">
        <v>21134.45</v>
      </c>
      <c r="H99" s="35">
        <v>23.75</v>
      </c>
      <c r="I99" s="35">
        <v>17.5</v>
      </c>
      <c r="J99" s="37">
        <f t="shared" si="4"/>
        <v>-132500</v>
      </c>
      <c r="K99" s="37">
        <f t="shared" si="5"/>
        <v>-132090.3125</v>
      </c>
      <c r="L99" t="s">
        <v>58</v>
      </c>
      <c r="M99" t="s">
        <v>18</v>
      </c>
      <c r="N99" t="s">
        <v>19</v>
      </c>
      <c r="O99" t="s">
        <v>23</v>
      </c>
      <c r="P99" t="s">
        <v>21</v>
      </c>
    </row>
    <row r="100" spans="1:16" x14ac:dyDescent="0.2">
      <c r="A100">
        <v>22038</v>
      </c>
      <c r="B100" s="36">
        <v>36899</v>
      </c>
      <c r="C100" s="36">
        <v>37226</v>
      </c>
      <c r="D100" t="s">
        <v>17</v>
      </c>
      <c r="E100">
        <v>50</v>
      </c>
      <c r="F100">
        <v>21200</v>
      </c>
      <c r="G100">
        <v>21134.45</v>
      </c>
      <c r="H100" s="35">
        <v>25.75</v>
      </c>
      <c r="I100" s="35">
        <v>17.5</v>
      </c>
      <c r="J100" s="37">
        <f t="shared" si="4"/>
        <v>-174900</v>
      </c>
      <c r="K100" s="37">
        <f t="shared" si="5"/>
        <v>-174359.21249999999</v>
      </c>
      <c r="L100" t="s">
        <v>58</v>
      </c>
      <c r="M100" t="s">
        <v>18</v>
      </c>
      <c r="N100" t="s">
        <v>19</v>
      </c>
      <c r="O100" t="s">
        <v>23</v>
      </c>
      <c r="P100" t="s">
        <v>21</v>
      </c>
    </row>
    <row r="101" spans="1:16" x14ac:dyDescent="0.2">
      <c r="A101">
        <v>20402</v>
      </c>
      <c r="B101" s="36">
        <v>36724</v>
      </c>
      <c r="C101" s="36">
        <v>37257</v>
      </c>
      <c r="D101" t="s">
        <v>17</v>
      </c>
      <c r="E101">
        <v>25</v>
      </c>
      <c r="F101">
        <v>9800</v>
      </c>
      <c r="G101">
        <v>9752.4500000000007</v>
      </c>
      <c r="H101" s="35">
        <v>19.100000000000001</v>
      </c>
      <c r="I101" s="35">
        <v>22.69</v>
      </c>
      <c r="J101" s="37">
        <f t="shared" si="4"/>
        <v>35182</v>
      </c>
      <c r="K101" s="37">
        <f t="shared" si="5"/>
        <v>35011.2955</v>
      </c>
      <c r="L101" t="s">
        <v>58</v>
      </c>
      <c r="M101" t="s">
        <v>18</v>
      </c>
      <c r="N101" t="s">
        <v>19</v>
      </c>
      <c r="O101" t="s">
        <v>23</v>
      </c>
      <c r="P101" t="s">
        <v>21</v>
      </c>
    </row>
    <row r="102" spans="1:16" x14ac:dyDescent="0.2">
      <c r="A102">
        <v>20402</v>
      </c>
      <c r="B102" s="36">
        <v>36724</v>
      </c>
      <c r="C102" s="36">
        <v>37288</v>
      </c>
      <c r="D102" t="s">
        <v>17</v>
      </c>
      <c r="E102">
        <v>25</v>
      </c>
      <c r="F102">
        <v>8800</v>
      </c>
      <c r="G102">
        <v>8744.43</v>
      </c>
      <c r="H102" s="35">
        <v>19.100000000000001</v>
      </c>
      <c r="I102" s="35">
        <v>21.99</v>
      </c>
      <c r="J102" s="37">
        <f t="shared" si="4"/>
        <v>25431.999999999975</v>
      </c>
      <c r="K102" s="37">
        <f t="shared" si="5"/>
        <v>25271.402699999973</v>
      </c>
      <c r="L102" t="s">
        <v>58</v>
      </c>
      <c r="M102" t="s">
        <v>18</v>
      </c>
      <c r="N102" t="s">
        <v>19</v>
      </c>
      <c r="O102" t="s">
        <v>23</v>
      </c>
      <c r="P102" t="s">
        <v>21</v>
      </c>
    </row>
    <row r="103" spans="1:16" x14ac:dyDescent="0.2">
      <c r="A103">
        <v>20402</v>
      </c>
      <c r="B103" s="36">
        <v>36724</v>
      </c>
      <c r="C103" s="36">
        <v>37316</v>
      </c>
      <c r="D103" t="s">
        <v>17</v>
      </c>
      <c r="E103">
        <v>25</v>
      </c>
      <c r="F103">
        <v>10200</v>
      </c>
      <c r="G103">
        <v>10118.94</v>
      </c>
      <c r="H103" s="35">
        <v>19.100000000000001</v>
      </c>
      <c r="I103" s="35">
        <v>18.71</v>
      </c>
      <c r="J103" s="37">
        <f t="shared" si="4"/>
        <v>-3978.0000000000059</v>
      </c>
      <c r="K103" s="37">
        <f t="shared" si="5"/>
        <v>-3946.3866000000057</v>
      </c>
      <c r="L103" t="s">
        <v>58</v>
      </c>
      <c r="M103" t="s">
        <v>18</v>
      </c>
      <c r="N103" t="s">
        <v>19</v>
      </c>
      <c r="O103" t="s">
        <v>23</v>
      </c>
      <c r="P103" t="s">
        <v>21</v>
      </c>
    </row>
    <row r="104" spans="1:16" x14ac:dyDescent="0.2">
      <c r="A104">
        <v>20402</v>
      </c>
      <c r="B104" s="36">
        <v>36724</v>
      </c>
      <c r="C104" s="36">
        <v>37347</v>
      </c>
      <c r="D104" t="s">
        <v>17</v>
      </c>
      <c r="E104">
        <v>25</v>
      </c>
      <c r="F104">
        <v>9200</v>
      </c>
      <c r="G104">
        <v>9114.5400000000009</v>
      </c>
      <c r="H104" s="35">
        <v>19.100000000000001</v>
      </c>
      <c r="I104" s="35">
        <v>16.920000000000002</v>
      </c>
      <c r="J104" s="37">
        <f t="shared" si="4"/>
        <v>-20055.999999999996</v>
      </c>
      <c r="K104" s="37">
        <f t="shared" si="5"/>
        <v>-19869.697199999999</v>
      </c>
      <c r="L104" t="s">
        <v>58</v>
      </c>
      <c r="M104" t="s">
        <v>18</v>
      </c>
      <c r="N104" t="s">
        <v>19</v>
      </c>
      <c r="O104" t="s">
        <v>23</v>
      </c>
      <c r="P104" t="s">
        <v>21</v>
      </c>
    </row>
    <row r="105" spans="1:16" x14ac:dyDescent="0.2">
      <c r="A105">
        <v>20402</v>
      </c>
      <c r="B105" s="36">
        <v>36724</v>
      </c>
      <c r="C105" s="36">
        <v>37377</v>
      </c>
      <c r="D105" t="s">
        <v>17</v>
      </c>
      <c r="E105">
        <v>25</v>
      </c>
      <c r="F105">
        <v>9800</v>
      </c>
      <c r="G105">
        <v>9691.9</v>
      </c>
      <c r="H105" s="35">
        <v>19.100000000000001</v>
      </c>
      <c r="I105" s="35">
        <v>17.23</v>
      </c>
      <c r="J105" s="37">
        <f t="shared" si="4"/>
        <v>-18326.000000000011</v>
      </c>
      <c r="K105" s="37">
        <f t="shared" si="5"/>
        <v>-18123.85300000001</v>
      </c>
      <c r="L105" t="s">
        <v>58</v>
      </c>
      <c r="M105" t="s">
        <v>18</v>
      </c>
      <c r="N105" t="s">
        <v>19</v>
      </c>
      <c r="O105" t="s">
        <v>23</v>
      </c>
      <c r="P105" t="s">
        <v>21</v>
      </c>
    </row>
    <row r="106" spans="1:16" x14ac:dyDescent="0.2">
      <c r="A106">
        <v>20402</v>
      </c>
      <c r="B106" s="36">
        <v>36724</v>
      </c>
      <c r="C106" s="36">
        <v>37408</v>
      </c>
      <c r="D106" t="s">
        <v>17</v>
      </c>
      <c r="E106">
        <v>25</v>
      </c>
      <c r="F106">
        <v>10000</v>
      </c>
      <c r="G106">
        <v>9872.6299999999992</v>
      </c>
      <c r="H106" s="35">
        <v>19.100000000000001</v>
      </c>
      <c r="I106" s="35">
        <v>18.97</v>
      </c>
      <c r="J106" s="37">
        <f t="shared" si="4"/>
        <v>-1300.0000000000255</v>
      </c>
      <c r="K106" s="37">
        <f t="shared" si="5"/>
        <v>-1283.441900000025</v>
      </c>
      <c r="L106" t="s">
        <v>58</v>
      </c>
      <c r="M106" t="s">
        <v>18</v>
      </c>
      <c r="N106" t="s">
        <v>19</v>
      </c>
      <c r="O106" t="s">
        <v>23</v>
      </c>
      <c r="P106" t="s">
        <v>21</v>
      </c>
    </row>
    <row r="107" spans="1:16" x14ac:dyDescent="0.2">
      <c r="A107">
        <v>20402</v>
      </c>
      <c r="B107" s="36">
        <v>36724</v>
      </c>
      <c r="C107" s="36">
        <v>37438</v>
      </c>
      <c r="D107" t="s">
        <v>17</v>
      </c>
      <c r="E107">
        <v>25</v>
      </c>
      <c r="F107">
        <v>9800</v>
      </c>
      <c r="G107">
        <v>9656.7199999999993</v>
      </c>
      <c r="H107" s="35">
        <v>19.100000000000001</v>
      </c>
      <c r="I107" s="35">
        <v>24.35</v>
      </c>
      <c r="J107" s="37">
        <f t="shared" si="4"/>
        <v>51450</v>
      </c>
      <c r="K107" s="37">
        <f t="shared" si="5"/>
        <v>50697.78</v>
      </c>
      <c r="L107" t="s">
        <v>58</v>
      </c>
      <c r="M107" t="s">
        <v>18</v>
      </c>
      <c r="N107" t="s">
        <v>19</v>
      </c>
      <c r="O107" t="s">
        <v>23</v>
      </c>
      <c r="P107" t="s">
        <v>21</v>
      </c>
    </row>
    <row r="108" spans="1:16" x14ac:dyDescent="0.2">
      <c r="A108">
        <v>20402</v>
      </c>
      <c r="B108" s="36">
        <v>36724</v>
      </c>
      <c r="C108" s="36">
        <v>37469</v>
      </c>
      <c r="D108" t="s">
        <v>17</v>
      </c>
      <c r="E108">
        <v>25</v>
      </c>
      <c r="F108">
        <v>9800</v>
      </c>
      <c r="G108">
        <v>9635.86</v>
      </c>
      <c r="H108" s="35">
        <v>19.100000000000001</v>
      </c>
      <c r="I108" s="35">
        <v>23.86</v>
      </c>
      <c r="J108" s="37">
        <f t="shared" si="4"/>
        <v>46647.999999999978</v>
      </c>
      <c r="K108" s="37">
        <f t="shared" si="5"/>
        <v>45866.693599999984</v>
      </c>
      <c r="L108" t="s">
        <v>58</v>
      </c>
      <c r="M108" t="s">
        <v>18</v>
      </c>
      <c r="N108" t="s">
        <v>19</v>
      </c>
      <c r="O108" t="s">
        <v>23</v>
      </c>
      <c r="P108" t="s">
        <v>21</v>
      </c>
    </row>
    <row r="109" spans="1:16" x14ac:dyDescent="0.2">
      <c r="A109">
        <v>20402</v>
      </c>
      <c r="B109" s="36">
        <v>36724</v>
      </c>
      <c r="C109" s="36">
        <v>37500</v>
      </c>
      <c r="D109" t="s">
        <v>17</v>
      </c>
      <c r="E109">
        <v>25</v>
      </c>
      <c r="F109">
        <v>10000</v>
      </c>
      <c r="G109">
        <v>9810.98</v>
      </c>
      <c r="H109" s="35">
        <v>19.100000000000001</v>
      </c>
      <c r="I109" s="35">
        <v>17.23</v>
      </c>
      <c r="J109" s="37">
        <f t="shared" si="4"/>
        <v>-18700.000000000011</v>
      </c>
      <c r="K109" s="37">
        <f t="shared" si="5"/>
        <v>-18346.53260000001</v>
      </c>
      <c r="L109" t="s">
        <v>58</v>
      </c>
      <c r="M109" t="s">
        <v>18</v>
      </c>
      <c r="N109" t="s">
        <v>19</v>
      </c>
      <c r="O109" t="s">
        <v>23</v>
      </c>
      <c r="P109" t="s">
        <v>21</v>
      </c>
    </row>
    <row r="110" spans="1:16" x14ac:dyDescent="0.2">
      <c r="A110">
        <v>20402</v>
      </c>
      <c r="B110" s="36">
        <v>36724</v>
      </c>
      <c r="C110" s="36">
        <v>37530</v>
      </c>
      <c r="D110" t="s">
        <v>17</v>
      </c>
      <c r="E110">
        <v>25</v>
      </c>
      <c r="F110">
        <v>9400</v>
      </c>
      <c r="G110">
        <v>9200.18</v>
      </c>
      <c r="H110" s="35">
        <v>19.100000000000001</v>
      </c>
      <c r="I110" s="35">
        <v>17.53</v>
      </c>
      <c r="J110" s="37">
        <f t="shared" si="4"/>
        <v>-14758.000000000002</v>
      </c>
      <c r="K110" s="37">
        <f t="shared" si="5"/>
        <v>-14444.282600000002</v>
      </c>
      <c r="L110" t="s">
        <v>58</v>
      </c>
      <c r="M110" t="s">
        <v>18</v>
      </c>
      <c r="N110" t="s">
        <v>19</v>
      </c>
      <c r="O110" t="s">
        <v>23</v>
      </c>
      <c r="P110" t="s">
        <v>21</v>
      </c>
    </row>
    <row r="111" spans="1:16" x14ac:dyDescent="0.2">
      <c r="A111">
        <v>20402</v>
      </c>
      <c r="B111" s="36">
        <v>36724</v>
      </c>
      <c r="C111" s="36">
        <v>37561</v>
      </c>
      <c r="D111" t="s">
        <v>17</v>
      </c>
      <c r="E111">
        <v>25</v>
      </c>
      <c r="F111">
        <v>10000</v>
      </c>
      <c r="G111">
        <v>9762.14</v>
      </c>
      <c r="H111" s="35">
        <v>19.100000000000001</v>
      </c>
      <c r="I111" s="35">
        <v>17.489999999999998</v>
      </c>
      <c r="J111" s="37">
        <f t="shared" si="4"/>
        <v>-16100.000000000029</v>
      </c>
      <c r="K111" s="37">
        <f t="shared" si="5"/>
        <v>-15717.045400000028</v>
      </c>
      <c r="L111" t="s">
        <v>58</v>
      </c>
      <c r="M111" t="s">
        <v>18</v>
      </c>
      <c r="N111" t="s">
        <v>19</v>
      </c>
      <c r="O111" t="s">
        <v>23</v>
      </c>
      <c r="P111" t="s">
        <v>21</v>
      </c>
    </row>
    <row r="112" spans="1:16" x14ac:dyDescent="0.2">
      <c r="A112">
        <v>20402</v>
      </c>
      <c r="B112" s="36">
        <v>36724</v>
      </c>
      <c r="C112" s="36">
        <v>37591</v>
      </c>
      <c r="D112" t="s">
        <v>17</v>
      </c>
      <c r="E112">
        <v>25</v>
      </c>
      <c r="F112">
        <v>10200</v>
      </c>
      <c r="G112">
        <v>9930.1</v>
      </c>
      <c r="H112" s="35">
        <v>19.100000000000001</v>
      </c>
      <c r="I112" s="35">
        <v>17.05</v>
      </c>
      <c r="J112" s="37">
        <f t="shared" si="4"/>
        <v>-20910.000000000007</v>
      </c>
      <c r="K112" s="37">
        <f t="shared" si="5"/>
        <v>-20356.705000000009</v>
      </c>
      <c r="L112" t="s">
        <v>58</v>
      </c>
      <c r="M112" t="s">
        <v>18</v>
      </c>
      <c r="N112" t="s">
        <v>19</v>
      </c>
      <c r="O112" t="s">
        <v>23</v>
      </c>
      <c r="P112" t="s">
        <v>21</v>
      </c>
    </row>
    <row r="113" spans="1:16" x14ac:dyDescent="0.2">
      <c r="A113">
        <v>20393</v>
      </c>
      <c r="B113" s="36">
        <v>36713</v>
      </c>
      <c r="C113" s="36">
        <v>37226</v>
      </c>
      <c r="D113" t="s">
        <v>22</v>
      </c>
      <c r="E113">
        <v>50</v>
      </c>
      <c r="F113">
        <v>16000</v>
      </c>
      <c r="G113">
        <v>15950.53</v>
      </c>
      <c r="H113" s="35">
        <v>46.25</v>
      </c>
      <c r="I113" s="35">
        <v>25.1</v>
      </c>
      <c r="J113" s="37">
        <f t="shared" si="4"/>
        <v>-338400</v>
      </c>
      <c r="K113" s="37">
        <f t="shared" si="5"/>
        <v>-337353.7095</v>
      </c>
      <c r="L113" t="s">
        <v>58</v>
      </c>
      <c r="M113" t="s">
        <v>18</v>
      </c>
      <c r="N113" t="s">
        <v>19</v>
      </c>
      <c r="O113" t="s">
        <v>23</v>
      </c>
      <c r="P113" t="s">
        <v>21</v>
      </c>
    </row>
    <row r="114" spans="1:16" x14ac:dyDescent="0.2">
      <c r="A114">
        <v>20425</v>
      </c>
      <c r="B114" s="36">
        <v>36782</v>
      </c>
      <c r="C114" s="36">
        <v>37226</v>
      </c>
      <c r="D114" t="s">
        <v>22</v>
      </c>
      <c r="E114">
        <v>25</v>
      </c>
      <c r="F114">
        <v>-8000</v>
      </c>
      <c r="G114">
        <v>-7975.27</v>
      </c>
      <c r="H114" s="35">
        <v>49</v>
      </c>
      <c r="I114" s="35">
        <v>24.9</v>
      </c>
      <c r="J114" s="37">
        <f t="shared" si="4"/>
        <v>192800</v>
      </c>
      <c r="K114" s="37">
        <f t="shared" si="5"/>
        <v>192204.00700000001</v>
      </c>
      <c r="L114" t="s">
        <v>58</v>
      </c>
      <c r="M114" t="s">
        <v>18</v>
      </c>
      <c r="N114" t="s">
        <v>19</v>
      </c>
      <c r="O114" t="s">
        <v>20</v>
      </c>
      <c r="P114" t="s">
        <v>21</v>
      </c>
    </row>
    <row r="115" spans="1:16" x14ac:dyDescent="0.2">
      <c r="A115">
        <v>21195</v>
      </c>
      <c r="B115" s="36">
        <v>36845</v>
      </c>
      <c r="C115" s="36">
        <v>37226</v>
      </c>
      <c r="D115" t="s">
        <v>22</v>
      </c>
      <c r="E115">
        <v>50</v>
      </c>
      <c r="F115">
        <v>16000</v>
      </c>
      <c r="G115">
        <v>15950.53</v>
      </c>
      <c r="H115" s="35">
        <v>56</v>
      </c>
      <c r="I115" s="35">
        <v>25.1</v>
      </c>
      <c r="J115" s="37">
        <f t="shared" si="4"/>
        <v>-494400</v>
      </c>
      <c r="K115" s="37">
        <f t="shared" si="5"/>
        <v>-492871.37699999998</v>
      </c>
      <c r="L115" t="s">
        <v>58</v>
      </c>
      <c r="M115" t="s">
        <v>18</v>
      </c>
      <c r="N115" t="s">
        <v>19</v>
      </c>
      <c r="O115" t="s">
        <v>23</v>
      </c>
      <c r="P115" t="s">
        <v>21</v>
      </c>
    </row>
    <row r="116" spans="1:16" x14ac:dyDescent="0.2">
      <c r="A116">
        <v>21199</v>
      </c>
      <c r="B116" s="36">
        <v>36846</v>
      </c>
      <c r="C116" s="36">
        <v>37226</v>
      </c>
      <c r="D116" t="s">
        <v>22</v>
      </c>
      <c r="E116">
        <v>50</v>
      </c>
      <c r="F116">
        <v>16000</v>
      </c>
      <c r="G116">
        <v>15950.53</v>
      </c>
      <c r="H116" s="35">
        <v>54</v>
      </c>
      <c r="I116" s="35">
        <v>25.1</v>
      </c>
      <c r="J116" s="37">
        <f t="shared" si="4"/>
        <v>-462400</v>
      </c>
      <c r="K116" s="37">
        <f t="shared" si="5"/>
        <v>-460970.31699999998</v>
      </c>
      <c r="L116" t="s">
        <v>58</v>
      </c>
      <c r="M116" t="s">
        <v>18</v>
      </c>
      <c r="N116" t="s">
        <v>19</v>
      </c>
      <c r="O116" t="s">
        <v>23</v>
      </c>
      <c r="P116" t="s">
        <v>21</v>
      </c>
    </row>
    <row r="117" spans="1:16" x14ac:dyDescent="0.2">
      <c r="A117">
        <v>21223</v>
      </c>
      <c r="B117" s="36">
        <v>36847</v>
      </c>
      <c r="C117" s="36">
        <v>37226</v>
      </c>
      <c r="D117" t="s">
        <v>22</v>
      </c>
      <c r="E117">
        <v>50</v>
      </c>
      <c r="F117">
        <v>16000</v>
      </c>
      <c r="G117">
        <v>15950.53</v>
      </c>
      <c r="H117" s="35">
        <v>35.299999999999997</v>
      </c>
      <c r="I117" s="35">
        <v>25.1</v>
      </c>
      <c r="J117" s="37">
        <f t="shared" si="4"/>
        <v>-163199.99999999994</v>
      </c>
      <c r="K117" s="37">
        <f t="shared" si="5"/>
        <v>-162695.40599999993</v>
      </c>
      <c r="L117" t="s">
        <v>58</v>
      </c>
      <c r="M117" t="s">
        <v>18</v>
      </c>
      <c r="N117" t="s">
        <v>19</v>
      </c>
      <c r="O117" t="s">
        <v>23</v>
      </c>
      <c r="P117" t="s">
        <v>21</v>
      </c>
    </row>
    <row r="118" spans="1:16" x14ac:dyDescent="0.2">
      <c r="A118">
        <v>21232</v>
      </c>
      <c r="B118" s="36">
        <v>36851</v>
      </c>
      <c r="C118" s="36">
        <v>37226</v>
      </c>
      <c r="D118" t="s">
        <v>22</v>
      </c>
      <c r="E118">
        <v>50</v>
      </c>
      <c r="F118">
        <v>16000</v>
      </c>
      <c r="G118">
        <v>15950.53</v>
      </c>
      <c r="H118" s="35">
        <v>56</v>
      </c>
      <c r="I118" s="35">
        <v>25.1</v>
      </c>
      <c r="J118" s="37">
        <f t="shared" si="4"/>
        <v>-494400</v>
      </c>
      <c r="K118" s="37">
        <f t="shared" si="5"/>
        <v>-492871.37699999998</v>
      </c>
      <c r="L118" t="s">
        <v>58</v>
      </c>
      <c r="M118" t="s">
        <v>18</v>
      </c>
      <c r="N118" t="s">
        <v>19</v>
      </c>
      <c r="O118" t="s">
        <v>23</v>
      </c>
      <c r="P118" t="s">
        <v>21</v>
      </c>
    </row>
    <row r="119" spans="1:16" x14ac:dyDescent="0.2">
      <c r="A119">
        <v>21258</v>
      </c>
      <c r="B119" s="36">
        <v>36858</v>
      </c>
      <c r="C119" s="36">
        <v>37226</v>
      </c>
      <c r="D119" t="s">
        <v>22</v>
      </c>
      <c r="E119">
        <v>50</v>
      </c>
      <c r="F119">
        <v>16000</v>
      </c>
      <c r="G119">
        <v>15950.53</v>
      </c>
      <c r="H119" s="35">
        <v>36.25</v>
      </c>
      <c r="I119" s="35">
        <v>25.1</v>
      </c>
      <c r="J119" s="37">
        <f t="shared" si="4"/>
        <v>-178399.99999999997</v>
      </c>
      <c r="K119" s="37">
        <f t="shared" si="5"/>
        <v>-177848.40949999998</v>
      </c>
      <c r="L119" t="s">
        <v>58</v>
      </c>
      <c r="M119" t="s">
        <v>18</v>
      </c>
      <c r="N119" t="s">
        <v>19</v>
      </c>
      <c r="O119" t="s">
        <v>23</v>
      </c>
      <c r="P119" t="s">
        <v>21</v>
      </c>
    </row>
    <row r="120" spans="1:16" x14ac:dyDescent="0.2">
      <c r="A120">
        <v>21473</v>
      </c>
      <c r="B120" s="36">
        <v>36861</v>
      </c>
      <c r="C120" s="36">
        <v>37226</v>
      </c>
      <c r="D120" t="s">
        <v>22</v>
      </c>
      <c r="E120">
        <v>50</v>
      </c>
      <c r="F120">
        <v>16000</v>
      </c>
      <c r="G120">
        <v>15950.53</v>
      </c>
      <c r="H120" s="35">
        <v>62.75</v>
      </c>
      <c r="I120" s="35">
        <v>25.1</v>
      </c>
      <c r="J120" s="37">
        <f t="shared" si="4"/>
        <v>-602400</v>
      </c>
      <c r="K120" s="37">
        <f t="shared" si="5"/>
        <v>-600537.45449999999</v>
      </c>
      <c r="L120" t="s">
        <v>58</v>
      </c>
      <c r="M120" t="s">
        <v>18</v>
      </c>
      <c r="N120" t="s">
        <v>19</v>
      </c>
      <c r="O120" t="s">
        <v>23</v>
      </c>
      <c r="P120" t="s">
        <v>21</v>
      </c>
    </row>
    <row r="121" spans="1:16" x14ac:dyDescent="0.2">
      <c r="A121">
        <v>21999</v>
      </c>
      <c r="B121" s="36">
        <v>36893</v>
      </c>
      <c r="C121" s="36">
        <v>37226</v>
      </c>
      <c r="D121" t="s">
        <v>22</v>
      </c>
      <c r="E121">
        <v>50</v>
      </c>
      <c r="F121">
        <v>16000</v>
      </c>
      <c r="G121">
        <v>15950.53</v>
      </c>
      <c r="H121" s="35">
        <v>37</v>
      </c>
      <c r="I121" s="35">
        <v>25.1</v>
      </c>
      <c r="J121" s="37">
        <f t="shared" si="4"/>
        <v>-190399.99999999997</v>
      </c>
      <c r="K121" s="37">
        <f t="shared" si="5"/>
        <v>-189811.30699999997</v>
      </c>
      <c r="L121" t="s">
        <v>58</v>
      </c>
      <c r="M121" t="s">
        <v>18</v>
      </c>
      <c r="N121" t="s">
        <v>19</v>
      </c>
      <c r="O121" t="s">
        <v>23</v>
      </c>
      <c r="P121" t="s">
        <v>21</v>
      </c>
    </row>
    <row r="122" spans="1:16" x14ac:dyDescent="0.2">
      <c r="A122">
        <v>22012</v>
      </c>
      <c r="B122" s="36">
        <v>36895</v>
      </c>
      <c r="C122" s="36">
        <v>37226</v>
      </c>
      <c r="D122" t="s">
        <v>22</v>
      </c>
      <c r="E122">
        <v>50</v>
      </c>
      <c r="F122">
        <v>16000</v>
      </c>
      <c r="G122">
        <v>15950.53</v>
      </c>
      <c r="H122" s="35">
        <v>39.75</v>
      </c>
      <c r="I122" s="35">
        <v>25.1</v>
      </c>
      <c r="J122" s="37">
        <f t="shared" si="4"/>
        <v>-234399.99999999997</v>
      </c>
      <c r="K122" s="37">
        <f t="shared" si="5"/>
        <v>-233675.26449999999</v>
      </c>
      <c r="L122" t="s">
        <v>58</v>
      </c>
      <c r="M122" t="s">
        <v>18</v>
      </c>
      <c r="N122" t="s">
        <v>19</v>
      </c>
      <c r="O122" t="s">
        <v>23</v>
      </c>
      <c r="P122" t="s">
        <v>21</v>
      </c>
    </row>
    <row r="123" spans="1:16" x14ac:dyDescent="0.2">
      <c r="A123">
        <v>23860</v>
      </c>
      <c r="B123" s="36">
        <v>36977</v>
      </c>
      <c r="C123" s="36">
        <v>37226</v>
      </c>
      <c r="D123" t="s">
        <v>22</v>
      </c>
      <c r="E123">
        <v>50</v>
      </c>
      <c r="F123">
        <v>-16000</v>
      </c>
      <c r="G123">
        <v>-15950.53</v>
      </c>
      <c r="H123" s="35">
        <v>42.5</v>
      </c>
      <c r="I123" s="35">
        <v>24.9</v>
      </c>
      <c r="J123" s="37">
        <f t="shared" si="4"/>
        <v>281600</v>
      </c>
      <c r="K123" s="37">
        <f t="shared" si="5"/>
        <v>280729.32800000004</v>
      </c>
      <c r="L123" t="s">
        <v>58</v>
      </c>
      <c r="M123" t="s">
        <v>18</v>
      </c>
      <c r="N123" t="s">
        <v>19</v>
      </c>
      <c r="O123" t="s">
        <v>20</v>
      </c>
      <c r="P123" t="s">
        <v>21</v>
      </c>
    </row>
    <row r="124" spans="1:16" x14ac:dyDescent="0.2">
      <c r="A124">
        <v>20435</v>
      </c>
      <c r="B124" s="36">
        <v>36791</v>
      </c>
      <c r="C124" s="36">
        <v>37257</v>
      </c>
      <c r="D124" t="s">
        <v>22</v>
      </c>
      <c r="E124">
        <v>50</v>
      </c>
      <c r="F124">
        <v>17600</v>
      </c>
      <c r="G124">
        <v>17514.61</v>
      </c>
      <c r="H124" s="35">
        <v>44.5</v>
      </c>
      <c r="I124" s="35">
        <v>30.08</v>
      </c>
      <c r="J124" s="37">
        <f t="shared" si="4"/>
        <v>-253792.00000000003</v>
      </c>
      <c r="K124" s="37">
        <f t="shared" si="5"/>
        <v>-252560.67620000005</v>
      </c>
      <c r="L124" t="s">
        <v>58</v>
      </c>
      <c r="M124" t="s">
        <v>18</v>
      </c>
      <c r="N124" t="s">
        <v>19</v>
      </c>
      <c r="O124" t="s">
        <v>23</v>
      </c>
      <c r="P124" t="s">
        <v>21</v>
      </c>
    </row>
    <row r="125" spans="1:16" x14ac:dyDescent="0.2">
      <c r="A125">
        <v>20472</v>
      </c>
      <c r="B125" s="36">
        <v>36826</v>
      </c>
      <c r="C125" s="36">
        <v>37257</v>
      </c>
      <c r="D125" t="s">
        <v>22</v>
      </c>
      <c r="E125">
        <v>25</v>
      </c>
      <c r="F125">
        <v>8800</v>
      </c>
      <c r="G125">
        <v>8757.31</v>
      </c>
      <c r="H125" s="35">
        <v>44.4</v>
      </c>
      <c r="I125" s="35">
        <v>30.08</v>
      </c>
      <c r="J125" s="37">
        <f t="shared" si="4"/>
        <v>-126016</v>
      </c>
      <c r="K125" s="37">
        <f t="shared" si="5"/>
        <v>-125404.6792</v>
      </c>
      <c r="L125" t="s">
        <v>58</v>
      </c>
      <c r="M125" t="s">
        <v>18</v>
      </c>
      <c r="N125" t="s">
        <v>19</v>
      </c>
      <c r="O125" t="s">
        <v>23</v>
      </c>
      <c r="P125" t="s">
        <v>21</v>
      </c>
    </row>
    <row r="126" spans="1:16" x14ac:dyDescent="0.2">
      <c r="A126">
        <v>21671</v>
      </c>
      <c r="B126" s="36">
        <v>36861</v>
      </c>
      <c r="C126" s="36">
        <v>37257</v>
      </c>
      <c r="D126" t="s">
        <v>22</v>
      </c>
      <c r="E126">
        <v>50</v>
      </c>
      <c r="F126">
        <v>17600</v>
      </c>
      <c r="G126">
        <v>17514.61</v>
      </c>
      <c r="H126" s="35">
        <v>53</v>
      </c>
      <c r="I126" s="35">
        <v>30.08</v>
      </c>
      <c r="J126" s="37">
        <f t="shared" si="4"/>
        <v>-403392.00000000006</v>
      </c>
      <c r="K126" s="37">
        <f t="shared" si="5"/>
        <v>-401434.86120000004</v>
      </c>
      <c r="L126" t="s">
        <v>58</v>
      </c>
      <c r="M126" t="s">
        <v>18</v>
      </c>
      <c r="N126" t="s">
        <v>19</v>
      </c>
      <c r="O126" t="s">
        <v>23</v>
      </c>
      <c r="P126" t="s">
        <v>21</v>
      </c>
    </row>
    <row r="127" spans="1:16" x14ac:dyDescent="0.2">
      <c r="A127">
        <v>21960</v>
      </c>
      <c r="B127" s="36">
        <v>36881</v>
      </c>
      <c r="C127" s="36">
        <v>37257</v>
      </c>
      <c r="D127" t="s">
        <v>22</v>
      </c>
      <c r="E127">
        <v>50</v>
      </c>
      <c r="F127">
        <v>17600</v>
      </c>
      <c r="G127">
        <v>17514.61</v>
      </c>
      <c r="H127" s="35">
        <v>51.5</v>
      </c>
      <c r="I127" s="35">
        <v>30.08</v>
      </c>
      <c r="J127" s="37">
        <f t="shared" si="4"/>
        <v>-376992.00000000006</v>
      </c>
      <c r="K127" s="37">
        <f t="shared" si="5"/>
        <v>-375162.94620000006</v>
      </c>
      <c r="L127" t="s">
        <v>58</v>
      </c>
      <c r="M127" t="s">
        <v>18</v>
      </c>
      <c r="N127" t="s">
        <v>19</v>
      </c>
      <c r="O127" t="s">
        <v>23</v>
      </c>
      <c r="P127" t="s">
        <v>21</v>
      </c>
    </row>
    <row r="128" spans="1:16" x14ac:dyDescent="0.2">
      <c r="A128">
        <v>23721</v>
      </c>
      <c r="B128" s="36">
        <v>36963</v>
      </c>
      <c r="C128" s="36">
        <v>37257</v>
      </c>
      <c r="D128" t="s">
        <v>22</v>
      </c>
      <c r="E128">
        <v>50</v>
      </c>
      <c r="F128">
        <v>17600</v>
      </c>
      <c r="G128">
        <v>17514.61</v>
      </c>
      <c r="H128" s="35">
        <v>51.5</v>
      </c>
      <c r="I128" s="35">
        <v>30.08</v>
      </c>
      <c r="J128" s="37">
        <f t="shared" si="4"/>
        <v>-376992.00000000006</v>
      </c>
      <c r="K128" s="37">
        <f t="shared" si="5"/>
        <v>-375162.94620000006</v>
      </c>
      <c r="L128" t="s">
        <v>58</v>
      </c>
      <c r="M128" t="s">
        <v>18</v>
      </c>
      <c r="N128" t="s">
        <v>19</v>
      </c>
      <c r="O128" t="s">
        <v>23</v>
      </c>
      <c r="P128" t="s">
        <v>21</v>
      </c>
    </row>
    <row r="129" spans="1:16" x14ac:dyDescent="0.2">
      <c r="A129">
        <v>23753</v>
      </c>
      <c r="B129" s="36">
        <v>36964</v>
      </c>
      <c r="C129" s="36">
        <v>37257</v>
      </c>
      <c r="D129" t="s">
        <v>22</v>
      </c>
      <c r="E129">
        <v>50</v>
      </c>
      <c r="F129">
        <v>17600</v>
      </c>
      <c r="G129">
        <v>17514.61</v>
      </c>
      <c r="H129" s="35">
        <v>51</v>
      </c>
      <c r="I129" s="35">
        <v>30.08</v>
      </c>
      <c r="J129" s="37">
        <f t="shared" si="4"/>
        <v>-368192.00000000006</v>
      </c>
      <c r="K129" s="37">
        <f t="shared" si="5"/>
        <v>-366405.64120000007</v>
      </c>
      <c r="L129" t="s">
        <v>58</v>
      </c>
      <c r="M129" t="s">
        <v>18</v>
      </c>
      <c r="N129" t="s">
        <v>19</v>
      </c>
      <c r="O129" t="s">
        <v>23</v>
      </c>
      <c r="P129" t="s">
        <v>21</v>
      </c>
    </row>
    <row r="130" spans="1:16" x14ac:dyDescent="0.2">
      <c r="A130">
        <v>23997</v>
      </c>
      <c r="B130" s="36">
        <v>36987</v>
      </c>
      <c r="C130" s="36">
        <v>37257</v>
      </c>
      <c r="D130" t="s">
        <v>22</v>
      </c>
      <c r="E130">
        <v>50</v>
      </c>
      <c r="F130">
        <v>-17600</v>
      </c>
      <c r="G130">
        <v>-17514.61</v>
      </c>
      <c r="H130" s="35">
        <v>48.5</v>
      </c>
      <c r="I130" s="35">
        <v>29.61</v>
      </c>
      <c r="J130" s="37">
        <f t="shared" si="4"/>
        <v>332464</v>
      </c>
      <c r="K130" s="37">
        <f t="shared" si="5"/>
        <v>330850.9829</v>
      </c>
      <c r="L130" t="s">
        <v>58</v>
      </c>
      <c r="M130" t="s">
        <v>18</v>
      </c>
      <c r="N130" t="s">
        <v>19</v>
      </c>
      <c r="O130" t="s">
        <v>20</v>
      </c>
      <c r="P130" t="s">
        <v>21</v>
      </c>
    </row>
    <row r="131" spans="1:16" x14ac:dyDescent="0.2">
      <c r="A131">
        <v>24228</v>
      </c>
      <c r="B131" s="36">
        <v>36999</v>
      </c>
      <c r="C131" s="36">
        <v>37257</v>
      </c>
      <c r="D131" t="s">
        <v>22</v>
      </c>
      <c r="E131">
        <v>50</v>
      </c>
      <c r="F131">
        <v>17600</v>
      </c>
      <c r="G131">
        <v>17514.61</v>
      </c>
      <c r="H131" s="35">
        <v>48</v>
      </c>
      <c r="I131" s="35">
        <v>30.08</v>
      </c>
      <c r="J131" s="37">
        <f t="shared" si="4"/>
        <v>-315392.00000000006</v>
      </c>
      <c r="K131" s="37">
        <f t="shared" si="5"/>
        <v>-313861.81120000005</v>
      </c>
      <c r="L131" t="s">
        <v>58</v>
      </c>
      <c r="M131" t="s">
        <v>18</v>
      </c>
      <c r="N131" t="s">
        <v>19</v>
      </c>
      <c r="O131" t="s">
        <v>23</v>
      </c>
      <c r="P131" t="s">
        <v>21</v>
      </c>
    </row>
    <row r="132" spans="1:16" x14ac:dyDescent="0.2">
      <c r="A132">
        <v>24536</v>
      </c>
      <c r="B132" s="36">
        <v>37018</v>
      </c>
      <c r="C132" s="36">
        <v>37257</v>
      </c>
      <c r="D132" t="s">
        <v>22</v>
      </c>
      <c r="E132">
        <v>50</v>
      </c>
      <c r="F132">
        <v>-17600</v>
      </c>
      <c r="G132">
        <v>-17514.61</v>
      </c>
      <c r="H132" s="35">
        <v>46.3</v>
      </c>
      <c r="I132" s="35">
        <v>29.61</v>
      </c>
      <c r="J132" s="37">
        <f t="shared" si="4"/>
        <v>293743.99999999994</v>
      </c>
      <c r="K132" s="37">
        <f t="shared" si="5"/>
        <v>292318.84089999995</v>
      </c>
      <c r="L132" t="s">
        <v>58</v>
      </c>
      <c r="M132" t="s">
        <v>18</v>
      </c>
      <c r="N132" t="s">
        <v>19</v>
      </c>
      <c r="O132" t="s">
        <v>20</v>
      </c>
      <c r="P132" t="s">
        <v>21</v>
      </c>
    </row>
    <row r="133" spans="1:16" x14ac:dyDescent="0.2">
      <c r="A133">
        <v>20435</v>
      </c>
      <c r="B133" s="36">
        <v>36791</v>
      </c>
      <c r="C133" s="36">
        <v>37288</v>
      </c>
      <c r="D133" t="s">
        <v>22</v>
      </c>
      <c r="E133">
        <v>50</v>
      </c>
      <c r="F133">
        <v>16000</v>
      </c>
      <c r="G133">
        <v>15898.96</v>
      </c>
      <c r="H133" s="35">
        <v>44.5</v>
      </c>
      <c r="I133" s="35">
        <v>30.08</v>
      </c>
      <c r="J133" s="37">
        <f t="shared" si="4"/>
        <v>-230720.00000000003</v>
      </c>
      <c r="K133" s="37">
        <f t="shared" si="5"/>
        <v>-229263.00320000001</v>
      </c>
      <c r="L133" t="s">
        <v>58</v>
      </c>
      <c r="M133" t="s">
        <v>18</v>
      </c>
      <c r="N133" t="s">
        <v>19</v>
      </c>
      <c r="O133" t="s">
        <v>23</v>
      </c>
      <c r="P133" t="s">
        <v>21</v>
      </c>
    </row>
    <row r="134" spans="1:16" x14ac:dyDescent="0.2">
      <c r="A134">
        <v>20472</v>
      </c>
      <c r="B134" s="36">
        <v>36826</v>
      </c>
      <c r="C134" s="36">
        <v>37288</v>
      </c>
      <c r="D134" t="s">
        <v>22</v>
      </c>
      <c r="E134">
        <v>25</v>
      </c>
      <c r="F134">
        <v>8000</v>
      </c>
      <c r="G134">
        <v>7949.48</v>
      </c>
      <c r="H134" s="35">
        <v>44.4</v>
      </c>
      <c r="I134" s="35">
        <v>30.08</v>
      </c>
      <c r="J134" s="37">
        <f t="shared" si="4"/>
        <v>-114560</v>
      </c>
      <c r="K134" s="37">
        <f t="shared" si="5"/>
        <v>-113836.5536</v>
      </c>
      <c r="L134" t="s">
        <v>58</v>
      </c>
      <c r="M134" t="s">
        <v>18</v>
      </c>
      <c r="N134" t="s">
        <v>19</v>
      </c>
      <c r="O134" t="s">
        <v>23</v>
      </c>
      <c r="P134" t="s">
        <v>21</v>
      </c>
    </row>
    <row r="135" spans="1:16" x14ac:dyDescent="0.2">
      <c r="A135">
        <v>21671</v>
      </c>
      <c r="B135" s="36">
        <v>36861</v>
      </c>
      <c r="C135" s="36">
        <v>37288</v>
      </c>
      <c r="D135" t="s">
        <v>22</v>
      </c>
      <c r="E135">
        <v>50</v>
      </c>
      <c r="F135">
        <v>16000</v>
      </c>
      <c r="G135">
        <v>15898.96</v>
      </c>
      <c r="H135" s="35">
        <v>53</v>
      </c>
      <c r="I135" s="35">
        <v>30.08</v>
      </c>
      <c r="J135" s="37">
        <f t="shared" si="4"/>
        <v>-366720</v>
      </c>
      <c r="K135" s="37">
        <f t="shared" si="5"/>
        <v>-364404.16320000001</v>
      </c>
      <c r="L135" t="s">
        <v>58</v>
      </c>
      <c r="M135" t="s">
        <v>18</v>
      </c>
      <c r="N135" t="s">
        <v>19</v>
      </c>
      <c r="O135" t="s">
        <v>23</v>
      </c>
      <c r="P135" t="s">
        <v>21</v>
      </c>
    </row>
    <row r="136" spans="1:16" x14ac:dyDescent="0.2">
      <c r="A136">
        <v>21960</v>
      </c>
      <c r="B136" s="36">
        <v>36881</v>
      </c>
      <c r="C136" s="36">
        <v>37288</v>
      </c>
      <c r="D136" t="s">
        <v>22</v>
      </c>
      <c r="E136">
        <v>50</v>
      </c>
      <c r="F136">
        <v>16000</v>
      </c>
      <c r="G136">
        <v>15898.96</v>
      </c>
      <c r="H136" s="35">
        <v>51.5</v>
      </c>
      <c r="I136" s="35">
        <v>30.08</v>
      </c>
      <c r="J136" s="37">
        <f t="shared" si="4"/>
        <v>-342720</v>
      </c>
      <c r="K136" s="37">
        <f t="shared" si="5"/>
        <v>-340555.72320000001</v>
      </c>
      <c r="L136" t="s">
        <v>58</v>
      </c>
      <c r="M136" t="s">
        <v>18</v>
      </c>
      <c r="N136" t="s">
        <v>19</v>
      </c>
      <c r="O136" t="s">
        <v>23</v>
      </c>
      <c r="P136" t="s">
        <v>21</v>
      </c>
    </row>
    <row r="137" spans="1:16" x14ac:dyDescent="0.2">
      <c r="A137">
        <v>23721</v>
      </c>
      <c r="B137" s="36">
        <v>36963</v>
      </c>
      <c r="C137" s="36">
        <v>37288</v>
      </c>
      <c r="D137" t="s">
        <v>22</v>
      </c>
      <c r="E137">
        <v>50</v>
      </c>
      <c r="F137">
        <v>16000</v>
      </c>
      <c r="G137">
        <v>15898.96</v>
      </c>
      <c r="H137" s="35">
        <v>51.5</v>
      </c>
      <c r="I137" s="35">
        <v>30.08</v>
      </c>
      <c r="J137" s="37">
        <f t="shared" si="4"/>
        <v>-342720</v>
      </c>
      <c r="K137" s="37">
        <f t="shared" si="5"/>
        <v>-340555.72320000001</v>
      </c>
      <c r="L137" t="s">
        <v>58</v>
      </c>
      <c r="M137" t="s">
        <v>18</v>
      </c>
      <c r="N137" t="s">
        <v>19</v>
      </c>
      <c r="O137" t="s">
        <v>23</v>
      </c>
      <c r="P137" t="s">
        <v>21</v>
      </c>
    </row>
    <row r="138" spans="1:16" x14ac:dyDescent="0.2">
      <c r="A138">
        <v>23753</v>
      </c>
      <c r="B138" s="36">
        <v>36964</v>
      </c>
      <c r="C138" s="36">
        <v>37288</v>
      </c>
      <c r="D138" t="s">
        <v>22</v>
      </c>
      <c r="E138">
        <v>50</v>
      </c>
      <c r="F138">
        <v>16000</v>
      </c>
      <c r="G138">
        <v>15898.96</v>
      </c>
      <c r="H138" s="35">
        <v>51</v>
      </c>
      <c r="I138" s="35">
        <v>30.08</v>
      </c>
      <c r="J138" s="37">
        <f t="shared" si="4"/>
        <v>-334720</v>
      </c>
      <c r="K138" s="37">
        <f t="shared" si="5"/>
        <v>-332606.24320000003</v>
      </c>
      <c r="L138" t="s">
        <v>58</v>
      </c>
      <c r="M138" t="s">
        <v>18</v>
      </c>
      <c r="N138" t="s">
        <v>19</v>
      </c>
      <c r="O138" t="s">
        <v>23</v>
      </c>
      <c r="P138" t="s">
        <v>21</v>
      </c>
    </row>
    <row r="139" spans="1:16" x14ac:dyDescent="0.2">
      <c r="A139">
        <v>23997</v>
      </c>
      <c r="B139" s="36">
        <v>36987</v>
      </c>
      <c r="C139" s="36">
        <v>37288</v>
      </c>
      <c r="D139" t="s">
        <v>22</v>
      </c>
      <c r="E139">
        <v>50</v>
      </c>
      <c r="F139">
        <v>-16000</v>
      </c>
      <c r="G139">
        <v>-15898.96</v>
      </c>
      <c r="H139" s="35">
        <v>48.5</v>
      </c>
      <c r="I139" s="35">
        <v>29.61</v>
      </c>
      <c r="J139" s="37">
        <f t="shared" si="4"/>
        <v>302240</v>
      </c>
      <c r="K139" s="37">
        <f t="shared" si="5"/>
        <v>300331.35440000001</v>
      </c>
      <c r="L139" t="s">
        <v>58</v>
      </c>
      <c r="M139" t="s">
        <v>18</v>
      </c>
      <c r="N139" t="s">
        <v>19</v>
      </c>
      <c r="O139" t="s">
        <v>20</v>
      </c>
      <c r="P139" t="s">
        <v>21</v>
      </c>
    </row>
    <row r="140" spans="1:16" x14ac:dyDescent="0.2">
      <c r="A140">
        <v>24228</v>
      </c>
      <c r="B140" s="36">
        <v>36999</v>
      </c>
      <c r="C140" s="36">
        <v>37288</v>
      </c>
      <c r="D140" t="s">
        <v>22</v>
      </c>
      <c r="E140">
        <v>50</v>
      </c>
      <c r="F140">
        <v>16000</v>
      </c>
      <c r="G140">
        <v>15898.96</v>
      </c>
      <c r="H140" s="35">
        <v>48</v>
      </c>
      <c r="I140" s="35">
        <v>30.08</v>
      </c>
      <c r="J140" s="37">
        <f t="shared" si="4"/>
        <v>-286720</v>
      </c>
      <c r="K140" s="37">
        <f t="shared" si="5"/>
        <v>-284909.36320000002</v>
      </c>
      <c r="L140" t="s">
        <v>58</v>
      </c>
      <c r="M140" t="s">
        <v>18</v>
      </c>
      <c r="N140" t="s">
        <v>19</v>
      </c>
      <c r="O140" t="s">
        <v>23</v>
      </c>
      <c r="P140" t="s">
        <v>21</v>
      </c>
    </row>
    <row r="141" spans="1:16" x14ac:dyDescent="0.2">
      <c r="A141">
        <v>24536</v>
      </c>
      <c r="B141" s="36">
        <v>37018</v>
      </c>
      <c r="C141" s="36">
        <v>37288</v>
      </c>
      <c r="D141" t="s">
        <v>22</v>
      </c>
      <c r="E141">
        <v>50</v>
      </c>
      <c r="F141">
        <v>-16000</v>
      </c>
      <c r="G141">
        <v>-15898.96</v>
      </c>
      <c r="H141" s="35">
        <v>46.3</v>
      </c>
      <c r="I141" s="35">
        <v>29.61</v>
      </c>
      <c r="J141" s="37">
        <f t="shared" si="4"/>
        <v>267039.99999999994</v>
      </c>
      <c r="K141" s="37">
        <f t="shared" si="5"/>
        <v>265353.64239999995</v>
      </c>
      <c r="L141" t="s">
        <v>58</v>
      </c>
      <c r="M141" t="s">
        <v>18</v>
      </c>
      <c r="N141" t="s">
        <v>19</v>
      </c>
      <c r="O141" t="s">
        <v>20</v>
      </c>
      <c r="P141" t="s">
        <v>21</v>
      </c>
    </row>
    <row r="142" spans="1:16" x14ac:dyDescent="0.2">
      <c r="A142">
        <v>20435</v>
      </c>
      <c r="B142" s="36">
        <v>36791</v>
      </c>
      <c r="C142" s="36">
        <v>37316</v>
      </c>
      <c r="D142" t="s">
        <v>22</v>
      </c>
      <c r="E142">
        <v>50</v>
      </c>
      <c r="F142">
        <v>16800</v>
      </c>
      <c r="G142">
        <v>16666.490000000002</v>
      </c>
      <c r="H142" s="35">
        <v>44.5</v>
      </c>
      <c r="I142" s="35">
        <v>27.2</v>
      </c>
      <c r="J142" s="37">
        <f t="shared" si="4"/>
        <v>-290640</v>
      </c>
      <c r="K142" s="37">
        <f t="shared" si="5"/>
        <v>-288330.27700000006</v>
      </c>
      <c r="L142" t="s">
        <v>58</v>
      </c>
      <c r="M142" t="s">
        <v>18</v>
      </c>
      <c r="N142" t="s">
        <v>19</v>
      </c>
      <c r="O142" t="s">
        <v>23</v>
      </c>
      <c r="P142" t="s">
        <v>21</v>
      </c>
    </row>
    <row r="143" spans="1:16" x14ac:dyDescent="0.2">
      <c r="A143">
        <v>20472</v>
      </c>
      <c r="B143" s="36">
        <v>36826</v>
      </c>
      <c r="C143" s="36">
        <v>37316</v>
      </c>
      <c r="D143" t="s">
        <v>22</v>
      </c>
      <c r="E143">
        <v>25</v>
      </c>
      <c r="F143">
        <v>8400</v>
      </c>
      <c r="G143">
        <v>8333.24</v>
      </c>
      <c r="H143" s="35">
        <v>44.4</v>
      </c>
      <c r="I143" s="35">
        <v>27.2</v>
      </c>
      <c r="J143" s="37">
        <f t="shared" si="4"/>
        <v>-144480</v>
      </c>
      <c r="K143" s="37">
        <f t="shared" si="5"/>
        <v>-143331.728</v>
      </c>
      <c r="L143" t="s">
        <v>58</v>
      </c>
      <c r="M143" t="s">
        <v>18</v>
      </c>
      <c r="N143" t="s">
        <v>19</v>
      </c>
      <c r="O143" t="s">
        <v>23</v>
      </c>
      <c r="P143" t="s">
        <v>21</v>
      </c>
    </row>
    <row r="144" spans="1:16" x14ac:dyDescent="0.2">
      <c r="A144">
        <v>21671</v>
      </c>
      <c r="B144" s="36">
        <v>36861</v>
      </c>
      <c r="C144" s="36">
        <v>37316</v>
      </c>
      <c r="D144" t="s">
        <v>22</v>
      </c>
      <c r="E144">
        <v>50</v>
      </c>
      <c r="F144">
        <v>16800</v>
      </c>
      <c r="G144">
        <v>16666.490000000002</v>
      </c>
      <c r="H144" s="35">
        <v>53</v>
      </c>
      <c r="I144" s="35">
        <v>27.2</v>
      </c>
      <c r="J144" s="37">
        <f t="shared" si="4"/>
        <v>-433440</v>
      </c>
      <c r="K144" s="37">
        <f t="shared" si="5"/>
        <v>-429995.44200000004</v>
      </c>
      <c r="L144" t="s">
        <v>58</v>
      </c>
      <c r="M144" t="s">
        <v>18</v>
      </c>
      <c r="N144" t="s">
        <v>19</v>
      </c>
      <c r="O144" t="s">
        <v>23</v>
      </c>
      <c r="P144" t="s">
        <v>21</v>
      </c>
    </row>
    <row r="145" spans="1:16" x14ac:dyDescent="0.2">
      <c r="A145">
        <v>21960</v>
      </c>
      <c r="B145" s="36">
        <v>36881</v>
      </c>
      <c r="C145" s="36">
        <v>37316</v>
      </c>
      <c r="D145" t="s">
        <v>22</v>
      </c>
      <c r="E145">
        <v>50</v>
      </c>
      <c r="F145">
        <v>16800</v>
      </c>
      <c r="G145">
        <v>16666.490000000002</v>
      </c>
      <c r="H145" s="35">
        <v>51.5</v>
      </c>
      <c r="I145" s="35">
        <v>27.2</v>
      </c>
      <c r="J145" s="37">
        <f t="shared" si="4"/>
        <v>-408240</v>
      </c>
      <c r="K145" s="37">
        <f t="shared" si="5"/>
        <v>-404995.70700000005</v>
      </c>
      <c r="L145" t="s">
        <v>58</v>
      </c>
      <c r="M145" t="s">
        <v>18</v>
      </c>
      <c r="N145" t="s">
        <v>19</v>
      </c>
      <c r="O145" t="s">
        <v>23</v>
      </c>
      <c r="P145" t="s">
        <v>21</v>
      </c>
    </row>
    <row r="146" spans="1:16" x14ac:dyDescent="0.2">
      <c r="A146">
        <v>23721</v>
      </c>
      <c r="B146" s="36">
        <v>36963</v>
      </c>
      <c r="C146" s="36">
        <v>37316</v>
      </c>
      <c r="D146" t="s">
        <v>22</v>
      </c>
      <c r="E146">
        <v>50</v>
      </c>
      <c r="F146">
        <v>16800</v>
      </c>
      <c r="G146">
        <v>16666.490000000002</v>
      </c>
      <c r="H146" s="35">
        <v>51.5</v>
      </c>
      <c r="I146" s="35">
        <v>27.2</v>
      </c>
      <c r="J146" s="37">
        <f t="shared" si="4"/>
        <v>-408240</v>
      </c>
      <c r="K146" s="37">
        <f t="shared" si="5"/>
        <v>-404995.70700000005</v>
      </c>
      <c r="L146" t="s">
        <v>58</v>
      </c>
      <c r="M146" t="s">
        <v>18</v>
      </c>
      <c r="N146" t="s">
        <v>19</v>
      </c>
      <c r="O146" t="s">
        <v>23</v>
      </c>
      <c r="P146" t="s">
        <v>21</v>
      </c>
    </row>
    <row r="147" spans="1:16" x14ac:dyDescent="0.2">
      <c r="A147">
        <v>23753</v>
      </c>
      <c r="B147" s="36">
        <v>36964</v>
      </c>
      <c r="C147" s="36">
        <v>37316</v>
      </c>
      <c r="D147" t="s">
        <v>22</v>
      </c>
      <c r="E147">
        <v>50</v>
      </c>
      <c r="F147">
        <v>16800</v>
      </c>
      <c r="G147">
        <v>16666.490000000002</v>
      </c>
      <c r="H147" s="35">
        <v>51</v>
      </c>
      <c r="I147" s="35">
        <v>27.2</v>
      </c>
      <c r="J147" s="37">
        <f t="shared" si="4"/>
        <v>-399840</v>
      </c>
      <c r="K147" s="37">
        <f t="shared" si="5"/>
        <v>-396662.46200000006</v>
      </c>
      <c r="L147" t="s">
        <v>58</v>
      </c>
      <c r="M147" t="s">
        <v>18</v>
      </c>
      <c r="N147" t="s">
        <v>19</v>
      </c>
      <c r="O147" t="s">
        <v>23</v>
      </c>
      <c r="P147" t="s">
        <v>21</v>
      </c>
    </row>
    <row r="148" spans="1:16" x14ac:dyDescent="0.2">
      <c r="A148">
        <v>24536</v>
      </c>
      <c r="B148" s="36">
        <v>37018</v>
      </c>
      <c r="C148" s="36">
        <v>37316</v>
      </c>
      <c r="D148" t="s">
        <v>22</v>
      </c>
      <c r="E148">
        <v>50</v>
      </c>
      <c r="F148">
        <v>-16800</v>
      </c>
      <c r="G148">
        <v>-16666.490000000002</v>
      </c>
      <c r="H148" s="35">
        <v>46.3</v>
      </c>
      <c r="I148" s="35">
        <v>26.78</v>
      </c>
      <c r="J148" s="37">
        <f t="shared" si="4"/>
        <v>327935.99999999994</v>
      </c>
      <c r="K148" s="37">
        <f t="shared" si="5"/>
        <v>325329.88479999994</v>
      </c>
      <c r="L148" t="s">
        <v>58</v>
      </c>
      <c r="M148" t="s">
        <v>18</v>
      </c>
      <c r="N148" t="s">
        <v>19</v>
      </c>
      <c r="O148" t="s">
        <v>20</v>
      </c>
      <c r="P148" t="s">
        <v>21</v>
      </c>
    </row>
    <row r="149" spans="1:16" x14ac:dyDescent="0.2">
      <c r="A149">
        <v>20435</v>
      </c>
      <c r="B149" s="36">
        <v>36791</v>
      </c>
      <c r="C149" s="36">
        <v>37347</v>
      </c>
      <c r="D149" t="s">
        <v>22</v>
      </c>
      <c r="E149">
        <v>50</v>
      </c>
      <c r="F149">
        <v>17600</v>
      </c>
      <c r="G149">
        <v>17436.509999999998</v>
      </c>
      <c r="H149" s="35">
        <v>44.5</v>
      </c>
      <c r="I149" s="35">
        <v>27.2</v>
      </c>
      <c r="J149" s="37">
        <f t="shared" si="4"/>
        <v>-304480</v>
      </c>
      <c r="K149" s="37">
        <f t="shared" si="5"/>
        <v>-301651.62299999996</v>
      </c>
      <c r="L149" t="s">
        <v>58</v>
      </c>
      <c r="M149" t="s">
        <v>18</v>
      </c>
      <c r="N149" t="s">
        <v>19</v>
      </c>
      <c r="O149" t="s">
        <v>23</v>
      </c>
      <c r="P149" t="s">
        <v>21</v>
      </c>
    </row>
    <row r="150" spans="1:16" x14ac:dyDescent="0.2">
      <c r="A150">
        <v>20472</v>
      </c>
      <c r="B150" s="36">
        <v>36826</v>
      </c>
      <c r="C150" s="36">
        <v>37347</v>
      </c>
      <c r="D150" t="s">
        <v>22</v>
      </c>
      <c r="E150">
        <v>25</v>
      </c>
      <c r="F150">
        <v>8800</v>
      </c>
      <c r="G150">
        <v>8718.26</v>
      </c>
      <c r="H150" s="35">
        <v>44.4</v>
      </c>
      <c r="I150" s="35">
        <v>27.2</v>
      </c>
      <c r="J150" s="37">
        <f t="shared" si="4"/>
        <v>-151360</v>
      </c>
      <c r="K150" s="37">
        <f t="shared" si="5"/>
        <v>-149954.07199999999</v>
      </c>
      <c r="L150" t="s">
        <v>58</v>
      </c>
      <c r="M150" t="s">
        <v>18</v>
      </c>
      <c r="N150" t="s">
        <v>19</v>
      </c>
      <c r="O150" t="s">
        <v>23</v>
      </c>
      <c r="P150" t="s">
        <v>21</v>
      </c>
    </row>
    <row r="151" spans="1:16" x14ac:dyDescent="0.2">
      <c r="A151">
        <v>21671</v>
      </c>
      <c r="B151" s="36">
        <v>36861</v>
      </c>
      <c r="C151" s="36">
        <v>37347</v>
      </c>
      <c r="D151" t="s">
        <v>22</v>
      </c>
      <c r="E151">
        <v>50</v>
      </c>
      <c r="F151">
        <v>17600</v>
      </c>
      <c r="G151">
        <v>17436.509999999998</v>
      </c>
      <c r="H151" s="35">
        <v>53</v>
      </c>
      <c r="I151" s="35">
        <v>27.2</v>
      </c>
      <c r="J151" s="37">
        <f t="shared" si="4"/>
        <v>-454080</v>
      </c>
      <c r="K151" s="37">
        <f t="shared" si="5"/>
        <v>-449861.95799999998</v>
      </c>
      <c r="L151" t="s">
        <v>58</v>
      </c>
      <c r="M151" t="s">
        <v>18</v>
      </c>
      <c r="N151" t="s">
        <v>19</v>
      </c>
      <c r="O151" t="s">
        <v>23</v>
      </c>
      <c r="P151" t="s">
        <v>21</v>
      </c>
    </row>
    <row r="152" spans="1:16" x14ac:dyDescent="0.2">
      <c r="A152">
        <v>21960</v>
      </c>
      <c r="B152" s="36">
        <v>36881</v>
      </c>
      <c r="C152" s="36">
        <v>37347</v>
      </c>
      <c r="D152" t="s">
        <v>22</v>
      </c>
      <c r="E152">
        <v>50</v>
      </c>
      <c r="F152">
        <v>17600</v>
      </c>
      <c r="G152">
        <v>17436.509999999998</v>
      </c>
      <c r="H152" s="35">
        <v>51.5</v>
      </c>
      <c r="I152" s="35">
        <v>27.2</v>
      </c>
      <c r="J152" s="37">
        <f t="shared" si="4"/>
        <v>-427680</v>
      </c>
      <c r="K152" s="37">
        <f t="shared" si="5"/>
        <v>-423707.19299999997</v>
      </c>
      <c r="L152" t="s">
        <v>58</v>
      </c>
      <c r="M152" t="s">
        <v>18</v>
      </c>
      <c r="N152" t="s">
        <v>19</v>
      </c>
      <c r="O152" t="s">
        <v>23</v>
      </c>
      <c r="P152" t="s">
        <v>21</v>
      </c>
    </row>
    <row r="153" spans="1:16" x14ac:dyDescent="0.2">
      <c r="A153">
        <v>23721</v>
      </c>
      <c r="B153" s="36">
        <v>36963</v>
      </c>
      <c r="C153" s="36">
        <v>37347</v>
      </c>
      <c r="D153" t="s">
        <v>22</v>
      </c>
      <c r="E153">
        <v>50</v>
      </c>
      <c r="F153">
        <v>17600</v>
      </c>
      <c r="G153">
        <v>17436.509999999998</v>
      </c>
      <c r="H153" s="35">
        <v>51.5</v>
      </c>
      <c r="I153" s="35">
        <v>27.2</v>
      </c>
      <c r="J153" s="37">
        <f t="shared" si="4"/>
        <v>-427680</v>
      </c>
      <c r="K153" s="37">
        <f t="shared" si="5"/>
        <v>-423707.19299999997</v>
      </c>
      <c r="L153" t="s">
        <v>58</v>
      </c>
      <c r="M153" t="s">
        <v>18</v>
      </c>
      <c r="N153" t="s">
        <v>19</v>
      </c>
      <c r="O153" t="s">
        <v>23</v>
      </c>
      <c r="P153" t="s">
        <v>21</v>
      </c>
    </row>
    <row r="154" spans="1:16" x14ac:dyDescent="0.2">
      <c r="A154">
        <v>23753</v>
      </c>
      <c r="B154" s="36">
        <v>36964</v>
      </c>
      <c r="C154" s="36">
        <v>37347</v>
      </c>
      <c r="D154" t="s">
        <v>22</v>
      </c>
      <c r="E154">
        <v>50</v>
      </c>
      <c r="F154">
        <v>17600</v>
      </c>
      <c r="G154">
        <v>17436.509999999998</v>
      </c>
      <c r="H154" s="35">
        <v>51</v>
      </c>
      <c r="I154" s="35">
        <v>27.2</v>
      </c>
      <c r="J154" s="37">
        <f t="shared" si="4"/>
        <v>-418880</v>
      </c>
      <c r="K154" s="37">
        <f t="shared" si="5"/>
        <v>-414988.93799999997</v>
      </c>
      <c r="L154" t="s">
        <v>58</v>
      </c>
      <c r="M154" t="s">
        <v>18</v>
      </c>
      <c r="N154" t="s">
        <v>19</v>
      </c>
      <c r="O154" t="s">
        <v>23</v>
      </c>
      <c r="P154" t="s">
        <v>21</v>
      </c>
    </row>
    <row r="155" spans="1:16" x14ac:dyDescent="0.2">
      <c r="A155">
        <v>24536</v>
      </c>
      <c r="B155" s="36">
        <v>37018</v>
      </c>
      <c r="C155" s="36">
        <v>37347</v>
      </c>
      <c r="D155" t="s">
        <v>22</v>
      </c>
      <c r="E155">
        <v>50</v>
      </c>
      <c r="F155">
        <v>-17600</v>
      </c>
      <c r="G155">
        <v>-17436.509999999998</v>
      </c>
      <c r="H155" s="35">
        <v>46.3</v>
      </c>
      <c r="I155" s="35">
        <v>26.78</v>
      </c>
      <c r="J155" s="37">
        <f t="shared" si="4"/>
        <v>343551.99999999994</v>
      </c>
      <c r="K155" s="37">
        <f t="shared" si="5"/>
        <v>340360.67519999988</v>
      </c>
      <c r="L155" t="s">
        <v>58</v>
      </c>
      <c r="M155" t="s">
        <v>18</v>
      </c>
      <c r="N155" t="s">
        <v>19</v>
      </c>
      <c r="O155" t="s">
        <v>20</v>
      </c>
      <c r="P155" t="s">
        <v>21</v>
      </c>
    </row>
    <row r="156" spans="1:16" x14ac:dyDescent="0.2">
      <c r="A156">
        <v>20435</v>
      </c>
      <c r="B156" s="36">
        <v>36791</v>
      </c>
      <c r="C156" s="36">
        <v>37377</v>
      </c>
      <c r="D156" t="s">
        <v>22</v>
      </c>
      <c r="E156">
        <v>50</v>
      </c>
      <c r="F156">
        <v>17600</v>
      </c>
      <c r="G156">
        <v>17405.87</v>
      </c>
      <c r="H156" s="35">
        <v>44.5</v>
      </c>
      <c r="I156" s="35">
        <v>29.44</v>
      </c>
      <c r="J156" s="37">
        <f t="shared" si="4"/>
        <v>-265056</v>
      </c>
      <c r="K156" s="37">
        <f t="shared" si="5"/>
        <v>-262132.40219999995</v>
      </c>
      <c r="L156" t="s">
        <v>58</v>
      </c>
      <c r="M156" t="s">
        <v>18</v>
      </c>
      <c r="N156" t="s">
        <v>19</v>
      </c>
      <c r="O156" t="s">
        <v>23</v>
      </c>
      <c r="P156" t="s">
        <v>21</v>
      </c>
    </row>
    <row r="157" spans="1:16" x14ac:dyDescent="0.2">
      <c r="A157">
        <v>20472</v>
      </c>
      <c r="B157" s="36">
        <v>36826</v>
      </c>
      <c r="C157" s="36">
        <v>37377</v>
      </c>
      <c r="D157" t="s">
        <v>22</v>
      </c>
      <c r="E157">
        <v>25</v>
      </c>
      <c r="F157">
        <v>8800</v>
      </c>
      <c r="G157">
        <v>8702.93</v>
      </c>
      <c r="H157" s="35">
        <v>44.4</v>
      </c>
      <c r="I157" s="35">
        <v>29.44</v>
      </c>
      <c r="J157" s="37">
        <f t="shared" ref="J157:J220" si="6">(+I157-H157)*F157</f>
        <v>-131647.99999999997</v>
      </c>
      <c r="K157" s="37">
        <f t="shared" ref="K157:K220" si="7">(+I157-H157)*G157</f>
        <v>-130195.83279999997</v>
      </c>
      <c r="L157" t="s">
        <v>58</v>
      </c>
      <c r="M157" t="s">
        <v>18</v>
      </c>
      <c r="N157" t="s">
        <v>19</v>
      </c>
      <c r="O157" t="s">
        <v>23</v>
      </c>
      <c r="P157" t="s">
        <v>21</v>
      </c>
    </row>
    <row r="158" spans="1:16" x14ac:dyDescent="0.2">
      <c r="A158">
        <v>21671</v>
      </c>
      <c r="B158" s="36">
        <v>36861</v>
      </c>
      <c r="C158" s="36">
        <v>37377</v>
      </c>
      <c r="D158" t="s">
        <v>22</v>
      </c>
      <c r="E158">
        <v>50</v>
      </c>
      <c r="F158">
        <v>17600</v>
      </c>
      <c r="G158">
        <v>17405.87</v>
      </c>
      <c r="H158" s="35">
        <v>53</v>
      </c>
      <c r="I158" s="35">
        <v>29.44</v>
      </c>
      <c r="J158" s="37">
        <f t="shared" si="6"/>
        <v>-414656</v>
      </c>
      <c r="K158" s="37">
        <f t="shared" si="7"/>
        <v>-410082.29719999997</v>
      </c>
      <c r="L158" t="s">
        <v>58</v>
      </c>
      <c r="M158" t="s">
        <v>18</v>
      </c>
      <c r="N158" t="s">
        <v>19</v>
      </c>
      <c r="O158" t="s">
        <v>23</v>
      </c>
      <c r="P158" t="s">
        <v>21</v>
      </c>
    </row>
    <row r="159" spans="1:16" x14ac:dyDescent="0.2">
      <c r="A159">
        <v>21960</v>
      </c>
      <c r="B159" s="36">
        <v>36881</v>
      </c>
      <c r="C159" s="36">
        <v>37377</v>
      </c>
      <c r="D159" t="s">
        <v>22</v>
      </c>
      <c r="E159">
        <v>50</v>
      </c>
      <c r="F159">
        <v>17600</v>
      </c>
      <c r="G159">
        <v>17405.87</v>
      </c>
      <c r="H159" s="35">
        <v>51.5</v>
      </c>
      <c r="I159" s="35">
        <v>29.44</v>
      </c>
      <c r="J159" s="37">
        <f t="shared" si="6"/>
        <v>-388256</v>
      </c>
      <c r="K159" s="37">
        <f t="shared" si="7"/>
        <v>-383973.49219999998</v>
      </c>
      <c r="L159" t="s">
        <v>58</v>
      </c>
      <c r="M159" t="s">
        <v>18</v>
      </c>
      <c r="N159" t="s">
        <v>19</v>
      </c>
      <c r="O159" t="s">
        <v>23</v>
      </c>
      <c r="P159" t="s">
        <v>21</v>
      </c>
    </row>
    <row r="160" spans="1:16" x14ac:dyDescent="0.2">
      <c r="A160">
        <v>23721</v>
      </c>
      <c r="B160" s="36">
        <v>36963</v>
      </c>
      <c r="C160" s="36">
        <v>37377</v>
      </c>
      <c r="D160" t="s">
        <v>22</v>
      </c>
      <c r="E160">
        <v>50</v>
      </c>
      <c r="F160">
        <v>17600</v>
      </c>
      <c r="G160">
        <v>17405.87</v>
      </c>
      <c r="H160" s="35">
        <v>51.5</v>
      </c>
      <c r="I160" s="35">
        <v>29.44</v>
      </c>
      <c r="J160" s="37">
        <f t="shared" si="6"/>
        <v>-388256</v>
      </c>
      <c r="K160" s="37">
        <f t="shared" si="7"/>
        <v>-383973.49219999998</v>
      </c>
      <c r="L160" t="s">
        <v>58</v>
      </c>
      <c r="M160" t="s">
        <v>18</v>
      </c>
      <c r="N160" t="s">
        <v>19</v>
      </c>
      <c r="O160" t="s">
        <v>23</v>
      </c>
      <c r="P160" t="s">
        <v>21</v>
      </c>
    </row>
    <row r="161" spans="1:16" x14ac:dyDescent="0.2">
      <c r="A161">
        <v>23753</v>
      </c>
      <c r="B161" s="36">
        <v>36964</v>
      </c>
      <c r="C161" s="36">
        <v>37377</v>
      </c>
      <c r="D161" t="s">
        <v>22</v>
      </c>
      <c r="E161">
        <v>50</v>
      </c>
      <c r="F161">
        <v>17600</v>
      </c>
      <c r="G161">
        <v>17405.87</v>
      </c>
      <c r="H161" s="35">
        <v>51</v>
      </c>
      <c r="I161" s="35">
        <v>29.44</v>
      </c>
      <c r="J161" s="37">
        <f t="shared" si="6"/>
        <v>-379456</v>
      </c>
      <c r="K161" s="37">
        <f t="shared" si="7"/>
        <v>-375270.55719999998</v>
      </c>
      <c r="L161" t="s">
        <v>58</v>
      </c>
      <c r="M161" t="s">
        <v>18</v>
      </c>
      <c r="N161" t="s">
        <v>19</v>
      </c>
      <c r="O161" t="s">
        <v>23</v>
      </c>
      <c r="P161" t="s">
        <v>21</v>
      </c>
    </row>
    <row r="162" spans="1:16" x14ac:dyDescent="0.2">
      <c r="A162">
        <v>24536</v>
      </c>
      <c r="B162" s="36">
        <v>37018</v>
      </c>
      <c r="C162" s="36">
        <v>37377</v>
      </c>
      <c r="D162" t="s">
        <v>22</v>
      </c>
      <c r="E162">
        <v>50</v>
      </c>
      <c r="F162">
        <v>-17600</v>
      </c>
      <c r="G162">
        <v>-17405.87</v>
      </c>
      <c r="H162" s="35">
        <v>46.3</v>
      </c>
      <c r="I162" s="35">
        <v>28.98</v>
      </c>
      <c r="J162" s="37">
        <f t="shared" si="6"/>
        <v>304831.99999999994</v>
      </c>
      <c r="K162" s="37">
        <f t="shared" si="7"/>
        <v>301469.66839999991</v>
      </c>
      <c r="L162" t="s">
        <v>58</v>
      </c>
      <c r="M162" t="s">
        <v>18</v>
      </c>
      <c r="N162" t="s">
        <v>19</v>
      </c>
      <c r="O162" t="s">
        <v>20</v>
      </c>
      <c r="P162" t="s">
        <v>21</v>
      </c>
    </row>
    <row r="163" spans="1:16" x14ac:dyDescent="0.2">
      <c r="A163">
        <v>20435</v>
      </c>
      <c r="B163" s="36">
        <v>36791</v>
      </c>
      <c r="C163" s="36">
        <v>37408</v>
      </c>
      <c r="D163" t="s">
        <v>22</v>
      </c>
      <c r="E163">
        <v>50</v>
      </c>
      <c r="F163">
        <v>16000</v>
      </c>
      <c r="G163">
        <v>15796.21</v>
      </c>
      <c r="H163" s="35">
        <v>44.5</v>
      </c>
      <c r="I163" s="35">
        <v>36.799999999999997</v>
      </c>
      <c r="J163" s="37">
        <f t="shared" si="6"/>
        <v>-123200.00000000004</v>
      </c>
      <c r="K163" s="37">
        <f t="shared" si="7"/>
        <v>-121630.81700000004</v>
      </c>
      <c r="L163" t="s">
        <v>58</v>
      </c>
      <c r="M163" t="s">
        <v>18</v>
      </c>
      <c r="N163" t="s">
        <v>19</v>
      </c>
      <c r="O163" t="s">
        <v>23</v>
      </c>
      <c r="P163" t="s">
        <v>21</v>
      </c>
    </row>
    <row r="164" spans="1:16" x14ac:dyDescent="0.2">
      <c r="A164">
        <v>20472</v>
      </c>
      <c r="B164" s="36">
        <v>36826</v>
      </c>
      <c r="C164" s="36">
        <v>37408</v>
      </c>
      <c r="D164" t="s">
        <v>22</v>
      </c>
      <c r="E164">
        <v>25</v>
      </c>
      <c r="F164">
        <v>8000</v>
      </c>
      <c r="G164">
        <v>7898.11</v>
      </c>
      <c r="H164" s="35">
        <v>44.4</v>
      </c>
      <c r="I164" s="35">
        <v>36.799999999999997</v>
      </c>
      <c r="J164" s="37">
        <f t="shared" si="6"/>
        <v>-60800.000000000015</v>
      </c>
      <c r="K164" s="37">
        <f t="shared" si="7"/>
        <v>-60025.636000000006</v>
      </c>
      <c r="L164" t="s">
        <v>58</v>
      </c>
      <c r="M164" t="s">
        <v>18</v>
      </c>
      <c r="N164" t="s">
        <v>19</v>
      </c>
      <c r="O164" t="s">
        <v>23</v>
      </c>
      <c r="P164" t="s">
        <v>21</v>
      </c>
    </row>
    <row r="165" spans="1:16" x14ac:dyDescent="0.2">
      <c r="A165">
        <v>21671</v>
      </c>
      <c r="B165" s="36">
        <v>36861</v>
      </c>
      <c r="C165" s="36">
        <v>37408</v>
      </c>
      <c r="D165" t="s">
        <v>22</v>
      </c>
      <c r="E165">
        <v>50</v>
      </c>
      <c r="F165">
        <v>16000</v>
      </c>
      <c r="G165">
        <v>15796.21</v>
      </c>
      <c r="H165" s="35">
        <v>53</v>
      </c>
      <c r="I165" s="35">
        <v>36.799999999999997</v>
      </c>
      <c r="J165" s="37">
        <f t="shared" si="6"/>
        <v>-259200.00000000006</v>
      </c>
      <c r="K165" s="37">
        <f t="shared" si="7"/>
        <v>-255898.60200000004</v>
      </c>
      <c r="L165" t="s">
        <v>58</v>
      </c>
      <c r="M165" t="s">
        <v>18</v>
      </c>
      <c r="N165" t="s">
        <v>19</v>
      </c>
      <c r="O165" t="s">
        <v>23</v>
      </c>
      <c r="P165" t="s">
        <v>21</v>
      </c>
    </row>
    <row r="166" spans="1:16" x14ac:dyDescent="0.2">
      <c r="A166">
        <v>21960</v>
      </c>
      <c r="B166" s="36">
        <v>36881</v>
      </c>
      <c r="C166" s="36">
        <v>37408</v>
      </c>
      <c r="D166" t="s">
        <v>22</v>
      </c>
      <c r="E166">
        <v>50</v>
      </c>
      <c r="F166">
        <v>16000</v>
      </c>
      <c r="G166">
        <v>15796.21</v>
      </c>
      <c r="H166" s="35">
        <v>51.5</v>
      </c>
      <c r="I166" s="35">
        <v>36.799999999999997</v>
      </c>
      <c r="J166" s="37">
        <f t="shared" si="6"/>
        <v>-235200.00000000006</v>
      </c>
      <c r="K166" s="37">
        <f t="shared" si="7"/>
        <v>-232204.28700000004</v>
      </c>
      <c r="L166" t="s">
        <v>58</v>
      </c>
      <c r="M166" t="s">
        <v>18</v>
      </c>
      <c r="N166" t="s">
        <v>19</v>
      </c>
      <c r="O166" t="s">
        <v>23</v>
      </c>
      <c r="P166" t="s">
        <v>21</v>
      </c>
    </row>
    <row r="167" spans="1:16" x14ac:dyDescent="0.2">
      <c r="A167">
        <v>23721</v>
      </c>
      <c r="B167" s="36">
        <v>36963</v>
      </c>
      <c r="C167" s="36">
        <v>37408</v>
      </c>
      <c r="D167" t="s">
        <v>22</v>
      </c>
      <c r="E167">
        <v>50</v>
      </c>
      <c r="F167">
        <v>16000</v>
      </c>
      <c r="G167">
        <v>15796.21</v>
      </c>
      <c r="H167" s="35">
        <v>51.5</v>
      </c>
      <c r="I167" s="35">
        <v>36.799999999999997</v>
      </c>
      <c r="J167" s="37">
        <f t="shared" si="6"/>
        <v>-235200.00000000006</v>
      </c>
      <c r="K167" s="37">
        <f t="shared" si="7"/>
        <v>-232204.28700000004</v>
      </c>
      <c r="L167" t="s">
        <v>58</v>
      </c>
      <c r="M167" t="s">
        <v>18</v>
      </c>
      <c r="N167" t="s">
        <v>19</v>
      </c>
      <c r="O167" t="s">
        <v>23</v>
      </c>
      <c r="P167" t="s">
        <v>21</v>
      </c>
    </row>
    <row r="168" spans="1:16" x14ac:dyDescent="0.2">
      <c r="A168">
        <v>23753</v>
      </c>
      <c r="B168" s="36">
        <v>36964</v>
      </c>
      <c r="C168" s="36">
        <v>37408</v>
      </c>
      <c r="D168" t="s">
        <v>22</v>
      </c>
      <c r="E168">
        <v>50</v>
      </c>
      <c r="F168">
        <v>16000</v>
      </c>
      <c r="G168">
        <v>15796.21</v>
      </c>
      <c r="H168" s="35">
        <v>51</v>
      </c>
      <c r="I168" s="35">
        <v>36.799999999999997</v>
      </c>
      <c r="J168" s="37">
        <f t="shared" si="6"/>
        <v>-227200.00000000006</v>
      </c>
      <c r="K168" s="37">
        <f t="shared" si="7"/>
        <v>-224306.18200000003</v>
      </c>
      <c r="L168" t="s">
        <v>58</v>
      </c>
      <c r="M168" t="s">
        <v>18</v>
      </c>
      <c r="N168" t="s">
        <v>19</v>
      </c>
      <c r="O168" t="s">
        <v>23</v>
      </c>
      <c r="P168" t="s">
        <v>21</v>
      </c>
    </row>
    <row r="169" spans="1:16" x14ac:dyDescent="0.2">
      <c r="A169">
        <v>24536</v>
      </c>
      <c r="B169" s="36">
        <v>37018</v>
      </c>
      <c r="C169" s="36">
        <v>37408</v>
      </c>
      <c r="D169" t="s">
        <v>22</v>
      </c>
      <c r="E169">
        <v>50</v>
      </c>
      <c r="F169">
        <v>-16000</v>
      </c>
      <c r="G169">
        <v>-15796.21</v>
      </c>
      <c r="H169" s="35">
        <v>46.3</v>
      </c>
      <c r="I169" s="35">
        <v>36.229999999999997</v>
      </c>
      <c r="J169" s="37">
        <f t="shared" si="6"/>
        <v>161120</v>
      </c>
      <c r="K169" s="37">
        <f t="shared" si="7"/>
        <v>159067.83470000001</v>
      </c>
      <c r="L169" t="s">
        <v>58</v>
      </c>
      <c r="M169" t="s">
        <v>18</v>
      </c>
      <c r="N169" t="s">
        <v>19</v>
      </c>
      <c r="O169" t="s">
        <v>20</v>
      </c>
      <c r="P169" t="s">
        <v>21</v>
      </c>
    </row>
    <row r="170" spans="1:16" x14ac:dyDescent="0.2">
      <c r="A170">
        <v>20435</v>
      </c>
      <c r="B170" s="36">
        <v>36791</v>
      </c>
      <c r="C170" s="36">
        <v>37438</v>
      </c>
      <c r="D170" t="s">
        <v>22</v>
      </c>
      <c r="E170">
        <v>50</v>
      </c>
      <c r="F170">
        <v>17600</v>
      </c>
      <c r="G170">
        <v>17342.669999999998</v>
      </c>
      <c r="H170" s="35">
        <v>44.5</v>
      </c>
      <c r="I170" s="35">
        <v>49.6</v>
      </c>
      <c r="J170" s="37">
        <f t="shared" si="6"/>
        <v>89760.000000000029</v>
      </c>
      <c r="K170" s="37">
        <f t="shared" si="7"/>
        <v>88447.617000000013</v>
      </c>
      <c r="L170" t="s">
        <v>58</v>
      </c>
      <c r="M170" t="s">
        <v>18</v>
      </c>
      <c r="N170" t="s">
        <v>19</v>
      </c>
      <c r="O170" t="s">
        <v>23</v>
      </c>
      <c r="P170" t="s">
        <v>21</v>
      </c>
    </row>
    <row r="171" spans="1:16" x14ac:dyDescent="0.2">
      <c r="A171">
        <v>20472</v>
      </c>
      <c r="B171" s="36">
        <v>36826</v>
      </c>
      <c r="C171" s="36">
        <v>37438</v>
      </c>
      <c r="D171" t="s">
        <v>22</v>
      </c>
      <c r="E171">
        <v>25</v>
      </c>
      <c r="F171">
        <v>8800</v>
      </c>
      <c r="G171">
        <v>8671.34</v>
      </c>
      <c r="H171" s="35">
        <v>44.4</v>
      </c>
      <c r="I171" s="35">
        <v>49.6</v>
      </c>
      <c r="J171" s="37">
        <f t="shared" si="6"/>
        <v>45760.000000000022</v>
      </c>
      <c r="K171" s="37">
        <f t="shared" si="7"/>
        <v>45090.968000000023</v>
      </c>
      <c r="L171" t="s">
        <v>58</v>
      </c>
      <c r="M171" t="s">
        <v>18</v>
      </c>
      <c r="N171" t="s">
        <v>19</v>
      </c>
      <c r="O171" t="s">
        <v>23</v>
      </c>
      <c r="P171" t="s">
        <v>21</v>
      </c>
    </row>
    <row r="172" spans="1:16" x14ac:dyDescent="0.2">
      <c r="A172">
        <v>21671</v>
      </c>
      <c r="B172" s="36">
        <v>36861</v>
      </c>
      <c r="C172" s="36">
        <v>37438</v>
      </c>
      <c r="D172" t="s">
        <v>22</v>
      </c>
      <c r="E172">
        <v>50</v>
      </c>
      <c r="F172">
        <v>17600</v>
      </c>
      <c r="G172">
        <v>17342.669999999998</v>
      </c>
      <c r="H172" s="35">
        <v>53</v>
      </c>
      <c r="I172" s="35">
        <v>49.6</v>
      </c>
      <c r="J172" s="37">
        <f t="shared" si="6"/>
        <v>-59839.999999999978</v>
      </c>
      <c r="K172" s="37">
        <f t="shared" si="7"/>
        <v>-58965.077999999972</v>
      </c>
      <c r="L172" t="s">
        <v>58</v>
      </c>
      <c r="M172" t="s">
        <v>18</v>
      </c>
      <c r="N172" t="s">
        <v>19</v>
      </c>
      <c r="O172" t="s">
        <v>23</v>
      </c>
      <c r="P172" t="s">
        <v>21</v>
      </c>
    </row>
    <row r="173" spans="1:16" x14ac:dyDescent="0.2">
      <c r="A173">
        <v>21960</v>
      </c>
      <c r="B173" s="36">
        <v>36881</v>
      </c>
      <c r="C173" s="36">
        <v>37438</v>
      </c>
      <c r="D173" t="s">
        <v>22</v>
      </c>
      <c r="E173">
        <v>50</v>
      </c>
      <c r="F173">
        <v>17600</v>
      </c>
      <c r="G173">
        <v>17342.669999999998</v>
      </c>
      <c r="H173" s="35">
        <v>51.5</v>
      </c>
      <c r="I173" s="35">
        <v>49.6</v>
      </c>
      <c r="J173" s="37">
        <f t="shared" si="6"/>
        <v>-33439.999999999978</v>
      </c>
      <c r="K173" s="37">
        <f t="shared" si="7"/>
        <v>-32951.072999999975</v>
      </c>
      <c r="L173" t="s">
        <v>58</v>
      </c>
      <c r="M173" t="s">
        <v>18</v>
      </c>
      <c r="N173" t="s">
        <v>19</v>
      </c>
      <c r="O173" t="s">
        <v>23</v>
      </c>
      <c r="P173" t="s">
        <v>21</v>
      </c>
    </row>
    <row r="174" spans="1:16" x14ac:dyDescent="0.2">
      <c r="A174">
        <v>22395</v>
      </c>
      <c r="B174" s="36">
        <v>36923</v>
      </c>
      <c r="C174" s="36">
        <v>37438</v>
      </c>
      <c r="D174" t="s">
        <v>22</v>
      </c>
      <c r="E174">
        <v>50</v>
      </c>
      <c r="F174">
        <v>17600</v>
      </c>
      <c r="G174">
        <v>17342.669999999998</v>
      </c>
      <c r="H174" s="35">
        <v>92.5</v>
      </c>
      <c r="I174" s="35">
        <v>49.6</v>
      </c>
      <c r="J174" s="37">
        <f t="shared" si="6"/>
        <v>-755040</v>
      </c>
      <c r="K174" s="37">
        <f t="shared" si="7"/>
        <v>-744000.54299999995</v>
      </c>
      <c r="L174" t="s">
        <v>58</v>
      </c>
      <c r="M174" t="s">
        <v>18</v>
      </c>
      <c r="N174" t="s">
        <v>19</v>
      </c>
      <c r="O174" t="s">
        <v>23</v>
      </c>
      <c r="P174" t="s">
        <v>21</v>
      </c>
    </row>
    <row r="175" spans="1:16" x14ac:dyDescent="0.2">
      <c r="A175">
        <v>23721</v>
      </c>
      <c r="B175" s="36">
        <v>36963</v>
      </c>
      <c r="C175" s="36">
        <v>37438</v>
      </c>
      <c r="D175" t="s">
        <v>22</v>
      </c>
      <c r="E175">
        <v>50</v>
      </c>
      <c r="F175">
        <v>17600</v>
      </c>
      <c r="G175">
        <v>17342.669999999998</v>
      </c>
      <c r="H175" s="35">
        <v>51.5</v>
      </c>
      <c r="I175" s="35">
        <v>49.6</v>
      </c>
      <c r="J175" s="37">
        <f t="shared" si="6"/>
        <v>-33439.999999999978</v>
      </c>
      <c r="K175" s="37">
        <f t="shared" si="7"/>
        <v>-32951.072999999975</v>
      </c>
      <c r="L175" t="s">
        <v>58</v>
      </c>
      <c r="M175" t="s">
        <v>18</v>
      </c>
      <c r="N175" t="s">
        <v>19</v>
      </c>
      <c r="O175" t="s">
        <v>23</v>
      </c>
      <c r="P175" t="s">
        <v>21</v>
      </c>
    </row>
    <row r="176" spans="1:16" x14ac:dyDescent="0.2">
      <c r="A176">
        <v>23753</v>
      </c>
      <c r="B176" s="36">
        <v>36964</v>
      </c>
      <c r="C176" s="36">
        <v>37438</v>
      </c>
      <c r="D176" t="s">
        <v>22</v>
      </c>
      <c r="E176">
        <v>50</v>
      </c>
      <c r="F176">
        <v>17600</v>
      </c>
      <c r="G176">
        <v>17342.669999999998</v>
      </c>
      <c r="H176" s="35">
        <v>51</v>
      </c>
      <c r="I176" s="35">
        <v>49.6</v>
      </c>
      <c r="J176" s="37">
        <f t="shared" si="6"/>
        <v>-24639.999999999975</v>
      </c>
      <c r="K176" s="37">
        <f t="shared" si="7"/>
        <v>-24279.737999999972</v>
      </c>
      <c r="L176" t="s">
        <v>58</v>
      </c>
      <c r="M176" t="s">
        <v>18</v>
      </c>
      <c r="N176" t="s">
        <v>19</v>
      </c>
      <c r="O176" t="s">
        <v>23</v>
      </c>
      <c r="P176" t="s">
        <v>21</v>
      </c>
    </row>
    <row r="177" spans="1:16" x14ac:dyDescent="0.2">
      <c r="A177">
        <v>24170</v>
      </c>
      <c r="B177" s="36">
        <v>36997</v>
      </c>
      <c r="C177" s="36">
        <v>37438</v>
      </c>
      <c r="D177" t="s">
        <v>22</v>
      </c>
      <c r="E177">
        <v>50</v>
      </c>
      <c r="F177">
        <v>17600</v>
      </c>
      <c r="G177">
        <v>17342.669999999998</v>
      </c>
      <c r="H177" s="35">
        <v>91</v>
      </c>
      <c r="I177" s="35">
        <v>49.6</v>
      </c>
      <c r="J177" s="37">
        <f t="shared" si="6"/>
        <v>-728640</v>
      </c>
      <c r="K177" s="37">
        <f t="shared" si="7"/>
        <v>-717986.53799999994</v>
      </c>
      <c r="L177" t="s">
        <v>58</v>
      </c>
      <c r="M177" t="s">
        <v>18</v>
      </c>
      <c r="N177" t="s">
        <v>19</v>
      </c>
      <c r="O177" t="s">
        <v>23</v>
      </c>
      <c r="P177" t="s">
        <v>21</v>
      </c>
    </row>
    <row r="178" spans="1:16" x14ac:dyDescent="0.2">
      <c r="A178">
        <v>24536</v>
      </c>
      <c r="B178" s="36">
        <v>37018</v>
      </c>
      <c r="C178" s="36">
        <v>37438</v>
      </c>
      <c r="D178" t="s">
        <v>22</v>
      </c>
      <c r="E178">
        <v>50</v>
      </c>
      <c r="F178">
        <v>-17600</v>
      </c>
      <c r="G178">
        <v>-17342.669999999998</v>
      </c>
      <c r="H178" s="35">
        <v>46.3</v>
      </c>
      <c r="I178" s="35">
        <v>48.83</v>
      </c>
      <c r="J178" s="37">
        <f t="shared" si="6"/>
        <v>-44528.000000000022</v>
      </c>
      <c r="K178" s="37">
        <f t="shared" si="7"/>
        <v>-43876.955100000014</v>
      </c>
      <c r="L178" t="s">
        <v>58</v>
      </c>
      <c r="M178" t="s">
        <v>18</v>
      </c>
      <c r="N178" t="s">
        <v>19</v>
      </c>
      <c r="O178" t="s">
        <v>20</v>
      </c>
      <c r="P178" t="s">
        <v>21</v>
      </c>
    </row>
    <row r="179" spans="1:16" x14ac:dyDescent="0.2">
      <c r="A179">
        <v>24551</v>
      </c>
      <c r="B179" s="36">
        <v>37018</v>
      </c>
      <c r="C179" s="36">
        <v>37438</v>
      </c>
      <c r="D179" t="s">
        <v>22</v>
      </c>
      <c r="E179">
        <v>50</v>
      </c>
      <c r="F179">
        <v>-17600</v>
      </c>
      <c r="G179">
        <v>-17342.669999999998</v>
      </c>
      <c r="H179" s="35">
        <v>77.25</v>
      </c>
      <c r="I179" s="35">
        <v>48.83</v>
      </c>
      <c r="J179" s="37">
        <f t="shared" si="6"/>
        <v>500192.00000000006</v>
      </c>
      <c r="K179" s="37">
        <f t="shared" si="7"/>
        <v>492878.6814</v>
      </c>
      <c r="L179" t="s">
        <v>58</v>
      </c>
      <c r="M179" t="s">
        <v>18</v>
      </c>
      <c r="N179" t="s">
        <v>19</v>
      </c>
      <c r="O179" t="s">
        <v>20</v>
      </c>
      <c r="P179" t="s">
        <v>21</v>
      </c>
    </row>
    <row r="180" spans="1:16" x14ac:dyDescent="0.2">
      <c r="A180">
        <v>20435</v>
      </c>
      <c r="B180" s="36">
        <v>36791</v>
      </c>
      <c r="C180" s="36">
        <v>37469</v>
      </c>
      <c r="D180" t="s">
        <v>22</v>
      </c>
      <c r="E180">
        <v>50</v>
      </c>
      <c r="F180">
        <v>17600</v>
      </c>
      <c r="G180">
        <v>17305.22</v>
      </c>
      <c r="H180" s="35">
        <v>44.5</v>
      </c>
      <c r="I180" s="35">
        <v>49.6</v>
      </c>
      <c r="J180" s="37">
        <f t="shared" si="6"/>
        <v>89760.000000000029</v>
      </c>
      <c r="K180" s="37">
        <f t="shared" si="7"/>
        <v>88256.622000000032</v>
      </c>
      <c r="L180" t="s">
        <v>58</v>
      </c>
      <c r="M180" t="s">
        <v>18</v>
      </c>
      <c r="N180" t="s">
        <v>19</v>
      </c>
      <c r="O180" t="s">
        <v>23</v>
      </c>
      <c r="P180" t="s">
        <v>21</v>
      </c>
    </row>
    <row r="181" spans="1:16" x14ac:dyDescent="0.2">
      <c r="A181">
        <v>20472</v>
      </c>
      <c r="B181" s="36">
        <v>36826</v>
      </c>
      <c r="C181" s="36">
        <v>37469</v>
      </c>
      <c r="D181" t="s">
        <v>22</v>
      </c>
      <c r="E181">
        <v>25</v>
      </c>
      <c r="F181">
        <v>8800</v>
      </c>
      <c r="G181">
        <v>8652.61</v>
      </c>
      <c r="H181" s="35">
        <v>44.4</v>
      </c>
      <c r="I181" s="35">
        <v>49.6</v>
      </c>
      <c r="J181" s="37">
        <f t="shared" si="6"/>
        <v>45760.000000000022</v>
      </c>
      <c r="K181" s="37">
        <f t="shared" si="7"/>
        <v>44993.572000000029</v>
      </c>
      <c r="L181" t="s">
        <v>58</v>
      </c>
      <c r="M181" t="s">
        <v>18</v>
      </c>
      <c r="N181" t="s">
        <v>19</v>
      </c>
      <c r="O181" t="s">
        <v>23</v>
      </c>
      <c r="P181" t="s">
        <v>21</v>
      </c>
    </row>
    <row r="182" spans="1:16" x14ac:dyDescent="0.2">
      <c r="A182">
        <v>21671</v>
      </c>
      <c r="B182" s="36">
        <v>36861</v>
      </c>
      <c r="C182" s="36">
        <v>37469</v>
      </c>
      <c r="D182" t="s">
        <v>22</v>
      </c>
      <c r="E182">
        <v>50</v>
      </c>
      <c r="F182">
        <v>17600</v>
      </c>
      <c r="G182">
        <v>17305.22</v>
      </c>
      <c r="H182" s="35">
        <v>53</v>
      </c>
      <c r="I182" s="35">
        <v>49.6</v>
      </c>
      <c r="J182" s="37">
        <f t="shared" si="6"/>
        <v>-59839.999999999978</v>
      </c>
      <c r="K182" s="37">
        <f t="shared" si="7"/>
        <v>-58837.747999999978</v>
      </c>
      <c r="L182" t="s">
        <v>58</v>
      </c>
      <c r="M182" t="s">
        <v>18</v>
      </c>
      <c r="N182" t="s">
        <v>19</v>
      </c>
      <c r="O182" t="s">
        <v>23</v>
      </c>
      <c r="P182" t="s">
        <v>21</v>
      </c>
    </row>
    <row r="183" spans="1:16" x14ac:dyDescent="0.2">
      <c r="A183">
        <v>21960</v>
      </c>
      <c r="B183" s="36">
        <v>36881</v>
      </c>
      <c r="C183" s="36">
        <v>37469</v>
      </c>
      <c r="D183" t="s">
        <v>22</v>
      </c>
      <c r="E183">
        <v>50</v>
      </c>
      <c r="F183">
        <v>17600</v>
      </c>
      <c r="G183">
        <v>17305.22</v>
      </c>
      <c r="H183" s="35">
        <v>51.5</v>
      </c>
      <c r="I183" s="35">
        <v>49.6</v>
      </c>
      <c r="J183" s="37">
        <f t="shared" si="6"/>
        <v>-33439.999999999978</v>
      </c>
      <c r="K183" s="37">
        <f t="shared" si="7"/>
        <v>-32879.917999999976</v>
      </c>
      <c r="L183" t="s">
        <v>58</v>
      </c>
      <c r="M183" t="s">
        <v>18</v>
      </c>
      <c r="N183" t="s">
        <v>19</v>
      </c>
      <c r="O183" t="s">
        <v>23</v>
      </c>
      <c r="P183" t="s">
        <v>21</v>
      </c>
    </row>
    <row r="184" spans="1:16" x14ac:dyDescent="0.2">
      <c r="A184">
        <v>22395</v>
      </c>
      <c r="B184" s="36">
        <v>36923</v>
      </c>
      <c r="C184" s="36">
        <v>37469</v>
      </c>
      <c r="D184" t="s">
        <v>22</v>
      </c>
      <c r="E184">
        <v>50</v>
      </c>
      <c r="F184">
        <v>17600</v>
      </c>
      <c r="G184">
        <v>17305.22</v>
      </c>
      <c r="H184" s="35">
        <v>92.5</v>
      </c>
      <c r="I184" s="35">
        <v>49.6</v>
      </c>
      <c r="J184" s="37">
        <f t="shared" si="6"/>
        <v>-755040</v>
      </c>
      <c r="K184" s="37">
        <f t="shared" si="7"/>
        <v>-742393.93800000008</v>
      </c>
      <c r="L184" t="s">
        <v>58</v>
      </c>
      <c r="M184" t="s">
        <v>18</v>
      </c>
      <c r="N184" t="s">
        <v>19</v>
      </c>
      <c r="O184" t="s">
        <v>23</v>
      </c>
      <c r="P184" t="s">
        <v>21</v>
      </c>
    </row>
    <row r="185" spans="1:16" x14ac:dyDescent="0.2">
      <c r="A185">
        <v>23721</v>
      </c>
      <c r="B185" s="36">
        <v>36963</v>
      </c>
      <c r="C185" s="36">
        <v>37469</v>
      </c>
      <c r="D185" t="s">
        <v>22</v>
      </c>
      <c r="E185">
        <v>50</v>
      </c>
      <c r="F185">
        <v>17600</v>
      </c>
      <c r="G185">
        <v>17305.22</v>
      </c>
      <c r="H185" s="35">
        <v>51.5</v>
      </c>
      <c r="I185" s="35">
        <v>49.6</v>
      </c>
      <c r="J185" s="37">
        <f t="shared" si="6"/>
        <v>-33439.999999999978</v>
      </c>
      <c r="K185" s="37">
        <f t="shared" si="7"/>
        <v>-32879.917999999976</v>
      </c>
      <c r="L185" t="s">
        <v>58</v>
      </c>
      <c r="M185" t="s">
        <v>18</v>
      </c>
      <c r="N185" t="s">
        <v>19</v>
      </c>
      <c r="O185" t="s">
        <v>23</v>
      </c>
      <c r="P185" t="s">
        <v>21</v>
      </c>
    </row>
    <row r="186" spans="1:16" x14ac:dyDescent="0.2">
      <c r="A186">
        <v>23753</v>
      </c>
      <c r="B186" s="36">
        <v>36964</v>
      </c>
      <c r="C186" s="36">
        <v>37469</v>
      </c>
      <c r="D186" t="s">
        <v>22</v>
      </c>
      <c r="E186">
        <v>50</v>
      </c>
      <c r="F186">
        <v>17600</v>
      </c>
      <c r="G186">
        <v>17305.22</v>
      </c>
      <c r="H186" s="35">
        <v>51</v>
      </c>
      <c r="I186" s="35">
        <v>49.6</v>
      </c>
      <c r="J186" s="37">
        <f t="shared" si="6"/>
        <v>-24639.999999999975</v>
      </c>
      <c r="K186" s="37">
        <f t="shared" si="7"/>
        <v>-24227.307999999975</v>
      </c>
      <c r="L186" t="s">
        <v>58</v>
      </c>
      <c r="M186" t="s">
        <v>18</v>
      </c>
      <c r="N186" t="s">
        <v>19</v>
      </c>
      <c r="O186" t="s">
        <v>23</v>
      </c>
      <c r="P186" t="s">
        <v>21</v>
      </c>
    </row>
    <row r="187" spans="1:16" x14ac:dyDescent="0.2">
      <c r="A187">
        <v>24170</v>
      </c>
      <c r="B187" s="36">
        <v>36997</v>
      </c>
      <c r="C187" s="36">
        <v>37469</v>
      </c>
      <c r="D187" t="s">
        <v>22</v>
      </c>
      <c r="E187">
        <v>50</v>
      </c>
      <c r="F187">
        <v>17600</v>
      </c>
      <c r="G187">
        <v>17305.22</v>
      </c>
      <c r="H187" s="35">
        <v>91</v>
      </c>
      <c r="I187" s="35">
        <v>49.6</v>
      </c>
      <c r="J187" s="37">
        <f t="shared" si="6"/>
        <v>-728640</v>
      </c>
      <c r="K187" s="37">
        <f t="shared" si="7"/>
        <v>-716436.10800000001</v>
      </c>
      <c r="L187" t="s">
        <v>58</v>
      </c>
      <c r="M187" t="s">
        <v>18</v>
      </c>
      <c r="N187" t="s">
        <v>19</v>
      </c>
      <c r="O187" t="s">
        <v>23</v>
      </c>
      <c r="P187" t="s">
        <v>21</v>
      </c>
    </row>
    <row r="188" spans="1:16" x14ac:dyDescent="0.2">
      <c r="A188">
        <v>24536</v>
      </c>
      <c r="B188" s="36">
        <v>37018</v>
      </c>
      <c r="C188" s="36">
        <v>37469</v>
      </c>
      <c r="D188" t="s">
        <v>22</v>
      </c>
      <c r="E188">
        <v>50</v>
      </c>
      <c r="F188">
        <v>-17600</v>
      </c>
      <c r="G188">
        <v>-17305.22</v>
      </c>
      <c r="H188" s="35">
        <v>46.3</v>
      </c>
      <c r="I188" s="35">
        <v>48.83</v>
      </c>
      <c r="J188" s="37">
        <f t="shared" si="6"/>
        <v>-44528.000000000022</v>
      </c>
      <c r="K188" s="37">
        <f t="shared" si="7"/>
        <v>-43782.20660000002</v>
      </c>
      <c r="L188" t="s">
        <v>58</v>
      </c>
      <c r="M188" t="s">
        <v>18</v>
      </c>
      <c r="N188" t="s">
        <v>19</v>
      </c>
      <c r="O188" t="s">
        <v>20</v>
      </c>
      <c r="P188" t="s">
        <v>21</v>
      </c>
    </row>
    <row r="189" spans="1:16" x14ac:dyDescent="0.2">
      <c r="A189">
        <v>24551</v>
      </c>
      <c r="B189" s="36">
        <v>37018</v>
      </c>
      <c r="C189" s="36">
        <v>37469</v>
      </c>
      <c r="D189" t="s">
        <v>22</v>
      </c>
      <c r="E189">
        <v>50</v>
      </c>
      <c r="F189">
        <v>-17600</v>
      </c>
      <c r="G189">
        <v>-17305.22</v>
      </c>
      <c r="H189" s="35">
        <v>77.25</v>
      </c>
      <c r="I189" s="35">
        <v>48.83</v>
      </c>
      <c r="J189" s="37">
        <f t="shared" si="6"/>
        <v>500192.00000000006</v>
      </c>
      <c r="K189" s="37">
        <f t="shared" si="7"/>
        <v>491814.35240000009</v>
      </c>
      <c r="L189" t="s">
        <v>58</v>
      </c>
      <c r="M189" t="s">
        <v>18</v>
      </c>
      <c r="N189" t="s">
        <v>19</v>
      </c>
      <c r="O189" t="s">
        <v>20</v>
      </c>
      <c r="P189" t="s">
        <v>21</v>
      </c>
    </row>
    <row r="190" spans="1:16" x14ac:dyDescent="0.2">
      <c r="A190">
        <v>20435</v>
      </c>
      <c r="B190" s="36">
        <v>36791</v>
      </c>
      <c r="C190" s="36">
        <v>37500</v>
      </c>
      <c r="D190" t="s">
        <v>22</v>
      </c>
      <c r="E190">
        <v>50</v>
      </c>
      <c r="F190">
        <v>16000</v>
      </c>
      <c r="G190">
        <v>15697.57</v>
      </c>
      <c r="H190" s="35">
        <v>44.5</v>
      </c>
      <c r="I190" s="35">
        <v>26.4</v>
      </c>
      <c r="J190" s="37">
        <f t="shared" si="6"/>
        <v>-289600</v>
      </c>
      <c r="K190" s="37">
        <f t="shared" si="7"/>
        <v>-284126.01699999999</v>
      </c>
      <c r="L190" t="s">
        <v>58</v>
      </c>
      <c r="M190" t="s">
        <v>18</v>
      </c>
      <c r="N190" t="s">
        <v>19</v>
      </c>
      <c r="O190" t="s">
        <v>23</v>
      </c>
      <c r="P190" t="s">
        <v>21</v>
      </c>
    </row>
    <row r="191" spans="1:16" s="40" customFormat="1" x14ac:dyDescent="0.2">
      <c r="A191">
        <v>20472</v>
      </c>
      <c r="B191" s="36">
        <v>36826</v>
      </c>
      <c r="C191" s="36">
        <v>37500</v>
      </c>
      <c r="D191" t="s">
        <v>22</v>
      </c>
      <c r="E191">
        <v>25</v>
      </c>
      <c r="F191">
        <v>8000</v>
      </c>
      <c r="G191">
        <v>7848.78</v>
      </c>
      <c r="H191" s="35">
        <v>44.4</v>
      </c>
      <c r="I191" s="35">
        <v>26.4</v>
      </c>
      <c r="J191" s="37">
        <f t="shared" si="6"/>
        <v>-144000</v>
      </c>
      <c r="K191" s="37">
        <f t="shared" si="7"/>
        <v>-141278.04</v>
      </c>
      <c r="L191" t="s">
        <v>58</v>
      </c>
      <c r="M191" t="s">
        <v>18</v>
      </c>
      <c r="N191" t="s">
        <v>19</v>
      </c>
      <c r="O191" t="s">
        <v>23</v>
      </c>
      <c r="P191" t="s">
        <v>21</v>
      </c>
    </row>
    <row r="192" spans="1:16" x14ac:dyDescent="0.2">
      <c r="A192">
        <v>21671</v>
      </c>
      <c r="B192" s="36">
        <v>36861</v>
      </c>
      <c r="C192" s="36">
        <v>37500</v>
      </c>
      <c r="D192" t="s">
        <v>22</v>
      </c>
      <c r="E192">
        <v>50</v>
      </c>
      <c r="F192">
        <v>16000</v>
      </c>
      <c r="G192">
        <v>15697.57</v>
      </c>
      <c r="H192" s="35">
        <v>53</v>
      </c>
      <c r="I192" s="35">
        <v>26.4</v>
      </c>
      <c r="J192" s="37">
        <f t="shared" si="6"/>
        <v>-425600</v>
      </c>
      <c r="K192" s="37">
        <f t="shared" si="7"/>
        <v>-417555.36200000002</v>
      </c>
      <c r="L192" t="s">
        <v>58</v>
      </c>
      <c r="M192" t="s">
        <v>18</v>
      </c>
      <c r="N192" t="s">
        <v>19</v>
      </c>
      <c r="O192" t="s">
        <v>23</v>
      </c>
      <c r="P192" t="s">
        <v>21</v>
      </c>
    </row>
    <row r="193" spans="1:16" x14ac:dyDescent="0.2">
      <c r="A193">
        <v>21960</v>
      </c>
      <c r="B193" s="36">
        <v>36881</v>
      </c>
      <c r="C193" s="36">
        <v>37500</v>
      </c>
      <c r="D193" t="s">
        <v>22</v>
      </c>
      <c r="E193">
        <v>50</v>
      </c>
      <c r="F193">
        <v>16000</v>
      </c>
      <c r="G193">
        <v>15697.57</v>
      </c>
      <c r="H193" s="35">
        <v>51.5</v>
      </c>
      <c r="I193" s="35">
        <v>26.4</v>
      </c>
      <c r="J193" s="37">
        <f t="shared" si="6"/>
        <v>-401600</v>
      </c>
      <c r="K193" s="37">
        <f t="shared" si="7"/>
        <v>-394009.00700000004</v>
      </c>
      <c r="L193" t="s">
        <v>58</v>
      </c>
      <c r="M193" t="s">
        <v>18</v>
      </c>
      <c r="N193" t="s">
        <v>19</v>
      </c>
      <c r="O193" t="s">
        <v>23</v>
      </c>
      <c r="P193" t="s">
        <v>21</v>
      </c>
    </row>
    <row r="194" spans="1:16" x14ac:dyDescent="0.2">
      <c r="A194">
        <v>23721</v>
      </c>
      <c r="B194" s="36">
        <v>36963</v>
      </c>
      <c r="C194" s="36">
        <v>37500</v>
      </c>
      <c r="D194" t="s">
        <v>22</v>
      </c>
      <c r="E194">
        <v>50</v>
      </c>
      <c r="F194">
        <v>16000</v>
      </c>
      <c r="G194">
        <v>15697.57</v>
      </c>
      <c r="H194" s="35">
        <v>51.5</v>
      </c>
      <c r="I194" s="35">
        <v>26.4</v>
      </c>
      <c r="J194" s="37">
        <f t="shared" si="6"/>
        <v>-401600</v>
      </c>
      <c r="K194" s="37">
        <f t="shared" si="7"/>
        <v>-394009.00700000004</v>
      </c>
      <c r="L194" t="s">
        <v>58</v>
      </c>
      <c r="M194" t="s">
        <v>18</v>
      </c>
      <c r="N194" t="s">
        <v>19</v>
      </c>
      <c r="O194" t="s">
        <v>23</v>
      </c>
      <c r="P194" t="s">
        <v>21</v>
      </c>
    </row>
    <row r="195" spans="1:16" x14ac:dyDescent="0.2">
      <c r="A195">
        <v>23753</v>
      </c>
      <c r="B195" s="36">
        <v>36964</v>
      </c>
      <c r="C195" s="36">
        <v>37500</v>
      </c>
      <c r="D195" t="s">
        <v>22</v>
      </c>
      <c r="E195">
        <v>50</v>
      </c>
      <c r="F195">
        <v>16000</v>
      </c>
      <c r="G195">
        <v>15697.57</v>
      </c>
      <c r="H195" s="35">
        <v>51</v>
      </c>
      <c r="I195" s="35">
        <v>26.4</v>
      </c>
      <c r="J195" s="37">
        <f t="shared" si="6"/>
        <v>-393600</v>
      </c>
      <c r="K195" s="37">
        <f t="shared" si="7"/>
        <v>-386160.22200000001</v>
      </c>
      <c r="L195" t="s">
        <v>58</v>
      </c>
      <c r="M195" t="s">
        <v>18</v>
      </c>
      <c r="N195" t="s">
        <v>19</v>
      </c>
      <c r="O195" t="s">
        <v>23</v>
      </c>
      <c r="P195" t="s">
        <v>21</v>
      </c>
    </row>
    <row r="196" spans="1:16" x14ac:dyDescent="0.2">
      <c r="A196">
        <v>24536</v>
      </c>
      <c r="B196" s="36">
        <v>37018</v>
      </c>
      <c r="C196" s="36">
        <v>37500</v>
      </c>
      <c r="D196" t="s">
        <v>22</v>
      </c>
      <c r="E196">
        <v>50</v>
      </c>
      <c r="F196">
        <v>-16000</v>
      </c>
      <c r="G196">
        <v>-15697.57</v>
      </c>
      <c r="H196" s="35">
        <v>46.3</v>
      </c>
      <c r="I196" s="35">
        <v>25.99</v>
      </c>
      <c r="J196" s="37">
        <f t="shared" si="6"/>
        <v>324960</v>
      </c>
      <c r="K196" s="37">
        <f t="shared" si="7"/>
        <v>318817.64669999998</v>
      </c>
      <c r="L196" t="s">
        <v>58</v>
      </c>
      <c r="M196" t="s">
        <v>18</v>
      </c>
      <c r="N196" t="s">
        <v>19</v>
      </c>
      <c r="O196" t="s">
        <v>20</v>
      </c>
      <c r="P196" t="s">
        <v>21</v>
      </c>
    </row>
    <row r="197" spans="1:16" x14ac:dyDescent="0.2">
      <c r="A197">
        <v>20435</v>
      </c>
      <c r="B197" s="36">
        <v>36791</v>
      </c>
      <c r="C197" s="36">
        <v>37530</v>
      </c>
      <c r="D197" t="s">
        <v>22</v>
      </c>
      <c r="E197">
        <v>50</v>
      </c>
      <c r="F197">
        <v>18400</v>
      </c>
      <c r="G197">
        <v>18008.86</v>
      </c>
      <c r="H197" s="35">
        <v>44.5</v>
      </c>
      <c r="I197" s="35">
        <v>25.76</v>
      </c>
      <c r="J197" s="37">
        <f t="shared" si="6"/>
        <v>-344816</v>
      </c>
      <c r="K197" s="37">
        <f t="shared" si="7"/>
        <v>-337486.03639999998</v>
      </c>
      <c r="L197" t="s">
        <v>58</v>
      </c>
      <c r="M197" t="s">
        <v>18</v>
      </c>
      <c r="N197" t="s">
        <v>19</v>
      </c>
      <c r="O197" t="s">
        <v>23</v>
      </c>
      <c r="P197" t="s">
        <v>21</v>
      </c>
    </row>
    <row r="198" spans="1:16" x14ac:dyDescent="0.2">
      <c r="A198">
        <v>20472</v>
      </c>
      <c r="B198" s="36">
        <v>36826</v>
      </c>
      <c r="C198" s="36">
        <v>37530</v>
      </c>
      <c r="D198" t="s">
        <v>22</v>
      </c>
      <c r="E198">
        <v>25</v>
      </c>
      <c r="F198">
        <v>9200</v>
      </c>
      <c r="G198">
        <v>9004.43</v>
      </c>
      <c r="H198" s="35">
        <v>44.4</v>
      </c>
      <c r="I198" s="35">
        <v>25.76</v>
      </c>
      <c r="J198" s="37">
        <f t="shared" si="6"/>
        <v>-171487.99999999997</v>
      </c>
      <c r="K198" s="37">
        <f t="shared" si="7"/>
        <v>-167842.57519999999</v>
      </c>
      <c r="L198" t="s">
        <v>58</v>
      </c>
      <c r="M198" t="s">
        <v>18</v>
      </c>
      <c r="N198" t="s">
        <v>19</v>
      </c>
      <c r="O198" t="s">
        <v>23</v>
      </c>
      <c r="P198" t="s">
        <v>21</v>
      </c>
    </row>
    <row r="199" spans="1:16" x14ac:dyDescent="0.2">
      <c r="A199">
        <v>21671</v>
      </c>
      <c r="B199" s="36">
        <v>36861</v>
      </c>
      <c r="C199" s="36">
        <v>37530</v>
      </c>
      <c r="D199" t="s">
        <v>22</v>
      </c>
      <c r="E199">
        <v>50</v>
      </c>
      <c r="F199">
        <v>18400</v>
      </c>
      <c r="G199">
        <v>18008.86</v>
      </c>
      <c r="H199" s="35">
        <v>53</v>
      </c>
      <c r="I199" s="35">
        <v>25.76</v>
      </c>
      <c r="J199" s="37">
        <f t="shared" si="6"/>
        <v>-501216</v>
      </c>
      <c r="K199" s="37">
        <f t="shared" si="7"/>
        <v>-490561.34639999998</v>
      </c>
      <c r="L199" t="s">
        <v>58</v>
      </c>
      <c r="M199" t="s">
        <v>18</v>
      </c>
      <c r="N199" t="s">
        <v>19</v>
      </c>
      <c r="O199" t="s">
        <v>23</v>
      </c>
      <c r="P199" t="s">
        <v>21</v>
      </c>
    </row>
    <row r="200" spans="1:16" x14ac:dyDescent="0.2">
      <c r="A200">
        <v>21960</v>
      </c>
      <c r="B200" s="36">
        <v>36881</v>
      </c>
      <c r="C200" s="36">
        <v>37530</v>
      </c>
      <c r="D200" t="s">
        <v>22</v>
      </c>
      <c r="E200">
        <v>50</v>
      </c>
      <c r="F200">
        <v>18400</v>
      </c>
      <c r="G200">
        <v>18008.86</v>
      </c>
      <c r="H200" s="35">
        <v>51.5</v>
      </c>
      <c r="I200" s="35">
        <v>25.76</v>
      </c>
      <c r="J200" s="37">
        <f t="shared" si="6"/>
        <v>-473616</v>
      </c>
      <c r="K200" s="37">
        <f t="shared" si="7"/>
        <v>-463548.0564</v>
      </c>
      <c r="L200" t="s">
        <v>58</v>
      </c>
      <c r="M200" t="s">
        <v>18</v>
      </c>
      <c r="N200" t="s">
        <v>19</v>
      </c>
      <c r="O200" t="s">
        <v>23</v>
      </c>
      <c r="P200" t="s">
        <v>21</v>
      </c>
    </row>
    <row r="201" spans="1:16" x14ac:dyDescent="0.2">
      <c r="A201">
        <v>23721</v>
      </c>
      <c r="B201" s="36">
        <v>36963</v>
      </c>
      <c r="C201" s="36">
        <v>37530</v>
      </c>
      <c r="D201" t="s">
        <v>22</v>
      </c>
      <c r="E201">
        <v>50</v>
      </c>
      <c r="F201">
        <v>18400</v>
      </c>
      <c r="G201">
        <v>18008.86</v>
      </c>
      <c r="H201" s="35">
        <v>51.5</v>
      </c>
      <c r="I201" s="35">
        <v>25.76</v>
      </c>
      <c r="J201" s="37">
        <f t="shared" si="6"/>
        <v>-473616</v>
      </c>
      <c r="K201" s="37">
        <f t="shared" si="7"/>
        <v>-463548.0564</v>
      </c>
      <c r="L201" t="s">
        <v>58</v>
      </c>
      <c r="M201" t="s">
        <v>18</v>
      </c>
      <c r="N201" t="s">
        <v>19</v>
      </c>
      <c r="O201" t="s">
        <v>23</v>
      </c>
      <c r="P201" t="s">
        <v>21</v>
      </c>
    </row>
    <row r="202" spans="1:16" x14ac:dyDescent="0.2">
      <c r="A202">
        <v>23753</v>
      </c>
      <c r="B202" s="36">
        <v>36964</v>
      </c>
      <c r="C202" s="36">
        <v>37530</v>
      </c>
      <c r="D202" t="s">
        <v>22</v>
      </c>
      <c r="E202">
        <v>50</v>
      </c>
      <c r="F202">
        <v>18400</v>
      </c>
      <c r="G202">
        <v>18008.86</v>
      </c>
      <c r="H202" s="35">
        <v>51</v>
      </c>
      <c r="I202" s="35">
        <v>25.76</v>
      </c>
      <c r="J202" s="37">
        <f t="shared" si="6"/>
        <v>-464416</v>
      </c>
      <c r="K202" s="37">
        <f t="shared" si="7"/>
        <v>-454543.62640000001</v>
      </c>
      <c r="L202" t="s">
        <v>58</v>
      </c>
      <c r="M202" t="s">
        <v>18</v>
      </c>
      <c r="N202" t="s">
        <v>19</v>
      </c>
      <c r="O202" t="s">
        <v>23</v>
      </c>
      <c r="P202" t="s">
        <v>21</v>
      </c>
    </row>
    <row r="203" spans="1:16" x14ac:dyDescent="0.2">
      <c r="A203">
        <v>24536</v>
      </c>
      <c r="B203" s="36">
        <v>37018</v>
      </c>
      <c r="C203" s="36">
        <v>37530</v>
      </c>
      <c r="D203" t="s">
        <v>22</v>
      </c>
      <c r="E203">
        <v>50</v>
      </c>
      <c r="F203">
        <v>-18400</v>
      </c>
      <c r="G203">
        <v>-18008.86</v>
      </c>
      <c r="H203" s="35">
        <v>46.3</v>
      </c>
      <c r="I203" s="35">
        <v>25.36</v>
      </c>
      <c r="J203" s="37">
        <f t="shared" si="6"/>
        <v>385295.99999999994</v>
      </c>
      <c r="K203" s="37">
        <f t="shared" si="7"/>
        <v>377105.52839999995</v>
      </c>
      <c r="L203" t="s">
        <v>58</v>
      </c>
      <c r="M203" t="s">
        <v>18</v>
      </c>
      <c r="N203" t="s">
        <v>19</v>
      </c>
      <c r="O203" t="s">
        <v>20</v>
      </c>
      <c r="P203" t="s">
        <v>21</v>
      </c>
    </row>
    <row r="204" spans="1:16" x14ac:dyDescent="0.2">
      <c r="A204">
        <v>20435</v>
      </c>
      <c r="B204" s="36">
        <v>36791</v>
      </c>
      <c r="C204" s="36">
        <v>37561</v>
      </c>
      <c r="D204" t="s">
        <v>22</v>
      </c>
      <c r="E204">
        <v>50</v>
      </c>
      <c r="F204">
        <v>16000</v>
      </c>
      <c r="G204">
        <v>15619.43</v>
      </c>
      <c r="H204" s="35">
        <v>44.5</v>
      </c>
      <c r="I204" s="35">
        <v>25.92</v>
      </c>
      <c r="J204" s="37">
        <f t="shared" si="6"/>
        <v>-297280</v>
      </c>
      <c r="K204" s="37">
        <f t="shared" si="7"/>
        <v>-290209.00939999998</v>
      </c>
      <c r="L204" t="s">
        <v>58</v>
      </c>
      <c r="M204" t="s">
        <v>18</v>
      </c>
      <c r="N204" t="s">
        <v>19</v>
      </c>
      <c r="O204" t="s">
        <v>23</v>
      </c>
      <c r="P204" t="s">
        <v>21</v>
      </c>
    </row>
    <row r="205" spans="1:16" x14ac:dyDescent="0.2">
      <c r="A205">
        <v>20472</v>
      </c>
      <c r="B205" s="36">
        <v>36826</v>
      </c>
      <c r="C205" s="36">
        <v>37561</v>
      </c>
      <c r="D205" t="s">
        <v>22</v>
      </c>
      <c r="E205">
        <v>25</v>
      </c>
      <c r="F205">
        <v>8000</v>
      </c>
      <c r="G205">
        <v>7809.71</v>
      </c>
      <c r="H205" s="35">
        <v>44.4</v>
      </c>
      <c r="I205" s="35">
        <v>25.92</v>
      </c>
      <c r="J205" s="37">
        <f t="shared" si="6"/>
        <v>-147839.99999999997</v>
      </c>
      <c r="K205" s="37">
        <f t="shared" si="7"/>
        <v>-144323.44079999998</v>
      </c>
      <c r="L205" t="s">
        <v>58</v>
      </c>
      <c r="M205" t="s">
        <v>18</v>
      </c>
      <c r="N205" t="s">
        <v>19</v>
      </c>
      <c r="O205" t="s">
        <v>23</v>
      </c>
      <c r="P205" t="s">
        <v>21</v>
      </c>
    </row>
    <row r="206" spans="1:16" x14ac:dyDescent="0.2">
      <c r="A206">
        <v>21671</v>
      </c>
      <c r="B206" s="36">
        <v>36861</v>
      </c>
      <c r="C206" s="36">
        <v>37561</v>
      </c>
      <c r="D206" t="s">
        <v>22</v>
      </c>
      <c r="E206">
        <v>50</v>
      </c>
      <c r="F206">
        <v>16000</v>
      </c>
      <c r="G206">
        <v>15619.43</v>
      </c>
      <c r="H206" s="35">
        <v>53</v>
      </c>
      <c r="I206" s="35">
        <v>25.92</v>
      </c>
      <c r="J206" s="37">
        <f t="shared" si="6"/>
        <v>-433280</v>
      </c>
      <c r="K206" s="37">
        <f t="shared" si="7"/>
        <v>-422974.16440000001</v>
      </c>
      <c r="L206" t="s">
        <v>58</v>
      </c>
      <c r="M206" t="s">
        <v>18</v>
      </c>
      <c r="N206" t="s">
        <v>19</v>
      </c>
      <c r="O206" t="s">
        <v>23</v>
      </c>
      <c r="P206" t="s">
        <v>21</v>
      </c>
    </row>
    <row r="207" spans="1:16" x14ac:dyDescent="0.2">
      <c r="A207">
        <v>21960</v>
      </c>
      <c r="B207" s="36">
        <v>36881</v>
      </c>
      <c r="C207" s="36">
        <v>37561</v>
      </c>
      <c r="D207" t="s">
        <v>22</v>
      </c>
      <c r="E207">
        <v>50</v>
      </c>
      <c r="F207">
        <v>16000</v>
      </c>
      <c r="G207">
        <v>15619.43</v>
      </c>
      <c r="H207" s="35">
        <v>51.5</v>
      </c>
      <c r="I207" s="35">
        <v>25.92</v>
      </c>
      <c r="J207" s="37">
        <f t="shared" si="6"/>
        <v>-409280</v>
      </c>
      <c r="K207" s="37">
        <f t="shared" si="7"/>
        <v>-399545.01939999999</v>
      </c>
      <c r="L207" t="s">
        <v>58</v>
      </c>
      <c r="M207" t="s">
        <v>18</v>
      </c>
      <c r="N207" t="s">
        <v>19</v>
      </c>
      <c r="O207" t="s">
        <v>23</v>
      </c>
      <c r="P207" t="s">
        <v>21</v>
      </c>
    </row>
    <row r="208" spans="1:16" x14ac:dyDescent="0.2">
      <c r="A208">
        <v>23721</v>
      </c>
      <c r="B208" s="36">
        <v>36963</v>
      </c>
      <c r="C208" s="36">
        <v>37561</v>
      </c>
      <c r="D208" t="s">
        <v>22</v>
      </c>
      <c r="E208">
        <v>50</v>
      </c>
      <c r="F208">
        <v>16000</v>
      </c>
      <c r="G208">
        <v>15619.43</v>
      </c>
      <c r="H208" s="35">
        <v>51.5</v>
      </c>
      <c r="I208" s="35">
        <v>25.92</v>
      </c>
      <c r="J208" s="37">
        <f t="shared" si="6"/>
        <v>-409280</v>
      </c>
      <c r="K208" s="37">
        <f t="shared" si="7"/>
        <v>-399545.01939999999</v>
      </c>
      <c r="L208" t="s">
        <v>58</v>
      </c>
      <c r="M208" t="s">
        <v>18</v>
      </c>
      <c r="N208" t="s">
        <v>19</v>
      </c>
      <c r="O208" t="s">
        <v>23</v>
      </c>
      <c r="P208" t="s">
        <v>21</v>
      </c>
    </row>
    <row r="209" spans="1:16" x14ac:dyDescent="0.2">
      <c r="A209">
        <v>23753</v>
      </c>
      <c r="B209" s="36">
        <v>36964</v>
      </c>
      <c r="C209" s="36">
        <v>37561</v>
      </c>
      <c r="D209" t="s">
        <v>22</v>
      </c>
      <c r="E209">
        <v>50</v>
      </c>
      <c r="F209">
        <v>16000</v>
      </c>
      <c r="G209">
        <v>15619.43</v>
      </c>
      <c r="H209" s="35">
        <v>51</v>
      </c>
      <c r="I209" s="35">
        <v>25.92</v>
      </c>
      <c r="J209" s="37">
        <f t="shared" si="6"/>
        <v>-401280</v>
      </c>
      <c r="K209" s="37">
        <f t="shared" si="7"/>
        <v>-391735.30439999996</v>
      </c>
      <c r="L209" t="s">
        <v>58</v>
      </c>
      <c r="M209" t="s">
        <v>18</v>
      </c>
      <c r="N209" t="s">
        <v>19</v>
      </c>
      <c r="O209" t="s">
        <v>23</v>
      </c>
      <c r="P209" t="s">
        <v>21</v>
      </c>
    </row>
    <row r="210" spans="1:16" x14ac:dyDescent="0.2">
      <c r="A210">
        <v>24536</v>
      </c>
      <c r="B210" s="36">
        <v>37018</v>
      </c>
      <c r="C210" s="36">
        <v>37561</v>
      </c>
      <c r="D210" t="s">
        <v>22</v>
      </c>
      <c r="E210">
        <v>50</v>
      </c>
      <c r="F210">
        <v>-16000</v>
      </c>
      <c r="G210">
        <v>-15619.43</v>
      </c>
      <c r="H210" s="35">
        <v>46.3</v>
      </c>
      <c r="I210" s="35">
        <v>25.52</v>
      </c>
      <c r="J210" s="37">
        <f t="shared" si="6"/>
        <v>332479.99999999994</v>
      </c>
      <c r="K210" s="37">
        <f t="shared" si="7"/>
        <v>324571.75539999997</v>
      </c>
      <c r="L210" t="s">
        <v>58</v>
      </c>
      <c r="M210" t="s">
        <v>18</v>
      </c>
      <c r="N210" t="s">
        <v>19</v>
      </c>
      <c r="O210" t="s">
        <v>20</v>
      </c>
      <c r="P210" t="s">
        <v>21</v>
      </c>
    </row>
    <row r="211" spans="1:16" x14ac:dyDescent="0.2">
      <c r="A211">
        <v>20435</v>
      </c>
      <c r="B211" s="36">
        <v>36791</v>
      </c>
      <c r="C211" s="36">
        <v>37591</v>
      </c>
      <c r="D211" t="s">
        <v>22</v>
      </c>
      <c r="E211">
        <v>50</v>
      </c>
      <c r="F211">
        <v>16800</v>
      </c>
      <c r="G211">
        <v>16355.46</v>
      </c>
      <c r="H211" s="35">
        <v>44.5</v>
      </c>
      <c r="I211" s="35">
        <v>25.92</v>
      </c>
      <c r="J211" s="37">
        <f t="shared" si="6"/>
        <v>-312144</v>
      </c>
      <c r="K211" s="37">
        <f t="shared" si="7"/>
        <v>-303884.44679999998</v>
      </c>
      <c r="L211" t="s">
        <v>58</v>
      </c>
      <c r="M211" t="s">
        <v>18</v>
      </c>
      <c r="N211" t="s">
        <v>19</v>
      </c>
      <c r="O211" t="s">
        <v>23</v>
      </c>
      <c r="P211" t="s">
        <v>21</v>
      </c>
    </row>
    <row r="212" spans="1:16" x14ac:dyDescent="0.2">
      <c r="A212">
        <v>20472</v>
      </c>
      <c r="B212" s="36">
        <v>36826</v>
      </c>
      <c r="C212" s="36">
        <v>37591</v>
      </c>
      <c r="D212" t="s">
        <v>22</v>
      </c>
      <c r="E212">
        <v>25</v>
      </c>
      <c r="F212">
        <v>8400</v>
      </c>
      <c r="G212">
        <v>8177.73</v>
      </c>
      <c r="H212" s="35">
        <v>44.4</v>
      </c>
      <c r="I212" s="35">
        <v>25.92</v>
      </c>
      <c r="J212" s="37">
        <f t="shared" si="6"/>
        <v>-155231.99999999997</v>
      </c>
      <c r="K212" s="37">
        <f t="shared" si="7"/>
        <v>-151124.45039999997</v>
      </c>
      <c r="L212" t="s">
        <v>58</v>
      </c>
      <c r="M212" t="s">
        <v>18</v>
      </c>
      <c r="N212" t="s">
        <v>19</v>
      </c>
      <c r="O212" t="s">
        <v>23</v>
      </c>
      <c r="P212" t="s">
        <v>21</v>
      </c>
    </row>
    <row r="213" spans="1:16" x14ac:dyDescent="0.2">
      <c r="A213">
        <v>21671</v>
      </c>
      <c r="B213" s="36">
        <v>36861</v>
      </c>
      <c r="C213" s="36">
        <v>37591</v>
      </c>
      <c r="D213" t="s">
        <v>22</v>
      </c>
      <c r="E213">
        <v>50</v>
      </c>
      <c r="F213">
        <v>16800</v>
      </c>
      <c r="G213">
        <v>16355.46</v>
      </c>
      <c r="H213" s="35">
        <v>53</v>
      </c>
      <c r="I213" s="35">
        <v>25.92</v>
      </c>
      <c r="J213" s="37">
        <f t="shared" si="6"/>
        <v>-454944</v>
      </c>
      <c r="K213" s="37">
        <f t="shared" si="7"/>
        <v>-442905.85679999995</v>
      </c>
      <c r="L213" t="s">
        <v>58</v>
      </c>
      <c r="M213" t="s">
        <v>18</v>
      </c>
      <c r="N213" t="s">
        <v>19</v>
      </c>
      <c r="O213" t="s">
        <v>23</v>
      </c>
      <c r="P213" t="s">
        <v>21</v>
      </c>
    </row>
    <row r="214" spans="1:16" x14ac:dyDescent="0.2">
      <c r="A214">
        <v>21960</v>
      </c>
      <c r="B214" s="36">
        <v>36881</v>
      </c>
      <c r="C214" s="36">
        <v>37591</v>
      </c>
      <c r="D214" t="s">
        <v>22</v>
      </c>
      <c r="E214">
        <v>50</v>
      </c>
      <c r="F214">
        <v>16800</v>
      </c>
      <c r="G214">
        <v>16355.46</v>
      </c>
      <c r="H214" s="35">
        <v>51.5</v>
      </c>
      <c r="I214" s="35">
        <v>25.92</v>
      </c>
      <c r="J214" s="37">
        <f t="shared" si="6"/>
        <v>-429744</v>
      </c>
      <c r="K214" s="37">
        <f t="shared" si="7"/>
        <v>-418372.66679999995</v>
      </c>
      <c r="L214" t="s">
        <v>58</v>
      </c>
      <c r="M214" t="s">
        <v>18</v>
      </c>
      <c r="N214" t="s">
        <v>19</v>
      </c>
      <c r="O214" t="s">
        <v>23</v>
      </c>
      <c r="P214" t="s">
        <v>21</v>
      </c>
    </row>
    <row r="215" spans="1:16" x14ac:dyDescent="0.2">
      <c r="A215">
        <v>23721</v>
      </c>
      <c r="B215" s="36">
        <v>36963</v>
      </c>
      <c r="C215" s="36">
        <v>37591</v>
      </c>
      <c r="D215" t="s">
        <v>22</v>
      </c>
      <c r="E215">
        <v>50</v>
      </c>
      <c r="F215">
        <v>16800</v>
      </c>
      <c r="G215">
        <v>16355.46</v>
      </c>
      <c r="H215" s="35">
        <v>51.5</v>
      </c>
      <c r="I215" s="35">
        <v>25.92</v>
      </c>
      <c r="J215" s="37">
        <f t="shared" si="6"/>
        <v>-429744</v>
      </c>
      <c r="K215" s="37">
        <f t="shared" si="7"/>
        <v>-418372.66679999995</v>
      </c>
      <c r="L215" t="s">
        <v>58</v>
      </c>
      <c r="M215" t="s">
        <v>18</v>
      </c>
      <c r="N215" t="s">
        <v>19</v>
      </c>
      <c r="O215" t="s">
        <v>23</v>
      </c>
      <c r="P215" t="s">
        <v>21</v>
      </c>
    </row>
    <row r="216" spans="1:16" x14ac:dyDescent="0.2">
      <c r="A216">
        <v>23753</v>
      </c>
      <c r="B216" s="36">
        <v>36964</v>
      </c>
      <c r="C216" s="36">
        <v>37591</v>
      </c>
      <c r="D216" t="s">
        <v>22</v>
      </c>
      <c r="E216">
        <v>50</v>
      </c>
      <c r="F216">
        <v>16800</v>
      </c>
      <c r="G216">
        <v>16355.46</v>
      </c>
      <c r="H216" s="35">
        <v>51</v>
      </c>
      <c r="I216" s="35">
        <v>25.92</v>
      </c>
      <c r="J216" s="37">
        <f t="shared" si="6"/>
        <v>-421344</v>
      </c>
      <c r="K216" s="37">
        <f t="shared" si="7"/>
        <v>-410194.93679999997</v>
      </c>
      <c r="L216" t="s">
        <v>58</v>
      </c>
      <c r="M216" t="s">
        <v>18</v>
      </c>
      <c r="N216" t="s">
        <v>19</v>
      </c>
      <c r="O216" t="s">
        <v>23</v>
      </c>
      <c r="P216" t="s">
        <v>21</v>
      </c>
    </row>
    <row r="217" spans="1:16" x14ac:dyDescent="0.2">
      <c r="A217">
        <v>24536</v>
      </c>
      <c r="B217" s="36">
        <v>37018</v>
      </c>
      <c r="C217" s="36">
        <v>37591</v>
      </c>
      <c r="D217" t="s">
        <v>22</v>
      </c>
      <c r="E217">
        <v>50</v>
      </c>
      <c r="F217">
        <v>-16800</v>
      </c>
      <c r="G217">
        <v>-16355.46</v>
      </c>
      <c r="H217" s="35">
        <v>46.3</v>
      </c>
      <c r="I217" s="35">
        <v>25.52</v>
      </c>
      <c r="J217" s="37">
        <f t="shared" si="6"/>
        <v>349103.99999999994</v>
      </c>
      <c r="K217" s="37">
        <f t="shared" si="7"/>
        <v>339866.45879999996</v>
      </c>
      <c r="L217" t="s">
        <v>58</v>
      </c>
      <c r="M217" t="s">
        <v>18</v>
      </c>
      <c r="N217" t="s">
        <v>19</v>
      </c>
      <c r="O217" t="s">
        <v>20</v>
      </c>
      <c r="P217" t="s">
        <v>21</v>
      </c>
    </row>
    <row r="218" spans="1:16" x14ac:dyDescent="0.2">
      <c r="A218">
        <v>20469</v>
      </c>
      <c r="B218" s="36">
        <v>36798</v>
      </c>
      <c r="C218" s="36">
        <v>37622</v>
      </c>
      <c r="D218" t="s">
        <v>22</v>
      </c>
      <c r="E218">
        <v>50</v>
      </c>
      <c r="F218">
        <v>17600</v>
      </c>
      <c r="G218">
        <v>17083.53</v>
      </c>
      <c r="H218" s="35">
        <v>42</v>
      </c>
      <c r="I218" s="35">
        <v>32.67</v>
      </c>
      <c r="J218" s="37">
        <f t="shared" si="6"/>
        <v>-164207.99999999997</v>
      </c>
      <c r="K218" s="37">
        <f t="shared" si="7"/>
        <v>-159389.33489999996</v>
      </c>
      <c r="L218" t="s">
        <v>58</v>
      </c>
      <c r="M218" t="s">
        <v>18</v>
      </c>
      <c r="N218" t="s">
        <v>19</v>
      </c>
      <c r="O218" t="s">
        <v>23</v>
      </c>
      <c r="P218" t="s">
        <v>21</v>
      </c>
    </row>
    <row r="219" spans="1:16" x14ac:dyDescent="0.2">
      <c r="A219">
        <v>21982</v>
      </c>
      <c r="B219" s="36">
        <v>36887</v>
      </c>
      <c r="C219" s="36">
        <v>37622</v>
      </c>
      <c r="D219" t="s">
        <v>22</v>
      </c>
      <c r="E219">
        <v>100</v>
      </c>
      <c r="F219">
        <v>35200</v>
      </c>
      <c r="G219">
        <v>34167.06</v>
      </c>
      <c r="H219" s="35">
        <v>44.75</v>
      </c>
      <c r="I219" s="35">
        <v>32.67</v>
      </c>
      <c r="J219" s="37">
        <f t="shared" si="6"/>
        <v>-425215.99999999994</v>
      </c>
      <c r="K219" s="37">
        <f t="shared" si="7"/>
        <v>-412738.0847999999</v>
      </c>
      <c r="L219" t="s">
        <v>58</v>
      </c>
      <c r="M219" t="s">
        <v>18</v>
      </c>
      <c r="N219" t="s">
        <v>19</v>
      </c>
      <c r="O219" t="s">
        <v>23</v>
      </c>
      <c r="P219" t="s">
        <v>21</v>
      </c>
    </row>
    <row r="220" spans="1:16" x14ac:dyDescent="0.2">
      <c r="A220">
        <v>20469</v>
      </c>
      <c r="B220" s="36">
        <v>36798</v>
      </c>
      <c r="C220" s="36">
        <v>37653</v>
      </c>
      <c r="D220" t="s">
        <v>22</v>
      </c>
      <c r="E220">
        <v>50</v>
      </c>
      <c r="F220">
        <v>16000</v>
      </c>
      <c r="G220">
        <v>15484.11</v>
      </c>
      <c r="H220" s="35">
        <v>42</v>
      </c>
      <c r="I220" s="35">
        <v>32.67</v>
      </c>
      <c r="J220" s="37">
        <f t="shared" si="6"/>
        <v>-149279.99999999997</v>
      </c>
      <c r="K220" s="37">
        <f t="shared" si="7"/>
        <v>-144466.74629999997</v>
      </c>
      <c r="L220" t="s">
        <v>58</v>
      </c>
      <c r="M220" t="s">
        <v>18</v>
      </c>
      <c r="N220" t="s">
        <v>19</v>
      </c>
      <c r="O220" t="s">
        <v>23</v>
      </c>
      <c r="P220" t="s">
        <v>21</v>
      </c>
    </row>
    <row r="221" spans="1:16" x14ac:dyDescent="0.2">
      <c r="A221">
        <v>21982</v>
      </c>
      <c r="B221" s="36">
        <v>36887</v>
      </c>
      <c r="C221" s="36">
        <v>37653</v>
      </c>
      <c r="D221" t="s">
        <v>22</v>
      </c>
      <c r="E221">
        <v>100</v>
      </c>
      <c r="F221">
        <v>32000</v>
      </c>
      <c r="G221">
        <v>30968.23</v>
      </c>
      <c r="H221" s="35">
        <v>44.75</v>
      </c>
      <c r="I221" s="35">
        <v>32.67</v>
      </c>
      <c r="J221" s="37">
        <f t="shared" ref="J221:J267" si="8">(+I221-H221)*F221</f>
        <v>-386559.99999999994</v>
      </c>
      <c r="K221" s="37">
        <f t="shared" ref="K221:K267" si="9">(+I221-H221)*G221</f>
        <v>-374096.21839999995</v>
      </c>
      <c r="L221" t="s">
        <v>58</v>
      </c>
      <c r="M221" t="s">
        <v>18</v>
      </c>
      <c r="N221" t="s">
        <v>19</v>
      </c>
      <c r="O221" t="s">
        <v>23</v>
      </c>
      <c r="P221" t="s">
        <v>21</v>
      </c>
    </row>
    <row r="222" spans="1:16" x14ac:dyDescent="0.2">
      <c r="A222">
        <v>20469</v>
      </c>
      <c r="B222" s="36">
        <v>36798</v>
      </c>
      <c r="C222" s="36">
        <v>37681</v>
      </c>
      <c r="D222" t="s">
        <v>22</v>
      </c>
      <c r="E222">
        <v>50</v>
      </c>
      <c r="F222">
        <v>16800</v>
      </c>
      <c r="G222">
        <v>16206.04</v>
      </c>
      <c r="H222" s="35">
        <v>42</v>
      </c>
      <c r="I222" s="35">
        <v>29.54</v>
      </c>
      <c r="J222" s="37">
        <f t="shared" si="8"/>
        <v>-209328</v>
      </c>
      <c r="K222" s="37">
        <f t="shared" si="9"/>
        <v>-201927.25840000002</v>
      </c>
      <c r="L222" t="s">
        <v>58</v>
      </c>
      <c r="M222" t="s">
        <v>18</v>
      </c>
      <c r="N222" t="s">
        <v>19</v>
      </c>
      <c r="O222" t="s">
        <v>23</v>
      </c>
      <c r="P222" t="s">
        <v>21</v>
      </c>
    </row>
    <row r="223" spans="1:16" x14ac:dyDescent="0.2">
      <c r="A223">
        <v>21982</v>
      </c>
      <c r="B223" s="36">
        <v>36887</v>
      </c>
      <c r="C223" s="36">
        <v>37681</v>
      </c>
      <c r="D223" t="s">
        <v>22</v>
      </c>
      <c r="E223">
        <v>100</v>
      </c>
      <c r="F223">
        <v>33600</v>
      </c>
      <c r="G223">
        <v>32412.09</v>
      </c>
      <c r="H223" s="35">
        <v>44.75</v>
      </c>
      <c r="I223" s="35">
        <v>29.54</v>
      </c>
      <c r="J223" s="37">
        <f t="shared" si="8"/>
        <v>-511056</v>
      </c>
      <c r="K223" s="37">
        <f t="shared" si="9"/>
        <v>-492987.88890000002</v>
      </c>
      <c r="L223" t="s">
        <v>58</v>
      </c>
      <c r="M223" t="s">
        <v>18</v>
      </c>
      <c r="N223" t="s">
        <v>19</v>
      </c>
      <c r="O223" t="s">
        <v>23</v>
      </c>
      <c r="P223" t="s">
        <v>21</v>
      </c>
    </row>
    <row r="224" spans="1:16" x14ac:dyDescent="0.2">
      <c r="A224">
        <v>20469</v>
      </c>
      <c r="B224" s="36">
        <v>36798</v>
      </c>
      <c r="C224" s="36">
        <v>37712</v>
      </c>
      <c r="D224" t="s">
        <v>22</v>
      </c>
      <c r="E224">
        <v>50</v>
      </c>
      <c r="F224">
        <v>17600</v>
      </c>
      <c r="G224">
        <v>16920.189999999999</v>
      </c>
      <c r="H224" s="35">
        <v>42</v>
      </c>
      <c r="I224" s="35">
        <v>29.54</v>
      </c>
      <c r="J224" s="37">
        <f t="shared" si="8"/>
        <v>-219296.00000000003</v>
      </c>
      <c r="K224" s="37">
        <f t="shared" si="9"/>
        <v>-210825.5674</v>
      </c>
      <c r="L224" t="s">
        <v>58</v>
      </c>
      <c r="M224" t="s">
        <v>18</v>
      </c>
      <c r="N224" t="s">
        <v>19</v>
      </c>
      <c r="O224" t="s">
        <v>23</v>
      </c>
      <c r="P224" t="s">
        <v>21</v>
      </c>
    </row>
    <row r="225" spans="1:16" x14ac:dyDescent="0.2">
      <c r="A225">
        <v>21982</v>
      </c>
      <c r="B225" s="36">
        <v>36887</v>
      </c>
      <c r="C225" s="36">
        <v>37712</v>
      </c>
      <c r="D225" t="s">
        <v>22</v>
      </c>
      <c r="E225">
        <v>100</v>
      </c>
      <c r="F225">
        <v>35200</v>
      </c>
      <c r="G225">
        <v>33840.379999999997</v>
      </c>
      <c r="H225" s="35">
        <v>44.75</v>
      </c>
      <c r="I225" s="35">
        <v>29.54</v>
      </c>
      <c r="J225" s="37">
        <f t="shared" si="8"/>
        <v>-535392</v>
      </c>
      <c r="K225" s="37">
        <f t="shared" si="9"/>
        <v>-514712.17979999998</v>
      </c>
      <c r="L225" t="s">
        <v>58</v>
      </c>
      <c r="M225" t="s">
        <v>18</v>
      </c>
      <c r="N225" t="s">
        <v>19</v>
      </c>
      <c r="O225" t="s">
        <v>23</v>
      </c>
      <c r="P225" t="s">
        <v>21</v>
      </c>
    </row>
    <row r="226" spans="1:16" x14ac:dyDescent="0.2">
      <c r="A226">
        <v>20469</v>
      </c>
      <c r="B226" s="36">
        <v>36798</v>
      </c>
      <c r="C226" s="36">
        <v>37742</v>
      </c>
      <c r="D226" t="s">
        <v>22</v>
      </c>
      <c r="E226">
        <v>50</v>
      </c>
      <c r="F226">
        <v>16800</v>
      </c>
      <c r="G226">
        <v>16093.94</v>
      </c>
      <c r="H226" s="35">
        <v>42</v>
      </c>
      <c r="I226" s="35">
        <v>31.97</v>
      </c>
      <c r="J226" s="37">
        <f t="shared" si="8"/>
        <v>-168504.00000000003</v>
      </c>
      <c r="K226" s="37">
        <f t="shared" si="9"/>
        <v>-161422.21820000003</v>
      </c>
      <c r="L226" t="s">
        <v>58</v>
      </c>
      <c r="M226" t="s">
        <v>18</v>
      </c>
      <c r="N226" t="s">
        <v>19</v>
      </c>
      <c r="O226" t="s">
        <v>23</v>
      </c>
      <c r="P226" t="s">
        <v>21</v>
      </c>
    </row>
    <row r="227" spans="1:16" x14ac:dyDescent="0.2">
      <c r="A227">
        <v>21982</v>
      </c>
      <c r="B227" s="36">
        <v>36887</v>
      </c>
      <c r="C227" s="36">
        <v>37742</v>
      </c>
      <c r="D227" t="s">
        <v>22</v>
      </c>
      <c r="E227">
        <v>100</v>
      </c>
      <c r="F227">
        <v>33600</v>
      </c>
      <c r="G227">
        <v>32187.89</v>
      </c>
      <c r="H227" s="35">
        <v>44.75</v>
      </c>
      <c r="I227" s="35">
        <v>31.97</v>
      </c>
      <c r="J227" s="37">
        <f t="shared" si="8"/>
        <v>-429408.00000000006</v>
      </c>
      <c r="K227" s="37">
        <f t="shared" si="9"/>
        <v>-411361.23420000001</v>
      </c>
      <c r="L227" t="s">
        <v>58</v>
      </c>
      <c r="M227" t="s">
        <v>18</v>
      </c>
      <c r="N227" t="s">
        <v>19</v>
      </c>
      <c r="O227" t="s">
        <v>23</v>
      </c>
      <c r="P227" t="s">
        <v>21</v>
      </c>
    </row>
    <row r="228" spans="1:16" x14ac:dyDescent="0.2">
      <c r="A228">
        <v>20469</v>
      </c>
      <c r="B228" s="36">
        <v>36798</v>
      </c>
      <c r="C228" s="36">
        <v>37773</v>
      </c>
      <c r="D228" t="s">
        <v>22</v>
      </c>
      <c r="E228">
        <v>50</v>
      </c>
      <c r="F228">
        <v>16800</v>
      </c>
      <c r="G228">
        <v>16035.32</v>
      </c>
      <c r="H228" s="35">
        <v>42</v>
      </c>
      <c r="I228" s="35">
        <v>39.96</v>
      </c>
      <c r="J228" s="37">
        <f t="shared" si="8"/>
        <v>-34271.999999999985</v>
      </c>
      <c r="K228" s="37">
        <f t="shared" si="9"/>
        <v>-32712.052799999987</v>
      </c>
      <c r="L228" t="s">
        <v>58</v>
      </c>
      <c r="M228" t="s">
        <v>18</v>
      </c>
      <c r="N228" t="s">
        <v>19</v>
      </c>
      <c r="O228" t="s">
        <v>23</v>
      </c>
      <c r="P228" t="s">
        <v>21</v>
      </c>
    </row>
    <row r="229" spans="1:16" x14ac:dyDescent="0.2">
      <c r="A229">
        <v>21982</v>
      </c>
      <c r="B229" s="36">
        <v>36887</v>
      </c>
      <c r="C229" s="36">
        <v>37773</v>
      </c>
      <c r="D229" t="s">
        <v>22</v>
      </c>
      <c r="E229">
        <v>100</v>
      </c>
      <c r="F229">
        <v>33600</v>
      </c>
      <c r="G229">
        <v>32070.65</v>
      </c>
      <c r="H229" s="35">
        <v>44.75</v>
      </c>
      <c r="I229" s="35">
        <v>39.96</v>
      </c>
      <c r="J229" s="37">
        <f t="shared" si="8"/>
        <v>-160943.99999999997</v>
      </c>
      <c r="K229" s="37">
        <f t="shared" si="9"/>
        <v>-153618.41349999997</v>
      </c>
      <c r="L229" t="s">
        <v>58</v>
      </c>
      <c r="M229" t="s">
        <v>18</v>
      </c>
      <c r="N229" t="s">
        <v>19</v>
      </c>
      <c r="O229" t="s">
        <v>23</v>
      </c>
      <c r="P229" t="s">
        <v>21</v>
      </c>
    </row>
    <row r="230" spans="1:16" x14ac:dyDescent="0.2">
      <c r="A230">
        <v>20469</v>
      </c>
      <c r="B230" s="36">
        <v>36798</v>
      </c>
      <c r="C230" s="36">
        <v>37803</v>
      </c>
      <c r="D230" t="s">
        <v>22</v>
      </c>
      <c r="E230">
        <v>50</v>
      </c>
      <c r="F230">
        <v>17600</v>
      </c>
      <c r="G230">
        <v>16735.18</v>
      </c>
      <c r="H230" s="35">
        <v>42</v>
      </c>
      <c r="I230" s="35">
        <v>53.86</v>
      </c>
      <c r="J230" s="37">
        <f t="shared" si="8"/>
        <v>208736</v>
      </c>
      <c r="K230" s="37">
        <f t="shared" si="9"/>
        <v>198479.23480000001</v>
      </c>
      <c r="L230" t="s">
        <v>58</v>
      </c>
      <c r="M230" t="s">
        <v>18</v>
      </c>
      <c r="N230" t="s">
        <v>19</v>
      </c>
      <c r="O230" t="s">
        <v>23</v>
      </c>
      <c r="P230" t="s">
        <v>21</v>
      </c>
    </row>
    <row r="231" spans="1:16" x14ac:dyDescent="0.2">
      <c r="A231">
        <v>21982</v>
      </c>
      <c r="B231" s="36">
        <v>36887</v>
      </c>
      <c r="C231" s="36">
        <v>37803</v>
      </c>
      <c r="D231" t="s">
        <v>22</v>
      </c>
      <c r="E231">
        <v>100</v>
      </c>
      <c r="F231">
        <v>35200</v>
      </c>
      <c r="G231">
        <v>33470.370000000003</v>
      </c>
      <c r="H231" s="35">
        <v>44.75</v>
      </c>
      <c r="I231" s="35">
        <v>53.86</v>
      </c>
      <c r="J231" s="37">
        <f t="shared" si="8"/>
        <v>320672</v>
      </c>
      <c r="K231" s="37">
        <f t="shared" si="9"/>
        <v>304915.07069999998</v>
      </c>
      <c r="L231" t="s">
        <v>58</v>
      </c>
      <c r="M231" t="s">
        <v>18</v>
      </c>
      <c r="N231" t="s">
        <v>19</v>
      </c>
      <c r="O231" t="s">
        <v>23</v>
      </c>
      <c r="P231" t="s">
        <v>21</v>
      </c>
    </row>
    <row r="232" spans="1:16" x14ac:dyDescent="0.2">
      <c r="A232">
        <v>20469</v>
      </c>
      <c r="B232" s="36">
        <v>36798</v>
      </c>
      <c r="C232" s="36">
        <v>37834</v>
      </c>
      <c r="D232" t="s">
        <v>22</v>
      </c>
      <c r="E232">
        <v>50</v>
      </c>
      <c r="F232">
        <v>16800</v>
      </c>
      <c r="G232">
        <v>15911.43</v>
      </c>
      <c r="H232" s="35">
        <v>42</v>
      </c>
      <c r="I232" s="35">
        <v>53.86</v>
      </c>
      <c r="J232" s="37">
        <f t="shared" si="8"/>
        <v>199248</v>
      </c>
      <c r="K232" s="37">
        <f t="shared" si="9"/>
        <v>188709.55979999999</v>
      </c>
      <c r="L232" t="s">
        <v>58</v>
      </c>
      <c r="M232" t="s">
        <v>18</v>
      </c>
      <c r="N232" t="s">
        <v>19</v>
      </c>
      <c r="O232" t="s">
        <v>23</v>
      </c>
      <c r="P232" t="s">
        <v>21</v>
      </c>
    </row>
    <row r="233" spans="1:16" x14ac:dyDescent="0.2">
      <c r="A233">
        <v>21982</v>
      </c>
      <c r="B233" s="36">
        <v>36887</v>
      </c>
      <c r="C233" s="36">
        <v>37834</v>
      </c>
      <c r="D233" t="s">
        <v>22</v>
      </c>
      <c r="E233">
        <v>100</v>
      </c>
      <c r="F233">
        <v>33600</v>
      </c>
      <c r="G233">
        <v>31822.87</v>
      </c>
      <c r="H233" s="35">
        <v>44.75</v>
      </c>
      <c r="I233" s="35">
        <v>53.86</v>
      </c>
      <c r="J233" s="37">
        <f t="shared" si="8"/>
        <v>306096</v>
      </c>
      <c r="K233" s="37">
        <f t="shared" si="9"/>
        <v>289906.34569999995</v>
      </c>
      <c r="L233" t="s">
        <v>58</v>
      </c>
      <c r="M233" t="s">
        <v>18</v>
      </c>
      <c r="N233" t="s">
        <v>19</v>
      </c>
      <c r="O233" t="s">
        <v>23</v>
      </c>
      <c r="P233" t="s">
        <v>21</v>
      </c>
    </row>
    <row r="234" spans="1:16" x14ac:dyDescent="0.2">
      <c r="A234">
        <v>20469</v>
      </c>
      <c r="B234" s="36">
        <v>36798</v>
      </c>
      <c r="C234" s="36">
        <v>37865</v>
      </c>
      <c r="D234" t="s">
        <v>22</v>
      </c>
      <c r="E234">
        <v>50</v>
      </c>
      <c r="F234">
        <v>16800</v>
      </c>
      <c r="G234">
        <v>15847.79</v>
      </c>
      <c r="H234" s="35">
        <v>42</v>
      </c>
      <c r="I234" s="35">
        <v>28.67</v>
      </c>
      <c r="J234" s="37">
        <f t="shared" si="8"/>
        <v>-223943.99999999997</v>
      </c>
      <c r="K234" s="37">
        <f t="shared" si="9"/>
        <v>-211251.04069999998</v>
      </c>
      <c r="L234" t="s">
        <v>58</v>
      </c>
      <c r="M234" t="s">
        <v>18</v>
      </c>
      <c r="N234" t="s">
        <v>19</v>
      </c>
      <c r="O234" t="s">
        <v>23</v>
      </c>
      <c r="P234" t="s">
        <v>21</v>
      </c>
    </row>
    <row r="235" spans="1:16" x14ac:dyDescent="0.2">
      <c r="A235">
        <v>21982</v>
      </c>
      <c r="B235" s="36">
        <v>36887</v>
      </c>
      <c r="C235" s="36">
        <v>37865</v>
      </c>
      <c r="D235" t="s">
        <v>22</v>
      </c>
      <c r="E235">
        <v>100</v>
      </c>
      <c r="F235">
        <v>33600</v>
      </c>
      <c r="G235">
        <v>31695.57</v>
      </c>
      <c r="H235" s="35">
        <v>44.75</v>
      </c>
      <c r="I235" s="35">
        <v>28.67</v>
      </c>
      <c r="J235" s="37">
        <f t="shared" si="8"/>
        <v>-540288</v>
      </c>
      <c r="K235" s="37">
        <f t="shared" si="9"/>
        <v>-509664.76559999993</v>
      </c>
      <c r="L235" t="s">
        <v>58</v>
      </c>
      <c r="M235" t="s">
        <v>18</v>
      </c>
      <c r="N235" t="s">
        <v>19</v>
      </c>
      <c r="O235" t="s">
        <v>23</v>
      </c>
      <c r="P235" t="s">
        <v>21</v>
      </c>
    </row>
    <row r="236" spans="1:16" x14ac:dyDescent="0.2">
      <c r="A236">
        <v>20469</v>
      </c>
      <c r="B236" s="36">
        <v>36798</v>
      </c>
      <c r="C236" s="36">
        <v>37895</v>
      </c>
      <c r="D236" t="s">
        <v>22</v>
      </c>
      <c r="E236">
        <v>50</v>
      </c>
      <c r="F236">
        <v>18400</v>
      </c>
      <c r="G236">
        <v>17285.740000000002</v>
      </c>
      <c r="H236" s="35">
        <v>42</v>
      </c>
      <c r="I236" s="35">
        <v>27.97</v>
      </c>
      <c r="J236" s="37">
        <f t="shared" si="8"/>
        <v>-258152.00000000003</v>
      </c>
      <c r="K236" s="37">
        <f t="shared" si="9"/>
        <v>-242518.93220000004</v>
      </c>
      <c r="L236" t="s">
        <v>58</v>
      </c>
      <c r="M236" t="s">
        <v>18</v>
      </c>
      <c r="N236" t="s">
        <v>19</v>
      </c>
      <c r="O236" t="s">
        <v>23</v>
      </c>
      <c r="P236" t="s">
        <v>21</v>
      </c>
    </row>
    <row r="237" spans="1:16" x14ac:dyDescent="0.2">
      <c r="A237">
        <v>21982</v>
      </c>
      <c r="B237" s="36">
        <v>36887</v>
      </c>
      <c r="C237" s="36">
        <v>37895</v>
      </c>
      <c r="D237" t="s">
        <v>22</v>
      </c>
      <c r="E237">
        <v>100</v>
      </c>
      <c r="F237">
        <v>36800</v>
      </c>
      <c r="G237">
        <v>34571.480000000003</v>
      </c>
      <c r="H237" s="35">
        <v>44.75</v>
      </c>
      <c r="I237" s="35">
        <v>27.97</v>
      </c>
      <c r="J237" s="37">
        <f t="shared" si="8"/>
        <v>-617504</v>
      </c>
      <c r="K237" s="37">
        <f t="shared" si="9"/>
        <v>-580109.43440000014</v>
      </c>
      <c r="L237" t="s">
        <v>58</v>
      </c>
      <c r="M237" t="s">
        <v>18</v>
      </c>
      <c r="N237" t="s">
        <v>19</v>
      </c>
      <c r="O237" t="s">
        <v>23</v>
      </c>
      <c r="P237" t="s">
        <v>21</v>
      </c>
    </row>
    <row r="238" spans="1:16" x14ac:dyDescent="0.2">
      <c r="A238">
        <v>20469</v>
      </c>
      <c r="B238" s="36">
        <v>36798</v>
      </c>
      <c r="C238" s="36">
        <v>37926</v>
      </c>
      <c r="D238" t="s">
        <v>22</v>
      </c>
      <c r="E238">
        <v>50</v>
      </c>
      <c r="F238">
        <v>15200</v>
      </c>
      <c r="G238">
        <v>14220.57</v>
      </c>
      <c r="H238" s="35">
        <v>42</v>
      </c>
      <c r="I238" s="35">
        <v>28.15</v>
      </c>
      <c r="J238" s="37">
        <f t="shared" si="8"/>
        <v>-210520.00000000003</v>
      </c>
      <c r="K238" s="37">
        <f t="shared" si="9"/>
        <v>-196954.89450000002</v>
      </c>
      <c r="L238" t="s">
        <v>58</v>
      </c>
      <c r="M238" t="s">
        <v>18</v>
      </c>
      <c r="N238" t="s">
        <v>19</v>
      </c>
      <c r="O238" t="s">
        <v>23</v>
      </c>
      <c r="P238" t="s">
        <v>21</v>
      </c>
    </row>
    <row r="239" spans="1:16" x14ac:dyDescent="0.2">
      <c r="A239">
        <v>21982</v>
      </c>
      <c r="B239" s="36">
        <v>36887</v>
      </c>
      <c r="C239" s="36">
        <v>37926</v>
      </c>
      <c r="D239" t="s">
        <v>22</v>
      </c>
      <c r="E239">
        <v>100</v>
      </c>
      <c r="F239">
        <v>30400</v>
      </c>
      <c r="G239">
        <v>28441.15</v>
      </c>
      <c r="H239" s="35">
        <v>44.75</v>
      </c>
      <c r="I239" s="35">
        <v>28.15</v>
      </c>
      <c r="J239" s="37">
        <f t="shared" si="8"/>
        <v>-504640.00000000006</v>
      </c>
      <c r="K239" s="37">
        <f t="shared" si="9"/>
        <v>-472123.09000000008</v>
      </c>
      <c r="L239" t="s">
        <v>58</v>
      </c>
      <c r="M239" t="s">
        <v>18</v>
      </c>
      <c r="N239" t="s">
        <v>19</v>
      </c>
      <c r="O239" t="s">
        <v>23</v>
      </c>
      <c r="P239" t="s">
        <v>21</v>
      </c>
    </row>
    <row r="240" spans="1:16" x14ac:dyDescent="0.2">
      <c r="A240">
        <v>20469</v>
      </c>
      <c r="B240" s="36">
        <v>36798</v>
      </c>
      <c r="C240" s="36">
        <v>37956</v>
      </c>
      <c r="D240" t="s">
        <v>22</v>
      </c>
      <c r="E240">
        <v>50</v>
      </c>
      <c r="F240">
        <v>17600</v>
      </c>
      <c r="G240">
        <v>16395.3</v>
      </c>
      <c r="H240" s="35">
        <v>42</v>
      </c>
      <c r="I240" s="35">
        <v>28.15</v>
      </c>
      <c r="J240" s="37">
        <f t="shared" si="8"/>
        <v>-243760.00000000003</v>
      </c>
      <c r="K240" s="37">
        <f t="shared" si="9"/>
        <v>-227074.905</v>
      </c>
      <c r="L240" t="s">
        <v>58</v>
      </c>
      <c r="M240" t="s">
        <v>18</v>
      </c>
      <c r="N240" t="s">
        <v>19</v>
      </c>
      <c r="O240" t="s">
        <v>23</v>
      </c>
      <c r="P240" t="s">
        <v>21</v>
      </c>
    </row>
    <row r="241" spans="1:16" s="40" customFormat="1" x14ac:dyDescent="0.2">
      <c r="A241">
        <v>21982</v>
      </c>
      <c r="B241" s="36">
        <v>36887</v>
      </c>
      <c r="C241" s="36">
        <v>37956</v>
      </c>
      <c r="D241" t="s">
        <v>22</v>
      </c>
      <c r="E241">
        <v>100</v>
      </c>
      <c r="F241">
        <v>35200</v>
      </c>
      <c r="G241">
        <v>32790.6</v>
      </c>
      <c r="H241" s="35">
        <v>44.75</v>
      </c>
      <c r="I241" s="35">
        <v>28.15</v>
      </c>
      <c r="J241" s="37">
        <f t="shared" si="8"/>
        <v>-584320</v>
      </c>
      <c r="K241" s="37">
        <f t="shared" si="9"/>
        <v>-544323.96000000008</v>
      </c>
      <c r="L241" t="s">
        <v>58</v>
      </c>
      <c r="M241" t="s">
        <v>18</v>
      </c>
      <c r="N241" t="s">
        <v>19</v>
      </c>
      <c r="O241" t="s">
        <v>23</v>
      </c>
      <c r="P241" t="s">
        <v>21</v>
      </c>
    </row>
    <row r="242" spans="1:16" x14ac:dyDescent="0.2">
      <c r="A242">
        <v>22017</v>
      </c>
      <c r="B242" s="36">
        <v>36896</v>
      </c>
      <c r="C242" s="36">
        <v>37226</v>
      </c>
      <c r="D242" t="s">
        <v>24</v>
      </c>
      <c r="E242">
        <v>25</v>
      </c>
      <c r="F242">
        <v>775</v>
      </c>
      <c r="G242">
        <v>772.6</v>
      </c>
      <c r="H242" s="35">
        <v>165</v>
      </c>
      <c r="I242" s="41">
        <v>17.5</v>
      </c>
      <c r="J242" s="37">
        <f t="shared" si="8"/>
        <v>-114312.5</v>
      </c>
      <c r="K242" s="37">
        <f t="shared" si="9"/>
        <v>-113958.5</v>
      </c>
      <c r="L242" t="s">
        <v>58</v>
      </c>
      <c r="M242" t="s">
        <v>25</v>
      </c>
      <c r="N242" t="s">
        <v>19</v>
      </c>
      <c r="O242" t="s">
        <v>23</v>
      </c>
      <c r="P242" t="s">
        <v>21</v>
      </c>
    </row>
    <row r="243" spans="1:16" x14ac:dyDescent="0.2">
      <c r="A243">
        <v>22018</v>
      </c>
      <c r="B243" s="36">
        <v>36896</v>
      </c>
      <c r="C243" s="36">
        <v>37226</v>
      </c>
      <c r="D243" t="s">
        <v>24</v>
      </c>
      <c r="E243">
        <v>50</v>
      </c>
      <c r="F243">
        <v>1550</v>
      </c>
      <c r="G243">
        <v>1545.21</v>
      </c>
      <c r="H243" s="35">
        <v>165</v>
      </c>
      <c r="I243" s="41">
        <v>17.5</v>
      </c>
      <c r="J243" s="37">
        <f t="shared" si="8"/>
        <v>-228625</v>
      </c>
      <c r="K243" s="37">
        <f t="shared" si="9"/>
        <v>-227918.47500000001</v>
      </c>
      <c r="L243" t="s">
        <v>58</v>
      </c>
      <c r="M243" t="s">
        <v>25</v>
      </c>
      <c r="N243" t="s">
        <v>19</v>
      </c>
      <c r="O243" t="s">
        <v>23</v>
      </c>
      <c r="P243" t="s">
        <v>21</v>
      </c>
    </row>
    <row r="244" spans="1:16" x14ac:dyDescent="0.2">
      <c r="A244">
        <v>22390</v>
      </c>
      <c r="B244" s="36">
        <v>36922</v>
      </c>
      <c r="C244" s="36">
        <v>37257</v>
      </c>
      <c r="D244" t="s">
        <v>24</v>
      </c>
      <c r="E244">
        <v>50</v>
      </c>
      <c r="F244">
        <v>1550</v>
      </c>
      <c r="G244">
        <v>1542.48</v>
      </c>
      <c r="H244" s="35">
        <v>90</v>
      </c>
      <c r="I244" s="35">
        <v>48.75</v>
      </c>
      <c r="J244" s="37">
        <f t="shared" si="8"/>
        <v>-63937.5</v>
      </c>
      <c r="K244" s="37">
        <f t="shared" si="9"/>
        <v>-63627.3</v>
      </c>
      <c r="L244" t="s">
        <v>58</v>
      </c>
      <c r="M244" t="s">
        <v>25</v>
      </c>
      <c r="N244" t="s">
        <v>19</v>
      </c>
      <c r="O244" t="s">
        <v>23</v>
      </c>
      <c r="P244" t="s">
        <v>21</v>
      </c>
    </row>
    <row r="245" spans="1:16" s="40" customFormat="1" x14ac:dyDescent="0.2">
      <c r="A245">
        <v>22390</v>
      </c>
      <c r="B245" s="36">
        <v>36922</v>
      </c>
      <c r="C245" s="36">
        <v>37288</v>
      </c>
      <c r="D245" t="s">
        <v>24</v>
      </c>
      <c r="E245">
        <v>50</v>
      </c>
      <c r="F245">
        <v>1400</v>
      </c>
      <c r="G245">
        <v>1391.16</v>
      </c>
      <c r="H245" s="35">
        <v>90</v>
      </c>
      <c r="I245" s="35">
        <v>48.75</v>
      </c>
      <c r="J245" s="37">
        <f t="shared" si="8"/>
        <v>-57750</v>
      </c>
      <c r="K245" s="37">
        <f t="shared" si="9"/>
        <v>-57385.350000000006</v>
      </c>
      <c r="L245" t="s">
        <v>58</v>
      </c>
      <c r="M245" t="s">
        <v>25</v>
      </c>
      <c r="N245" t="s">
        <v>19</v>
      </c>
      <c r="O245" t="s">
        <v>23</v>
      </c>
      <c r="P245" t="s">
        <v>21</v>
      </c>
    </row>
    <row r="246" spans="1:16" x14ac:dyDescent="0.2">
      <c r="A246">
        <v>22390</v>
      </c>
      <c r="B246" s="36">
        <v>36922</v>
      </c>
      <c r="C246" s="36">
        <v>37316</v>
      </c>
      <c r="D246" t="s">
        <v>24</v>
      </c>
      <c r="E246">
        <v>50</v>
      </c>
      <c r="F246">
        <v>1550</v>
      </c>
      <c r="G246">
        <v>1537.68</v>
      </c>
      <c r="H246" s="35">
        <v>90</v>
      </c>
      <c r="I246" s="35">
        <v>48.75</v>
      </c>
      <c r="J246" s="37">
        <f t="shared" si="8"/>
        <v>-63937.5</v>
      </c>
      <c r="K246" s="37">
        <f t="shared" si="9"/>
        <v>-63429.3</v>
      </c>
      <c r="L246" t="s">
        <v>58</v>
      </c>
      <c r="M246" t="s">
        <v>25</v>
      </c>
      <c r="N246" t="s">
        <v>19</v>
      </c>
      <c r="O246" t="s">
        <v>23</v>
      </c>
      <c r="P246" t="s">
        <v>21</v>
      </c>
    </row>
    <row r="247" spans="1:16" x14ac:dyDescent="0.2">
      <c r="A247">
        <v>22390</v>
      </c>
      <c r="B247" s="36">
        <v>36922</v>
      </c>
      <c r="C247" s="36">
        <v>37347</v>
      </c>
      <c r="D247" t="s">
        <v>24</v>
      </c>
      <c r="E247">
        <v>50</v>
      </c>
      <c r="F247">
        <v>1500</v>
      </c>
      <c r="G247">
        <v>1486.07</v>
      </c>
      <c r="H247" s="35">
        <v>90</v>
      </c>
      <c r="I247" s="35">
        <v>48.75</v>
      </c>
      <c r="J247" s="37">
        <f t="shared" si="8"/>
        <v>-61875</v>
      </c>
      <c r="K247" s="37">
        <f t="shared" si="9"/>
        <v>-61300.387499999997</v>
      </c>
      <c r="L247" t="s">
        <v>58</v>
      </c>
      <c r="M247" t="s">
        <v>25</v>
      </c>
      <c r="N247" t="s">
        <v>19</v>
      </c>
      <c r="O247" t="s">
        <v>23</v>
      </c>
      <c r="P247" t="s">
        <v>21</v>
      </c>
    </row>
    <row r="248" spans="1:16" x14ac:dyDescent="0.2">
      <c r="A248">
        <v>22390</v>
      </c>
      <c r="B248" s="36">
        <v>36922</v>
      </c>
      <c r="C248" s="36">
        <v>37377</v>
      </c>
      <c r="D248" t="s">
        <v>24</v>
      </c>
      <c r="E248">
        <v>50</v>
      </c>
      <c r="F248">
        <v>1550</v>
      </c>
      <c r="G248">
        <v>1532.9</v>
      </c>
      <c r="H248" s="35">
        <v>90</v>
      </c>
      <c r="I248" s="35">
        <v>48.75</v>
      </c>
      <c r="J248" s="37">
        <f t="shared" si="8"/>
        <v>-63937.5</v>
      </c>
      <c r="K248" s="37">
        <f t="shared" si="9"/>
        <v>-63232.125000000007</v>
      </c>
      <c r="L248" t="s">
        <v>58</v>
      </c>
      <c r="M248" t="s">
        <v>25</v>
      </c>
      <c r="N248" t="s">
        <v>19</v>
      </c>
      <c r="O248" t="s">
        <v>23</v>
      </c>
      <c r="P248" t="s">
        <v>21</v>
      </c>
    </row>
    <row r="249" spans="1:16" s="40" customFormat="1" x14ac:dyDescent="0.2">
      <c r="A249">
        <v>22390</v>
      </c>
      <c r="B249" s="36">
        <v>36922</v>
      </c>
      <c r="C249" s="36">
        <v>37408</v>
      </c>
      <c r="D249" t="s">
        <v>24</v>
      </c>
      <c r="E249">
        <v>50</v>
      </c>
      <c r="F249">
        <v>1500</v>
      </c>
      <c r="G249">
        <v>1480.89</v>
      </c>
      <c r="H249" s="35">
        <v>90</v>
      </c>
      <c r="I249" s="35">
        <v>117</v>
      </c>
      <c r="J249" s="37">
        <f t="shared" si="8"/>
        <v>40500</v>
      </c>
      <c r="K249" s="37">
        <f t="shared" si="9"/>
        <v>39984.030000000006</v>
      </c>
      <c r="L249" t="s">
        <v>58</v>
      </c>
      <c r="M249" t="s">
        <v>25</v>
      </c>
      <c r="N249" t="s">
        <v>19</v>
      </c>
      <c r="O249" t="s">
        <v>23</v>
      </c>
      <c r="P249" t="s">
        <v>21</v>
      </c>
    </row>
    <row r="250" spans="1:16" x14ac:dyDescent="0.2">
      <c r="A250">
        <v>24517</v>
      </c>
      <c r="B250" s="36">
        <v>37014</v>
      </c>
      <c r="C250" s="36">
        <v>37408</v>
      </c>
      <c r="D250" t="s">
        <v>24</v>
      </c>
      <c r="E250">
        <v>50</v>
      </c>
      <c r="F250">
        <v>1500</v>
      </c>
      <c r="G250">
        <v>1480.89</v>
      </c>
      <c r="H250" s="35">
        <v>95.24</v>
      </c>
      <c r="I250" s="35">
        <v>117</v>
      </c>
      <c r="J250" s="37">
        <f t="shared" si="8"/>
        <v>32640.000000000007</v>
      </c>
      <c r="K250" s="37">
        <f t="shared" si="9"/>
        <v>32224.166400000009</v>
      </c>
      <c r="L250" t="s">
        <v>58</v>
      </c>
      <c r="M250" t="s">
        <v>25</v>
      </c>
      <c r="N250" t="s">
        <v>19</v>
      </c>
      <c r="O250" t="s">
        <v>23</v>
      </c>
      <c r="P250" t="s">
        <v>21</v>
      </c>
    </row>
    <row r="251" spans="1:16" x14ac:dyDescent="0.2">
      <c r="A251">
        <v>24519</v>
      </c>
      <c r="B251" s="36">
        <v>37014</v>
      </c>
      <c r="C251" s="36">
        <v>37408</v>
      </c>
      <c r="D251" t="s">
        <v>24</v>
      </c>
      <c r="E251">
        <v>25</v>
      </c>
      <c r="F251">
        <v>750</v>
      </c>
      <c r="G251">
        <v>740.45</v>
      </c>
      <c r="H251" s="35">
        <v>142.74</v>
      </c>
      <c r="I251" s="35">
        <v>117</v>
      </c>
      <c r="J251" s="37">
        <f t="shared" si="8"/>
        <v>-19305.000000000007</v>
      </c>
      <c r="K251" s="37">
        <f t="shared" si="9"/>
        <v>-19059.183000000008</v>
      </c>
      <c r="L251" t="s">
        <v>58</v>
      </c>
      <c r="M251" t="s">
        <v>25</v>
      </c>
      <c r="N251" t="s">
        <v>19</v>
      </c>
      <c r="O251" t="s">
        <v>23</v>
      </c>
      <c r="P251" t="s">
        <v>21</v>
      </c>
    </row>
    <row r="252" spans="1:16" s="40" customFormat="1" x14ac:dyDescent="0.2">
      <c r="A252">
        <v>22390</v>
      </c>
      <c r="B252" s="36">
        <v>36922</v>
      </c>
      <c r="C252" s="36">
        <v>37438</v>
      </c>
      <c r="D252" t="s">
        <v>24</v>
      </c>
      <c r="E252">
        <v>50</v>
      </c>
      <c r="F252">
        <v>1550</v>
      </c>
      <c r="G252">
        <v>1527.34</v>
      </c>
      <c r="H252" s="35">
        <v>90</v>
      </c>
      <c r="I252" s="35">
        <v>123.5</v>
      </c>
      <c r="J252" s="37">
        <f t="shared" si="8"/>
        <v>51925</v>
      </c>
      <c r="K252" s="37">
        <f t="shared" si="9"/>
        <v>51165.89</v>
      </c>
      <c r="L252" t="s">
        <v>58</v>
      </c>
      <c r="M252" t="s">
        <v>25</v>
      </c>
      <c r="N252" t="s">
        <v>19</v>
      </c>
      <c r="O252" t="s">
        <v>23</v>
      </c>
      <c r="P252" t="s">
        <v>21</v>
      </c>
    </row>
    <row r="253" spans="1:16" x14ac:dyDescent="0.2">
      <c r="A253">
        <v>24517</v>
      </c>
      <c r="B253" s="36">
        <v>37014</v>
      </c>
      <c r="C253" s="36">
        <v>37438</v>
      </c>
      <c r="D253" t="s">
        <v>24</v>
      </c>
      <c r="E253">
        <v>50</v>
      </c>
      <c r="F253">
        <v>1550</v>
      </c>
      <c r="G253">
        <v>1527.34</v>
      </c>
      <c r="H253" s="35">
        <v>95.24</v>
      </c>
      <c r="I253" s="35">
        <v>123.5</v>
      </c>
      <c r="J253" s="37">
        <f t="shared" si="8"/>
        <v>43803.000000000007</v>
      </c>
      <c r="K253" s="37">
        <f t="shared" si="9"/>
        <v>43162.628400000009</v>
      </c>
      <c r="L253" t="s">
        <v>58</v>
      </c>
      <c r="M253" t="s">
        <v>25</v>
      </c>
      <c r="N253" t="s">
        <v>19</v>
      </c>
      <c r="O253" t="s">
        <v>23</v>
      </c>
      <c r="P253" t="s">
        <v>21</v>
      </c>
    </row>
    <row r="254" spans="1:16" x14ac:dyDescent="0.2">
      <c r="A254">
        <v>24519</v>
      </c>
      <c r="B254" s="36">
        <v>37014</v>
      </c>
      <c r="C254" s="36">
        <v>37438</v>
      </c>
      <c r="D254" t="s">
        <v>24</v>
      </c>
      <c r="E254">
        <v>25</v>
      </c>
      <c r="F254">
        <v>775</v>
      </c>
      <c r="G254">
        <v>763.67</v>
      </c>
      <c r="H254" s="35">
        <v>142.74</v>
      </c>
      <c r="I254" s="35">
        <v>123.5</v>
      </c>
      <c r="J254" s="37">
        <f t="shared" si="8"/>
        <v>-14911.000000000007</v>
      </c>
      <c r="K254" s="37">
        <f t="shared" si="9"/>
        <v>-14693.010800000005</v>
      </c>
      <c r="L254" t="s">
        <v>58</v>
      </c>
      <c r="M254" t="s">
        <v>25</v>
      </c>
      <c r="N254" t="s">
        <v>19</v>
      </c>
      <c r="O254" t="s">
        <v>23</v>
      </c>
      <c r="P254" t="s">
        <v>21</v>
      </c>
    </row>
    <row r="255" spans="1:16" s="40" customFormat="1" x14ac:dyDescent="0.2">
      <c r="A255">
        <v>22390</v>
      </c>
      <c r="B255" s="36">
        <v>36922</v>
      </c>
      <c r="C255" s="36">
        <v>37469</v>
      </c>
      <c r="D255" t="s">
        <v>24</v>
      </c>
      <c r="E255">
        <v>50</v>
      </c>
      <c r="F255">
        <v>1550</v>
      </c>
      <c r="G255">
        <v>1524.04</v>
      </c>
      <c r="H255" s="35">
        <v>90</v>
      </c>
      <c r="I255" s="35">
        <v>120.25</v>
      </c>
      <c r="J255" s="37">
        <f t="shared" si="8"/>
        <v>46887.5</v>
      </c>
      <c r="K255" s="37">
        <f t="shared" si="9"/>
        <v>46102.21</v>
      </c>
      <c r="L255" t="s">
        <v>58</v>
      </c>
      <c r="M255" t="s">
        <v>25</v>
      </c>
      <c r="N255" t="s">
        <v>19</v>
      </c>
      <c r="O255" t="s">
        <v>23</v>
      </c>
      <c r="P255" t="s">
        <v>21</v>
      </c>
    </row>
    <row r="256" spans="1:16" x14ac:dyDescent="0.2">
      <c r="A256">
        <v>24517</v>
      </c>
      <c r="B256" s="36">
        <v>37014</v>
      </c>
      <c r="C256" s="36">
        <v>37469</v>
      </c>
      <c r="D256" t="s">
        <v>24</v>
      </c>
      <c r="E256">
        <v>50</v>
      </c>
      <c r="F256">
        <v>1550</v>
      </c>
      <c r="G256">
        <v>1524.04</v>
      </c>
      <c r="H256" s="35">
        <v>95.24</v>
      </c>
      <c r="I256" s="35">
        <v>120.25</v>
      </c>
      <c r="J256" s="37">
        <f t="shared" si="8"/>
        <v>38765.500000000007</v>
      </c>
      <c r="K256" s="37">
        <f t="shared" si="9"/>
        <v>38116.24040000001</v>
      </c>
      <c r="L256" t="s">
        <v>58</v>
      </c>
      <c r="M256" t="s">
        <v>25</v>
      </c>
      <c r="N256" t="s">
        <v>19</v>
      </c>
      <c r="O256" t="s">
        <v>23</v>
      </c>
      <c r="P256" t="s">
        <v>21</v>
      </c>
    </row>
    <row r="257" spans="1:16" x14ac:dyDescent="0.2">
      <c r="A257">
        <v>24519</v>
      </c>
      <c r="B257" s="36">
        <v>37014</v>
      </c>
      <c r="C257" s="36">
        <v>37469</v>
      </c>
      <c r="D257" t="s">
        <v>24</v>
      </c>
      <c r="E257">
        <v>25</v>
      </c>
      <c r="F257">
        <v>775</v>
      </c>
      <c r="G257">
        <v>762.02</v>
      </c>
      <c r="H257" s="35">
        <v>142.74</v>
      </c>
      <c r="I257" s="35">
        <v>120.25</v>
      </c>
      <c r="J257" s="37">
        <f t="shared" si="8"/>
        <v>-17429.750000000007</v>
      </c>
      <c r="K257" s="37">
        <f t="shared" si="9"/>
        <v>-17137.829800000007</v>
      </c>
      <c r="L257" t="s">
        <v>58</v>
      </c>
      <c r="M257" t="s">
        <v>25</v>
      </c>
      <c r="N257" t="s">
        <v>19</v>
      </c>
      <c r="O257" t="s">
        <v>23</v>
      </c>
      <c r="P257" t="s">
        <v>21</v>
      </c>
    </row>
    <row r="258" spans="1:16" s="40" customFormat="1" x14ac:dyDescent="0.2">
      <c r="A258">
        <v>22390</v>
      </c>
      <c r="B258" s="36">
        <v>36922</v>
      </c>
      <c r="C258" s="36">
        <v>37500</v>
      </c>
      <c r="D258" t="s">
        <v>24</v>
      </c>
      <c r="E258">
        <v>50</v>
      </c>
      <c r="F258">
        <v>1500</v>
      </c>
      <c r="G258">
        <v>1471.65</v>
      </c>
      <c r="H258" s="35">
        <v>90</v>
      </c>
      <c r="I258" s="35">
        <v>78</v>
      </c>
      <c r="J258" s="37">
        <f t="shared" si="8"/>
        <v>-18000</v>
      </c>
      <c r="K258" s="37">
        <f t="shared" si="9"/>
        <v>-17659.800000000003</v>
      </c>
      <c r="L258" t="s">
        <v>58</v>
      </c>
      <c r="M258" t="s">
        <v>25</v>
      </c>
      <c r="N258" t="s">
        <v>19</v>
      </c>
      <c r="O258" t="s">
        <v>23</v>
      </c>
      <c r="P258" t="s">
        <v>21</v>
      </c>
    </row>
    <row r="259" spans="1:16" x14ac:dyDescent="0.2">
      <c r="A259">
        <v>24517</v>
      </c>
      <c r="B259" s="36">
        <v>37014</v>
      </c>
      <c r="C259" s="36">
        <v>37500</v>
      </c>
      <c r="D259" t="s">
        <v>24</v>
      </c>
      <c r="E259">
        <v>50</v>
      </c>
      <c r="F259">
        <v>1500</v>
      </c>
      <c r="G259">
        <v>1471.65</v>
      </c>
      <c r="H259" s="35">
        <v>95.24</v>
      </c>
      <c r="I259" s="35">
        <v>78</v>
      </c>
      <c r="J259" s="37">
        <f t="shared" si="8"/>
        <v>-25859.999999999993</v>
      </c>
      <c r="K259" s="37">
        <f t="shared" si="9"/>
        <v>-25371.245999999996</v>
      </c>
      <c r="L259" t="s">
        <v>58</v>
      </c>
      <c r="M259" t="s">
        <v>25</v>
      </c>
      <c r="N259" t="s">
        <v>19</v>
      </c>
      <c r="O259" t="s">
        <v>23</v>
      </c>
      <c r="P259" t="s">
        <v>21</v>
      </c>
    </row>
    <row r="260" spans="1:16" x14ac:dyDescent="0.2">
      <c r="A260">
        <v>24519</v>
      </c>
      <c r="B260" s="36">
        <v>37014</v>
      </c>
      <c r="C260" s="36">
        <v>37500</v>
      </c>
      <c r="D260" t="s">
        <v>24</v>
      </c>
      <c r="E260">
        <v>25</v>
      </c>
      <c r="F260">
        <v>750</v>
      </c>
      <c r="G260">
        <v>735.82</v>
      </c>
      <c r="H260" s="35">
        <v>142.74</v>
      </c>
      <c r="I260" s="35">
        <v>78</v>
      </c>
      <c r="J260" s="37">
        <f t="shared" si="8"/>
        <v>-48555.000000000007</v>
      </c>
      <c r="K260" s="37">
        <f t="shared" si="9"/>
        <v>-47636.986800000013</v>
      </c>
      <c r="L260" t="s">
        <v>58</v>
      </c>
      <c r="M260" t="s">
        <v>25</v>
      </c>
      <c r="N260" t="s">
        <v>19</v>
      </c>
      <c r="O260" t="s">
        <v>23</v>
      </c>
      <c r="P260" t="s">
        <v>21</v>
      </c>
    </row>
    <row r="261" spans="1:16" s="40" customFormat="1" x14ac:dyDescent="0.2">
      <c r="A261">
        <v>22390</v>
      </c>
      <c r="B261" s="36">
        <v>36922</v>
      </c>
      <c r="C261" s="36">
        <v>37530</v>
      </c>
      <c r="D261" t="s">
        <v>24</v>
      </c>
      <c r="E261">
        <v>50</v>
      </c>
      <c r="F261">
        <v>1550</v>
      </c>
      <c r="G261">
        <v>1517.05</v>
      </c>
      <c r="H261" s="35">
        <v>90</v>
      </c>
      <c r="I261" s="35">
        <v>32.5</v>
      </c>
      <c r="J261" s="37">
        <f t="shared" si="8"/>
        <v>-89125</v>
      </c>
      <c r="K261" s="37">
        <f t="shared" si="9"/>
        <v>-87230.375</v>
      </c>
      <c r="L261" t="s">
        <v>58</v>
      </c>
      <c r="M261" t="s">
        <v>25</v>
      </c>
      <c r="N261" t="s">
        <v>19</v>
      </c>
      <c r="O261" t="s">
        <v>23</v>
      </c>
      <c r="P261" t="s">
        <v>21</v>
      </c>
    </row>
    <row r="262" spans="1:16" x14ac:dyDescent="0.2">
      <c r="A262">
        <v>24517</v>
      </c>
      <c r="B262" s="36">
        <v>37014</v>
      </c>
      <c r="C262" s="36">
        <v>37530</v>
      </c>
      <c r="D262" t="s">
        <v>24</v>
      </c>
      <c r="E262">
        <v>50</v>
      </c>
      <c r="F262">
        <v>1550</v>
      </c>
      <c r="G262">
        <v>1517.05</v>
      </c>
      <c r="H262" s="35">
        <v>95.24</v>
      </c>
      <c r="I262" s="35">
        <v>32.5</v>
      </c>
      <c r="J262" s="37">
        <f t="shared" si="8"/>
        <v>-97246.999999999985</v>
      </c>
      <c r="K262" s="37">
        <f t="shared" si="9"/>
        <v>-95179.71699999999</v>
      </c>
      <c r="L262" t="s">
        <v>58</v>
      </c>
      <c r="M262" t="s">
        <v>25</v>
      </c>
      <c r="N262" t="s">
        <v>19</v>
      </c>
      <c r="O262" t="s">
        <v>23</v>
      </c>
      <c r="P262" t="s">
        <v>21</v>
      </c>
    </row>
    <row r="263" spans="1:16" x14ac:dyDescent="0.2">
      <c r="A263">
        <v>24673</v>
      </c>
      <c r="B263" s="36">
        <v>37026</v>
      </c>
      <c r="C263" s="36">
        <v>37530</v>
      </c>
      <c r="D263" t="s">
        <v>24</v>
      </c>
      <c r="E263">
        <v>25</v>
      </c>
      <c r="F263">
        <v>775</v>
      </c>
      <c r="G263">
        <v>758.53</v>
      </c>
      <c r="H263" s="35">
        <v>37.74</v>
      </c>
      <c r="I263" s="35">
        <v>32.5</v>
      </c>
      <c r="J263" s="37">
        <f t="shared" si="8"/>
        <v>-4061.0000000000014</v>
      </c>
      <c r="K263" s="37">
        <f t="shared" si="9"/>
        <v>-3974.6972000000014</v>
      </c>
      <c r="L263" t="s">
        <v>58</v>
      </c>
      <c r="M263" t="s">
        <v>25</v>
      </c>
      <c r="N263" t="s">
        <v>19</v>
      </c>
      <c r="O263" t="s">
        <v>23</v>
      </c>
      <c r="P263" t="s">
        <v>21</v>
      </c>
    </row>
    <row r="264" spans="1:16" x14ac:dyDescent="0.2">
      <c r="A264">
        <v>22390</v>
      </c>
      <c r="B264" s="36">
        <v>36922</v>
      </c>
      <c r="C264" s="36">
        <v>37561</v>
      </c>
      <c r="D264" t="s">
        <v>24</v>
      </c>
      <c r="E264">
        <v>50</v>
      </c>
      <c r="F264">
        <v>1500</v>
      </c>
      <c r="G264">
        <v>1464.32</v>
      </c>
      <c r="H264" s="35">
        <v>90</v>
      </c>
      <c r="I264" s="35">
        <v>32.5</v>
      </c>
      <c r="J264" s="37">
        <f t="shared" si="8"/>
        <v>-86250</v>
      </c>
      <c r="K264" s="37">
        <f t="shared" si="9"/>
        <v>-84198.399999999994</v>
      </c>
      <c r="L264" t="s">
        <v>58</v>
      </c>
      <c r="M264" t="s">
        <v>25</v>
      </c>
      <c r="N264" t="s">
        <v>19</v>
      </c>
      <c r="O264" t="s">
        <v>23</v>
      </c>
      <c r="P264" t="s">
        <v>21</v>
      </c>
    </row>
    <row r="265" spans="1:16" s="40" customFormat="1" x14ac:dyDescent="0.2">
      <c r="A265">
        <v>24517</v>
      </c>
      <c r="B265" s="36">
        <v>37014</v>
      </c>
      <c r="C265" s="36">
        <v>37561</v>
      </c>
      <c r="D265" t="s">
        <v>24</v>
      </c>
      <c r="E265">
        <v>50</v>
      </c>
      <c r="F265">
        <v>1500</v>
      </c>
      <c r="G265">
        <v>1464.32</v>
      </c>
      <c r="H265" s="35">
        <v>95.24</v>
      </c>
      <c r="I265" s="35">
        <v>32.5</v>
      </c>
      <c r="J265" s="37">
        <f t="shared" si="8"/>
        <v>-94109.999999999985</v>
      </c>
      <c r="K265" s="37">
        <f t="shared" si="9"/>
        <v>-91871.436799999981</v>
      </c>
      <c r="L265" t="s">
        <v>58</v>
      </c>
      <c r="M265" t="s">
        <v>25</v>
      </c>
      <c r="N265" t="s">
        <v>19</v>
      </c>
      <c r="O265" t="s">
        <v>23</v>
      </c>
      <c r="P265" t="s">
        <v>21</v>
      </c>
    </row>
    <row r="266" spans="1:16" x14ac:dyDescent="0.2">
      <c r="A266">
        <v>24673</v>
      </c>
      <c r="B266" s="36">
        <v>37026</v>
      </c>
      <c r="C266" s="36">
        <v>37561</v>
      </c>
      <c r="D266" t="s">
        <v>24</v>
      </c>
      <c r="E266">
        <v>25</v>
      </c>
      <c r="F266">
        <v>750</v>
      </c>
      <c r="G266">
        <v>732.16</v>
      </c>
      <c r="H266" s="35">
        <v>37.74</v>
      </c>
      <c r="I266" s="35">
        <v>32.5</v>
      </c>
      <c r="J266" s="37">
        <f t="shared" si="8"/>
        <v>-3930.0000000000014</v>
      </c>
      <c r="K266" s="37">
        <f t="shared" si="9"/>
        <v>-3836.5184000000013</v>
      </c>
      <c r="L266" t="s">
        <v>58</v>
      </c>
      <c r="M266" t="s">
        <v>25</v>
      </c>
      <c r="N266" t="s">
        <v>19</v>
      </c>
      <c r="O266" t="s">
        <v>23</v>
      </c>
      <c r="P266" t="s">
        <v>21</v>
      </c>
    </row>
    <row r="267" spans="1:16" x14ac:dyDescent="0.2">
      <c r="A267">
        <v>22390</v>
      </c>
      <c r="B267" s="36">
        <v>36922</v>
      </c>
      <c r="C267" s="36">
        <v>37591</v>
      </c>
      <c r="D267" t="s">
        <v>24</v>
      </c>
      <c r="E267">
        <v>50</v>
      </c>
      <c r="F267">
        <v>1550</v>
      </c>
      <c r="G267">
        <v>1508.99</v>
      </c>
      <c r="H267" s="35">
        <v>90</v>
      </c>
      <c r="I267" s="35">
        <v>32.5</v>
      </c>
      <c r="J267" s="37">
        <f t="shared" si="8"/>
        <v>-89125</v>
      </c>
      <c r="K267" s="37">
        <f t="shared" si="9"/>
        <v>-86766.925000000003</v>
      </c>
      <c r="L267" t="s">
        <v>58</v>
      </c>
      <c r="M267" t="s">
        <v>25</v>
      </c>
      <c r="N267" t="s">
        <v>19</v>
      </c>
      <c r="O267" t="s">
        <v>23</v>
      </c>
      <c r="P267" t="s">
        <v>21</v>
      </c>
    </row>
    <row r="268" spans="1:16" s="2" customFormat="1" x14ac:dyDescent="0.2">
      <c r="A268">
        <v>24517</v>
      </c>
      <c r="B268" s="36">
        <v>37014</v>
      </c>
      <c r="C268" s="36">
        <v>37591</v>
      </c>
      <c r="D268" t="s">
        <v>24</v>
      </c>
      <c r="E268">
        <v>50</v>
      </c>
      <c r="F268">
        <v>1550</v>
      </c>
      <c r="G268">
        <v>1508.99</v>
      </c>
      <c r="H268" s="35">
        <v>95.24</v>
      </c>
      <c r="I268" s="35">
        <v>32.5</v>
      </c>
      <c r="J268" s="37">
        <f>(+I268-H268)*F268</f>
        <v>-97246.999999999985</v>
      </c>
      <c r="K268" s="37">
        <f>(+I268-H268)*G268</f>
        <v>-94674.032599999991</v>
      </c>
      <c r="L268" t="s">
        <v>58</v>
      </c>
      <c r="M268" t="s">
        <v>25</v>
      </c>
      <c r="N268" t="s">
        <v>19</v>
      </c>
      <c r="O268" t="s">
        <v>23</v>
      </c>
      <c r="P268" t="s">
        <v>21</v>
      </c>
    </row>
    <row r="269" spans="1:16" x14ac:dyDescent="0.2">
      <c r="A269">
        <v>24673</v>
      </c>
      <c r="B269" s="36">
        <v>37026</v>
      </c>
      <c r="C269" s="36">
        <v>37591</v>
      </c>
      <c r="D269" t="s">
        <v>24</v>
      </c>
      <c r="E269">
        <v>25</v>
      </c>
      <c r="F269">
        <v>775</v>
      </c>
      <c r="G269">
        <v>754.49</v>
      </c>
      <c r="H269" s="35">
        <v>37.74</v>
      </c>
      <c r="I269" s="35">
        <v>32.5</v>
      </c>
      <c r="J269" s="37">
        <f>(+I269-H269)*F269</f>
        <v>-4061.0000000000014</v>
      </c>
      <c r="K269" s="37">
        <f>(+I269-H269)*G269</f>
        <v>-3953.5276000000017</v>
      </c>
      <c r="L269" t="s">
        <v>58</v>
      </c>
      <c r="M269" t="s">
        <v>25</v>
      </c>
      <c r="N269" t="s">
        <v>19</v>
      </c>
      <c r="O269" t="s">
        <v>23</v>
      </c>
      <c r="P269" t="s">
        <v>21</v>
      </c>
    </row>
    <row r="270" spans="1:16" x14ac:dyDescent="0.2">
      <c r="A270">
        <v>24227</v>
      </c>
      <c r="B270" s="36">
        <v>36999</v>
      </c>
      <c r="C270" s="36">
        <v>37622</v>
      </c>
      <c r="D270" t="s">
        <v>24</v>
      </c>
      <c r="E270">
        <v>50</v>
      </c>
      <c r="F270">
        <v>1550</v>
      </c>
      <c r="G270">
        <v>1504.52</v>
      </c>
      <c r="H270" s="35">
        <v>70.239999999999995</v>
      </c>
      <c r="I270" s="35">
        <v>32.25</v>
      </c>
      <c r="J270" s="37">
        <f t="shared" ref="J270:J280" si="10">(+I270-H270)*F270</f>
        <v>-58884.499999999993</v>
      </c>
      <c r="K270" s="37">
        <f t="shared" ref="K270:K280" si="11">(+I270-H270)*G270</f>
        <v>-57156.714799999994</v>
      </c>
      <c r="L270" t="s">
        <v>58</v>
      </c>
      <c r="M270" t="s">
        <v>25</v>
      </c>
      <c r="N270" t="s">
        <v>19</v>
      </c>
      <c r="O270" t="s">
        <v>23</v>
      </c>
      <c r="P270" t="s">
        <v>21</v>
      </c>
    </row>
    <row r="271" spans="1:16" x14ac:dyDescent="0.2">
      <c r="A271">
        <v>24227</v>
      </c>
      <c r="B271" s="36">
        <v>36999</v>
      </c>
      <c r="C271" s="36">
        <v>37653</v>
      </c>
      <c r="D271" t="s">
        <v>24</v>
      </c>
      <c r="E271">
        <v>50</v>
      </c>
      <c r="F271">
        <v>1400</v>
      </c>
      <c r="G271">
        <v>1354.86</v>
      </c>
      <c r="H271" s="35">
        <v>70.239999999999995</v>
      </c>
      <c r="I271" s="35">
        <v>32.25</v>
      </c>
      <c r="J271" s="37">
        <f t="shared" si="10"/>
        <v>-53185.999999999993</v>
      </c>
      <c r="K271" s="37">
        <f t="shared" si="11"/>
        <v>-51471.131399999991</v>
      </c>
      <c r="L271" t="s">
        <v>58</v>
      </c>
      <c r="M271" t="s">
        <v>25</v>
      </c>
      <c r="N271" t="s">
        <v>19</v>
      </c>
      <c r="O271" t="s">
        <v>23</v>
      </c>
      <c r="P271" t="s">
        <v>21</v>
      </c>
    </row>
    <row r="272" spans="1:16" x14ac:dyDescent="0.2">
      <c r="A272">
        <v>24227</v>
      </c>
      <c r="B272" s="36">
        <v>36999</v>
      </c>
      <c r="C272" s="36">
        <v>37681</v>
      </c>
      <c r="D272" t="s">
        <v>24</v>
      </c>
      <c r="E272">
        <v>50</v>
      </c>
      <c r="F272">
        <v>1550</v>
      </c>
      <c r="G272">
        <v>1495.2</v>
      </c>
      <c r="H272" s="35">
        <v>70.239999999999995</v>
      </c>
      <c r="I272" s="35">
        <v>32.25</v>
      </c>
      <c r="J272" s="37">
        <f t="shared" si="10"/>
        <v>-58884.499999999993</v>
      </c>
      <c r="K272" s="37">
        <f t="shared" si="11"/>
        <v>-56802.647999999994</v>
      </c>
      <c r="L272" t="s">
        <v>58</v>
      </c>
      <c r="M272" t="s">
        <v>25</v>
      </c>
      <c r="N272" t="s">
        <v>19</v>
      </c>
      <c r="O272" t="s">
        <v>23</v>
      </c>
      <c r="P272" t="s">
        <v>21</v>
      </c>
    </row>
    <row r="273" spans="1:16" x14ac:dyDescent="0.2">
      <c r="A273">
        <v>24227</v>
      </c>
      <c r="B273" s="36">
        <v>36999</v>
      </c>
      <c r="C273" s="36">
        <v>37712</v>
      </c>
      <c r="D273" t="s">
        <v>24</v>
      </c>
      <c r="E273">
        <v>50</v>
      </c>
      <c r="F273">
        <v>1500</v>
      </c>
      <c r="G273">
        <v>1442.06</v>
      </c>
      <c r="H273" s="35">
        <v>70.239999999999995</v>
      </c>
      <c r="I273" s="35">
        <v>32.25</v>
      </c>
      <c r="J273" s="37">
        <f t="shared" si="10"/>
        <v>-56984.999999999993</v>
      </c>
      <c r="K273" s="37">
        <f t="shared" si="11"/>
        <v>-54783.859399999994</v>
      </c>
      <c r="L273" t="s">
        <v>58</v>
      </c>
      <c r="M273" t="s">
        <v>25</v>
      </c>
      <c r="N273" t="s">
        <v>19</v>
      </c>
      <c r="O273" t="s">
        <v>23</v>
      </c>
      <c r="P273" t="s">
        <v>21</v>
      </c>
    </row>
    <row r="274" spans="1:16" x14ac:dyDescent="0.2">
      <c r="A274">
        <v>24227</v>
      </c>
      <c r="B274" s="36">
        <v>36999</v>
      </c>
      <c r="C274" s="36">
        <v>37742</v>
      </c>
      <c r="D274" t="s">
        <v>24</v>
      </c>
      <c r="E274">
        <v>50</v>
      </c>
      <c r="F274">
        <v>1550</v>
      </c>
      <c r="G274">
        <v>1484.86</v>
      </c>
      <c r="H274" s="35">
        <v>70.239999999999995</v>
      </c>
      <c r="I274" s="35">
        <v>32.25</v>
      </c>
      <c r="J274" s="37">
        <f>(+I274-H274)*F274</f>
        <v>-58884.499999999993</v>
      </c>
      <c r="K274" s="37">
        <f>(+I274-H274)*G274</f>
        <v>-56409.831399999988</v>
      </c>
      <c r="L274" t="s">
        <v>58</v>
      </c>
      <c r="M274" t="s">
        <v>25</v>
      </c>
      <c r="N274" t="s">
        <v>19</v>
      </c>
      <c r="O274" t="s">
        <v>23</v>
      </c>
      <c r="P274" t="s">
        <v>21</v>
      </c>
    </row>
    <row r="275" spans="1:16" x14ac:dyDescent="0.2">
      <c r="A275">
        <v>24227</v>
      </c>
      <c r="B275" s="36">
        <v>36999</v>
      </c>
      <c r="C275" s="36">
        <v>37773</v>
      </c>
      <c r="D275" t="s">
        <v>24</v>
      </c>
      <c r="E275">
        <v>50</v>
      </c>
      <c r="F275">
        <v>1500</v>
      </c>
      <c r="G275">
        <v>1431.73</v>
      </c>
      <c r="H275" s="35">
        <v>70.239999999999995</v>
      </c>
      <c r="I275" s="35">
        <v>77.400000000000006</v>
      </c>
      <c r="J275" s="37">
        <f t="shared" si="10"/>
        <v>10740.000000000016</v>
      </c>
      <c r="K275" s="37">
        <f t="shared" si="11"/>
        <v>10251.186800000016</v>
      </c>
      <c r="L275" t="s">
        <v>58</v>
      </c>
      <c r="M275" t="s">
        <v>25</v>
      </c>
      <c r="N275" t="s">
        <v>19</v>
      </c>
      <c r="O275" t="s">
        <v>23</v>
      </c>
      <c r="P275" t="s">
        <v>21</v>
      </c>
    </row>
    <row r="276" spans="1:16" x14ac:dyDescent="0.2">
      <c r="A276">
        <v>24227</v>
      </c>
      <c r="B276" s="36">
        <v>36999</v>
      </c>
      <c r="C276" s="36">
        <v>37803</v>
      </c>
      <c r="D276" t="s">
        <v>24</v>
      </c>
      <c r="E276">
        <v>50</v>
      </c>
      <c r="F276">
        <v>1550</v>
      </c>
      <c r="G276">
        <v>1473.84</v>
      </c>
      <c r="H276" s="35">
        <v>70.239999999999995</v>
      </c>
      <c r="I276" s="35">
        <v>81.7</v>
      </c>
      <c r="J276" s="37">
        <f t="shared" si="10"/>
        <v>17763.000000000011</v>
      </c>
      <c r="K276" s="37">
        <f t="shared" si="11"/>
        <v>16890.20640000001</v>
      </c>
      <c r="L276" t="s">
        <v>58</v>
      </c>
      <c r="M276" t="s">
        <v>25</v>
      </c>
      <c r="N276" t="s">
        <v>19</v>
      </c>
      <c r="O276" t="s">
        <v>23</v>
      </c>
      <c r="P276" t="s">
        <v>21</v>
      </c>
    </row>
    <row r="277" spans="1:16" x14ac:dyDescent="0.2">
      <c r="A277">
        <v>24227</v>
      </c>
      <c r="B277" s="36">
        <v>36999</v>
      </c>
      <c r="C277" s="36">
        <v>37834</v>
      </c>
      <c r="D277" t="s">
        <v>24</v>
      </c>
      <c r="E277">
        <v>50</v>
      </c>
      <c r="F277">
        <v>1550</v>
      </c>
      <c r="G277">
        <v>1468.02</v>
      </c>
      <c r="H277" s="35">
        <v>70.239999999999995</v>
      </c>
      <c r="I277" s="35">
        <v>79.55</v>
      </c>
      <c r="J277" s="37">
        <f t="shared" si="10"/>
        <v>14430.500000000004</v>
      </c>
      <c r="K277" s="37">
        <f t="shared" si="11"/>
        <v>13667.266200000004</v>
      </c>
      <c r="L277" t="s">
        <v>58</v>
      </c>
      <c r="M277" t="s">
        <v>25</v>
      </c>
      <c r="N277" t="s">
        <v>19</v>
      </c>
      <c r="O277" t="s">
        <v>23</v>
      </c>
      <c r="P277" t="s">
        <v>21</v>
      </c>
    </row>
    <row r="278" spans="1:16" x14ac:dyDescent="0.2">
      <c r="A278">
        <v>24227</v>
      </c>
      <c r="B278" s="36">
        <v>36999</v>
      </c>
      <c r="C278" s="36">
        <v>37865</v>
      </c>
      <c r="D278" t="s">
        <v>24</v>
      </c>
      <c r="E278">
        <v>50</v>
      </c>
      <c r="F278">
        <v>1500</v>
      </c>
      <c r="G278">
        <v>1414.98</v>
      </c>
      <c r="H278" s="35">
        <v>70.239999999999995</v>
      </c>
      <c r="I278" s="35">
        <v>51.6</v>
      </c>
      <c r="J278" s="37">
        <f t="shared" si="10"/>
        <v>-27959.999999999989</v>
      </c>
      <c r="K278" s="37">
        <f t="shared" si="11"/>
        <v>-26375.22719999999</v>
      </c>
      <c r="L278" t="s">
        <v>58</v>
      </c>
      <c r="M278" t="s">
        <v>25</v>
      </c>
      <c r="N278" t="s">
        <v>19</v>
      </c>
      <c r="O278" t="s">
        <v>23</v>
      </c>
      <c r="P278" t="s">
        <v>21</v>
      </c>
    </row>
    <row r="279" spans="1:16" x14ac:dyDescent="0.2">
      <c r="A279">
        <v>24227</v>
      </c>
      <c r="B279" s="36">
        <v>36999</v>
      </c>
      <c r="C279" s="36">
        <v>37895</v>
      </c>
      <c r="D279" t="s">
        <v>24</v>
      </c>
      <c r="E279">
        <v>50</v>
      </c>
      <c r="F279">
        <v>1550</v>
      </c>
      <c r="G279">
        <v>1456.14</v>
      </c>
      <c r="H279" s="35">
        <v>70.239999999999995</v>
      </c>
      <c r="I279" s="35">
        <v>21.5</v>
      </c>
      <c r="J279" s="37">
        <f t="shared" si="10"/>
        <v>-75546.999999999985</v>
      </c>
      <c r="K279" s="37">
        <f t="shared" si="11"/>
        <v>-70972.263599999991</v>
      </c>
      <c r="L279" t="s">
        <v>58</v>
      </c>
      <c r="M279" t="s">
        <v>25</v>
      </c>
      <c r="N279" t="s">
        <v>19</v>
      </c>
      <c r="O279" t="s">
        <v>23</v>
      </c>
      <c r="P279" t="s">
        <v>21</v>
      </c>
    </row>
    <row r="280" spans="1:16" x14ac:dyDescent="0.2">
      <c r="A280">
        <v>24227</v>
      </c>
      <c r="B280" s="36">
        <v>36999</v>
      </c>
      <c r="C280" s="36">
        <v>37926</v>
      </c>
      <c r="D280" t="s">
        <v>24</v>
      </c>
      <c r="E280">
        <v>50</v>
      </c>
      <c r="F280">
        <v>1500</v>
      </c>
      <c r="G280">
        <v>1403.35</v>
      </c>
      <c r="H280" s="35">
        <v>70.239999999999995</v>
      </c>
      <c r="I280" s="35">
        <v>21.5</v>
      </c>
      <c r="J280" s="37">
        <f t="shared" si="10"/>
        <v>-73109.999999999985</v>
      </c>
      <c r="K280" s="37">
        <f t="shared" si="11"/>
        <v>-68399.278999999995</v>
      </c>
      <c r="L280" t="s">
        <v>58</v>
      </c>
      <c r="M280" t="s">
        <v>25</v>
      </c>
      <c r="N280" t="s">
        <v>19</v>
      </c>
      <c r="O280" t="s">
        <v>23</v>
      </c>
      <c r="P280" t="s">
        <v>21</v>
      </c>
    </row>
    <row r="281" spans="1:16" x14ac:dyDescent="0.2">
      <c r="A281">
        <v>24227</v>
      </c>
      <c r="B281" s="36">
        <v>36999</v>
      </c>
      <c r="C281" s="36">
        <v>37956</v>
      </c>
      <c r="D281" t="s">
        <v>24</v>
      </c>
      <c r="E281">
        <v>50</v>
      </c>
      <c r="F281">
        <v>1550</v>
      </c>
      <c r="G281">
        <v>1443.9</v>
      </c>
      <c r="H281" s="35">
        <v>70.239999999999995</v>
      </c>
      <c r="I281" s="35">
        <v>21.5</v>
      </c>
      <c r="J281" s="37">
        <f>(+I281-H281)*F281</f>
        <v>-75546.999999999985</v>
      </c>
      <c r="K281" s="37">
        <f>(+I281-H281)*G281</f>
        <v>-70375.686000000002</v>
      </c>
      <c r="L281" t="s">
        <v>58</v>
      </c>
      <c r="M281" t="s">
        <v>25</v>
      </c>
      <c r="N281" t="s">
        <v>19</v>
      </c>
      <c r="O281" t="s">
        <v>23</v>
      </c>
      <c r="P281" t="s">
        <v>21</v>
      </c>
    </row>
    <row r="282" spans="1:16" s="2" customFormat="1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4" spans="1:16" x14ac:dyDescent="0.2">
      <c r="K284" s="42">
        <f>SUM(K2:K282)</f>
        <v>-48741401.590099983</v>
      </c>
    </row>
    <row r="285" spans="1:16" x14ac:dyDescent="0.2">
      <c r="K285" s="42" t="s">
        <v>0</v>
      </c>
    </row>
  </sheetData>
  <printOptions gridLines="1"/>
  <pageMargins left="0.75" right="0.75" top="1" bottom="1" header="0.5" footer="0.5"/>
  <pageSetup paperSize="5" scale="90" orientation="landscape" verticalDpi="0" r:id="rId1"/>
  <headerFooter alignWithMargins="0">
    <oddHeader>&amp;LTAB2 - EES Power&amp;CLiquidation Value&amp;RPage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1"/>
  <sheetViews>
    <sheetView tabSelected="1" view="pageBreakPreview" zoomScale="60" zoomScaleNormal="100" workbookViewId="0"/>
  </sheetViews>
  <sheetFormatPr defaultRowHeight="12.75" x14ac:dyDescent="0.2"/>
  <cols>
    <col min="3" max="3" width="20.42578125" customWidth="1"/>
    <col min="4" max="4" width="16" customWidth="1"/>
    <col min="5" max="5" width="14.42578125" customWidth="1"/>
    <col min="6" max="29" width="13.85546875" customWidth="1"/>
    <col min="30" max="30" width="14.85546875" customWidth="1"/>
  </cols>
  <sheetData>
    <row r="1" spans="1:30" ht="15.75" x14ac:dyDescent="0.25">
      <c r="A1" s="3" t="s">
        <v>0</v>
      </c>
    </row>
    <row r="3" spans="1:30" x14ac:dyDescent="0.2">
      <c r="B3" s="57" t="s">
        <v>35</v>
      </c>
      <c r="C3" s="4"/>
      <c r="D3" s="4"/>
      <c r="E3" s="33" t="s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</row>
    <row r="4" spans="1:30" x14ac:dyDescent="0.2">
      <c r="B4" s="33" t="s">
        <v>14</v>
      </c>
      <c r="C4" s="33" t="s">
        <v>13</v>
      </c>
      <c r="D4" s="33" t="s">
        <v>4</v>
      </c>
      <c r="E4" s="6">
        <v>37226</v>
      </c>
      <c r="F4" s="7">
        <v>37257</v>
      </c>
      <c r="G4" s="7">
        <v>37288</v>
      </c>
      <c r="H4" s="7">
        <v>37316</v>
      </c>
      <c r="I4" s="7">
        <v>37347</v>
      </c>
      <c r="J4" s="7">
        <v>37377</v>
      </c>
      <c r="K4" s="7">
        <v>37408</v>
      </c>
      <c r="L4" s="7">
        <v>37438</v>
      </c>
      <c r="M4" s="7">
        <v>37469</v>
      </c>
      <c r="N4" s="7">
        <v>37500</v>
      </c>
      <c r="O4" s="7">
        <v>37530</v>
      </c>
      <c r="P4" s="7">
        <v>37561</v>
      </c>
      <c r="Q4" s="7">
        <v>37591</v>
      </c>
      <c r="R4" s="7">
        <v>37622</v>
      </c>
      <c r="S4" s="7">
        <v>37653</v>
      </c>
      <c r="T4" s="7">
        <v>37681</v>
      </c>
      <c r="U4" s="7">
        <v>37712</v>
      </c>
      <c r="V4" s="7">
        <v>37742</v>
      </c>
      <c r="W4" s="7">
        <v>37773</v>
      </c>
      <c r="X4" s="7">
        <v>37803</v>
      </c>
      <c r="Y4" s="7">
        <v>37834</v>
      </c>
      <c r="Z4" s="7">
        <v>37865</v>
      </c>
      <c r="AA4" s="7">
        <v>37895</v>
      </c>
      <c r="AB4" s="7">
        <v>37926</v>
      </c>
      <c r="AC4" s="7">
        <v>37956</v>
      </c>
      <c r="AD4" s="8" t="s">
        <v>36</v>
      </c>
    </row>
    <row r="5" spans="1:30" s="9" customFormat="1" x14ac:dyDescent="0.2">
      <c r="B5" s="10" t="s">
        <v>29</v>
      </c>
      <c r="C5" s="10" t="s">
        <v>18</v>
      </c>
      <c r="D5" s="10" t="s">
        <v>28</v>
      </c>
      <c r="E5" s="10"/>
      <c r="F5" s="11">
        <v>-17600</v>
      </c>
      <c r="G5" s="11">
        <v>-16000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2">
        <v>-33600</v>
      </c>
    </row>
    <row r="6" spans="1:30" s="9" customFormat="1" x14ac:dyDescent="0.2">
      <c r="B6" s="13"/>
      <c r="C6" s="10" t="s">
        <v>37</v>
      </c>
      <c r="D6" s="14"/>
      <c r="E6" s="10"/>
      <c r="F6" s="11">
        <v>-17600</v>
      </c>
      <c r="G6" s="11">
        <v>-16000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2">
        <v>-33600</v>
      </c>
    </row>
    <row r="7" spans="1:30" s="9" customFormat="1" x14ac:dyDescent="0.2">
      <c r="B7" s="10" t="s">
        <v>38</v>
      </c>
      <c r="C7" s="14"/>
      <c r="D7" s="14"/>
      <c r="E7" s="10"/>
      <c r="F7" s="11">
        <v>-17600</v>
      </c>
      <c r="G7" s="11">
        <v>-16000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2">
        <v>-33600</v>
      </c>
    </row>
    <row r="8" spans="1:30" s="9" customFormat="1" x14ac:dyDescent="0.2">
      <c r="B8" s="10" t="s">
        <v>31</v>
      </c>
      <c r="C8" s="10" t="s">
        <v>18</v>
      </c>
      <c r="D8" s="10" t="s">
        <v>30</v>
      </c>
      <c r="E8" s="10">
        <v>3720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2">
        <v>3720</v>
      </c>
    </row>
    <row r="9" spans="1:30" s="9" customFormat="1" x14ac:dyDescent="0.2">
      <c r="B9" s="13"/>
      <c r="C9" s="10" t="s">
        <v>37</v>
      </c>
      <c r="D9" s="14"/>
      <c r="E9" s="10">
        <v>3720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2">
        <v>3720</v>
      </c>
    </row>
    <row r="10" spans="1:30" s="9" customFormat="1" x14ac:dyDescent="0.2">
      <c r="B10" s="10" t="s">
        <v>39</v>
      </c>
      <c r="C10" s="14"/>
      <c r="D10" s="14"/>
      <c r="E10" s="10">
        <v>3720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2">
        <v>3720</v>
      </c>
    </row>
    <row r="11" spans="1:30" s="9" customFormat="1" x14ac:dyDescent="0.2">
      <c r="B11" s="10" t="s">
        <v>27</v>
      </c>
      <c r="C11" s="10" t="s">
        <v>18</v>
      </c>
      <c r="D11" s="10" t="s">
        <v>26</v>
      </c>
      <c r="E11" s="10"/>
      <c r="F11" s="11">
        <v>39200</v>
      </c>
      <c r="G11" s="11">
        <v>35200</v>
      </c>
      <c r="H11" s="11">
        <v>40800</v>
      </c>
      <c r="I11" s="11">
        <v>36800</v>
      </c>
      <c r="J11" s="11">
        <v>39200</v>
      </c>
      <c r="K11" s="11">
        <v>40000</v>
      </c>
      <c r="L11" s="11">
        <v>39200</v>
      </c>
      <c r="M11" s="11">
        <v>39200</v>
      </c>
      <c r="N11" s="11">
        <v>40000</v>
      </c>
      <c r="O11" s="11">
        <v>37600</v>
      </c>
      <c r="P11" s="11">
        <v>40000</v>
      </c>
      <c r="Q11" s="11">
        <v>40800</v>
      </c>
      <c r="R11" s="11">
        <v>39200</v>
      </c>
      <c r="S11" s="11">
        <v>35200</v>
      </c>
      <c r="T11" s="11">
        <v>40800</v>
      </c>
      <c r="U11" s="11">
        <v>36800</v>
      </c>
      <c r="V11" s="11">
        <v>40800</v>
      </c>
      <c r="W11" s="11">
        <v>38400</v>
      </c>
      <c r="X11" s="11">
        <v>39200</v>
      </c>
      <c r="Y11" s="11">
        <v>40800</v>
      </c>
      <c r="Z11" s="11">
        <v>38400</v>
      </c>
      <c r="AA11" s="11">
        <v>37600</v>
      </c>
      <c r="AB11" s="11">
        <v>41600</v>
      </c>
      <c r="AC11" s="11">
        <v>39200</v>
      </c>
      <c r="AD11" s="12">
        <v>936000</v>
      </c>
    </row>
    <row r="12" spans="1:30" s="9" customFormat="1" x14ac:dyDescent="0.2">
      <c r="B12" s="13"/>
      <c r="C12" s="13"/>
      <c r="D12" s="15" t="s">
        <v>28</v>
      </c>
      <c r="E12" s="15">
        <v>16000</v>
      </c>
      <c r="F12" s="9">
        <v>17600</v>
      </c>
      <c r="G12" s="9">
        <v>16000</v>
      </c>
      <c r="H12" s="9">
        <v>16800</v>
      </c>
      <c r="I12" s="9">
        <v>17600</v>
      </c>
      <c r="J12" s="9">
        <v>17600</v>
      </c>
      <c r="K12" s="9">
        <v>16000</v>
      </c>
      <c r="L12" s="9">
        <v>35200</v>
      </c>
      <c r="M12" s="9">
        <v>35200</v>
      </c>
      <c r="N12" s="9">
        <v>16000</v>
      </c>
      <c r="O12" s="9">
        <v>18400</v>
      </c>
      <c r="P12" s="9">
        <v>16000</v>
      </c>
      <c r="Q12" s="9">
        <v>16800</v>
      </c>
      <c r="R12" s="9">
        <v>17600</v>
      </c>
      <c r="S12" s="9">
        <v>16000</v>
      </c>
      <c r="T12" s="9">
        <v>16800</v>
      </c>
      <c r="U12" s="9">
        <v>17600</v>
      </c>
      <c r="V12" s="9">
        <v>16800</v>
      </c>
      <c r="W12" s="9">
        <v>16800</v>
      </c>
      <c r="X12" s="9">
        <v>17600</v>
      </c>
      <c r="Y12" s="9">
        <v>16800</v>
      </c>
      <c r="Z12" s="9">
        <v>16800</v>
      </c>
      <c r="AA12" s="9">
        <v>18400</v>
      </c>
      <c r="AB12" s="9">
        <v>15200</v>
      </c>
      <c r="AC12" s="9">
        <v>17600</v>
      </c>
      <c r="AD12" s="16">
        <v>459200</v>
      </c>
    </row>
    <row r="13" spans="1:30" s="9" customFormat="1" x14ac:dyDescent="0.2">
      <c r="B13" s="13"/>
      <c r="C13" s="10" t="s">
        <v>37</v>
      </c>
      <c r="D13" s="14"/>
      <c r="E13" s="10">
        <v>16000</v>
      </c>
      <c r="F13" s="11">
        <v>56800</v>
      </c>
      <c r="G13" s="11">
        <v>51200</v>
      </c>
      <c r="H13" s="11">
        <v>57600</v>
      </c>
      <c r="I13" s="11">
        <v>54400</v>
      </c>
      <c r="J13" s="11">
        <v>56800</v>
      </c>
      <c r="K13" s="11">
        <v>56000</v>
      </c>
      <c r="L13" s="11">
        <v>74400</v>
      </c>
      <c r="M13" s="11">
        <v>74400</v>
      </c>
      <c r="N13" s="11">
        <v>56000</v>
      </c>
      <c r="O13" s="11">
        <v>56000</v>
      </c>
      <c r="P13" s="11">
        <v>56000</v>
      </c>
      <c r="Q13" s="11">
        <v>57600</v>
      </c>
      <c r="R13" s="11">
        <v>56800</v>
      </c>
      <c r="S13" s="11">
        <v>51200</v>
      </c>
      <c r="T13" s="11">
        <v>57600</v>
      </c>
      <c r="U13" s="11">
        <v>54400</v>
      </c>
      <c r="V13" s="11">
        <v>57600</v>
      </c>
      <c r="W13" s="11">
        <v>55200</v>
      </c>
      <c r="X13" s="11">
        <v>56800</v>
      </c>
      <c r="Y13" s="11">
        <v>57600</v>
      </c>
      <c r="Z13" s="11">
        <v>55200</v>
      </c>
      <c r="AA13" s="11">
        <v>56000</v>
      </c>
      <c r="AB13" s="11">
        <v>56800</v>
      </c>
      <c r="AC13" s="11">
        <v>56800</v>
      </c>
      <c r="AD13" s="12">
        <v>1395200</v>
      </c>
    </row>
    <row r="14" spans="1:30" s="9" customFormat="1" x14ac:dyDescent="0.2">
      <c r="B14" s="10" t="s">
        <v>40</v>
      </c>
      <c r="C14" s="14"/>
      <c r="D14" s="14"/>
      <c r="E14" s="10">
        <v>16000</v>
      </c>
      <c r="F14" s="11">
        <v>56800</v>
      </c>
      <c r="G14" s="11">
        <v>51200</v>
      </c>
      <c r="H14" s="11">
        <v>57600</v>
      </c>
      <c r="I14" s="11">
        <v>54400</v>
      </c>
      <c r="J14" s="11">
        <v>56800</v>
      </c>
      <c r="K14" s="11">
        <v>56000</v>
      </c>
      <c r="L14" s="11">
        <v>74400</v>
      </c>
      <c r="M14" s="11">
        <v>74400</v>
      </c>
      <c r="N14" s="11">
        <v>56000</v>
      </c>
      <c r="O14" s="11">
        <v>56000</v>
      </c>
      <c r="P14" s="11">
        <v>56000</v>
      </c>
      <c r="Q14" s="11">
        <v>57600</v>
      </c>
      <c r="R14" s="11">
        <v>56800</v>
      </c>
      <c r="S14" s="11">
        <v>51200</v>
      </c>
      <c r="T14" s="11">
        <v>57600</v>
      </c>
      <c r="U14" s="11">
        <v>54400</v>
      </c>
      <c r="V14" s="11">
        <v>57600</v>
      </c>
      <c r="W14" s="11">
        <v>55200</v>
      </c>
      <c r="X14" s="11">
        <v>56800</v>
      </c>
      <c r="Y14" s="11">
        <v>57600</v>
      </c>
      <c r="Z14" s="11">
        <v>55200</v>
      </c>
      <c r="AA14" s="11">
        <v>56000</v>
      </c>
      <c r="AB14" s="11">
        <v>56800</v>
      </c>
      <c r="AC14" s="11">
        <v>56800</v>
      </c>
      <c r="AD14" s="12">
        <v>1395200</v>
      </c>
    </row>
    <row r="15" spans="1:30" s="9" customFormat="1" x14ac:dyDescent="0.2">
      <c r="B15" s="10" t="s">
        <v>32</v>
      </c>
      <c r="C15" s="10" t="s">
        <v>18</v>
      </c>
      <c r="D15" s="10" t="s">
        <v>22</v>
      </c>
      <c r="E15" s="10">
        <v>-32000</v>
      </c>
      <c r="F15" s="11"/>
      <c r="G15" s="11"/>
      <c r="H15" s="11"/>
      <c r="I15" s="11"/>
      <c r="J15" s="11"/>
      <c r="K15" s="11"/>
      <c r="L15" s="11">
        <v>-17600</v>
      </c>
      <c r="M15" s="11">
        <v>-17600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2">
        <v>-67200</v>
      </c>
    </row>
    <row r="16" spans="1:30" s="9" customFormat="1" x14ac:dyDescent="0.2">
      <c r="B16" s="13"/>
      <c r="C16" s="10" t="s">
        <v>37</v>
      </c>
      <c r="D16" s="14"/>
      <c r="E16" s="10">
        <v>-32000</v>
      </c>
      <c r="F16" s="11"/>
      <c r="G16" s="11"/>
      <c r="H16" s="11"/>
      <c r="I16" s="11"/>
      <c r="J16" s="11"/>
      <c r="K16" s="11"/>
      <c r="L16" s="11">
        <v>-17600</v>
      </c>
      <c r="M16" s="11">
        <v>-17600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2">
        <v>-67200</v>
      </c>
    </row>
    <row r="17" spans="1:30" s="9" customFormat="1" x14ac:dyDescent="0.2">
      <c r="B17" s="10" t="s">
        <v>41</v>
      </c>
      <c r="C17" s="14"/>
      <c r="D17" s="14"/>
      <c r="E17" s="10">
        <v>-32000</v>
      </c>
      <c r="F17" s="11"/>
      <c r="G17" s="11"/>
      <c r="H17" s="11"/>
      <c r="I17" s="11"/>
      <c r="J17" s="11"/>
      <c r="K17" s="11"/>
      <c r="L17" s="11">
        <v>-17600</v>
      </c>
      <c r="M17" s="11">
        <v>-17600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2">
        <v>-67200</v>
      </c>
    </row>
    <row r="18" spans="1:30" s="9" customFormat="1" x14ac:dyDescent="0.2">
      <c r="B18" s="10" t="s">
        <v>59</v>
      </c>
      <c r="C18" s="10" t="s">
        <v>18</v>
      </c>
      <c r="D18" s="10" t="s">
        <v>33</v>
      </c>
      <c r="E18" s="10">
        <v>-8600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2">
        <v>-8600</v>
      </c>
    </row>
    <row r="19" spans="1:30" s="9" customFormat="1" x14ac:dyDescent="0.2">
      <c r="B19" s="13"/>
      <c r="C19" s="10" t="s">
        <v>37</v>
      </c>
      <c r="D19" s="14"/>
      <c r="E19" s="10">
        <v>-8600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2">
        <v>-8600</v>
      </c>
    </row>
    <row r="20" spans="1:30" s="9" customFormat="1" x14ac:dyDescent="0.2">
      <c r="B20" s="10" t="s">
        <v>60</v>
      </c>
      <c r="C20" s="14"/>
      <c r="D20" s="14"/>
      <c r="E20" s="10">
        <v>-8600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2">
        <v>-8600</v>
      </c>
    </row>
    <row r="21" spans="1:30" s="9" customFormat="1" x14ac:dyDescent="0.2">
      <c r="B21" s="10" t="s">
        <v>34</v>
      </c>
      <c r="C21" s="10" t="s">
        <v>18</v>
      </c>
      <c r="D21" s="10" t="s">
        <v>33</v>
      </c>
      <c r="E21" s="10">
        <v>8600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2">
        <v>8600</v>
      </c>
    </row>
    <row r="22" spans="1:30" s="9" customFormat="1" x14ac:dyDescent="0.2">
      <c r="B22" s="13"/>
      <c r="C22" s="10" t="s">
        <v>37</v>
      </c>
      <c r="D22" s="14"/>
      <c r="E22" s="10">
        <v>8600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2">
        <v>8600</v>
      </c>
    </row>
    <row r="23" spans="1:30" s="9" customFormat="1" x14ac:dyDescent="0.2">
      <c r="B23" s="10" t="s">
        <v>42</v>
      </c>
      <c r="C23" s="14"/>
      <c r="D23" s="14"/>
      <c r="E23" s="10">
        <v>8600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2">
        <v>8600</v>
      </c>
    </row>
    <row r="24" spans="1:30" s="9" customFormat="1" x14ac:dyDescent="0.2">
      <c r="B24" s="10" t="s">
        <v>19</v>
      </c>
      <c r="C24" s="10" t="s">
        <v>18</v>
      </c>
      <c r="D24" s="10" t="s">
        <v>17</v>
      </c>
      <c r="E24" s="10">
        <v>169600</v>
      </c>
      <c r="F24" s="11">
        <v>9800</v>
      </c>
      <c r="G24" s="11">
        <v>8800</v>
      </c>
      <c r="H24" s="11">
        <v>10200</v>
      </c>
      <c r="I24" s="11">
        <v>9200</v>
      </c>
      <c r="J24" s="11">
        <v>9800</v>
      </c>
      <c r="K24" s="11">
        <v>10000</v>
      </c>
      <c r="L24" s="11">
        <v>9800</v>
      </c>
      <c r="M24" s="11">
        <v>9800</v>
      </c>
      <c r="N24" s="11">
        <v>10000</v>
      </c>
      <c r="O24" s="11">
        <v>9400</v>
      </c>
      <c r="P24" s="11">
        <v>10000</v>
      </c>
      <c r="Q24" s="11">
        <v>10200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2">
        <v>286600</v>
      </c>
    </row>
    <row r="25" spans="1:30" s="9" customFormat="1" x14ac:dyDescent="0.2">
      <c r="B25" s="13"/>
      <c r="C25" s="13"/>
      <c r="D25" s="15" t="s">
        <v>22</v>
      </c>
      <c r="E25" s="15">
        <v>120000</v>
      </c>
      <c r="F25" s="9">
        <v>79200</v>
      </c>
      <c r="G25" s="9">
        <v>72000</v>
      </c>
      <c r="H25" s="9">
        <v>75600</v>
      </c>
      <c r="I25" s="9">
        <v>79200</v>
      </c>
      <c r="J25" s="9">
        <v>79200</v>
      </c>
      <c r="K25" s="9">
        <v>72000</v>
      </c>
      <c r="L25" s="9">
        <v>96800</v>
      </c>
      <c r="M25" s="9">
        <v>96800</v>
      </c>
      <c r="N25" s="9">
        <v>72000</v>
      </c>
      <c r="O25" s="9">
        <v>82800</v>
      </c>
      <c r="P25" s="9">
        <v>72000</v>
      </c>
      <c r="Q25" s="9">
        <v>75600</v>
      </c>
      <c r="R25" s="9">
        <v>52800</v>
      </c>
      <c r="S25" s="9">
        <v>48000</v>
      </c>
      <c r="T25" s="9">
        <v>50400</v>
      </c>
      <c r="U25" s="9">
        <v>52800</v>
      </c>
      <c r="V25" s="9">
        <v>50400</v>
      </c>
      <c r="W25" s="9">
        <v>50400</v>
      </c>
      <c r="X25" s="9">
        <v>52800</v>
      </c>
      <c r="Y25" s="9">
        <v>50400</v>
      </c>
      <c r="Z25" s="9">
        <v>50400</v>
      </c>
      <c r="AA25" s="9">
        <v>55200</v>
      </c>
      <c r="AB25" s="9">
        <v>45600</v>
      </c>
      <c r="AC25" s="9">
        <v>52800</v>
      </c>
      <c r="AD25" s="16">
        <v>1685200</v>
      </c>
    </row>
    <row r="26" spans="1:30" s="9" customFormat="1" x14ac:dyDescent="0.2">
      <c r="B26" s="13"/>
      <c r="C26" s="10" t="s">
        <v>37</v>
      </c>
      <c r="D26" s="14"/>
      <c r="E26" s="10">
        <v>289600</v>
      </c>
      <c r="F26" s="11">
        <v>89000</v>
      </c>
      <c r="G26" s="11">
        <v>80800</v>
      </c>
      <c r="H26" s="11">
        <v>85800</v>
      </c>
      <c r="I26" s="11">
        <v>88400</v>
      </c>
      <c r="J26" s="11">
        <v>89000</v>
      </c>
      <c r="K26" s="11">
        <v>82000</v>
      </c>
      <c r="L26" s="11">
        <v>106600</v>
      </c>
      <c r="M26" s="11">
        <v>106600</v>
      </c>
      <c r="N26" s="11">
        <v>82000</v>
      </c>
      <c r="O26" s="11">
        <v>92200</v>
      </c>
      <c r="P26" s="11">
        <v>82000</v>
      </c>
      <c r="Q26" s="11">
        <v>85800</v>
      </c>
      <c r="R26" s="11">
        <v>52800</v>
      </c>
      <c r="S26" s="11">
        <v>48000</v>
      </c>
      <c r="T26" s="11">
        <v>50400</v>
      </c>
      <c r="U26" s="11">
        <v>52800</v>
      </c>
      <c r="V26" s="11">
        <v>50400</v>
      </c>
      <c r="W26" s="11">
        <v>50400</v>
      </c>
      <c r="X26" s="11">
        <v>52800</v>
      </c>
      <c r="Y26" s="11">
        <v>50400</v>
      </c>
      <c r="Z26" s="11">
        <v>50400</v>
      </c>
      <c r="AA26" s="11">
        <v>55200</v>
      </c>
      <c r="AB26" s="11">
        <v>45600</v>
      </c>
      <c r="AC26" s="11">
        <v>52800</v>
      </c>
      <c r="AD26" s="12">
        <v>1971800</v>
      </c>
    </row>
    <row r="27" spans="1:30" s="9" customFormat="1" x14ac:dyDescent="0.2">
      <c r="B27" s="13"/>
      <c r="C27" s="10" t="s">
        <v>25</v>
      </c>
      <c r="D27" s="10" t="s">
        <v>24</v>
      </c>
      <c r="E27" s="10">
        <v>2325</v>
      </c>
      <c r="F27" s="11">
        <v>1550</v>
      </c>
      <c r="G27" s="11">
        <v>1400</v>
      </c>
      <c r="H27" s="11">
        <v>1550</v>
      </c>
      <c r="I27" s="11">
        <v>1500</v>
      </c>
      <c r="J27" s="11">
        <v>1550</v>
      </c>
      <c r="K27" s="11">
        <v>3750</v>
      </c>
      <c r="L27" s="11">
        <v>3875</v>
      </c>
      <c r="M27" s="11">
        <v>3875</v>
      </c>
      <c r="N27" s="11">
        <v>3750</v>
      </c>
      <c r="O27" s="11">
        <v>3875</v>
      </c>
      <c r="P27" s="11">
        <v>3750</v>
      </c>
      <c r="Q27" s="11">
        <v>3875</v>
      </c>
      <c r="R27" s="11">
        <v>1550</v>
      </c>
      <c r="S27" s="11">
        <v>1400</v>
      </c>
      <c r="T27" s="11">
        <v>1550</v>
      </c>
      <c r="U27" s="11">
        <v>1500</v>
      </c>
      <c r="V27" s="11">
        <v>1550</v>
      </c>
      <c r="W27" s="11">
        <v>1500</v>
      </c>
      <c r="X27" s="11">
        <v>1550</v>
      </c>
      <c r="Y27" s="11">
        <v>1550</v>
      </c>
      <c r="Z27" s="11">
        <v>1500</v>
      </c>
      <c r="AA27" s="11">
        <v>1550</v>
      </c>
      <c r="AB27" s="11">
        <v>1500</v>
      </c>
      <c r="AC27" s="11">
        <v>1550</v>
      </c>
      <c r="AD27" s="12">
        <v>54875</v>
      </c>
    </row>
    <row r="28" spans="1:30" s="9" customFormat="1" x14ac:dyDescent="0.2">
      <c r="B28" s="13"/>
      <c r="C28" s="10" t="s">
        <v>43</v>
      </c>
      <c r="D28" s="14"/>
      <c r="E28" s="10">
        <v>2325</v>
      </c>
      <c r="F28" s="11">
        <v>1550</v>
      </c>
      <c r="G28" s="11">
        <v>1400</v>
      </c>
      <c r="H28" s="11">
        <v>1550</v>
      </c>
      <c r="I28" s="11">
        <v>1500</v>
      </c>
      <c r="J28" s="11">
        <v>1550</v>
      </c>
      <c r="K28" s="11">
        <v>3750</v>
      </c>
      <c r="L28" s="11">
        <v>3875</v>
      </c>
      <c r="M28" s="11">
        <v>3875</v>
      </c>
      <c r="N28" s="11">
        <v>3750</v>
      </c>
      <c r="O28" s="11">
        <v>3875</v>
      </c>
      <c r="P28" s="11">
        <v>3750</v>
      </c>
      <c r="Q28" s="11">
        <v>3875</v>
      </c>
      <c r="R28" s="11">
        <v>1550</v>
      </c>
      <c r="S28" s="11">
        <v>1400</v>
      </c>
      <c r="T28" s="11">
        <v>1550</v>
      </c>
      <c r="U28" s="11">
        <v>1500</v>
      </c>
      <c r="V28" s="11">
        <v>1550</v>
      </c>
      <c r="W28" s="11">
        <v>1500</v>
      </c>
      <c r="X28" s="11">
        <v>1550</v>
      </c>
      <c r="Y28" s="11">
        <v>1550</v>
      </c>
      <c r="Z28" s="11">
        <v>1500</v>
      </c>
      <c r="AA28" s="11">
        <v>1550</v>
      </c>
      <c r="AB28" s="11">
        <v>1500</v>
      </c>
      <c r="AC28" s="11">
        <v>1550</v>
      </c>
      <c r="AD28" s="12">
        <v>54875</v>
      </c>
    </row>
    <row r="29" spans="1:30" s="9" customFormat="1" x14ac:dyDescent="0.2">
      <c r="B29" s="10" t="s">
        <v>44</v>
      </c>
      <c r="C29" s="14"/>
      <c r="D29" s="14"/>
      <c r="E29" s="10">
        <v>291925</v>
      </c>
      <c r="F29" s="11">
        <v>90550</v>
      </c>
      <c r="G29" s="11">
        <v>82200</v>
      </c>
      <c r="H29" s="11">
        <v>87350</v>
      </c>
      <c r="I29" s="11">
        <v>89900</v>
      </c>
      <c r="J29" s="11">
        <v>90550</v>
      </c>
      <c r="K29" s="11">
        <v>85750</v>
      </c>
      <c r="L29" s="11">
        <v>110475</v>
      </c>
      <c r="M29" s="11">
        <v>110475</v>
      </c>
      <c r="N29" s="11">
        <v>85750</v>
      </c>
      <c r="O29" s="11">
        <v>96075</v>
      </c>
      <c r="P29" s="11">
        <v>85750</v>
      </c>
      <c r="Q29" s="11">
        <v>89675</v>
      </c>
      <c r="R29" s="11">
        <v>54350</v>
      </c>
      <c r="S29" s="11">
        <v>49400</v>
      </c>
      <c r="T29" s="11">
        <v>51950</v>
      </c>
      <c r="U29" s="11">
        <v>54300</v>
      </c>
      <c r="V29" s="11">
        <v>51950</v>
      </c>
      <c r="W29" s="11">
        <v>51900</v>
      </c>
      <c r="X29" s="11">
        <v>54350</v>
      </c>
      <c r="Y29" s="11">
        <v>51950</v>
      </c>
      <c r="Z29" s="11">
        <v>51900</v>
      </c>
      <c r="AA29" s="11">
        <v>56750</v>
      </c>
      <c r="AB29" s="11">
        <v>47100</v>
      </c>
      <c r="AC29" s="11">
        <v>54350</v>
      </c>
      <c r="AD29" s="12">
        <v>2026675</v>
      </c>
    </row>
    <row r="30" spans="1:30" s="9" customFormat="1" x14ac:dyDescent="0.2">
      <c r="B30" s="17" t="s">
        <v>36</v>
      </c>
      <c r="C30" s="18"/>
      <c r="D30" s="18"/>
      <c r="E30" s="17">
        <v>279645</v>
      </c>
      <c r="F30" s="19">
        <v>129750</v>
      </c>
      <c r="G30" s="19">
        <v>117400</v>
      </c>
      <c r="H30" s="19">
        <v>144950</v>
      </c>
      <c r="I30" s="19">
        <v>144300</v>
      </c>
      <c r="J30" s="19">
        <v>147350</v>
      </c>
      <c r="K30" s="19">
        <v>141750</v>
      </c>
      <c r="L30" s="19">
        <v>167275</v>
      </c>
      <c r="M30" s="19">
        <v>167275</v>
      </c>
      <c r="N30" s="19">
        <v>141750</v>
      </c>
      <c r="O30" s="19">
        <v>152075</v>
      </c>
      <c r="P30" s="19">
        <v>141750</v>
      </c>
      <c r="Q30" s="19">
        <v>147275</v>
      </c>
      <c r="R30" s="19">
        <v>111150</v>
      </c>
      <c r="S30" s="19">
        <v>100600</v>
      </c>
      <c r="T30" s="19">
        <v>109550</v>
      </c>
      <c r="U30" s="19">
        <v>108700</v>
      </c>
      <c r="V30" s="19">
        <v>109550</v>
      </c>
      <c r="W30" s="19">
        <v>107100</v>
      </c>
      <c r="X30" s="19">
        <v>111150</v>
      </c>
      <c r="Y30" s="19">
        <v>109550</v>
      </c>
      <c r="Z30" s="19">
        <v>107100</v>
      </c>
      <c r="AA30" s="19">
        <v>112750</v>
      </c>
      <c r="AB30" s="19">
        <v>103900</v>
      </c>
      <c r="AC30" s="19">
        <v>111150</v>
      </c>
      <c r="AD30" s="20">
        <v>3324795</v>
      </c>
    </row>
    <row r="32" spans="1:30" hidden="1" x14ac:dyDescent="0.2">
      <c r="A32" t="s">
        <v>45</v>
      </c>
      <c r="E32" t="s">
        <v>3</v>
      </c>
    </row>
    <row r="33" spans="1:30" s="43" customFormat="1" hidden="1" x14ac:dyDescent="0.2">
      <c r="A33" s="43" t="s">
        <v>14</v>
      </c>
      <c r="B33" s="43" t="s">
        <v>13</v>
      </c>
      <c r="C33" s="43" t="s">
        <v>4</v>
      </c>
      <c r="D33" s="43" t="s">
        <v>15</v>
      </c>
      <c r="E33" s="43">
        <v>37226</v>
      </c>
      <c r="F33" s="43">
        <v>37257</v>
      </c>
      <c r="G33" s="43">
        <v>37288</v>
      </c>
      <c r="H33" s="43">
        <v>37316</v>
      </c>
      <c r="I33" s="43">
        <v>37347</v>
      </c>
      <c r="J33" s="43">
        <v>37377</v>
      </c>
      <c r="K33" s="43">
        <v>37408</v>
      </c>
      <c r="L33" s="43">
        <v>37438</v>
      </c>
      <c r="M33" s="43">
        <v>37469</v>
      </c>
      <c r="N33" s="43">
        <v>37500</v>
      </c>
      <c r="O33" s="43">
        <v>37530</v>
      </c>
      <c r="P33" s="43">
        <v>37561</v>
      </c>
      <c r="Q33" s="43">
        <v>37591</v>
      </c>
      <c r="R33" s="43">
        <v>37622</v>
      </c>
      <c r="S33" s="43">
        <v>37653</v>
      </c>
      <c r="T33" s="43">
        <v>37681</v>
      </c>
      <c r="U33" s="43">
        <v>37712</v>
      </c>
      <c r="V33" s="43">
        <v>37742</v>
      </c>
      <c r="W33" s="43">
        <v>37773</v>
      </c>
      <c r="X33" s="43">
        <v>37803</v>
      </c>
      <c r="Y33" s="43">
        <v>37834</v>
      </c>
      <c r="Z33" s="43">
        <v>37865</v>
      </c>
      <c r="AA33" s="43">
        <v>37895</v>
      </c>
      <c r="AB33" s="43">
        <v>37926</v>
      </c>
      <c r="AC33" s="43">
        <v>37956</v>
      </c>
      <c r="AD33" s="43" t="s">
        <v>36</v>
      </c>
    </row>
    <row r="34" spans="1:30" hidden="1" x14ac:dyDescent="0.2">
      <c r="A34" t="s">
        <v>29</v>
      </c>
      <c r="B34" t="s">
        <v>18</v>
      </c>
      <c r="C34" t="s">
        <v>28</v>
      </c>
      <c r="D34" t="s">
        <v>20</v>
      </c>
      <c r="F34">
        <v>25.75</v>
      </c>
      <c r="G34">
        <v>25.75</v>
      </c>
      <c r="AD34">
        <v>25.75</v>
      </c>
    </row>
    <row r="35" spans="1:30" hidden="1" x14ac:dyDescent="0.2">
      <c r="C35" t="s">
        <v>46</v>
      </c>
      <c r="F35">
        <v>25.75</v>
      </c>
      <c r="G35">
        <v>25.75</v>
      </c>
      <c r="AD35">
        <v>25.75</v>
      </c>
    </row>
    <row r="36" spans="1:30" hidden="1" x14ac:dyDescent="0.2">
      <c r="B36" t="s">
        <v>37</v>
      </c>
      <c r="F36">
        <v>25.75</v>
      </c>
      <c r="G36">
        <v>25.75</v>
      </c>
      <c r="AD36">
        <v>25.75</v>
      </c>
    </row>
    <row r="37" spans="1:30" hidden="1" x14ac:dyDescent="0.2">
      <c r="A37" t="s">
        <v>38</v>
      </c>
      <c r="F37">
        <v>25.75</v>
      </c>
      <c r="G37">
        <v>25.75</v>
      </c>
      <c r="AD37">
        <v>25.75</v>
      </c>
    </row>
    <row r="38" spans="1:30" hidden="1" x14ac:dyDescent="0.2">
      <c r="A38" t="s">
        <v>31</v>
      </c>
      <c r="B38" t="s">
        <v>18</v>
      </c>
      <c r="C38" t="s">
        <v>30</v>
      </c>
      <c r="D38" t="s">
        <v>23</v>
      </c>
      <c r="E38">
        <v>33.950000000000003</v>
      </c>
      <c r="AD38">
        <v>33.950000000000003</v>
      </c>
    </row>
    <row r="39" spans="1:30" hidden="1" x14ac:dyDescent="0.2">
      <c r="C39" t="s">
        <v>47</v>
      </c>
      <c r="E39">
        <v>33.950000000000003</v>
      </c>
      <c r="AD39">
        <v>33.950000000000003</v>
      </c>
    </row>
    <row r="40" spans="1:30" hidden="1" x14ac:dyDescent="0.2">
      <c r="B40" t="s">
        <v>37</v>
      </c>
      <c r="E40">
        <v>33.950000000000003</v>
      </c>
      <c r="AD40">
        <v>33.950000000000003</v>
      </c>
    </row>
    <row r="41" spans="1:30" hidden="1" x14ac:dyDescent="0.2">
      <c r="A41" t="s">
        <v>39</v>
      </c>
      <c r="E41">
        <v>33.950000000000003</v>
      </c>
      <c r="AD41">
        <v>33.950000000000003</v>
      </c>
    </row>
    <row r="42" spans="1:30" hidden="1" x14ac:dyDescent="0.2">
      <c r="A42" t="s">
        <v>27</v>
      </c>
      <c r="B42" t="s">
        <v>18</v>
      </c>
      <c r="C42" t="s">
        <v>26</v>
      </c>
      <c r="D42" t="s">
        <v>23</v>
      </c>
      <c r="F42">
        <v>18.64</v>
      </c>
      <c r="G42">
        <v>17.98</v>
      </c>
      <c r="H42">
        <v>16.02</v>
      </c>
      <c r="I42">
        <v>16.21</v>
      </c>
      <c r="J42">
        <v>17.600000000000001</v>
      </c>
      <c r="K42">
        <v>19.440000000000001</v>
      </c>
      <c r="L42">
        <v>22.91</v>
      </c>
      <c r="M42">
        <v>22.74</v>
      </c>
      <c r="N42">
        <v>17.82</v>
      </c>
      <c r="O42">
        <v>16.07</v>
      </c>
      <c r="P42">
        <v>16.11</v>
      </c>
      <c r="Q42">
        <v>17.45</v>
      </c>
      <c r="R42">
        <v>21.19</v>
      </c>
      <c r="S42">
        <v>20.440000000000001</v>
      </c>
      <c r="T42">
        <v>18.22</v>
      </c>
      <c r="U42">
        <v>18.43</v>
      </c>
      <c r="V42">
        <v>20.02</v>
      </c>
      <c r="W42">
        <v>22.11</v>
      </c>
      <c r="X42">
        <v>26.04</v>
      </c>
      <c r="Y42">
        <v>25.86</v>
      </c>
      <c r="Z42">
        <v>20.27</v>
      </c>
      <c r="AA42">
        <v>18.28</v>
      </c>
      <c r="AB42">
        <v>18.309999999999999</v>
      </c>
      <c r="AC42">
        <v>19.84</v>
      </c>
      <c r="AD42">
        <v>19.5</v>
      </c>
    </row>
    <row r="43" spans="1:30" hidden="1" x14ac:dyDescent="0.2">
      <c r="C43" t="s">
        <v>48</v>
      </c>
      <c r="F43">
        <v>18.64</v>
      </c>
      <c r="G43">
        <v>17.98</v>
      </c>
      <c r="H43">
        <v>16.02</v>
      </c>
      <c r="I43">
        <v>16.21</v>
      </c>
      <c r="J43">
        <v>17.600000000000001</v>
      </c>
      <c r="K43">
        <v>19.440000000000001</v>
      </c>
      <c r="L43">
        <v>22.91</v>
      </c>
      <c r="M43">
        <v>22.74</v>
      </c>
      <c r="N43">
        <v>17.82</v>
      </c>
      <c r="O43">
        <v>16.07</v>
      </c>
      <c r="P43">
        <v>16.11</v>
      </c>
      <c r="Q43">
        <v>17.45</v>
      </c>
      <c r="R43">
        <v>21.19</v>
      </c>
      <c r="S43">
        <v>20.440000000000001</v>
      </c>
      <c r="T43">
        <v>18.22</v>
      </c>
      <c r="U43">
        <v>18.43</v>
      </c>
      <c r="V43">
        <v>20.02</v>
      </c>
      <c r="W43">
        <v>22.11</v>
      </c>
      <c r="X43">
        <v>26.04</v>
      </c>
      <c r="Y43">
        <v>25.86</v>
      </c>
      <c r="Z43">
        <v>20.27</v>
      </c>
      <c r="AA43">
        <v>18.28</v>
      </c>
      <c r="AB43">
        <v>18.309999999999999</v>
      </c>
      <c r="AC43">
        <v>19.84</v>
      </c>
      <c r="AD43">
        <v>19.5</v>
      </c>
    </row>
    <row r="44" spans="1:30" hidden="1" x14ac:dyDescent="0.2">
      <c r="C44" t="s">
        <v>28</v>
      </c>
      <c r="D44" t="s">
        <v>23</v>
      </c>
      <c r="E44">
        <v>19.5</v>
      </c>
      <c r="F44">
        <v>28.26</v>
      </c>
      <c r="G44">
        <v>27.63</v>
      </c>
      <c r="H44">
        <v>26.14</v>
      </c>
      <c r="I44">
        <v>25.19</v>
      </c>
      <c r="J44">
        <v>26.4</v>
      </c>
      <c r="K44">
        <v>29.25</v>
      </c>
      <c r="L44">
        <v>36.020000000000003</v>
      </c>
      <c r="M44">
        <v>36.020000000000003</v>
      </c>
      <c r="N44">
        <v>23.37</v>
      </c>
      <c r="O44">
        <v>21.88</v>
      </c>
      <c r="P44">
        <v>21.99</v>
      </c>
      <c r="Q44">
        <v>21.85</v>
      </c>
      <c r="R44">
        <v>32.44</v>
      </c>
      <c r="S44">
        <v>31.73</v>
      </c>
      <c r="T44">
        <v>30.02</v>
      </c>
      <c r="U44">
        <v>28.92</v>
      </c>
      <c r="V44">
        <v>30.32</v>
      </c>
      <c r="W44">
        <v>33.58</v>
      </c>
      <c r="X44">
        <v>41.35</v>
      </c>
      <c r="Y44">
        <v>41.35</v>
      </c>
      <c r="Z44">
        <v>26.83</v>
      </c>
      <c r="AA44">
        <v>25.12</v>
      </c>
      <c r="AB44">
        <v>25.25</v>
      </c>
      <c r="AC44">
        <v>25.09</v>
      </c>
      <c r="AD44">
        <v>27.946296296296307</v>
      </c>
    </row>
    <row r="45" spans="1:30" hidden="1" x14ac:dyDescent="0.2">
      <c r="C45" t="s">
        <v>46</v>
      </c>
      <c r="E45">
        <v>19.5</v>
      </c>
      <c r="F45">
        <v>28.26</v>
      </c>
      <c r="G45">
        <v>27.63</v>
      </c>
      <c r="H45">
        <v>26.14</v>
      </c>
      <c r="I45">
        <v>25.19</v>
      </c>
      <c r="J45">
        <v>26.4</v>
      </c>
      <c r="K45">
        <v>29.25</v>
      </c>
      <c r="L45">
        <v>36.020000000000003</v>
      </c>
      <c r="M45">
        <v>36.020000000000003</v>
      </c>
      <c r="N45">
        <v>23.37</v>
      </c>
      <c r="O45">
        <v>21.88</v>
      </c>
      <c r="P45">
        <v>21.99</v>
      </c>
      <c r="Q45">
        <v>21.85</v>
      </c>
      <c r="R45">
        <v>32.44</v>
      </c>
      <c r="S45">
        <v>31.73</v>
      </c>
      <c r="T45">
        <v>30.02</v>
      </c>
      <c r="U45">
        <v>28.92</v>
      </c>
      <c r="V45">
        <v>30.32</v>
      </c>
      <c r="W45">
        <v>33.58</v>
      </c>
      <c r="X45">
        <v>41.35</v>
      </c>
      <c r="Y45">
        <v>41.35</v>
      </c>
      <c r="Z45">
        <v>26.83</v>
      </c>
      <c r="AA45">
        <v>25.12</v>
      </c>
      <c r="AB45">
        <v>25.25</v>
      </c>
      <c r="AC45">
        <v>25.09</v>
      </c>
      <c r="AD45">
        <v>27.946296296296307</v>
      </c>
    </row>
    <row r="46" spans="1:30" hidden="1" x14ac:dyDescent="0.2">
      <c r="B46" t="s">
        <v>37</v>
      </c>
      <c r="E46">
        <v>19.5</v>
      </c>
      <c r="F46">
        <v>21.06</v>
      </c>
      <c r="G46">
        <v>20.43</v>
      </c>
      <c r="H46">
        <v>18.670000000000002</v>
      </c>
      <c r="I46">
        <v>18.503333333333334</v>
      </c>
      <c r="J46">
        <v>19.8</v>
      </c>
      <c r="K46">
        <v>21.896666666666665</v>
      </c>
      <c r="L46">
        <v>27.965</v>
      </c>
      <c r="M46">
        <v>27.88</v>
      </c>
      <c r="N46">
        <v>19.02</v>
      </c>
      <c r="O46">
        <v>17.399999999999999</v>
      </c>
      <c r="P46">
        <v>17.46</v>
      </c>
      <c r="Q46">
        <v>18.309999999999999</v>
      </c>
      <c r="R46">
        <v>24.94</v>
      </c>
      <c r="S46">
        <v>24.203333333333333</v>
      </c>
      <c r="T46">
        <v>22.153333333333332</v>
      </c>
      <c r="U46">
        <v>21.926666666666666</v>
      </c>
      <c r="V46">
        <v>23.453333333333333</v>
      </c>
      <c r="W46">
        <v>25.933333333333334</v>
      </c>
      <c r="X46">
        <v>31.143333333333334</v>
      </c>
      <c r="Y46">
        <v>31.02333333333333</v>
      </c>
      <c r="Z46">
        <v>22.456666666666667</v>
      </c>
      <c r="AA46">
        <v>20.56</v>
      </c>
      <c r="AB46">
        <v>20.623333333333331</v>
      </c>
      <c r="AC46">
        <v>21.59</v>
      </c>
      <c r="AD46">
        <v>22.54066666666667</v>
      </c>
    </row>
    <row r="47" spans="1:30" hidden="1" x14ac:dyDescent="0.2">
      <c r="A47" t="s">
        <v>40</v>
      </c>
      <c r="E47">
        <v>19.5</v>
      </c>
      <c r="F47">
        <v>21.06</v>
      </c>
      <c r="G47">
        <v>20.43</v>
      </c>
      <c r="H47">
        <v>18.670000000000002</v>
      </c>
      <c r="I47">
        <v>18.503333333333334</v>
      </c>
      <c r="J47">
        <v>19.8</v>
      </c>
      <c r="K47">
        <v>21.896666666666665</v>
      </c>
      <c r="L47">
        <v>27.965</v>
      </c>
      <c r="M47">
        <v>27.88</v>
      </c>
      <c r="N47">
        <v>19.02</v>
      </c>
      <c r="O47">
        <v>17.399999999999999</v>
      </c>
      <c r="P47">
        <v>17.46</v>
      </c>
      <c r="Q47">
        <v>18.309999999999999</v>
      </c>
      <c r="R47">
        <v>24.94</v>
      </c>
      <c r="S47">
        <v>24.203333333333333</v>
      </c>
      <c r="T47">
        <v>22.153333333333332</v>
      </c>
      <c r="U47">
        <v>21.926666666666666</v>
      </c>
      <c r="V47">
        <v>23.453333333333333</v>
      </c>
      <c r="W47">
        <v>25.933333333333334</v>
      </c>
      <c r="X47">
        <v>31.143333333333334</v>
      </c>
      <c r="Y47">
        <v>31.02333333333333</v>
      </c>
      <c r="Z47">
        <v>22.456666666666667</v>
      </c>
      <c r="AA47">
        <v>20.56</v>
      </c>
      <c r="AB47">
        <v>20.623333333333331</v>
      </c>
      <c r="AC47">
        <v>21.59</v>
      </c>
      <c r="AD47">
        <v>22.54066666666667</v>
      </c>
    </row>
    <row r="48" spans="1:30" hidden="1" x14ac:dyDescent="0.2">
      <c r="A48" t="s">
        <v>32</v>
      </c>
      <c r="B48" t="s">
        <v>18</v>
      </c>
      <c r="C48" t="s">
        <v>22</v>
      </c>
      <c r="D48" t="s">
        <v>23</v>
      </c>
      <c r="E48">
        <v>34.700000000000003</v>
      </c>
      <c r="L48">
        <v>53.25</v>
      </c>
      <c r="M48">
        <v>53.25</v>
      </c>
      <c r="AD48">
        <v>43.975000000000001</v>
      </c>
    </row>
    <row r="49" spans="1:30" hidden="1" x14ac:dyDescent="0.2">
      <c r="D49" t="s">
        <v>20</v>
      </c>
      <c r="E49">
        <v>34.200000000000003</v>
      </c>
      <c r="L49">
        <v>52.75</v>
      </c>
      <c r="M49">
        <v>52.75</v>
      </c>
      <c r="AD49">
        <v>43.475000000000001</v>
      </c>
    </row>
    <row r="50" spans="1:30" hidden="1" x14ac:dyDescent="0.2">
      <c r="C50" t="s">
        <v>49</v>
      </c>
      <c r="E50">
        <v>34.366666666666667</v>
      </c>
      <c r="L50">
        <v>52.916666666666664</v>
      </c>
      <c r="M50">
        <v>52.916666666666664</v>
      </c>
      <c r="AD50">
        <v>43.641666666666673</v>
      </c>
    </row>
    <row r="51" spans="1:30" hidden="1" x14ac:dyDescent="0.2">
      <c r="B51" t="s">
        <v>37</v>
      </c>
      <c r="E51">
        <v>34.366666666666667</v>
      </c>
      <c r="L51">
        <v>52.916666666666664</v>
      </c>
      <c r="M51">
        <v>52.916666666666664</v>
      </c>
      <c r="AD51">
        <v>43.641666666666673</v>
      </c>
    </row>
    <row r="52" spans="1:30" hidden="1" x14ac:dyDescent="0.2">
      <c r="A52" t="s">
        <v>41</v>
      </c>
      <c r="E52">
        <v>34.366666666666667</v>
      </c>
      <c r="L52">
        <v>52.916666666666664</v>
      </c>
      <c r="M52">
        <v>52.916666666666664</v>
      </c>
      <c r="AD52">
        <v>43.641666666666673</v>
      </c>
    </row>
    <row r="53" spans="1:30" hidden="1" x14ac:dyDescent="0.2">
      <c r="A53" t="s">
        <v>59</v>
      </c>
      <c r="B53" t="s">
        <v>18</v>
      </c>
      <c r="C53" t="s">
        <v>33</v>
      </c>
      <c r="D53" t="s">
        <v>20</v>
      </c>
      <c r="E53">
        <v>27.08</v>
      </c>
      <c r="AD53">
        <v>27.08</v>
      </c>
    </row>
    <row r="54" spans="1:30" hidden="1" x14ac:dyDescent="0.2">
      <c r="C54" t="s">
        <v>50</v>
      </c>
      <c r="E54">
        <v>27.08</v>
      </c>
      <c r="AD54">
        <v>27.08</v>
      </c>
    </row>
    <row r="55" spans="1:30" hidden="1" x14ac:dyDescent="0.2">
      <c r="B55" t="s">
        <v>37</v>
      </c>
      <c r="E55">
        <v>27.08</v>
      </c>
      <c r="AD55">
        <v>27.08</v>
      </c>
    </row>
    <row r="56" spans="1:30" hidden="1" x14ac:dyDescent="0.2">
      <c r="A56" t="s">
        <v>60</v>
      </c>
      <c r="E56">
        <v>27.08</v>
      </c>
      <c r="AD56">
        <v>27.08</v>
      </c>
    </row>
    <row r="57" spans="1:30" hidden="1" x14ac:dyDescent="0.2">
      <c r="A57" t="s">
        <v>34</v>
      </c>
      <c r="B57" t="s">
        <v>18</v>
      </c>
      <c r="C57" t="s">
        <v>33</v>
      </c>
      <c r="D57" t="s">
        <v>23</v>
      </c>
      <c r="E57">
        <v>88.05</v>
      </c>
      <c r="AD57">
        <v>88.05</v>
      </c>
    </row>
    <row r="58" spans="1:30" hidden="1" x14ac:dyDescent="0.2">
      <c r="C58" t="s">
        <v>50</v>
      </c>
      <c r="E58">
        <v>88.05</v>
      </c>
      <c r="AD58">
        <v>88.05</v>
      </c>
    </row>
    <row r="59" spans="1:30" hidden="1" x14ac:dyDescent="0.2">
      <c r="B59" t="s">
        <v>37</v>
      </c>
      <c r="E59">
        <v>88.05</v>
      </c>
      <c r="AD59">
        <v>88.05</v>
      </c>
    </row>
    <row r="60" spans="1:30" hidden="1" x14ac:dyDescent="0.2">
      <c r="A60" t="s">
        <v>42</v>
      </c>
      <c r="E60">
        <v>88.05</v>
      </c>
      <c r="AD60">
        <v>88.05</v>
      </c>
    </row>
    <row r="61" spans="1:30" hidden="1" x14ac:dyDescent="0.2">
      <c r="A61" t="s">
        <v>19</v>
      </c>
      <c r="B61" t="s">
        <v>18</v>
      </c>
      <c r="C61" t="s">
        <v>17</v>
      </c>
      <c r="D61" t="s">
        <v>23</v>
      </c>
      <c r="E61">
        <v>17.5</v>
      </c>
      <c r="F61">
        <v>22.69</v>
      </c>
      <c r="G61">
        <v>21.99</v>
      </c>
      <c r="H61">
        <v>18.71</v>
      </c>
      <c r="I61">
        <v>16.920000000000002</v>
      </c>
      <c r="J61">
        <v>17.23</v>
      </c>
      <c r="K61">
        <v>18.97</v>
      </c>
      <c r="L61">
        <v>24.35</v>
      </c>
      <c r="M61">
        <v>23.86</v>
      </c>
      <c r="N61">
        <v>17.23</v>
      </c>
      <c r="O61">
        <v>17.53</v>
      </c>
      <c r="P61">
        <v>17.489999999999998</v>
      </c>
      <c r="Q61">
        <v>17.05</v>
      </c>
      <c r="AD61">
        <v>18.701000000000001</v>
      </c>
    </row>
    <row r="62" spans="1:30" hidden="1" x14ac:dyDescent="0.2">
      <c r="C62" t="s">
        <v>51</v>
      </c>
      <c r="E62">
        <v>17.5</v>
      </c>
      <c r="F62">
        <v>22.69</v>
      </c>
      <c r="G62">
        <v>21.99</v>
      </c>
      <c r="H62">
        <v>18.71</v>
      </c>
      <c r="I62">
        <v>16.920000000000002</v>
      </c>
      <c r="J62">
        <v>17.23</v>
      </c>
      <c r="K62">
        <v>18.97</v>
      </c>
      <c r="L62">
        <v>24.35</v>
      </c>
      <c r="M62">
        <v>23.86</v>
      </c>
      <c r="N62">
        <v>17.23</v>
      </c>
      <c r="O62">
        <v>17.53</v>
      </c>
      <c r="P62">
        <v>17.489999999999998</v>
      </c>
      <c r="Q62">
        <v>17.05</v>
      </c>
      <c r="AD62">
        <v>18.701000000000001</v>
      </c>
    </row>
    <row r="63" spans="1:30" hidden="1" x14ac:dyDescent="0.2">
      <c r="C63" t="s">
        <v>22</v>
      </c>
      <c r="D63" t="s">
        <v>23</v>
      </c>
      <c r="E63">
        <v>25.1</v>
      </c>
      <c r="F63">
        <v>30.08</v>
      </c>
      <c r="G63">
        <v>30.08</v>
      </c>
      <c r="H63">
        <v>27.2</v>
      </c>
      <c r="I63">
        <v>27.2</v>
      </c>
      <c r="J63">
        <v>29.44</v>
      </c>
      <c r="K63">
        <v>36.799999999999997</v>
      </c>
      <c r="L63">
        <v>49.6</v>
      </c>
      <c r="M63">
        <v>49.6</v>
      </c>
      <c r="N63">
        <v>26.4</v>
      </c>
      <c r="O63">
        <v>25.76</v>
      </c>
      <c r="P63">
        <v>25.92</v>
      </c>
      <c r="Q63">
        <v>25.92</v>
      </c>
      <c r="R63">
        <v>32.67</v>
      </c>
      <c r="S63">
        <v>32.67</v>
      </c>
      <c r="T63">
        <v>29.54</v>
      </c>
      <c r="U63">
        <v>29.54</v>
      </c>
      <c r="V63">
        <v>31.97</v>
      </c>
      <c r="W63">
        <v>39.96</v>
      </c>
      <c r="X63">
        <v>53.86</v>
      </c>
      <c r="Y63">
        <v>53.86</v>
      </c>
      <c r="Z63">
        <v>28.67</v>
      </c>
      <c r="AA63">
        <v>27.97</v>
      </c>
      <c r="AB63">
        <v>28.15</v>
      </c>
      <c r="AC63">
        <v>28.15</v>
      </c>
      <c r="AD63">
        <v>32.634954954954978</v>
      </c>
    </row>
    <row r="64" spans="1:30" hidden="1" x14ac:dyDescent="0.2">
      <c r="D64" t="s">
        <v>20</v>
      </c>
      <c r="E64">
        <v>24.9</v>
      </c>
      <c r="F64">
        <v>29.61</v>
      </c>
      <c r="G64">
        <v>29.61</v>
      </c>
      <c r="H64">
        <v>26.78</v>
      </c>
      <c r="I64">
        <v>26.78</v>
      </c>
      <c r="J64">
        <v>28.98</v>
      </c>
      <c r="K64">
        <v>36.229999999999997</v>
      </c>
      <c r="L64">
        <v>48.83</v>
      </c>
      <c r="M64">
        <v>48.83</v>
      </c>
      <c r="N64">
        <v>25.99</v>
      </c>
      <c r="O64">
        <v>25.36</v>
      </c>
      <c r="P64">
        <v>25.52</v>
      </c>
      <c r="Q64">
        <v>25.52</v>
      </c>
      <c r="AD64">
        <v>32.484444444444442</v>
      </c>
    </row>
    <row r="65" spans="1:30" hidden="1" x14ac:dyDescent="0.2">
      <c r="C65" t="s">
        <v>49</v>
      </c>
      <c r="E65">
        <v>25.063636363636363</v>
      </c>
      <c r="F65">
        <v>29.975555555555552</v>
      </c>
      <c r="G65">
        <v>29.975555555555552</v>
      </c>
      <c r="H65">
        <v>27.14</v>
      </c>
      <c r="I65">
        <v>27.14</v>
      </c>
      <c r="J65">
        <v>29.374285714285715</v>
      </c>
      <c r="K65">
        <v>36.71857142857143</v>
      </c>
      <c r="L65">
        <v>49.446000000000005</v>
      </c>
      <c r="M65">
        <v>49.446000000000005</v>
      </c>
      <c r="N65">
        <v>26.341428571428573</v>
      </c>
      <c r="O65">
        <v>25.702857142857145</v>
      </c>
      <c r="P65">
        <v>25.862857142857148</v>
      </c>
      <c r="Q65">
        <v>25.862857142857148</v>
      </c>
      <c r="R65">
        <v>32.67</v>
      </c>
      <c r="S65">
        <v>32.67</v>
      </c>
      <c r="T65">
        <v>29.54</v>
      </c>
      <c r="U65">
        <v>29.54</v>
      </c>
      <c r="V65">
        <v>31.97</v>
      </c>
      <c r="W65">
        <v>39.96</v>
      </c>
      <c r="X65">
        <v>53.86</v>
      </c>
      <c r="Y65">
        <v>53.86</v>
      </c>
      <c r="Z65">
        <v>28.67</v>
      </c>
      <c r="AA65">
        <v>27.97</v>
      </c>
      <c r="AB65">
        <v>28.15</v>
      </c>
      <c r="AC65">
        <v>28.15</v>
      </c>
      <c r="AD65">
        <v>32.613953488372111</v>
      </c>
    </row>
    <row r="66" spans="1:30" hidden="1" x14ac:dyDescent="0.2">
      <c r="B66" t="s">
        <v>37</v>
      </c>
      <c r="E66">
        <v>21.878947368421056</v>
      </c>
      <c r="F66">
        <v>29.246999999999996</v>
      </c>
      <c r="G66">
        <v>29.177</v>
      </c>
      <c r="H66">
        <v>26.08625</v>
      </c>
      <c r="I66">
        <v>25.862500000000001</v>
      </c>
      <c r="J66">
        <v>27.856249999999999</v>
      </c>
      <c r="K66">
        <v>34.5</v>
      </c>
      <c r="L66">
        <v>47.164545454545461</v>
      </c>
      <c r="M66">
        <v>47.12</v>
      </c>
      <c r="N66">
        <v>25.202500000000001</v>
      </c>
      <c r="O66">
        <v>24.681249999999999</v>
      </c>
      <c r="P66">
        <v>24.81625</v>
      </c>
      <c r="Q66">
        <v>24.76125</v>
      </c>
      <c r="R66">
        <v>32.67</v>
      </c>
      <c r="S66">
        <v>32.67</v>
      </c>
      <c r="T66">
        <v>29.54</v>
      </c>
      <c r="U66">
        <v>29.54</v>
      </c>
      <c r="V66">
        <v>31.97</v>
      </c>
      <c r="W66">
        <v>39.96</v>
      </c>
      <c r="X66">
        <v>53.86</v>
      </c>
      <c r="Y66">
        <v>53.86</v>
      </c>
      <c r="Z66">
        <v>28.67</v>
      </c>
      <c r="AA66">
        <v>27.97</v>
      </c>
      <c r="AB66">
        <v>28.15</v>
      </c>
      <c r="AC66">
        <v>28.15</v>
      </c>
      <c r="AD66">
        <v>30.746442953020146</v>
      </c>
    </row>
    <row r="67" spans="1:30" hidden="1" x14ac:dyDescent="0.2">
      <c r="B67" t="s">
        <v>25</v>
      </c>
      <c r="C67" t="s">
        <v>24</v>
      </c>
      <c r="D67" t="s">
        <v>23</v>
      </c>
      <c r="E67">
        <v>17.5</v>
      </c>
      <c r="F67">
        <v>48.75</v>
      </c>
      <c r="G67">
        <v>48.75</v>
      </c>
      <c r="H67">
        <v>48.75</v>
      </c>
      <c r="I67">
        <v>48.75</v>
      </c>
      <c r="J67">
        <v>48.75</v>
      </c>
      <c r="K67">
        <v>117</v>
      </c>
      <c r="L67">
        <v>123.5</v>
      </c>
      <c r="M67">
        <v>120.25</v>
      </c>
      <c r="N67">
        <v>78</v>
      </c>
      <c r="O67">
        <v>32.5</v>
      </c>
      <c r="P67">
        <v>32.5</v>
      </c>
      <c r="Q67">
        <v>32.5</v>
      </c>
      <c r="R67">
        <v>32.25</v>
      </c>
      <c r="S67">
        <v>32.25</v>
      </c>
      <c r="T67">
        <v>32.25</v>
      </c>
      <c r="U67">
        <v>32.25</v>
      </c>
      <c r="V67">
        <v>32.25</v>
      </c>
      <c r="W67">
        <v>77.400000000000006</v>
      </c>
      <c r="X67">
        <v>81.7</v>
      </c>
      <c r="Y67">
        <v>79.55</v>
      </c>
      <c r="Z67">
        <v>51.6</v>
      </c>
      <c r="AA67">
        <v>21.5</v>
      </c>
      <c r="AB67">
        <v>21.5</v>
      </c>
      <c r="AC67">
        <v>21.5</v>
      </c>
      <c r="AD67">
        <v>60.087499999999999</v>
      </c>
    </row>
    <row r="68" spans="1:30" hidden="1" x14ac:dyDescent="0.2">
      <c r="C68" t="s">
        <v>52</v>
      </c>
      <c r="E68">
        <v>17.5</v>
      </c>
      <c r="F68">
        <v>48.75</v>
      </c>
      <c r="G68">
        <v>48.75</v>
      </c>
      <c r="H68">
        <v>48.75</v>
      </c>
      <c r="I68">
        <v>48.75</v>
      </c>
      <c r="J68">
        <v>48.75</v>
      </c>
      <c r="K68">
        <v>117</v>
      </c>
      <c r="L68">
        <v>123.5</v>
      </c>
      <c r="M68">
        <v>120.25</v>
      </c>
      <c r="N68">
        <v>78</v>
      </c>
      <c r="O68">
        <v>32.5</v>
      </c>
      <c r="P68">
        <v>32.5</v>
      </c>
      <c r="Q68">
        <v>32.5</v>
      </c>
      <c r="R68">
        <v>32.25</v>
      </c>
      <c r="S68">
        <v>32.25</v>
      </c>
      <c r="T68">
        <v>32.25</v>
      </c>
      <c r="U68">
        <v>32.25</v>
      </c>
      <c r="V68">
        <v>32.25</v>
      </c>
      <c r="W68">
        <v>77.400000000000006</v>
      </c>
      <c r="X68">
        <v>81.7</v>
      </c>
      <c r="Y68">
        <v>79.55</v>
      </c>
      <c r="Z68">
        <v>51.6</v>
      </c>
      <c r="AA68">
        <v>21.5</v>
      </c>
      <c r="AB68">
        <v>21.5</v>
      </c>
      <c r="AC68">
        <v>21.5</v>
      </c>
      <c r="AD68">
        <v>60.087499999999999</v>
      </c>
    </row>
    <row r="69" spans="1:30" hidden="1" x14ac:dyDescent="0.2">
      <c r="B69" t="s">
        <v>43</v>
      </c>
      <c r="E69">
        <v>17.5</v>
      </c>
      <c r="F69">
        <v>48.75</v>
      </c>
      <c r="G69">
        <v>48.75</v>
      </c>
      <c r="H69">
        <v>48.75</v>
      </c>
      <c r="I69">
        <v>48.75</v>
      </c>
      <c r="J69">
        <v>48.75</v>
      </c>
      <c r="K69">
        <v>117</v>
      </c>
      <c r="L69">
        <v>123.5</v>
      </c>
      <c r="M69">
        <v>120.25</v>
      </c>
      <c r="N69">
        <v>78</v>
      </c>
      <c r="O69">
        <v>32.5</v>
      </c>
      <c r="P69">
        <v>32.5</v>
      </c>
      <c r="Q69">
        <v>32.5</v>
      </c>
      <c r="R69">
        <v>32.25</v>
      </c>
      <c r="S69">
        <v>32.25</v>
      </c>
      <c r="T69">
        <v>32.25</v>
      </c>
      <c r="U69">
        <v>32.25</v>
      </c>
      <c r="V69">
        <v>32.25</v>
      </c>
      <c r="W69">
        <v>77.400000000000006</v>
      </c>
      <c r="X69">
        <v>81.7</v>
      </c>
      <c r="Y69">
        <v>79.55</v>
      </c>
      <c r="Z69">
        <v>51.6</v>
      </c>
      <c r="AA69">
        <v>21.5</v>
      </c>
      <c r="AB69">
        <v>21.5</v>
      </c>
      <c r="AC69">
        <v>21.5</v>
      </c>
      <c r="AD69">
        <v>60.087499999999999</v>
      </c>
    </row>
    <row r="70" spans="1:30" hidden="1" x14ac:dyDescent="0.2">
      <c r="A70" t="s">
        <v>44</v>
      </c>
      <c r="E70">
        <v>21.461904761904766</v>
      </c>
      <c r="F70">
        <v>31.02</v>
      </c>
      <c r="G70">
        <v>30.956363636363633</v>
      </c>
      <c r="H70">
        <v>28.604444444444443</v>
      </c>
      <c r="I70">
        <v>28.405555555555555</v>
      </c>
      <c r="J70">
        <v>30.177777777777781</v>
      </c>
      <c r="K70">
        <v>57</v>
      </c>
      <c r="L70">
        <v>63.52214285714286</v>
      </c>
      <c r="M70">
        <v>62.790714285714287</v>
      </c>
      <c r="N70">
        <v>39.601818181818182</v>
      </c>
      <c r="O70">
        <v>26.813636363636363</v>
      </c>
      <c r="P70">
        <v>26.91181818181818</v>
      </c>
      <c r="Q70">
        <v>26.871818181818185</v>
      </c>
      <c r="R70">
        <v>32.53</v>
      </c>
      <c r="S70">
        <v>32.53</v>
      </c>
      <c r="T70">
        <v>30.443333333333332</v>
      </c>
      <c r="U70">
        <v>30.443333333333332</v>
      </c>
      <c r="V70">
        <v>32.063333333333333</v>
      </c>
      <c r="W70">
        <v>52.44</v>
      </c>
      <c r="X70">
        <v>63.14</v>
      </c>
      <c r="Y70">
        <v>62.423333333333325</v>
      </c>
      <c r="Z70">
        <v>36.313333333333333</v>
      </c>
      <c r="AA70">
        <v>25.813333333333333</v>
      </c>
      <c r="AB70">
        <v>25.933333333333334</v>
      </c>
      <c r="AC70">
        <v>25.933333333333334</v>
      </c>
      <c r="AD70">
        <v>36.956190476190486</v>
      </c>
    </row>
    <row r="71" spans="1:30" hidden="1" x14ac:dyDescent="0.2">
      <c r="A71" t="s">
        <v>36</v>
      </c>
      <c r="E71">
        <v>26.628387096774198</v>
      </c>
      <c r="F71">
        <v>28.676666666666662</v>
      </c>
      <c r="G71">
        <v>28.503999999999998</v>
      </c>
      <c r="H71">
        <v>26.120833333333326</v>
      </c>
      <c r="I71">
        <v>25.93</v>
      </c>
      <c r="J71">
        <v>27.583333333333332</v>
      </c>
      <c r="K71">
        <v>49.477857142857147</v>
      </c>
      <c r="L71">
        <v>55.234285714285726</v>
      </c>
      <c r="M71">
        <v>54.730476190476196</v>
      </c>
      <c r="N71">
        <v>35.191428571428574</v>
      </c>
      <c r="O71">
        <v>24.796428571428571</v>
      </c>
      <c r="P71">
        <v>24.886428571428578</v>
      </c>
      <c r="Q71">
        <v>25.037142857142864</v>
      </c>
      <c r="R71">
        <v>28.734999999999999</v>
      </c>
      <c r="S71">
        <v>28.366666666666664</v>
      </c>
      <c r="T71">
        <v>26.298333333333332</v>
      </c>
      <c r="U71">
        <v>26.184999999999999</v>
      </c>
      <c r="V71">
        <v>27.758333333333336</v>
      </c>
      <c r="W71">
        <v>39.186666666666667</v>
      </c>
      <c r="X71">
        <v>47.141666666666673</v>
      </c>
      <c r="Y71">
        <v>46.723333333333336</v>
      </c>
      <c r="Z71">
        <v>29.385000000000002</v>
      </c>
      <c r="AA71">
        <v>23.186666666666667</v>
      </c>
      <c r="AB71">
        <v>23.278333333333332</v>
      </c>
      <c r="AC71">
        <v>23.761666666666667</v>
      </c>
      <c r="AD71">
        <v>33.450355871886131</v>
      </c>
    </row>
    <row r="72" spans="1:30" x14ac:dyDescent="0.2">
      <c r="B72" t="s">
        <v>0</v>
      </c>
    </row>
    <row r="73" spans="1:30" s="44" customFormat="1" x14ac:dyDescent="0.2">
      <c r="B73" s="56" t="s">
        <v>68</v>
      </c>
      <c r="C73" s="45"/>
      <c r="D73" s="45"/>
      <c r="E73" s="44">
        <f>E4</f>
        <v>37226</v>
      </c>
      <c r="F73" s="44">
        <f t="shared" ref="F73:AC73" si="0">F4</f>
        <v>37257</v>
      </c>
      <c r="G73" s="44">
        <f t="shared" si="0"/>
        <v>37288</v>
      </c>
      <c r="H73" s="44">
        <f t="shared" si="0"/>
        <v>37316</v>
      </c>
      <c r="I73" s="44">
        <f t="shared" si="0"/>
        <v>37347</v>
      </c>
      <c r="J73" s="44">
        <f t="shared" si="0"/>
        <v>37377</v>
      </c>
      <c r="K73" s="44">
        <f t="shared" si="0"/>
        <v>37408</v>
      </c>
      <c r="L73" s="44">
        <f t="shared" si="0"/>
        <v>37438</v>
      </c>
      <c r="M73" s="44">
        <f t="shared" si="0"/>
        <v>37469</v>
      </c>
      <c r="N73" s="44">
        <f t="shared" si="0"/>
        <v>37500</v>
      </c>
      <c r="O73" s="44">
        <f t="shared" si="0"/>
        <v>37530</v>
      </c>
      <c r="P73" s="44">
        <f t="shared" si="0"/>
        <v>37561</v>
      </c>
      <c r="Q73" s="44">
        <f t="shared" si="0"/>
        <v>37591</v>
      </c>
      <c r="R73" s="44">
        <f t="shared" si="0"/>
        <v>37622</v>
      </c>
      <c r="S73" s="44">
        <f t="shared" si="0"/>
        <v>37653</v>
      </c>
      <c r="T73" s="44">
        <f t="shared" si="0"/>
        <v>37681</v>
      </c>
      <c r="U73" s="44">
        <f t="shared" si="0"/>
        <v>37712</v>
      </c>
      <c r="V73" s="44">
        <f t="shared" si="0"/>
        <v>37742</v>
      </c>
      <c r="W73" s="44">
        <f t="shared" si="0"/>
        <v>37773</v>
      </c>
      <c r="X73" s="44">
        <f t="shared" si="0"/>
        <v>37803</v>
      </c>
      <c r="Y73" s="44">
        <f t="shared" si="0"/>
        <v>37834</v>
      </c>
      <c r="Z73" s="44">
        <f t="shared" si="0"/>
        <v>37865</v>
      </c>
      <c r="AA73" s="44">
        <f t="shared" si="0"/>
        <v>37895</v>
      </c>
      <c r="AB73" s="44">
        <f t="shared" si="0"/>
        <v>37926</v>
      </c>
      <c r="AC73" s="44">
        <f t="shared" si="0"/>
        <v>37956</v>
      </c>
    </row>
    <row r="74" spans="1:30" s="21" customFormat="1" x14ac:dyDescent="0.2">
      <c r="B74" s="46" t="s">
        <v>14</v>
      </c>
      <c r="C74" s="46" t="s">
        <v>13</v>
      </c>
      <c r="D74" s="46" t="s">
        <v>4</v>
      </c>
    </row>
    <row r="75" spans="1:30" s="21" customFormat="1" x14ac:dyDescent="0.2">
      <c r="B75" s="22" t="s">
        <v>29</v>
      </c>
      <c r="C75" s="22" t="s">
        <v>18</v>
      </c>
      <c r="D75" s="22" t="s">
        <v>28</v>
      </c>
      <c r="E75" s="21">
        <f>E5*E34</f>
        <v>0</v>
      </c>
      <c r="F75" s="21">
        <f t="shared" ref="F75:AC75" si="1">F5*F34</f>
        <v>-453200</v>
      </c>
      <c r="G75" s="21">
        <f t="shared" si="1"/>
        <v>-412000</v>
      </c>
      <c r="H75" s="21">
        <f t="shared" si="1"/>
        <v>0</v>
      </c>
      <c r="I75" s="21">
        <f t="shared" si="1"/>
        <v>0</v>
      </c>
      <c r="J75" s="21">
        <f t="shared" si="1"/>
        <v>0</v>
      </c>
      <c r="K75" s="21">
        <f t="shared" si="1"/>
        <v>0</v>
      </c>
      <c r="L75" s="21">
        <f t="shared" si="1"/>
        <v>0</v>
      </c>
      <c r="M75" s="21">
        <f t="shared" si="1"/>
        <v>0</v>
      </c>
      <c r="N75" s="21">
        <f t="shared" si="1"/>
        <v>0</v>
      </c>
      <c r="O75" s="21">
        <f t="shared" si="1"/>
        <v>0</v>
      </c>
      <c r="P75" s="21">
        <f t="shared" si="1"/>
        <v>0</v>
      </c>
      <c r="Q75" s="21">
        <f t="shared" si="1"/>
        <v>0</v>
      </c>
      <c r="R75" s="21">
        <f t="shared" si="1"/>
        <v>0</v>
      </c>
      <c r="S75" s="21">
        <f t="shared" si="1"/>
        <v>0</v>
      </c>
      <c r="T75" s="21">
        <f t="shared" si="1"/>
        <v>0</v>
      </c>
      <c r="U75" s="21">
        <f t="shared" si="1"/>
        <v>0</v>
      </c>
      <c r="V75" s="21">
        <f t="shared" si="1"/>
        <v>0</v>
      </c>
      <c r="W75" s="21">
        <f t="shared" si="1"/>
        <v>0</v>
      </c>
      <c r="X75" s="21">
        <f t="shared" si="1"/>
        <v>0</v>
      </c>
      <c r="Y75" s="21">
        <f t="shared" si="1"/>
        <v>0</v>
      </c>
      <c r="Z75" s="21">
        <f t="shared" si="1"/>
        <v>0</v>
      </c>
      <c r="AA75" s="21">
        <f t="shared" si="1"/>
        <v>0</v>
      </c>
      <c r="AB75" s="21">
        <f t="shared" si="1"/>
        <v>0</v>
      </c>
      <c r="AC75" s="21">
        <f t="shared" si="1"/>
        <v>0</v>
      </c>
      <c r="AD75" s="21">
        <f>SUM(E75:AC75)</f>
        <v>-865200</v>
      </c>
    </row>
    <row r="76" spans="1:30" s="21" customFormat="1" x14ac:dyDescent="0.2">
      <c r="B76" s="22" t="s">
        <v>31</v>
      </c>
      <c r="C76" s="22" t="s">
        <v>18</v>
      </c>
      <c r="D76" s="22" t="s">
        <v>30</v>
      </c>
      <c r="E76" s="21">
        <f>E8*E38</f>
        <v>126294.00000000001</v>
      </c>
      <c r="F76" s="21">
        <f t="shared" ref="F76:AC76" si="2">F8*F38</f>
        <v>0</v>
      </c>
      <c r="G76" s="21">
        <f t="shared" si="2"/>
        <v>0</v>
      </c>
      <c r="H76" s="21">
        <f t="shared" si="2"/>
        <v>0</v>
      </c>
      <c r="I76" s="21">
        <f t="shared" si="2"/>
        <v>0</v>
      </c>
      <c r="J76" s="21">
        <f t="shared" si="2"/>
        <v>0</v>
      </c>
      <c r="K76" s="21">
        <f t="shared" si="2"/>
        <v>0</v>
      </c>
      <c r="L76" s="21">
        <f t="shared" si="2"/>
        <v>0</v>
      </c>
      <c r="M76" s="21">
        <f t="shared" si="2"/>
        <v>0</v>
      </c>
      <c r="N76" s="21">
        <f t="shared" si="2"/>
        <v>0</v>
      </c>
      <c r="O76" s="21">
        <f t="shared" si="2"/>
        <v>0</v>
      </c>
      <c r="P76" s="21">
        <f t="shared" si="2"/>
        <v>0</v>
      </c>
      <c r="Q76" s="21">
        <f t="shared" si="2"/>
        <v>0</v>
      </c>
      <c r="R76" s="21">
        <f t="shared" si="2"/>
        <v>0</v>
      </c>
      <c r="S76" s="21">
        <f t="shared" si="2"/>
        <v>0</v>
      </c>
      <c r="T76" s="21">
        <f t="shared" si="2"/>
        <v>0</v>
      </c>
      <c r="U76" s="21">
        <f t="shared" si="2"/>
        <v>0</v>
      </c>
      <c r="V76" s="21">
        <f t="shared" si="2"/>
        <v>0</v>
      </c>
      <c r="W76" s="21">
        <f t="shared" si="2"/>
        <v>0</v>
      </c>
      <c r="X76" s="21">
        <f t="shared" si="2"/>
        <v>0</v>
      </c>
      <c r="Y76" s="21">
        <f t="shared" si="2"/>
        <v>0</v>
      </c>
      <c r="Z76" s="21">
        <f t="shared" si="2"/>
        <v>0</v>
      </c>
      <c r="AA76" s="21">
        <f t="shared" si="2"/>
        <v>0</v>
      </c>
      <c r="AB76" s="21">
        <f t="shared" si="2"/>
        <v>0</v>
      </c>
      <c r="AC76" s="21">
        <f t="shared" si="2"/>
        <v>0</v>
      </c>
      <c r="AD76" s="21">
        <f t="shared" ref="AD76:AD84" si="3">SUM(E76:AC76)</f>
        <v>126294.00000000001</v>
      </c>
    </row>
    <row r="77" spans="1:30" s="21" customFormat="1" x14ac:dyDescent="0.2">
      <c r="B77" s="22" t="s">
        <v>27</v>
      </c>
      <c r="C77" s="22" t="s">
        <v>18</v>
      </c>
      <c r="D77" s="22" t="s">
        <v>26</v>
      </c>
      <c r="E77" s="21">
        <f>E11*E42</f>
        <v>0</v>
      </c>
      <c r="F77" s="21">
        <f t="shared" ref="F77:AC77" si="4">F11*F42</f>
        <v>730688</v>
      </c>
      <c r="G77" s="21">
        <f t="shared" si="4"/>
        <v>632896</v>
      </c>
      <c r="H77" s="21">
        <f t="shared" si="4"/>
        <v>653616</v>
      </c>
      <c r="I77" s="21">
        <f t="shared" si="4"/>
        <v>596528</v>
      </c>
      <c r="J77" s="21">
        <f t="shared" si="4"/>
        <v>689920</v>
      </c>
      <c r="K77" s="21">
        <f t="shared" si="4"/>
        <v>777600</v>
      </c>
      <c r="L77" s="21">
        <f t="shared" si="4"/>
        <v>898072</v>
      </c>
      <c r="M77" s="21">
        <f t="shared" si="4"/>
        <v>891407.99999999988</v>
      </c>
      <c r="N77" s="21">
        <f t="shared" si="4"/>
        <v>712800</v>
      </c>
      <c r="O77" s="21">
        <f t="shared" si="4"/>
        <v>604232</v>
      </c>
      <c r="P77" s="21">
        <f t="shared" si="4"/>
        <v>644400</v>
      </c>
      <c r="Q77" s="21">
        <f t="shared" si="4"/>
        <v>711960</v>
      </c>
      <c r="R77" s="21">
        <f t="shared" si="4"/>
        <v>830648</v>
      </c>
      <c r="S77" s="21">
        <f t="shared" si="4"/>
        <v>719488</v>
      </c>
      <c r="T77" s="21">
        <f t="shared" si="4"/>
        <v>743376</v>
      </c>
      <c r="U77" s="21">
        <f t="shared" si="4"/>
        <v>678224</v>
      </c>
      <c r="V77" s="21">
        <f t="shared" si="4"/>
        <v>816816</v>
      </c>
      <c r="W77" s="21">
        <f t="shared" si="4"/>
        <v>849024</v>
      </c>
      <c r="X77" s="21">
        <f t="shared" si="4"/>
        <v>1020768</v>
      </c>
      <c r="Y77" s="21">
        <f t="shared" si="4"/>
        <v>1055088</v>
      </c>
      <c r="Z77" s="21">
        <f t="shared" si="4"/>
        <v>778368</v>
      </c>
      <c r="AA77" s="21">
        <f t="shared" si="4"/>
        <v>687328</v>
      </c>
      <c r="AB77" s="21">
        <f t="shared" si="4"/>
        <v>761696</v>
      </c>
      <c r="AC77" s="21">
        <f t="shared" si="4"/>
        <v>777728</v>
      </c>
      <c r="AD77" s="21">
        <f t="shared" si="3"/>
        <v>18262672</v>
      </c>
    </row>
    <row r="78" spans="1:30" s="21" customFormat="1" x14ac:dyDescent="0.2">
      <c r="B78" s="23"/>
      <c r="C78" s="23"/>
      <c r="D78" s="24" t="s">
        <v>28</v>
      </c>
      <c r="E78" s="21">
        <f>E12*E44</f>
        <v>312000</v>
      </c>
      <c r="F78" s="21">
        <f t="shared" ref="F78:AC78" si="5">F12*F44</f>
        <v>497376</v>
      </c>
      <c r="G78" s="21">
        <f t="shared" si="5"/>
        <v>442080</v>
      </c>
      <c r="H78" s="21">
        <f t="shared" si="5"/>
        <v>439152</v>
      </c>
      <c r="I78" s="21">
        <f t="shared" si="5"/>
        <v>443344</v>
      </c>
      <c r="J78" s="21">
        <f t="shared" si="5"/>
        <v>464640</v>
      </c>
      <c r="K78" s="21">
        <f t="shared" si="5"/>
        <v>468000</v>
      </c>
      <c r="L78" s="21">
        <f t="shared" si="5"/>
        <v>1267904</v>
      </c>
      <c r="M78" s="21">
        <f t="shared" si="5"/>
        <v>1267904</v>
      </c>
      <c r="N78" s="21">
        <f t="shared" si="5"/>
        <v>373920</v>
      </c>
      <c r="O78" s="21">
        <f t="shared" si="5"/>
        <v>402592</v>
      </c>
      <c r="P78" s="21">
        <f t="shared" si="5"/>
        <v>351840</v>
      </c>
      <c r="Q78" s="21">
        <f t="shared" si="5"/>
        <v>367080</v>
      </c>
      <c r="R78" s="21">
        <f t="shared" si="5"/>
        <v>570944</v>
      </c>
      <c r="S78" s="21">
        <f t="shared" si="5"/>
        <v>507680</v>
      </c>
      <c r="T78" s="21">
        <f t="shared" si="5"/>
        <v>504336</v>
      </c>
      <c r="U78" s="21">
        <f t="shared" si="5"/>
        <v>508992.00000000006</v>
      </c>
      <c r="V78" s="21">
        <f t="shared" si="5"/>
        <v>509376</v>
      </c>
      <c r="W78" s="21">
        <f t="shared" si="5"/>
        <v>564144</v>
      </c>
      <c r="X78" s="21">
        <f t="shared" si="5"/>
        <v>727760</v>
      </c>
      <c r="Y78" s="21">
        <f t="shared" si="5"/>
        <v>694680</v>
      </c>
      <c r="Z78" s="21">
        <f t="shared" si="5"/>
        <v>450744</v>
      </c>
      <c r="AA78" s="21">
        <f t="shared" si="5"/>
        <v>462208</v>
      </c>
      <c r="AB78" s="21">
        <f t="shared" si="5"/>
        <v>383800</v>
      </c>
      <c r="AC78" s="21">
        <f t="shared" si="5"/>
        <v>441584</v>
      </c>
      <c r="AD78" s="21">
        <f t="shared" si="3"/>
        <v>13424080</v>
      </c>
    </row>
    <row r="79" spans="1:30" s="21" customFormat="1" x14ac:dyDescent="0.2">
      <c r="B79" s="22" t="s">
        <v>32</v>
      </c>
      <c r="C79" s="22" t="s">
        <v>18</v>
      </c>
      <c r="D79" s="22" t="s">
        <v>22</v>
      </c>
      <c r="E79" s="21">
        <f>E15*E49</f>
        <v>-1094400</v>
      </c>
      <c r="F79" s="21">
        <f t="shared" ref="F79:AC79" si="6">F15*F49</f>
        <v>0</v>
      </c>
      <c r="G79" s="21">
        <f t="shared" si="6"/>
        <v>0</v>
      </c>
      <c r="H79" s="21">
        <f t="shared" si="6"/>
        <v>0</v>
      </c>
      <c r="I79" s="21">
        <f t="shared" si="6"/>
        <v>0</v>
      </c>
      <c r="J79" s="21">
        <f t="shared" si="6"/>
        <v>0</v>
      </c>
      <c r="K79" s="21">
        <f t="shared" si="6"/>
        <v>0</v>
      </c>
      <c r="L79" s="21">
        <f t="shared" si="6"/>
        <v>-928400</v>
      </c>
      <c r="M79" s="21">
        <f t="shared" si="6"/>
        <v>-928400</v>
      </c>
      <c r="N79" s="21">
        <f t="shared" si="6"/>
        <v>0</v>
      </c>
      <c r="O79" s="21">
        <f t="shared" si="6"/>
        <v>0</v>
      </c>
      <c r="P79" s="21">
        <f t="shared" si="6"/>
        <v>0</v>
      </c>
      <c r="Q79" s="21">
        <f t="shared" si="6"/>
        <v>0</v>
      </c>
      <c r="R79" s="21">
        <f t="shared" si="6"/>
        <v>0</v>
      </c>
      <c r="S79" s="21">
        <f t="shared" si="6"/>
        <v>0</v>
      </c>
      <c r="T79" s="21">
        <f t="shared" si="6"/>
        <v>0</v>
      </c>
      <c r="U79" s="21">
        <f t="shared" si="6"/>
        <v>0</v>
      </c>
      <c r="V79" s="21">
        <f t="shared" si="6"/>
        <v>0</v>
      </c>
      <c r="W79" s="21">
        <f t="shared" si="6"/>
        <v>0</v>
      </c>
      <c r="X79" s="21">
        <f t="shared" si="6"/>
        <v>0</v>
      </c>
      <c r="Y79" s="21">
        <f t="shared" si="6"/>
        <v>0</v>
      </c>
      <c r="Z79" s="21">
        <f t="shared" si="6"/>
        <v>0</v>
      </c>
      <c r="AA79" s="21">
        <f t="shared" si="6"/>
        <v>0</v>
      </c>
      <c r="AB79" s="21">
        <f t="shared" si="6"/>
        <v>0</v>
      </c>
      <c r="AC79" s="21">
        <f t="shared" si="6"/>
        <v>0</v>
      </c>
      <c r="AD79" s="21">
        <f t="shared" si="3"/>
        <v>-2951200</v>
      </c>
    </row>
    <row r="80" spans="1:30" s="21" customFormat="1" x14ac:dyDescent="0.2">
      <c r="B80" s="22" t="s">
        <v>59</v>
      </c>
      <c r="C80" s="22" t="s">
        <v>18</v>
      </c>
      <c r="D80" s="22" t="s">
        <v>33</v>
      </c>
      <c r="E80" s="21">
        <f>E18*E53</f>
        <v>-232887.99999999997</v>
      </c>
      <c r="F80" s="21">
        <f t="shared" ref="F80:AC80" si="7">F18*F53</f>
        <v>0</v>
      </c>
      <c r="G80" s="21">
        <f t="shared" si="7"/>
        <v>0</v>
      </c>
      <c r="H80" s="21">
        <f t="shared" si="7"/>
        <v>0</v>
      </c>
      <c r="I80" s="21">
        <f t="shared" si="7"/>
        <v>0</v>
      </c>
      <c r="J80" s="21">
        <f t="shared" si="7"/>
        <v>0</v>
      </c>
      <c r="K80" s="21">
        <f t="shared" si="7"/>
        <v>0</v>
      </c>
      <c r="L80" s="21">
        <f t="shared" si="7"/>
        <v>0</v>
      </c>
      <c r="M80" s="21">
        <f t="shared" si="7"/>
        <v>0</v>
      </c>
      <c r="N80" s="21">
        <f t="shared" si="7"/>
        <v>0</v>
      </c>
      <c r="O80" s="21">
        <f t="shared" si="7"/>
        <v>0</v>
      </c>
      <c r="P80" s="21">
        <f t="shared" si="7"/>
        <v>0</v>
      </c>
      <c r="Q80" s="21">
        <f t="shared" si="7"/>
        <v>0</v>
      </c>
      <c r="R80" s="21">
        <f t="shared" si="7"/>
        <v>0</v>
      </c>
      <c r="S80" s="21">
        <f t="shared" si="7"/>
        <v>0</v>
      </c>
      <c r="T80" s="21">
        <f t="shared" si="7"/>
        <v>0</v>
      </c>
      <c r="U80" s="21">
        <f t="shared" si="7"/>
        <v>0</v>
      </c>
      <c r="V80" s="21">
        <f t="shared" si="7"/>
        <v>0</v>
      </c>
      <c r="W80" s="21">
        <f t="shared" si="7"/>
        <v>0</v>
      </c>
      <c r="X80" s="21">
        <f t="shared" si="7"/>
        <v>0</v>
      </c>
      <c r="Y80" s="21">
        <f t="shared" si="7"/>
        <v>0</v>
      </c>
      <c r="Z80" s="21">
        <f t="shared" si="7"/>
        <v>0</v>
      </c>
      <c r="AA80" s="21">
        <f t="shared" si="7"/>
        <v>0</v>
      </c>
      <c r="AB80" s="21">
        <f t="shared" si="7"/>
        <v>0</v>
      </c>
      <c r="AC80" s="21">
        <f t="shared" si="7"/>
        <v>0</v>
      </c>
      <c r="AD80" s="21">
        <f t="shared" si="3"/>
        <v>-232887.99999999997</v>
      </c>
    </row>
    <row r="81" spans="1:63" s="21" customFormat="1" x14ac:dyDescent="0.2">
      <c r="B81" s="22" t="s">
        <v>34</v>
      </c>
      <c r="C81" s="22" t="s">
        <v>18</v>
      </c>
      <c r="D81" s="22" t="s">
        <v>33</v>
      </c>
      <c r="E81" s="21">
        <f>E21*E53</f>
        <v>232887.99999999997</v>
      </c>
      <c r="F81" s="21">
        <f t="shared" ref="F81:AC81" si="8">F21*F53</f>
        <v>0</v>
      </c>
      <c r="G81" s="21">
        <f t="shared" si="8"/>
        <v>0</v>
      </c>
      <c r="H81" s="21">
        <f t="shared" si="8"/>
        <v>0</v>
      </c>
      <c r="I81" s="21">
        <f t="shared" si="8"/>
        <v>0</v>
      </c>
      <c r="J81" s="21">
        <f t="shared" si="8"/>
        <v>0</v>
      </c>
      <c r="K81" s="21">
        <f t="shared" si="8"/>
        <v>0</v>
      </c>
      <c r="L81" s="21">
        <f t="shared" si="8"/>
        <v>0</v>
      </c>
      <c r="M81" s="21">
        <f t="shared" si="8"/>
        <v>0</v>
      </c>
      <c r="N81" s="21">
        <f t="shared" si="8"/>
        <v>0</v>
      </c>
      <c r="O81" s="21">
        <f t="shared" si="8"/>
        <v>0</v>
      </c>
      <c r="P81" s="21">
        <f t="shared" si="8"/>
        <v>0</v>
      </c>
      <c r="Q81" s="21">
        <f t="shared" si="8"/>
        <v>0</v>
      </c>
      <c r="R81" s="21">
        <f t="shared" si="8"/>
        <v>0</v>
      </c>
      <c r="S81" s="21">
        <f t="shared" si="8"/>
        <v>0</v>
      </c>
      <c r="T81" s="21">
        <f t="shared" si="8"/>
        <v>0</v>
      </c>
      <c r="U81" s="21">
        <f t="shared" si="8"/>
        <v>0</v>
      </c>
      <c r="V81" s="21">
        <f t="shared" si="8"/>
        <v>0</v>
      </c>
      <c r="W81" s="21">
        <f t="shared" si="8"/>
        <v>0</v>
      </c>
      <c r="X81" s="21">
        <f t="shared" si="8"/>
        <v>0</v>
      </c>
      <c r="Y81" s="21">
        <f t="shared" si="8"/>
        <v>0</v>
      </c>
      <c r="Z81" s="21">
        <f t="shared" si="8"/>
        <v>0</v>
      </c>
      <c r="AA81" s="21">
        <f t="shared" si="8"/>
        <v>0</v>
      </c>
      <c r="AB81" s="21">
        <f t="shared" si="8"/>
        <v>0</v>
      </c>
      <c r="AC81" s="21">
        <f t="shared" si="8"/>
        <v>0</v>
      </c>
      <c r="AD81" s="21">
        <f t="shared" si="3"/>
        <v>232887.99999999997</v>
      </c>
    </row>
    <row r="82" spans="1:63" s="21" customFormat="1" x14ac:dyDescent="0.2">
      <c r="B82" s="22" t="s">
        <v>19</v>
      </c>
      <c r="C82" s="22" t="s">
        <v>18</v>
      </c>
      <c r="D82" s="22" t="s">
        <v>17</v>
      </c>
      <c r="E82" s="21">
        <f>E24*E61</f>
        <v>2968000</v>
      </c>
      <c r="F82" s="21">
        <f t="shared" ref="F82:AC82" si="9">F24*F61</f>
        <v>222362</v>
      </c>
      <c r="G82" s="21">
        <f t="shared" si="9"/>
        <v>193512</v>
      </c>
      <c r="H82" s="21">
        <f t="shared" si="9"/>
        <v>190842</v>
      </c>
      <c r="I82" s="21">
        <f t="shared" si="9"/>
        <v>155664.00000000003</v>
      </c>
      <c r="J82" s="21">
        <f t="shared" si="9"/>
        <v>168854</v>
      </c>
      <c r="K82" s="21">
        <f t="shared" si="9"/>
        <v>189700</v>
      </c>
      <c r="L82" s="21">
        <f t="shared" si="9"/>
        <v>238630</v>
      </c>
      <c r="M82" s="21">
        <f t="shared" si="9"/>
        <v>233828</v>
      </c>
      <c r="N82" s="21">
        <f t="shared" si="9"/>
        <v>172300</v>
      </c>
      <c r="O82" s="21">
        <f t="shared" si="9"/>
        <v>164782</v>
      </c>
      <c r="P82" s="21">
        <f t="shared" si="9"/>
        <v>174899.99999999997</v>
      </c>
      <c r="Q82" s="21">
        <f t="shared" si="9"/>
        <v>173910</v>
      </c>
      <c r="R82" s="21">
        <f t="shared" si="9"/>
        <v>0</v>
      </c>
      <c r="S82" s="21">
        <f t="shared" si="9"/>
        <v>0</v>
      </c>
      <c r="T82" s="21">
        <f t="shared" si="9"/>
        <v>0</v>
      </c>
      <c r="U82" s="21">
        <f t="shared" si="9"/>
        <v>0</v>
      </c>
      <c r="V82" s="21">
        <f t="shared" si="9"/>
        <v>0</v>
      </c>
      <c r="W82" s="21">
        <f t="shared" si="9"/>
        <v>0</v>
      </c>
      <c r="X82" s="21">
        <f t="shared" si="9"/>
        <v>0</v>
      </c>
      <c r="Y82" s="21">
        <f t="shared" si="9"/>
        <v>0</v>
      </c>
      <c r="Z82" s="21">
        <f t="shared" si="9"/>
        <v>0</v>
      </c>
      <c r="AA82" s="21">
        <f t="shared" si="9"/>
        <v>0</v>
      </c>
      <c r="AB82" s="21">
        <f t="shared" si="9"/>
        <v>0</v>
      </c>
      <c r="AC82" s="21">
        <f t="shared" si="9"/>
        <v>0</v>
      </c>
      <c r="AD82" s="21">
        <f t="shared" si="3"/>
        <v>5247284</v>
      </c>
    </row>
    <row r="83" spans="1:63" s="21" customFormat="1" x14ac:dyDescent="0.2">
      <c r="B83" s="23"/>
      <c r="C83" s="23"/>
      <c r="D83" s="24" t="s">
        <v>22</v>
      </c>
      <c r="E83" s="21">
        <f>E25*E63</f>
        <v>3012000</v>
      </c>
      <c r="F83" s="21">
        <f t="shared" ref="F83:AC83" si="10">F25*F63</f>
        <v>2382336</v>
      </c>
      <c r="G83" s="21">
        <f t="shared" si="10"/>
        <v>2165760</v>
      </c>
      <c r="H83" s="21">
        <f t="shared" si="10"/>
        <v>2056320</v>
      </c>
      <c r="I83" s="21">
        <f t="shared" si="10"/>
        <v>2154240</v>
      </c>
      <c r="J83" s="21">
        <f t="shared" si="10"/>
        <v>2331648</v>
      </c>
      <c r="K83" s="21">
        <f t="shared" si="10"/>
        <v>2649600</v>
      </c>
      <c r="L83" s="21">
        <f t="shared" si="10"/>
        <v>4801280</v>
      </c>
      <c r="M83" s="21">
        <f t="shared" si="10"/>
        <v>4801280</v>
      </c>
      <c r="N83" s="21">
        <f t="shared" si="10"/>
        <v>1900800</v>
      </c>
      <c r="O83" s="21">
        <f t="shared" si="10"/>
        <v>2132928</v>
      </c>
      <c r="P83" s="21">
        <f t="shared" si="10"/>
        <v>1866240.0000000002</v>
      </c>
      <c r="Q83" s="21">
        <f t="shared" si="10"/>
        <v>1959552.0000000002</v>
      </c>
      <c r="R83" s="21">
        <f t="shared" si="10"/>
        <v>1724976</v>
      </c>
      <c r="S83" s="21">
        <f t="shared" si="10"/>
        <v>1568160</v>
      </c>
      <c r="T83" s="21">
        <f t="shared" si="10"/>
        <v>1488816</v>
      </c>
      <c r="U83" s="21">
        <f t="shared" si="10"/>
        <v>1559712</v>
      </c>
      <c r="V83" s="21">
        <f t="shared" si="10"/>
        <v>1611288</v>
      </c>
      <c r="W83" s="21">
        <f t="shared" si="10"/>
        <v>2013984</v>
      </c>
      <c r="X83" s="21">
        <f t="shared" si="10"/>
        <v>2843808</v>
      </c>
      <c r="Y83" s="21">
        <f t="shared" si="10"/>
        <v>2714544</v>
      </c>
      <c r="Z83" s="21">
        <f t="shared" si="10"/>
        <v>1444968</v>
      </c>
      <c r="AA83" s="21">
        <f t="shared" si="10"/>
        <v>1543944</v>
      </c>
      <c r="AB83" s="21">
        <f t="shared" si="10"/>
        <v>1283640</v>
      </c>
      <c r="AC83" s="21">
        <f t="shared" si="10"/>
        <v>1486320</v>
      </c>
      <c r="AD83" s="21">
        <f t="shared" si="3"/>
        <v>55498144</v>
      </c>
    </row>
    <row r="84" spans="1:63" s="21" customFormat="1" x14ac:dyDescent="0.2">
      <c r="B84" s="23"/>
      <c r="C84" s="22" t="s">
        <v>25</v>
      </c>
      <c r="D84" s="22" t="s">
        <v>24</v>
      </c>
      <c r="E84" s="21">
        <f>E27*E67</f>
        <v>40687.5</v>
      </c>
      <c r="F84" s="21">
        <f t="shared" ref="F84:AC84" si="11">F27*F67</f>
        <v>75562.5</v>
      </c>
      <c r="G84" s="21">
        <f t="shared" si="11"/>
        <v>68250</v>
      </c>
      <c r="H84" s="21">
        <f t="shared" si="11"/>
        <v>75562.5</v>
      </c>
      <c r="I84" s="21">
        <f t="shared" si="11"/>
        <v>73125</v>
      </c>
      <c r="J84" s="21">
        <f t="shared" si="11"/>
        <v>75562.5</v>
      </c>
      <c r="K84" s="21">
        <f t="shared" si="11"/>
        <v>438750</v>
      </c>
      <c r="L84" s="21">
        <f t="shared" si="11"/>
        <v>478562.5</v>
      </c>
      <c r="M84" s="21">
        <f t="shared" si="11"/>
        <v>465968.75</v>
      </c>
      <c r="N84" s="21">
        <f t="shared" si="11"/>
        <v>292500</v>
      </c>
      <c r="O84" s="21">
        <f t="shared" si="11"/>
        <v>125937.5</v>
      </c>
      <c r="P84" s="21">
        <f t="shared" si="11"/>
        <v>121875</v>
      </c>
      <c r="Q84" s="21">
        <f t="shared" si="11"/>
        <v>125937.5</v>
      </c>
      <c r="R84" s="21">
        <f t="shared" si="11"/>
        <v>49987.5</v>
      </c>
      <c r="S84" s="21">
        <f t="shared" si="11"/>
        <v>45150</v>
      </c>
      <c r="T84" s="21">
        <f t="shared" si="11"/>
        <v>49987.5</v>
      </c>
      <c r="U84" s="21">
        <f t="shared" si="11"/>
        <v>48375</v>
      </c>
      <c r="V84" s="21">
        <f t="shared" si="11"/>
        <v>49987.5</v>
      </c>
      <c r="W84" s="21">
        <f t="shared" si="11"/>
        <v>116100.00000000001</v>
      </c>
      <c r="X84" s="21">
        <f t="shared" si="11"/>
        <v>126635</v>
      </c>
      <c r="Y84" s="21">
        <f t="shared" si="11"/>
        <v>123302.5</v>
      </c>
      <c r="Z84" s="21">
        <f t="shared" si="11"/>
        <v>77400</v>
      </c>
      <c r="AA84" s="21">
        <f t="shared" si="11"/>
        <v>33325</v>
      </c>
      <c r="AB84" s="21">
        <f t="shared" si="11"/>
        <v>32250</v>
      </c>
      <c r="AC84" s="21">
        <f t="shared" si="11"/>
        <v>33325</v>
      </c>
      <c r="AD84" s="21">
        <f t="shared" si="3"/>
        <v>3244106.25</v>
      </c>
    </row>
    <row r="85" spans="1:63" s="21" customFormat="1" x14ac:dyDescent="0.2">
      <c r="B85" s="25" t="s">
        <v>36</v>
      </c>
      <c r="C85" s="26"/>
      <c r="D85" s="26"/>
      <c r="E85" s="21">
        <f>SUM(E75:E84)*(28/31)</f>
        <v>4845428.4516129028</v>
      </c>
      <c r="F85" s="21">
        <f t="shared" ref="F85:AC85" si="12">SUM(F75:F84)</f>
        <v>3455124.5</v>
      </c>
      <c r="G85" s="21">
        <f t="shared" si="12"/>
        <v>3090498</v>
      </c>
      <c r="H85" s="21">
        <f t="shared" si="12"/>
        <v>3415492.5</v>
      </c>
      <c r="I85" s="21">
        <f t="shared" si="12"/>
        <v>3422901</v>
      </c>
      <c r="J85" s="21">
        <f t="shared" si="12"/>
        <v>3730624.5</v>
      </c>
      <c r="K85" s="21">
        <f t="shared" si="12"/>
        <v>4523650</v>
      </c>
      <c r="L85" s="21">
        <f t="shared" si="12"/>
        <v>6756048.5</v>
      </c>
      <c r="M85" s="21">
        <f t="shared" si="12"/>
        <v>6731988.75</v>
      </c>
      <c r="N85" s="21">
        <f t="shared" si="12"/>
        <v>3452320</v>
      </c>
      <c r="O85" s="21">
        <f t="shared" si="12"/>
        <v>3430471.5</v>
      </c>
      <c r="P85" s="21">
        <f t="shared" si="12"/>
        <v>3159255</v>
      </c>
      <c r="Q85" s="21">
        <f t="shared" si="12"/>
        <v>3338439.5</v>
      </c>
      <c r="R85" s="21">
        <f t="shared" si="12"/>
        <v>3176555.5</v>
      </c>
      <c r="S85" s="21">
        <f t="shared" si="12"/>
        <v>2840478</v>
      </c>
      <c r="T85" s="21">
        <f t="shared" si="12"/>
        <v>2786515.5</v>
      </c>
      <c r="U85" s="21">
        <f t="shared" si="12"/>
        <v>2795303</v>
      </c>
      <c r="V85" s="21">
        <f t="shared" si="12"/>
        <v>2987467.5</v>
      </c>
      <c r="W85" s="21">
        <f t="shared" si="12"/>
        <v>3543252</v>
      </c>
      <c r="X85" s="21">
        <f t="shared" si="12"/>
        <v>4718971</v>
      </c>
      <c r="Y85" s="21">
        <f t="shared" si="12"/>
        <v>4587614.5</v>
      </c>
      <c r="Z85" s="21">
        <f t="shared" si="12"/>
        <v>2751480</v>
      </c>
      <c r="AA85" s="21">
        <f t="shared" si="12"/>
        <v>2726805</v>
      </c>
      <c r="AB85" s="21">
        <f t="shared" si="12"/>
        <v>2461386</v>
      </c>
      <c r="AC85" s="21">
        <f t="shared" si="12"/>
        <v>2738957</v>
      </c>
      <c r="AD85" s="21">
        <f>SUM(E85:AC85)</f>
        <v>91467027.201612905</v>
      </c>
    </row>
    <row r="87" spans="1:63" s="29" customFormat="1" ht="12" customHeight="1" x14ac:dyDescent="0.2">
      <c r="A87" s="27"/>
      <c r="B87" s="47" t="s">
        <v>61</v>
      </c>
      <c r="C87" s="27"/>
      <c r="D87" s="28">
        <v>0.5</v>
      </c>
      <c r="E87" s="29">
        <f>$D$87*E85</f>
        <v>2422714.2258064514</v>
      </c>
      <c r="F87" s="29">
        <f t="shared" ref="F87:AC87" si="13">$D$87*F85</f>
        <v>1727562.25</v>
      </c>
      <c r="G87" s="29">
        <f t="shared" si="13"/>
        <v>1545249</v>
      </c>
      <c r="H87" s="29">
        <f t="shared" si="13"/>
        <v>1707746.25</v>
      </c>
      <c r="I87" s="29">
        <f t="shared" si="13"/>
        <v>1711450.5</v>
      </c>
      <c r="J87" s="29">
        <f t="shared" si="13"/>
        <v>1865312.25</v>
      </c>
      <c r="K87" s="29">
        <f t="shared" si="13"/>
        <v>2261825</v>
      </c>
      <c r="L87" s="29">
        <f t="shared" si="13"/>
        <v>3378024.25</v>
      </c>
      <c r="M87" s="29">
        <f t="shared" si="13"/>
        <v>3365994.375</v>
      </c>
      <c r="N87" s="29">
        <f t="shared" si="13"/>
        <v>1726160</v>
      </c>
      <c r="O87" s="29">
        <f t="shared" si="13"/>
        <v>1715235.75</v>
      </c>
      <c r="P87" s="29">
        <f t="shared" si="13"/>
        <v>1579627.5</v>
      </c>
      <c r="Q87" s="29">
        <f t="shared" si="13"/>
        <v>1669219.75</v>
      </c>
      <c r="R87" s="29">
        <f t="shared" si="13"/>
        <v>1588277.75</v>
      </c>
      <c r="S87" s="29">
        <f t="shared" si="13"/>
        <v>1420239</v>
      </c>
      <c r="T87" s="29">
        <f t="shared" si="13"/>
        <v>1393257.75</v>
      </c>
      <c r="U87" s="29">
        <f t="shared" si="13"/>
        <v>1397651.5</v>
      </c>
      <c r="V87" s="29">
        <f t="shared" si="13"/>
        <v>1493733.75</v>
      </c>
      <c r="W87" s="29">
        <f t="shared" si="13"/>
        <v>1771626</v>
      </c>
      <c r="X87" s="29">
        <f t="shared" si="13"/>
        <v>2359485.5</v>
      </c>
      <c r="Y87" s="29">
        <f t="shared" si="13"/>
        <v>2293807.25</v>
      </c>
      <c r="Z87" s="29">
        <f t="shared" si="13"/>
        <v>1375740</v>
      </c>
      <c r="AA87" s="29">
        <f t="shared" si="13"/>
        <v>1363402.5</v>
      </c>
      <c r="AB87" s="29">
        <f t="shared" si="13"/>
        <v>1230693</v>
      </c>
      <c r="AC87" s="29">
        <f t="shared" si="13"/>
        <v>1369478.5</v>
      </c>
      <c r="AD87" s="29">
        <f>SUM(E87:AC87)</f>
        <v>45733513.600806452</v>
      </c>
      <c r="AE87" s="29" t="e">
        <f t="shared" ref="AE87:BJ87" si="14">$D$63*AE77</f>
        <v>#VALUE!</v>
      </c>
      <c r="AF87" s="29" t="e">
        <f t="shared" si="14"/>
        <v>#VALUE!</v>
      </c>
      <c r="AG87" s="29" t="e">
        <f t="shared" si="14"/>
        <v>#VALUE!</v>
      </c>
      <c r="AH87" s="29" t="e">
        <f t="shared" si="14"/>
        <v>#VALUE!</v>
      </c>
      <c r="AI87" s="29" t="e">
        <f t="shared" si="14"/>
        <v>#VALUE!</v>
      </c>
      <c r="AJ87" s="29" t="e">
        <f t="shared" si="14"/>
        <v>#VALUE!</v>
      </c>
      <c r="AK87" s="29" t="e">
        <f t="shared" si="14"/>
        <v>#VALUE!</v>
      </c>
      <c r="AL87" s="29" t="e">
        <f t="shared" si="14"/>
        <v>#VALUE!</v>
      </c>
      <c r="AM87" s="29" t="e">
        <f t="shared" si="14"/>
        <v>#VALUE!</v>
      </c>
      <c r="AN87" s="29" t="e">
        <f t="shared" si="14"/>
        <v>#VALUE!</v>
      </c>
      <c r="AO87" s="29" t="e">
        <f t="shared" si="14"/>
        <v>#VALUE!</v>
      </c>
      <c r="AP87" s="29" t="e">
        <f t="shared" si="14"/>
        <v>#VALUE!</v>
      </c>
      <c r="AQ87" s="29" t="e">
        <f t="shared" si="14"/>
        <v>#VALUE!</v>
      </c>
      <c r="AR87" s="29" t="e">
        <f t="shared" si="14"/>
        <v>#VALUE!</v>
      </c>
      <c r="AS87" s="29" t="e">
        <f t="shared" si="14"/>
        <v>#VALUE!</v>
      </c>
      <c r="AT87" s="29" t="e">
        <f t="shared" si="14"/>
        <v>#VALUE!</v>
      </c>
      <c r="AU87" s="29" t="e">
        <f t="shared" si="14"/>
        <v>#VALUE!</v>
      </c>
      <c r="AV87" s="29" t="e">
        <f t="shared" si="14"/>
        <v>#VALUE!</v>
      </c>
      <c r="AW87" s="29" t="e">
        <f t="shared" si="14"/>
        <v>#VALUE!</v>
      </c>
      <c r="AX87" s="29" t="e">
        <f t="shared" si="14"/>
        <v>#VALUE!</v>
      </c>
      <c r="AY87" s="29" t="e">
        <f t="shared" si="14"/>
        <v>#VALUE!</v>
      </c>
      <c r="AZ87" s="29" t="e">
        <f t="shared" si="14"/>
        <v>#VALUE!</v>
      </c>
      <c r="BA87" s="29" t="e">
        <f t="shared" si="14"/>
        <v>#VALUE!</v>
      </c>
      <c r="BB87" s="29" t="e">
        <f t="shared" si="14"/>
        <v>#VALUE!</v>
      </c>
      <c r="BC87" s="29" t="e">
        <f t="shared" si="14"/>
        <v>#VALUE!</v>
      </c>
      <c r="BD87" s="29" t="e">
        <f t="shared" si="14"/>
        <v>#VALUE!</v>
      </c>
      <c r="BE87" s="29" t="e">
        <f t="shared" si="14"/>
        <v>#VALUE!</v>
      </c>
      <c r="BF87" s="29" t="e">
        <f t="shared" si="14"/>
        <v>#VALUE!</v>
      </c>
      <c r="BG87" s="29" t="e">
        <f t="shared" si="14"/>
        <v>#VALUE!</v>
      </c>
      <c r="BH87" s="29" t="e">
        <f t="shared" si="14"/>
        <v>#VALUE!</v>
      </c>
      <c r="BI87" s="29" t="e">
        <f t="shared" si="14"/>
        <v>#VALUE!</v>
      </c>
      <c r="BJ87" s="29" t="e">
        <f t="shared" si="14"/>
        <v>#VALUE!</v>
      </c>
      <c r="BK87" s="29" t="e">
        <f>SUM(E87:BJ87)</f>
        <v>#VALUE!</v>
      </c>
    </row>
    <row r="88" spans="1:63" s="29" customFormat="1" ht="12" x14ac:dyDescent="0.2">
      <c r="A88" s="27"/>
      <c r="B88" s="47"/>
      <c r="C88" s="27"/>
      <c r="D88" s="27"/>
    </row>
    <row r="89" spans="1:63" s="29" customFormat="1" ht="12" x14ac:dyDescent="0.2">
      <c r="A89" s="27"/>
      <c r="B89" s="47" t="s">
        <v>62</v>
      </c>
      <c r="C89" s="27"/>
      <c r="D89" s="27"/>
      <c r="E89" s="29">
        <f>SUM(E87:$AC87)+E87</f>
        <v>48156227.826612905</v>
      </c>
      <c r="F89" s="29">
        <f>SUM(F87:$AC87)+F87</f>
        <v>45038361.625</v>
      </c>
      <c r="G89" s="29">
        <f>SUM(G87:$AC87)+G87</f>
        <v>43128486.125</v>
      </c>
      <c r="H89" s="29">
        <f>SUM(H87:$AC87)+H87</f>
        <v>41745734.375</v>
      </c>
      <c r="I89" s="29">
        <f>SUM(I87:$AC87)+I87</f>
        <v>40041692.375</v>
      </c>
      <c r="J89" s="29">
        <f>SUM(J87:$AC87)+J87</f>
        <v>38484103.625</v>
      </c>
      <c r="K89" s="29">
        <f>SUM(K87:$AC87)+K87</f>
        <v>37015304.125</v>
      </c>
      <c r="L89" s="29">
        <f>SUM(L87:$AC87)+L87</f>
        <v>35869678.375</v>
      </c>
      <c r="M89" s="29">
        <f>SUM(M87:$AC87)+M87</f>
        <v>32479624.25</v>
      </c>
      <c r="N89" s="29">
        <f>SUM(N87:$AC87)+N87</f>
        <v>27473795.5</v>
      </c>
      <c r="O89" s="29">
        <f>SUM(O87:$AC87)+O87</f>
        <v>25736711.25</v>
      </c>
      <c r="P89" s="29">
        <f>SUM(P87:$AC87)+P87</f>
        <v>23885867.25</v>
      </c>
      <c r="Q89" s="29">
        <f>SUM(Q87:$AC87)+Q87</f>
        <v>22395832</v>
      </c>
      <c r="R89" s="29">
        <f>SUM(R87:$AC87)+R87</f>
        <v>20645670.25</v>
      </c>
      <c r="S89" s="29">
        <f>SUM(S87:$AC87)+S87</f>
        <v>18889353.75</v>
      </c>
      <c r="T89" s="29">
        <f>SUM(T87:$AC87)+T87</f>
        <v>17442133.5</v>
      </c>
      <c r="U89" s="29">
        <f>SUM(U87:$AC87)+U87</f>
        <v>16053269.5</v>
      </c>
      <c r="V89" s="29">
        <f>SUM(V87:$AC87)+V87</f>
        <v>14751700.25</v>
      </c>
      <c r="W89" s="29">
        <f>SUM(W87:$AC87)+W87</f>
        <v>13535858.75</v>
      </c>
      <c r="X89" s="29">
        <f>SUM(X87:$AC87)+X87</f>
        <v>12352092.25</v>
      </c>
      <c r="Y89" s="29">
        <f>SUM(Y87:$AC87)+Y87</f>
        <v>9926928.5</v>
      </c>
      <c r="Z89" s="29">
        <f>SUM(Z87:$AC87)+Z87</f>
        <v>6715054</v>
      </c>
      <c r="AA89" s="29">
        <f>SUM(AA87:$AC87)+AA87</f>
        <v>5326976.5</v>
      </c>
      <c r="AB89" s="29">
        <f>SUM(AB87:$AC87)+AB87</f>
        <v>3830864.5</v>
      </c>
      <c r="AC89" s="29">
        <f>SUM(AC87:$AC87)+AC87</f>
        <v>2738957</v>
      </c>
      <c r="AD89" s="29" t="s">
        <v>0</v>
      </c>
      <c r="AE89" s="29" t="e">
        <f>ABS(SUM(#REF!))</f>
        <v>#REF!</v>
      </c>
      <c r="AF89" s="29" t="e">
        <f>ABS(SUM(#REF!))</f>
        <v>#REF!</v>
      </c>
      <c r="AG89" s="29" t="e">
        <f>ABS(SUM(#REF!))</f>
        <v>#REF!</v>
      </c>
      <c r="AH89" s="29" t="e">
        <f>ABS(SUM(#REF!))</f>
        <v>#REF!</v>
      </c>
      <c r="AI89" s="29" t="e">
        <f>ABS(SUM(#REF!))</f>
        <v>#REF!</v>
      </c>
      <c r="AJ89" s="29" t="e">
        <f>ABS(SUM(#REF!))</f>
        <v>#REF!</v>
      </c>
      <c r="AK89" s="29" t="e">
        <f>ABS(SUM(#REF!))</f>
        <v>#REF!</v>
      </c>
      <c r="AL89" s="29" t="e">
        <f>ABS(SUM(#REF!))</f>
        <v>#REF!</v>
      </c>
      <c r="AM89" s="29" t="e">
        <f>ABS(SUM(#REF!))</f>
        <v>#REF!</v>
      </c>
      <c r="AN89" s="29" t="e">
        <f>ABS(SUM(#REF!))</f>
        <v>#REF!</v>
      </c>
      <c r="AO89" s="29" t="e">
        <f>ABS(SUM(#REF!))</f>
        <v>#REF!</v>
      </c>
      <c r="AP89" s="29" t="e">
        <f>ABS(SUM(#REF!))</f>
        <v>#REF!</v>
      </c>
      <c r="AQ89" s="29" t="e">
        <f>ABS(SUM(#REF!))</f>
        <v>#REF!</v>
      </c>
      <c r="AR89" s="29" t="e">
        <f>ABS(SUM(#REF!))</f>
        <v>#REF!</v>
      </c>
      <c r="AS89" s="29" t="e">
        <f>ABS(SUM(#REF!))</f>
        <v>#REF!</v>
      </c>
      <c r="AT89" s="29" t="e">
        <f>ABS(SUM(#REF!))</f>
        <v>#REF!</v>
      </c>
      <c r="AU89" s="29" t="e">
        <f>ABS(SUM(#REF!))</f>
        <v>#REF!</v>
      </c>
      <c r="AV89" s="29" t="e">
        <f>ABS(SUM(#REF!))</f>
        <v>#REF!</v>
      </c>
      <c r="AW89" s="29" t="e">
        <f>ABS(SUM(#REF!))</f>
        <v>#REF!</v>
      </c>
      <c r="AX89" s="29" t="e">
        <f>ABS(SUM(#REF!))</f>
        <v>#REF!</v>
      </c>
      <c r="AY89" s="29" t="e">
        <f>ABS(SUM(#REF!))</f>
        <v>#REF!</v>
      </c>
      <c r="AZ89" s="29" t="e">
        <f>ABS(SUM(#REF!))</f>
        <v>#REF!</v>
      </c>
      <c r="BA89" s="29" t="e">
        <f>ABS(SUM(#REF!))</f>
        <v>#REF!</v>
      </c>
      <c r="BB89" s="29" t="e">
        <f>ABS(SUM(#REF!))</f>
        <v>#REF!</v>
      </c>
      <c r="BC89" s="29" t="e">
        <f>ABS(SUM(#REF!))</f>
        <v>#REF!</v>
      </c>
      <c r="BD89" s="29" t="e">
        <f>ABS(SUM(#REF!))</f>
        <v>#REF!</v>
      </c>
      <c r="BE89" s="29" t="e">
        <f>ABS(SUM(#REF!))</f>
        <v>#REF!</v>
      </c>
      <c r="BF89" s="29" t="e">
        <f>ABS(SUM(#REF!))</f>
        <v>#REF!</v>
      </c>
      <c r="BG89" s="29" t="e">
        <f>ABS(SUM(#REF!))</f>
        <v>#REF!</v>
      </c>
      <c r="BH89" s="29" t="e">
        <f>ABS(SUM(#REF!))</f>
        <v>#REF!</v>
      </c>
      <c r="BI89" s="29" t="e">
        <f>ABS(SUM(#REF!))</f>
        <v>#REF!</v>
      </c>
      <c r="BJ89" s="29" t="e">
        <f>ABS(SUM(#REF!))</f>
        <v>#REF!</v>
      </c>
    </row>
    <row r="90" spans="1:63" s="29" customFormat="1" ht="12" x14ac:dyDescent="0.2">
      <c r="B90" s="48" t="s">
        <v>53</v>
      </c>
      <c r="D90" s="30">
        <v>0.25</v>
      </c>
      <c r="E90" s="29">
        <f>$D90*(E89/12)</f>
        <v>1003254.7463877689</v>
      </c>
      <c r="F90" s="29">
        <f t="shared" ref="F90:BJ90" si="15">$D90*(F89/12)</f>
        <v>938299.20052083337</v>
      </c>
      <c r="G90" s="29">
        <f t="shared" si="15"/>
        <v>898510.12760416663</v>
      </c>
      <c r="H90" s="29">
        <f t="shared" si="15"/>
        <v>869702.79947916663</v>
      </c>
      <c r="I90" s="29">
        <f t="shared" si="15"/>
        <v>834201.92447916663</v>
      </c>
      <c r="J90" s="29">
        <f t="shared" si="15"/>
        <v>801752.15885416663</v>
      </c>
      <c r="K90" s="29">
        <f t="shared" si="15"/>
        <v>771152.16927083337</v>
      </c>
      <c r="L90" s="29">
        <f t="shared" si="15"/>
        <v>747284.96614583337</v>
      </c>
      <c r="M90" s="29">
        <f t="shared" si="15"/>
        <v>676658.83854166663</v>
      </c>
      <c r="N90" s="29">
        <f t="shared" si="15"/>
        <v>572370.73958333337</v>
      </c>
      <c r="O90" s="29">
        <f t="shared" si="15"/>
        <v>536181.484375</v>
      </c>
      <c r="P90" s="29">
        <f t="shared" si="15"/>
        <v>497622.234375</v>
      </c>
      <c r="Q90" s="29">
        <f t="shared" si="15"/>
        <v>466579.83333333331</v>
      </c>
      <c r="R90" s="29">
        <f t="shared" si="15"/>
        <v>430118.13020833331</v>
      </c>
      <c r="S90" s="29">
        <f t="shared" si="15"/>
        <v>393528.203125</v>
      </c>
      <c r="T90" s="29">
        <f t="shared" si="15"/>
        <v>363377.78125</v>
      </c>
      <c r="U90" s="29">
        <f t="shared" si="15"/>
        <v>334443.11458333331</v>
      </c>
      <c r="V90" s="29">
        <f t="shared" si="15"/>
        <v>307327.08854166669</v>
      </c>
      <c r="W90" s="29">
        <f t="shared" si="15"/>
        <v>281997.05729166669</v>
      </c>
      <c r="X90" s="29">
        <f t="shared" si="15"/>
        <v>257335.25520833334</v>
      </c>
      <c r="Y90" s="29">
        <f t="shared" si="15"/>
        <v>206811.01041666666</v>
      </c>
      <c r="Z90" s="29">
        <f t="shared" si="15"/>
        <v>139896.95833333334</v>
      </c>
      <c r="AA90" s="29">
        <f t="shared" si="15"/>
        <v>110978.67708333333</v>
      </c>
      <c r="AB90" s="29">
        <f t="shared" si="15"/>
        <v>79809.677083333328</v>
      </c>
      <c r="AC90" s="29">
        <f t="shared" si="15"/>
        <v>57061.604166666664</v>
      </c>
      <c r="AD90" s="29" t="s">
        <v>0</v>
      </c>
      <c r="AE90" s="29" t="e">
        <f t="shared" si="15"/>
        <v>#REF!</v>
      </c>
      <c r="AF90" s="29" t="e">
        <f t="shared" si="15"/>
        <v>#REF!</v>
      </c>
      <c r="AG90" s="29" t="e">
        <f t="shared" si="15"/>
        <v>#REF!</v>
      </c>
      <c r="AH90" s="29" t="e">
        <f t="shared" si="15"/>
        <v>#REF!</v>
      </c>
      <c r="AI90" s="29" t="e">
        <f t="shared" si="15"/>
        <v>#REF!</v>
      </c>
      <c r="AJ90" s="29" t="e">
        <f t="shared" si="15"/>
        <v>#REF!</v>
      </c>
      <c r="AK90" s="29" t="e">
        <f t="shared" si="15"/>
        <v>#REF!</v>
      </c>
      <c r="AL90" s="29" t="e">
        <f t="shared" si="15"/>
        <v>#REF!</v>
      </c>
      <c r="AM90" s="29" t="e">
        <f t="shared" si="15"/>
        <v>#REF!</v>
      </c>
      <c r="AN90" s="29" t="e">
        <f t="shared" si="15"/>
        <v>#REF!</v>
      </c>
      <c r="AO90" s="29" t="e">
        <f t="shared" si="15"/>
        <v>#REF!</v>
      </c>
      <c r="AP90" s="29" t="e">
        <f t="shared" si="15"/>
        <v>#REF!</v>
      </c>
      <c r="AQ90" s="29" t="e">
        <f t="shared" si="15"/>
        <v>#REF!</v>
      </c>
      <c r="AR90" s="29" t="e">
        <f t="shared" si="15"/>
        <v>#REF!</v>
      </c>
      <c r="AS90" s="29" t="e">
        <f t="shared" si="15"/>
        <v>#REF!</v>
      </c>
      <c r="AT90" s="29" t="e">
        <f t="shared" si="15"/>
        <v>#REF!</v>
      </c>
      <c r="AU90" s="29" t="e">
        <f t="shared" si="15"/>
        <v>#REF!</v>
      </c>
      <c r="AV90" s="29" t="e">
        <f t="shared" si="15"/>
        <v>#REF!</v>
      </c>
      <c r="AW90" s="29" t="e">
        <f t="shared" si="15"/>
        <v>#REF!</v>
      </c>
      <c r="AX90" s="29" t="e">
        <f t="shared" si="15"/>
        <v>#REF!</v>
      </c>
      <c r="AY90" s="29" t="e">
        <f t="shared" si="15"/>
        <v>#REF!</v>
      </c>
      <c r="AZ90" s="29" t="e">
        <f t="shared" si="15"/>
        <v>#REF!</v>
      </c>
      <c r="BA90" s="29" t="e">
        <f t="shared" si="15"/>
        <v>#REF!</v>
      </c>
      <c r="BB90" s="29" t="e">
        <f t="shared" si="15"/>
        <v>#REF!</v>
      </c>
      <c r="BC90" s="29" t="e">
        <f t="shared" si="15"/>
        <v>#REF!</v>
      </c>
      <c r="BD90" s="29" t="e">
        <f t="shared" si="15"/>
        <v>#REF!</v>
      </c>
      <c r="BE90" s="29" t="e">
        <f t="shared" si="15"/>
        <v>#REF!</v>
      </c>
      <c r="BF90" s="29" t="e">
        <f t="shared" si="15"/>
        <v>#REF!</v>
      </c>
      <c r="BG90" s="29" t="e">
        <f t="shared" si="15"/>
        <v>#REF!</v>
      </c>
      <c r="BH90" s="29" t="e">
        <f t="shared" si="15"/>
        <v>#REF!</v>
      </c>
      <c r="BI90" s="29" t="e">
        <f t="shared" si="15"/>
        <v>#REF!</v>
      </c>
      <c r="BJ90" s="29" t="e">
        <f t="shared" si="15"/>
        <v>#REF!</v>
      </c>
    </row>
    <row r="91" spans="1:63" s="29" customFormat="1" ht="12" x14ac:dyDescent="0.2">
      <c r="B91" s="48" t="s">
        <v>54</v>
      </c>
      <c r="D91" s="30">
        <v>0.03</v>
      </c>
      <c r="E91" s="29">
        <f>E90/(1+$D91/12)^E94</f>
        <v>1003254.7463877689</v>
      </c>
      <c r="F91" s="29">
        <f t="shared" ref="F91:BJ91" si="16">F90/(1+$D91/12)^F94</f>
        <v>935959.3022651705</v>
      </c>
      <c r="G91" s="29">
        <f t="shared" si="16"/>
        <v>894034.36804912088</v>
      </c>
      <c r="H91" s="29">
        <f t="shared" si="16"/>
        <v>863212.50695480499</v>
      </c>
      <c r="I91" s="29">
        <f t="shared" si="16"/>
        <v>825911.78330251912</v>
      </c>
      <c r="J91" s="29">
        <f t="shared" si="16"/>
        <v>791804.98485763709</v>
      </c>
      <c r="K91" s="29">
        <f t="shared" si="16"/>
        <v>759685.42947246344</v>
      </c>
      <c r="L91" s="29">
        <f t="shared" si="16"/>
        <v>734337.2793923635</v>
      </c>
      <c r="M91" s="29">
        <f t="shared" si="16"/>
        <v>663276.64994468528</v>
      </c>
      <c r="N91" s="29">
        <f t="shared" si="16"/>
        <v>559651.91256570804</v>
      </c>
      <c r="O91" s="29">
        <f t="shared" si="16"/>
        <v>522959.43139823171</v>
      </c>
      <c r="P91" s="29">
        <f t="shared" si="16"/>
        <v>484140.687664848</v>
      </c>
      <c r="Q91" s="29">
        <f t="shared" si="16"/>
        <v>452807.2670098393</v>
      </c>
      <c r="R91" s="29">
        <f t="shared" si="16"/>
        <v>416380.89311276475</v>
      </c>
      <c r="S91" s="29">
        <f t="shared" si="16"/>
        <v>380009.56178628968</v>
      </c>
      <c r="T91" s="29">
        <f t="shared" si="16"/>
        <v>350019.8299259179</v>
      </c>
      <c r="U91" s="29">
        <f t="shared" si="16"/>
        <v>321345.4526324913</v>
      </c>
      <c r="V91" s="29">
        <f t="shared" si="16"/>
        <v>294554.97324174672</v>
      </c>
      <c r="W91" s="29">
        <f t="shared" si="16"/>
        <v>269603.61620545166</v>
      </c>
      <c r="X91" s="29">
        <f t="shared" si="16"/>
        <v>245412.14114753262</v>
      </c>
      <c r="Y91" s="29">
        <f t="shared" si="16"/>
        <v>196736.99364310491</v>
      </c>
      <c r="Z91" s="29">
        <f t="shared" si="16"/>
        <v>132750.53039338664</v>
      </c>
      <c r="AA91" s="29">
        <f t="shared" si="16"/>
        <v>105046.87931033103</v>
      </c>
      <c r="AB91" s="29">
        <f t="shared" si="16"/>
        <v>75355.470169407417</v>
      </c>
      <c r="AC91" s="29">
        <f t="shared" si="16"/>
        <v>53742.618874104024</v>
      </c>
      <c r="AD91" s="29" t="s">
        <v>0</v>
      </c>
      <c r="AE91" s="29" t="e">
        <f t="shared" si="16"/>
        <v>#REF!</v>
      </c>
      <c r="AF91" s="29" t="e">
        <f t="shared" si="16"/>
        <v>#REF!</v>
      </c>
      <c r="AG91" s="29" t="e">
        <f t="shared" si="16"/>
        <v>#REF!</v>
      </c>
      <c r="AH91" s="29" t="e">
        <f t="shared" si="16"/>
        <v>#REF!</v>
      </c>
      <c r="AI91" s="29" t="e">
        <f t="shared" si="16"/>
        <v>#REF!</v>
      </c>
      <c r="AJ91" s="29" t="e">
        <f t="shared" si="16"/>
        <v>#REF!</v>
      </c>
      <c r="AK91" s="29" t="e">
        <f t="shared" si="16"/>
        <v>#REF!</v>
      </c>
      <c r="AL91" s="29" t="e">
        <f t="shared" si="16"/>
        <v>#REF!</v>
      </c>
      <c r="AM91" s="29" t="e">
        <f t="shared" si="16"/>
        <v>#REF!</v>
      </c>
      <c r="AN91" s="29" t="e">
        <f t="shared" si="16"/>
        <v>#REF!</v>
      </c>
      <c r="AO91" s="29" t="e">
        <f t="shared" si="16"/>
        <v>#REF!</v>
      </c>
      <c r="AP91" s="29" t="e">
        <f t="shared" si="16"/>
        <v>#REF!</v>
      </c>
      <c r="AQ91" s="29" t="e">
        <f t="shared" si="16"/>
        <v>#REF!</v>
      </c>
      <c r="AR91" s="29" t="e">
        <f t="shared" si="16"/>
        <v>#REF!</v>
      </c>
      <c r="AS91" s="29" t="e">
        <f t="shared" si="16"/>
        <v>#REF!</v>
      </c>
      <c r="AT91" s="29" t="e">
        <f t="shared" si="16"/>
        <v>#REF!</v>
      </c>
      <c r="AU91" s="29" t="e">
        <f t="shared" si="16"/>
        <v>#REF!</v>
      </c>
      <c r="AV91" s="29" t="e">
        <f t="shared" si="16"/>
        <v>#REF!</v>
      </c>
      <c r="AW91" s="29" t="e">
        <f t="shared" si="16"/>
        <v>#REF!</v>
      </c>
      <c r="AX91" s="29" t="e">
        <f t="shared" si="16"/>
        <v>#REF!</v>
      </c>
      <c r="AY91" s="29" t="e">
        <f t="shared" si="16"/>
        <v>#REF!</v>
      </c>
      <c r="AZ91" s="29" t="e">
        <f t="shared" si="16"/>
        <v>#REF!</v>
      </c>
      <c r="BA91" s="29" t="e">
        <f t="shared" si="16"/>
        <v>#REF!</v>
      </c>
      <c r="BB91" s="29" t="e">
        <f t="shared" si="16"/>
        <v>#REF!</v>
      </c>
      <c r="BC91" s="29" t="e">
        <f t="shared" si="16"/>
        <v>#REF!</v>
      </c>
      <c r="BD91" s="29" t="e">
        <f t="shared" si="16"/>
        <v>#REF!</v>
      </c>
      <c r="BE91" s="29" t="e">
        <f t="shared" si="16"/>
        <v>#REF!</v>
      </c>
      <c r="BF91" s="29" t="e">
        <f t="shared" si="16"/>
        <v>#REF!</v>
      </c>
      <c r="BG91" s="29" t="e">
        <f t="shared" si="16"/>
        <v>#REF!</v>
      </c>
      <c r="BH91" s="29" t="e">
        <f t="shared" si="16"/>
        <v>#REF!</v>
      </c>
      <c r="BI91" s="29" t="e">
        <f t="shared" si="16"/>
        <v>#REF!</v>
      </c>
      <c r="BJ91" s="29" t="e">
        <f t="shared" si="16"/>
        <v>#REF!</v>
      </c>
    </row>
    <row r="92" spans="1:63" s="29" customFormat="1" ht="12" x14ac:dyDescent="0.2">
      <c r="A92" s="27"/>
      <c r="B92" s="31" t="s">
        <v>55</v>
      </c>
      <c r="C92" s="31"/>
      <c r="D92" s="31"/>
      <c r="E92" s="32">
        <f>SUM(E91:AC91)</f>
        <v>12331995.309707692</v>
      </c>
    </row>
    <row r="94" spans="1:63" s="27" customFormat="1" ht="12" x14ac:dyDescent="0.2">
      <c r="E94" s="27">
        <v>0</v>
      </c>
      <c r="F94" s="27">
        <f>E94+1</f>
        <v>1</v>
      </c>
      <c r="G94" s="27">
        <f t="shared" ref="G94:BJ94" si="17">F94+1</f>
        <v>2</v>
      </c>
      <c r="H94" s="27">
        <f t="shared" si="17"/>
        <v>3</v>
      </c>
      <c r="I94" s="27">
        <f t="shared" si="17"/>
        <v>4</v>
      </c>
      <c r="J94" s="27">
        <f t="shared" si="17"/>
        <v>5</v>
      </c>
      <c r="K94" s="27">
        <f t="shared" si="17"/>
        <v>6</v>
      </c>
      <c r="L94" s="27">
        <f t="shared" si="17"/>
        <v>7</v>
      </c>
      <c r="M94" s="27">
        <f t="shared" si="17"/>
        <v>8</v>
      </c>
      <c r="N94" s="27">
        <f t="shared" si="17"/>
        <v>9</v>
      </c>
      <c r="O94" s="27">
        <f t="shared" si="17"/>
        <v>10</v>
      </c>
      <c r="P94" s="27">
        <f t="shared" si="17"/>
        <v>11</v>
      </c>
      <c r="Q94" s="27">
        <f t="shared" si="17"/>
        <v>12</v>
      </c>
      <c r="R94" s="27">
        <f t="shared" si="17"/>
        <v>13</v>
      </c>
      <c r="S94" s="27">
        <f t="shared" si="17"/>
        <v>14</v>
      </c>
      <c r="T94" s="27">
        <f t="shared" si="17"/>
        <v>15</v>
      </c>
      <c r="U94" s="27">
        <f t="shared" si="17"/>
        <v>16</v>
      </c>
      <c r="V94" s="27">
        <f t="shared" si="17"/>
        <v>17</v>
      </c>
      <c r="W94" s="27">
        <f t="shared" si="17"/>
        <v>18</v>
      </c>
      <c r="X94" s="27">
        <f t="shared" si="17"/>
        <v>19</v>
      </c>
      <c r="Y94" s="27">
        <f t="shared" si="17"/>
        <v>20</v>
      </c>
      <c r="Z94" s="27">
        <f t="shared" si="17"/>
        <v>21</v>
      </c>
      <c r="AA94" s="27">
        <f t="shared" si="17"/>
        <v>22</v>
      </c>
      <c r="AB94" s="27">
        <f t="shared" si="17"/>
        <v>23</v>
      </c>
      <c r="AC94" s="27">
        <f t="shared" si="17"/>
        <v>24</v>
      </c>
      <c r="AD94" s="27">
        <f t="shared" si="17"/>
        <v>25</v>
      </c>
      <c r="AE94" s="27">
        <f t="shared" si="17"/>
        <v>26</v>
      </c>
      <c r="AF94" s="27">
        <f t="shared" si="17"/>
        <v>27</v>
      </c>
      <c r="AG94" s="27">
        <f t="shared" si="17"/>
        <v>28</v>
      </c>
      <c r="AH94" s="27">
        <f t="shared" si="17"/>
        <v>29</v>
      </c>
      <c r="AI94" s="27">
        <f t="shared" si="17"/>
        <v>30</v>
      </c>
      <c r="AJ94" s="27">
        <f t="shared" si="17"/>
        <v>31</v>
      </c>
      <c r="AK94" s="27">
        <f t="shared" si="17"/>
        <v>32</v>
      </c>
      <c r="AL94" s="27">
        <f t="shared" si="17"/>
        <v>33</v>
      </c>
      <c r="AM94" s="27">
        <f t="shared" si="17"/>
        <v>34</v>
      </c>
      <c r="AN94" s="27">
        <f t="shared" si="17"/>
        <v>35</v>
      </c>
      <c r="AO94" s="27">
        <f t="shared" si="17"/>
        <v>36</v>
      </c>
      <c r="AP94" s="27">
        <f t="shared" si="17"/>
        <v>37</v>
      </c>
      <c r="AQ94" s="27">
        <f t="shared" si="17"/>
        <v>38</v>
      </c>
      <c r="AR94" s="27">
        <f t="shared" si="17"/>
        <v>39</v>
      </c>
      <c r="AS94" s="27">
        <f t="shared" si="17"/>
        <v>40</v>
      </c>
      <c r="AT94" s="27">
        <f t="shared" si="17"/>
        <v>41</v>
      </c>
      <c r="AU94" s="27">
        <f t="shared" si="17"/>
        <v>42</v>
      </c>
      <c r="AV94" s="27">
        <f t="shared" si="17"/>
        <v>43</v>
      </c>
      <c r="AW94" s="27">
        <f t="shared" si="17"/>
        <v>44</v>
      </c>
      <c r="AX94" s="27">
        <f t="shared" si="17"/>
        <v>45</v>
      </c>
      <c r="AY94" s="27">
        <f t="shared" si="17"/>
        <v>46</v>
      </c>
      <c r="AZ94" s="27">
        <f t="shared" si="17"/>
        <v>47</v>
      </c>
      <c r="BA94" s="27">
        <f t="shared" si="17"/>
        <v>48</v>
      </c>
      <c r="BB94" s="27">
        <f t="shared" si="17"/>
        <v>49</v>
      </c>
      <c r="BC94" s="27">
        <f t="shared" si="17"/>
        <v>50</v>
      </c>
      <c r="BD94" s="27">
        <f t="shared" si="17"/>
        <v>51</v>
      </c>
      <c r="BE94" s="27">
        <f t="shared" si="17"/>
        <v>52</v>
      </c>
      <c r="BF94" s="27">
        <f t="shared" si="17"/>
        <v>53</v>
      </c>
      <c r="BG94" s="27">
        <f t="shared" si="17"/>
        <v>54</v>
      </c>
      <c r="BH94" s="27">
        <f t="shared" si="17"/>
        <v>55</v>
      </c>
      <c r="BI94" s="27">
        <f t="shared" si="17"/>
        <v>56</v>
      </c>
      <c r="BJ94" s="27">
        <f t="shared" si="17"/>
        <v>57</v>
      </c>
    </row>
    <row r="101" spans="2:30" x14ac:dyDescent="0.2">
      <c r="B101" t="s">
        <v>28</v>
      </c>
      <c r="C101" t="s">
        <v>23</v>
      </c>
      <c r="E101">
        <v>28.26</v>
      </c>
      <c r="F101">
        <v>27.63</v>
      </c>
      <c r="G101">
        <v>26.14</v>
      </c>
      <c r="H101">
        <v>25.19</v>
      </c>
      <c r="I101">
        <v>26.4</v>
      </c>
      <c r="J101">
        <v>29.25</v>
      </c>
      <c r="K101">
        <v>36.020000000000003</v>
      </c>
      <c r="L101">
        <v>36.020000000000003</v>
      </c>
      <c r="M101">
        <v>23.37</v>
      </c>
      <c r="N101">
        <v>21.88</v>
      </c>
      <c r="O101">
        <v>21.99</v>
      </c>
      <c r="P101">
        <v>21.85</v>
      </c>
      <c r="Q101">
        <v>32.44</v>
      </c>
      <c r="R101">
        <v>31.73</v>
      </c>
      <c r="S101">
        <v>30.02</v>
      </c>
      <c r="T101">
        <v>28.92</v>
      </c>
      <c r="U101">
        <v>30.32</v>
      </c>
      <c r="V101">
        <v>33.58</v>
      </c>
      <c r="W101">
        <v>41.35</v>
      </c>
      <c r="X101">
        <v>41.35</v>
      </c>
      <c r="Y101">
        <v>26.83</v>
      </c>
      <c r="Z101">
        <v>25.12</v>
      </c>
      <c r="AA101">
        <v>25.25</v>
      </c>
      <c r="AB101">
        <v>25.09</v>
      </c>
      <c r="AD101">
        <v>28.918846153846161</v>
      </c>
    </row>
  </sheetData>
  <pageMargins left="0.56000000000000005" right="0.75" top="0.49" bottom="0.54" header="0.5" footer="0.5"/>
  <pageSetup paperSize="5" scale="80" orientation="landscape" r:id="rId2"/>
  <headerFooter alignWithMargins="0">
    <oddHeader>&amp;LTAB2 - EES&amp;C&amp;9Replacement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C9" sqref="C9"/>
    </sheetView>
  </sheetViews>
  <sheetFormatPr defaultRowHeight="12.75" x14ac:dyDescent="0.2"/>
  <cols>
    <col min="1" max="1" width="20" customWidth="1"/>
    <col min="2" max="2" width="14" customWidth="1"/>
    <col min="3" max="3" width="13.85546875" customWidth="1"/>
    <col min="4" max="4" width="2.85546875" customWidth="1"/>
    <col min="5" max="5" width="14" customWidth="1"/>
  </cols>
  <sheetData>
    <row r="2" spans="1:6" x14ac:dyDescent="0.2">
      <c r="A2" t="s">
        <v>66</v>
      </c>
    </row>
    <row r="4" spans="1:6" x14ac:dyDescent="0.2">
      <c r="B4" s="49" t="s">
        <v>63</v>
      </c>
      <c r="C4" s="49" t="s">
        <v>56</v>
      </c>
      <c r="D4" s="49"/>
      <c r="E4" t="s">
        <v>57</v>
      </c>
    </row>
    <row r="5" spans="1:6" x14ac:dyDescent="0.2">
      <c r="A5" t="s">
        <v>64</v>
      </c>
      <c r="B5" s="50">
        <v>13673340</v>
      </c>
      <c r="C5" s="50">
        <v>-3926800</v>
      </c>
      <c r="D5" s="50"/>
      <c r="E5" s="51">
        <f>SUM(B5:C5)</f>
        <v>9746540</v>
      </c>
      <c r="F5" t="s">
        <v>67</v>
      </c>
    </row>
    <row r="7" spans="1:6" x14ac:dyDescent="0.2">
      <c r="A7" t="s">
        <v>65</v>
      </c>
      <c r="B7" s="34">
        <v>371250</v>
      </c>
      <c r="D7" s="34"/>
      <c r="E7" s="34">
        <f>B7</f>
        <v>371250</v>
      </c>
    </row>
    <row r="9" spans="1:6" x14ac:dyDescent="0.2">
      <c r="A9" t="s">
        <v>69</v>
      </c>
      <c r="B9" s="34">
        <f>B7+B5</f>
        <v>14044590</v>
      </c>
      <c r="C9" s="34">
        <f>C7+C5</f>
        <v>-3926800</v>
      </c>
      <c r="E9" s="34">
        <f>E7+E5</f>
        <v>10117790</v>
      </c>
    </row>
  </sheetData>
  <pageMargins left="0.75" right="0.75" top="1" bottom="1" header="0.5" footer="0.5"/>
  <pageSetup orientation="landscape" verticalDpi="0" r:id="rId1"/>
  <headerFooter alignWithMargins="0">
    <oddHeader>&amp;LTAB 2 - EES&amp;CDue and Upaid 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LiquidationValue</vt:lpstr>
      <vt:lpstr>Replacement Cost</vt:lpstr>
      <vt:lpstr>ARAP</vt:lpstr>
      <vt:lpstr>LiquidationValue!Print_Area</vt:lpstr>
      <vt:lpstr>'Replacement Cost'!Print_Area</vt:lpstr>
      <vt:lpstr>LiquidationValue!Print_Titles</vt:lpstr>
      <vt:lpstr>'Replacement Cost'!Print_Titles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Jan Havlíček</cp:lastModifiedBy>
  <cp:lastPrinted>2002-01-02T23:06:11Z</cp:lastPrinted>
  <dcterms:created xsi:type="dcterms:W3CDTF">2002-01-02T12:21:55Z</dcterms:created>
  <dcterms:modified xsi:type="dcterms:W3CDTF">2023-09-13T16:49:34Z</dcterms:modified>
</cp:coreProperties>
</file>