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57E6FB-FCB5-432B-9546-4FC5343F94F7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definedNames>
    <definedName name="_xlnm.Print_Area" localSheetId="0">'AGA Storage'!$A$1:$R$498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H223" i="1"/>
  <c r="I223" i="1"/>
  <c r="J223" i="1"/>
  <c r="K223" i="1"/>
  <c r="L223" i="1"/>
  <c r="N223" i="1"/>
  <c r="O223" i="1"/>
  <c r="P223" i="1"/>
  <c r="Q223" i="1"/>
  <c r="H224" i="1"/>
  <c r="H225" i="1"/>
  <c r="H226" i="1"/>
  <c r="H228" i="1"/>
  <c r="C231" i="1"/>
  <c r="D231" i="1"/>
  <c r="E231" i="1"/>
  <c r="F231" i="1"/>
  <c r="H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H261" i="1"/>
  <c r="H262" i="1"/>
  <c r="H263" i="1"/>
  <c r="H264" i="1"/>
  <c r="C267" i="1"/>
  <c r="D267" i="1"/>
  <c r="E267" i="1"/>
  <c r="F267" i="1"/>
  <c r="H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H269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H299" i="1"/>
  <c r="H300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H304" i="1"/>
  <c r="I304" i="1"/>
  <c r="J304" i="1"/>
  <c r="K304" i="1"/>
  <c r="L304" i="1"/>
  <c r="N304" i="1"/>
  <c r="O304" i="1"/>
  <c r="P304" i="1"/>
  <c r="Q304" i="1"/>
  <c r="H305" i="1"/>
  <c r="H306" i="1"/>
  <c r="H307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1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78" i="1"/>
  <c r="H379" i="1"/>
  <c r="H380" i="1"/>
  <c r="H381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H386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6" i="1"/>
  <c r="H417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H422" i="1"/>
  <c r="H423" i="1"/>
  <c r="H424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8" i="1"/>
  <c r="H459" i="1"/>
  <c r="H460" i="1"/>
  <c r="H461" i="1"/>
  <c r="H462" i="1"/>
  <c r="C465" i="1"/>
  <c r="D465" i="1"/>
  <c r="E465" i="1"/>
  <c r="F465" i="1"/>
  <c r="H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H495" i="1"/>
  <c r="H496" i="1"/>
  <c r="H497" i="1"/>
  <c r="H49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<sst xmlns="http://schemas.openxmlformats.org/spreadsheetml/2006/main" count="29" uniqueCount="21">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</sst>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calcChain" Target="calcChain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8"/>
  <sheetViews>
    <sheetView tabSelected="1" topLeftCell="A190" workbookViewId="0">
      <selection activeCell="A211" sqref="A21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37029</v>
      </c>
      <c r="C212" s="7">
        <f>[28]STOR951!$D$13</f>
        <v>390</v>
      </c>
      <c r="D212" s="7">
        <f>[28]STOR951!$D$17</f>
        <v>558</v>
      </c>
      <c r="E212" s="7">
        <f>[28]STOR951!$D$21</f>
        <v>234</v>
      </c>
      <c r="F212" s="7">
        <f>[28]STOR951!$D$25</f>
        <v>1182</v>
      </c>
      <c r="I212" s="8">
        <f>[28]STOR951!$G$13</f>
        <v>0.40923399790136411</v>
      </c>
      <c r="J212" s="8">
        <f>[28]STOR951!$G$17</f>
        <v>0.30408719346049046</v>
      </c>
      <c r="K212" s="8">
        <f>[28]STOR951!$G$21</f>
        <v>0.46245059288537549</v>
      </c>
      <c r="L212" s="8">
        <f>[28]STOR951!$G$25</f>
        <v>0.35883424408014569</v>
      </c>
      <c r="N212" s="7">
        <f>[28]STOR951!$E$13</f>
        <v>39</v>
      </c>
      <c r="O212" s="7">
        <f>[28]STOR951!$E$17</f>
        <v>64</v>
      </c>
      <c r="P212" s="7">
        <f>[28]STOR951!$E$21</f>
        <v>15</v>
      </c>
      <c r="Q212" s="7">
        <f>[28]STOR951!$E$25</f>
        <v>118</v>
      </c>
      <c r="R212" s="16"/>
    </row>
    <row r="213" spans="1:18" ht="13.5" customHeight="1" x14ac:dyDescent="0.2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">
      <c r="H220" s="6"/>
      <c r="R220" s="16"/>
    </row>
    <row r="221" spans="1:18" ht="13.5" customHeight="1" x14ac:dyDescent="0.2">
      <c r="H221" s="6"/>
      <c r="R221" s="16"/>
    </row>
    <row r="222" spans="1:18" ht="13.5" customHeight="1" x14ac:dyDescent="0.2">
      <c r="A222" s="1">
        <v>36672</v>
      </c>
      <c r="C222" s="7">
        <f>[75]STOR951!$D$13</f>
        <v>363</v>
      </c>
      <c r="D222" s="7">
        <f>[75]STOR951!$D$17</f>
        <v>601</v>
      </c>
      <c r="E222" s="7">
        <f>[75]STOR951!$D$21</f>
        <v>310</v>
      </c>
      <c r="F222" s="7">
        <f>[75]STOR951!$D$25</f>
        <v>1274</v>
      </c>
      <c r="I222" s="8">
        <f>[75]STOR951!$G$13</f>
        <v>0.38090241343126968</v>
      </c>
      <c r="J222" s="8">
        <f>[75]STOR951!$G$17</f>
        <v>0.32752043596730246</v>
      </c>
      <c r="K222" s="8">
        <f>[75]STOR951!$G$21</f>
        <v>0.61264822134387353</v>
      </c>
      <c r="L222" s="8">
        <f>[75]STOR951!$G$25</f>
        <v>0.38676381299332119</v>
      </c>
      <c r="N222" s="7">
        <f>[75]STOR951!$E$13</f>
        <v>10</v>
      </c>
      <c r="O222" s="7">
        <f>[75]STOR951!$E$17</f>
        <v>40</v>
      </c>
      <c r="P222" s="7">
        <f>[75]STOR951!$E$21</f>
        <v>6</v>
      </c>
      <c r="Q222" s="7">
        <f>[75]STOR951!$E$25</f>
        <v>56</v>
      </c>
      <c r="R222" s="16"/>
    </row>
    <row r="223" spans="1:18" ht="13.5" customHeight="1" x14ac:dyDescent="0.2">
      <c r="A223" s="1">
        <v>36308</v>
      </c>
      <c r="C223" s="7">
        <f>[22]STOR951!$D$13</f>
        <v>615</v>
      </c>
      <c r="D223" s="7">
        <f>[22]STOR951!$D$17</f>
        <v>814</v>
      </c>
      <c r="E223" s="7">
        <f>[22]STOR951!$D$21</f>
        <v>274</v>
      </c>
      <c r="F223" s="7">
        <f>[22]STOR951!$D$25</f>
        <v>1703</v>
      </c>
      <c r="G223">
        <v>1847</v>
      </c>
      <c r="H223" s="6">
        <f>G223-F223</f>
        <v>144</v>
      </c>
      <c r="I223" s="8">
        <f>[22]STOR951!$G$13</f>
        <v>0.67731277533039647</v>
      </c>
      <c r="J223" s="8">
        <f>[22]STOR951!$G$17</f>
        <v>0.45474860335195533</v>
      </c>
      <c r="K223" s="8">
        <f>[22]STOR951!$G$21</f>
        <v>0.56846473029045641</v>
      </c>
      <c r="L223" s="8">
        <f>[22]STOR951!$G$25</f>
        <v>0.53119151590767311</v>
      </c>
      <c r="N223" s="7">
        <f>[22]STOR951!$E$13</f>
        <v>16</v>
      </c>
      <c r="O223" s="7">
        <f>[22]STOR951!$E$17</f>
        <v>43</v>
      </c>
      <c r="P223" s="7">
        <f>[22]STOR951!$E$21</f>
        <v>12</v>
      </c>
      <c r="Q223" s="7">
        <f>[22]STOR951!$E$25</f>
        <v>71</v>
      </c>
      <c r="R223" s="16">
        <v>52.1</v>
      </c>
    </row>
    <row r="224" spans="1:18" ht="13.5" customHeight="1" x14ac:dyDescent="0.2">
      <c r="A224" s="1">
        <v>35944</v>
      </c>
      <c r="C224" s="7">
        <v>564</v>
      </c>
      <c r="D224" s="7">
        <v>860</v>
      </c>
      <c r="E224" s="7">
        <v>243</v>
      </c>
      <c r="F224" s="7">
        <v>1667</v>
      </c>
      <c r="G224">
        <v>1774</v>
      </c>
      <c r="H224" s="6">
        <f>G224-F224</f>
        <v>107</v>
      </c>
      <c r="I224" s="8">
        <v>0.62114537444933926</v>
      </c>
      <c r="J224" s="8">
        <v>0.48044692737430167</v>
      </c>
      <c r="K224" s="8">
        <v>0.50414937759336098</v>
      </c>
      <c r="L224" s="8">
        <v>0.51996257018091074</v>
      </c>
      <c r="N224" s="7">
        <v>27</v>
      </c>
      <c r="O224" s="7">
        <v>62</v>
      </c>
      <c r="P224" s="7">
        <v>17</v>
      </c>
      <c r="Q224" s="7">
        <v>106</v>
      </c>
      <c r="R224" s="16">
        <v>80.5</v>
      </c>
    </row>
    <row r="225" spans="1:18" ht="13.5" customHeight="1" x14ac:dyDescent="0.2">
      <c r="A225" s="1">
        <v>35580</v>
      </c>
      <c r="C225" s="7">
        <v>395</v>
      </c>
      <c r="D225" s="7">
        <v>577</v>
      </c>
      <c r="E225" s="7">
        <v>229</v>
      </c>
      <c r="F225" s="7">
        <v>1201</v>
      </c>
      <c r="G225">
        <v>1362</v>
      </c>
      <c r="H225" s="6">
        <f>G225-F225</f>
        <v>161</v>
      </c>
      <c r="I225" s="8">
        <v>0.44134078212290501</v>
      </c>
      <c r="J225" s="8">
        <v>0.31633771929824561</v>
      </c>
      <c r="K225" s="8">
        <v>0.47907949790794979</v>
      </c>
      <c r="L225" s="8">
        <v>0.37461010605115408</v>
      </c>
      <c r="N225" s="7">
        <v>22</v>
      </c>
      <c r="O225" s="7">
        <v>62</v>
      </c>
      <c r="P225" s="7">
        <v>9</v>
      </c>
      <c r="Q225" s="7">
        <v>93</v>
      </c>
      <c r="R225" s="16">
        <v>68.900000000000006</v>
      </c>
    </row>
    <row r="226" spans="1:18" ht="13.5" customHeight="1" x14ac:dyDescent="0.2">
      <c r="A226" s="1">
        <v>35216</v>
      </c>
      <c r="C226">
        <v>244</v>
      </c>
      <c r="D226">
        <v>470</v>
      </c>
      <c r="E226">
        <v>270</v>
      </c>
      <c r="F226">
        <v>984</v>
      </c>
      <c r="G226">
        <v>1158</v>
      </c>
      <c r="H226" s="6">
        <f>G226-F226</f>
        <v>174</v>
      </c>
      <c r="I226" s="8">
        <v>0.27300000000000002</v>
      </c>
      <c r="J226" s="8">
        <v>0.25800000000000001</v>
      </c>
      <c r="K226" s="8">
        <v>0.56499999999999995</v>
      </c>
      <c r="L226" s="8">
        <v>0.307</v>
      </c>
      <c r="N226">
        <v>17</v>
      </c>
      <c r="O226">
        <v>62</v>
      </c>
      <c r="P226">
        <v>9</v>
      </c>
      <c r="Q226">
        <v>88</v>
      </c>
      <c r="R226" s="16">
        <v>73</v>
      </c>
    </row>
    <row r="227" spans="1:18" ht="13.5" customHeight="1" x14ac:dyDescent="0.2">
      <c r="A227" s="1">
        <v>34852</v>
      </c>
      <c r="C227">
        <v>538</v>
      </c>
      <c r="D227">
        <v>745</v>
      </c>
      <c r="E227">
        <v>300</v>
      </c>
      <c r="F227">
        <v>1583</v>
      </c>
      <c r="H227" s="6"/>
      <c r="I227" s="8">
        <v>0.59251101321585908</v>
      </c>
      <c r="J227" s="8">
        <v>0.41620111731843573</v>
      </c>
      <c r="K227" s="8">
        <v>0.62240663900414939</v>
      </c>
      <c r="L227" s="8">
        <v>0.49779874213836478</v>
      </c>
      <c r="N227">
        <v>40</v>
      </c>
      <c r="O227">
        <v>53</v>
      </c>
      <c r="P227">
        <v>14</v>
      </c>
      <c r="Q227">
        <v>107</v>
      </c>
      <c r="R227" s="16">
        <v>130</v>
      </c>
    </row>
    <row r="228" spans="1:18" ht="13.5" customHeight="1" x14ac:dyDescent="0.2">
      <c r="A228" s="1">
        <v>34488</v>
      </c>
      <c r="C228">
        <v>510</v>
      </c>
      <c r="D228">
        <v>742</v>
      </c>
      <c r="E228">
        <v>293</v>
      </c>
      <c r="F228">
        <v>1545</v>
      </c>
      <c r="G228">
        <v>1554</v>
      </c>
      <c r="H228" s="6">
        <f>G228-F228</f>
        <v>9</v>
      </c>
      <c r="I228" s="8">
        <v>0.56167400881057272</v>
      </c>
      <c r="J228" s="8">
        <v>0.41452513966480448</v>
      </c>
      <c r="K228" s="8">
        <v>0.60788381742738584</v>
      </c>
      <c r="L228" s="8">
        <v>0.48584905660377359</v>
      </c>
      <c r="N228">
        <v>40</v>
      </c>
      <c r="O228">
        <v>68</v>
      </c>
      <c r="P228">
        <v>12</v>
      </c>
      <c r="Q228">
        <v>120</v>
      </c>
      <c r="R228" s="16">
        <v>99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36679</v>
      </c>
      <c r="C231" s="7">
        <f>[76]STOR951!$D$13</f>
        <v>377</v>
      </c>
      <c r="D231" s="7">
        <f>[76]STOR951!$D$17</f>
        <v>653</v>
      </c>
      <c r="E231" s="7">
        <f>[76]STOR951!$D$21</f>
        <v>322</v>
      </c>
      <c r="F231" s="7">
        <f>[76]STOR951!$D$25</f>
        <v>1352</v>
      </c>
      <c r="G231">
        <v>1426</v>
      </c>
      <c r="H231" s="6">
        <f>G231-F231</f>
        <v>74</v>
      </c>
      <c r="I231" s="8">
        <f>[76]STOR951!$G$13</f>
        <v>0.39559286463798532</v>
      </c>
      <c r="J231" s="8">
        <f>[76]STOR951!$G$17</f>
        <v>0.35585831062670298</v>
      </c>
      <c r="K231" s="8">
        <f>[76]STOR951!$G$21</f>
        <v>0.63636363636363635</v>
      </c>
      <c r="L231" s="8">
        <f>[76]STOR951!$G$25</f>
        <v>0.41044323011536127</v>
      </c>
      <c r="N231" s="7">
        <f>[76]STOR951!$E$13</f>
        <v>14</v>
      </c>
      <c r="O231" s="7">
        <f>[76]STOR951!$E$17</f>
        <v>52</v>
      </c>
      <c r="P231" s="7">
        <f>[76]STOR951!$E$21</f>
        <v>12</v>
      </c>
      <c r="Q231" s="7">
        <f>[76]STOR951!$E$25</f>
        <v>78</v>
      </c>
      <c r="R231" s="16"/>
    </row>
    <row r="232" spans="1:18" ht="13.5" customHeight="1" x14ac:dyDescent="0.2">
      <c r="A232" s="1">
        <v>36315</v>
      </c>
      <c r="C232" s="7">
        <f>[23]STOR951!$D$13</f>
        <v>634</v>
      </c>
      <c r="D232" s="7">
        <f>[23]STOR951!$D$17</f>
        <v>872</v>
      </c>
      <c r="E232" s="7">
        <f>[23]STOR951!$D$21</f>
        <v>288</v>
      </c>
      <c r="F232" s="7">
        <f>[23]STOR951!$D$25</f>
        <v>1794</v>
      </c>
      <c r="I232" s="8">
        <f>[23]STOR951!$G$13</f>
        <v>0.69823788546255505</v>
      </c>
      <c r="J232" s="8">
        <f>[23]STOR951!$G$17</f>
        <v>0.4871508379888268</v>
      </c>
      <c r="K232" s="8">
        <f>[23]STOR951!$G$21</f>
        <v>0.59751037344398339</v>
      </c>
      <c r="L232" s="8">
        <f>[23]STOR951!$G$25</f>
        <v>0.55957579538365565</v>
      </c>
      <c r="N232" s="7">
        <f>[23]STOR951!$E$13</f>
        <v>19</v>
      </c>
      <c r="O232" s="7">
        <f>[23]STOR951!$E$17</f>
        <v>58</v>
      </c>
      <c r="P232" s="7">
        <f>[23]STOR951!$E$21</f>
        <v>14</v>
      </c>
      <c r="Q232" s="7">
        <f>[23]STOR951!$E$25</f>
        <v>91</v>
      </c>
      <c r="R232" s="16">
        <v>73.099999999999994</v>
      </c>
    </row>
    <row r="233" spans="1:18" ht="13.5" customHeight="1" x14ac:dyDescent="0.2">
      <c r="A233" s="1">
        <v>35951</v>
      </c>
      <c r="C233" s="7">
        <v>581</v>
      </c>
      <c r="D233" s="7">
        <v>914</v>
      </c>
      <c r="E233" s="7">
        <v>258</v>
      </c>
      <c r="F233" s="7">
        <v>1753</v>
      </c>
      <c r="I233" s="8">
        <v>0.63986784140969166</v>
      </c>
      <c r="J233" s="8">
        <v>0.51061452513966477</v>
      </c>
      <c r="K233" s="8">
        <v>0.53526970954356845</v>
      </c>
      <c r="L233" s="8">
        <v>0.54678727386150972</v>
      </c>
      <c r="N233" s="7">
        <v>17</v>
      </c>
      <c r="O233" s="7">
        <v>54</v>
      </c>
      <c r="P233" s="7">
        <v>15</v>
      </c>
      <c r="Q233" s="7">
        <v>86</v>
      </c>
      <c r="R233" s="16">
        <v>92.9</v>
      </c>
    </row>
    <row r="234" spans="1:18" ht="13.5" customHeight="1" x14ac:dyDescent="0.2">
      <c r="A234" s="1">
        <v>35587</v>
      </c>
      <c r="C234" s="7">
        <v>416</v>
      </c>
      <c r="D234" s="7">
        <v>636</v>
      </c>
      <c r="E234" s="7">
        <v>240</v>
      </c>
      <c r="F234" s="7">
        <v>1292</v>
      </c>
      <c r="I234" s="8">
        <v>0.46480446927374303</v>
      </c>
      <c r="J234" s="8">
        <v>0.34868421052631576</v>
      </c>
      <c r="K234" s="8">
        <v>0.502092050209205</v>
      </c>
      <c r="L234" s="8">
        <v>0.40299438552713662</v>
      </c>
      <c r="N234" s="7">
        <v>21</v>
      </c>
      <c r="O234" s="7">
        <v>59</v>
      </c>
      <c r="P234" s="7">
        <v>11</v>
      </c>
      <c r="Q234" s="7">
        <v>91</v>
      </c>
      <c r="R234" s="16">
        <v>90.3</v>
      </c>
    </row>
    <row r="235" spans="1:18" ht="13.5" customHeight="1" x14ac:dyDescent="0.2">
      <c r="A235" s="1">
        <v>34857</v>
      </c>
      <c r="C235" s="7">
        <v>262</v>
      </c>
      <c r="D235" s="7">
        <v>532</v>
      </c>
      <c r="E235" s="7">
        <v>278</v>
      </c>
      <c r="F235" s="7">
        <v>1072</v>
      </c>
      <c r="I235" s="8">
        <v>0.29273743016759779</v>
      </c>
      <c r="J235" s="8">
        <v>0.29166666666666669</v>
      </c>
      <c r="K235" s="8">
        <v>0.58158995815899583</v>
      </c>
      <c r="L235" s="8">
        <v>0.33437305053025579</v>
      </c>
      <c r="N235" s="7">
        <v>18</v>
      </c>
      <c r="O235" s="7">
        <v>62</v>
      </c>
      <c r="P235" s="7">
        <v>8</v>
      </c>
      <c r="Q235" s="7">
        <v>88</v>
      </c>
      <c r="R235" s="16">
        <v>66</v>
      </c>
    </row>
    <row r="236" spans="1:18" ht="13.5" customHeight="1" x14ac:dyDescent="0.2">
      <c r="A236" s="1">
        <v>34859</v>
      </c>
      <c r="C236">
        <v>544</v>
      </c>
      <c r="D236">
        <v>805</v>
      </c>
      <c r="E236">
        <v>314</v>
      </c>
      <c r="F236">
        <v>1663</v>
      </c>
      <c r="I236" s="8">
        <v>0.59911894273127753</v>
      </c>
      <c r="J236" s="8">
        <v>0.44972067039106145</v>
      </c>
      <c r="K236" s="8">
        <v>0.65145228215767637</v>
      </c>
      <c r="L236" s="8">
        <v>0.52295597484276735</v>
      </c>
      <c r="N236">
        <v>6</v>
      </c>
      <c r="O236">
        <v>60</v>
      </c>
      <c r="P236">
        <v>14</v>
      </c>
      <c r="Q236">
        <v>80</v>
      </c>
      <c r="R236" s="16">
        <v>66</v>
      </c>
    </row>
    <row r="237" spans="1:18" ht="13.5" customHeight="1" x14ac:dyDescent="0.2">
      <c r="A237" s="1">
        <v>34495</v>
      </c>
      <c r="C237">
        <v>522</v>
      </c>
      <c r="D237">
        <v>804</v>
      </c>
      <c r="E237">
        <v>312</v>
      </c>
      <c r="F237">
        <v>1638</v>
      </c>
      <c r="I237" s="8">
        <v>0.57488986784140972</v>
      </c>
      <c r="J237" s="8">
        <v>0.44916201117318438</v>
      </c>
      <c r="K237" s="8">
        <v>0.64730290456431538</v>
      </c>
      <c r="L237" s="8">
        <v>0.51509433962264151</v>
      </c>
      <c r="N237">
        <v>12</v>
      </c>
      <c r="O237">
        <v>62</v>
      </c>
      <c r="P237">
        <v>19</v>
      </c>
      <c r="Q237">
        <v>93</v>
      </c>
      <c r="R237" s="16">
        <v>88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36686</v>
      </c>
      <c r="C240" s="7">
        <f>[77]STOR951!$D$13</f>
        <v>398</v>
      </c>
      <c r="D240" s="7">
        <f>[77]STOR951!$D$17</f>
        <v>706</v>
      </c>
      <c r="E240" s="7">
        <f>[77]STOR951!$D$21</f>
        <v>326</v>
      </c>
      <c r="F240" s="7">
        <f>[77]STOR951!$D$25</f>
        <v>1430</v>
      </c>
      <c r="I240" s="8">
        <f>[77]STOR951!$G$13</f>
        <v>0.41762854144805878</v>
      </c>
      <c r="J240" s="8">
        <f>[77]STOR951!$G$17</f>
        <v>0.38474114441416896</v>
      </c>
      <c r="K240" s="8">
        <f>[77]STOR951!$G$21</f>
        <v>0.64426877470355737</v>
      </c>
      <c r="L240" s="8">
        <f>[77]STOR951!$G$25</f>
        <v>0.43412264723740135</v>
      </c>
      <c r="N240" s="7">
        <f>[77]STOR951!$E$13</f>
        <v>21</v>
      </c>
      <c r="O240" s="7">
        <f>[77]STOR951!$E$17</f>
        <v>53</v>
      </c>
      <c r="P240" s="7">
        <f>[77]STOR951!$E$21</f>
        <v>4</v>
      </c>
      <c r="Q240" s="7">
        <f>[77]STOR951!$E$25</f>
        <v>78</v>
      </c>
      <c r="R240" s="16"/>
    </row>
    <row r="241" spans="1:18" ht="13.5" customHeight="1" x14ac:dyDescent="0.2">
      <c r="A241" s="1">
        <v>36322</v>
      </c>
      <c r="C241" s="7">
        <f>[24]STOR951!$D$13</f>
        <v>651</v>
      </c>
      <c r="D241" s="7">
        <f>[24]STOR951!$D$17</f>
        <v>906</v>
      </c>
      <c r="E241" s="7">
        <f>[24]STOR951!$D$21</f>
        <v>300</v>
      </c>
      <c r="F241" s="7">
        <f>[24]STOR951!$D$25</f>
        <v>1857</v>
      </c>
      <c r="I241" s="8">
        <f>[24]STOR951!$G$13</f>
        <v>0.71696035242290745</v>
      </c>
      <c r="J241" s="8">
        <f>[24]STOR951!$G$17</f>
        <v>0.50614525139664801</v>
      </c>
      <c r="K241" s="8">
        <f>[24]STOR951!$G$21</f>
        <v>0.62240663900414939</v>
      </c>
      <c r="L241" s="8">
        <f>[24]STOR951!$G$25</f>
        <v>0.5792264504054897</v>
      </c>
      <c r="N241" s="7">
        <f>[24]STOR951!$E$13</f>
        <v>17</v>
      </c>
      <c r="O241" s="7">
        <f>[24]STOR951!$E$17</f>
        <v>34</v>
      </c>
      <c r="P241" s="7">
        <f>[24]STOR951!$E$21</f>
        <v>12</v>
      </c>
      <c r="Q241" s="7">
        <f>[24]STOR951!$E$25</f>
        <v>63</v>
      </c>
      <c r="R241" s="16">
        <v>79.2</v>
      </c>
    </row>
    <row r="242" spans="1:18" ht="13.5" customHeight="1" x14ac:dyDescent="0.2">
      <c r="A242" s="1">
        <v>35958</v>
      </c>
      <c r="C242" s="7">
        <v>607</v>
      </c>
      <c r="D242" s="7">
        <v>973</v>
      </c>
      <c r="E242" s="7">
        <v>277</v>
      </c>
      <c r="F242" s="7">
        <v>1857</v>
      </c>
      <c r="I242" s="8">
        <v>0.66850220264317184</v>
      </c>
      <c r="J242" s="8">
        <v>0.54357541899441342</v>
      </c>
      <c r="K242" s="8">
        <v>0.57468879668049788</v>
      </c>
      <c r="L242" s="8">
        <v>0.5792264504054897</v>
      </c>
      <c r="N242" s="7">
        <v>26</v>
      </c>
      <c r="O242" s="7">
        <v>59</v>
      </c>
      <c r="P242" s="7">
        <v>19</v>
      </c>
      <c r="Q242" s="7">
        <v>104</v>
      </c>
      <c r="R242" s="16">
        <v>67</v>
      </c>
    </row>
    <row r="243" spans="1:18" ht="13.5" customHeight="1" x14ac:dyDescent="0.2">
      <c r="A243" s="1">
        <v>35594</v>
      </c>
      <c r="C243" s="7">
        <v>435</v>
      </c>
      <c r="D243" s="7">
        <v>699</v>
      </c>
      <c r="E243" s="7">
        <v>252</v>
      </c>
      <c r="F243" s="7">
        <v>1386</v>
      </c>
      <c r="I243" s="8">
        <v>0.48603351955307261</v>
      </c>
      <c r="J243" s="8">
        <v>0.38322368421052633</v>
      </c>
      <c r="K243" s="8">
        <v>0.52719665271966532</v>
      </c>
      <c r="L243" s="8">
        <v>0.43231441048034935</v>
      </c>
      <c r="N243">
        <v>19</v>
      </c>
      <c r="O243">
        <v>63</v>
      </c>
      <c r="P243">
        <v>12</v>
      </c>
      <c r="Q243">
        <v>94</v>
      </c>
      <c r="R243">
        <v>77.900000000000006</v>
      </c>
    </row>
    <row r="244" spans="1:18" ht="13.5" customHeight="1" x14ac:dyDescent="0.2">
      <c r="A244" s="1">
        <v>35230</v>
      </c>
      <c r="C244" s="7">
        <v>281</v>
      </c>
      <c r="D244" s="7">
        <v>598</v>
      </c>
      <c r="E244" s="7">
        <v>280</v>
      </c>
      <c r="F244" s="7">
        <v>1159</v>
      </c>
      <c r="I244" s="8">
        <v>0.31396648044692738</v>
      </c>
      <c r="J244" s="8">
        <v>0.32785087719298245</v>
      </c>
      <c r="K244" s="8">
        <v>0.58577405857740583</v>
      </c>
      <c r="L244" s="8">
        <v>0.3615096693699314</v>
      </c>
      <c r="N244" s="7">
        <v>19</v>
      </c>
      <c r="O244" s="7">
        <v>66</v>
      </c>
      <c r="P244" s="7">
        <v>2</v>
      </c>
      <c r="Q244" s="7">
        <v>87</v>
      </c>
      <c r="R244" s="16">
        <v>72</v>
      </c>
    </row>
    <row r="245" spans="1:18" ht="13.5" customHeight="1" x14ac:dyDescent="0.2">
      <c r="A245" s="1">
        <v>34866</v>
      </c>
      <c r="C245">
        <v>572</v>
      </c>
      <c r="D245">
        <v>862</v>
      </c>
      <c r="E245">
        <v>324</v>
      </c>
      <c r="F245">
        <v>1758</v>
      </c>
      <c r="I245" s="8">
        <v>0.62995594713656389</v>
      </c>
      <c r="J245" s="8">
        <v>0.48156424581005586</v>
      </c>
      <c r="K245" s="8">
        <v>0.67219917012448138</v>
      </c>
      <c r="L245" s="8">
        <v>0.55283018867924527</v>
      </c>
      <c r="N245">
        <v>28</v>
      </c>
      <c r="O245">
        <v>57</v>
      </c>
      <c r="P245">
        <v>10</v>
      </c>
      <c r="Q245">
        <v>95</v>
      </c>
      <c r="R245" s="16">
        <v>79</v>
      </c>
    </row>
    <row r="246" spans="1:18" ht="13.5" customHeight="1" x14ac:dyDescent="0.2">
      <c r="A246" s="1">
        <v>34502</v>
      </c>
      <c r="C246">
        <v>551</v>
      </c>
      <c r="D246">
        <v>862</v>
      </c>
      <c r="E246">
        <v>312</v>
      </c>
      <c r="F246">
        <v>1725</v>
      </c>
      <c r="I246" s="8">
        <v>0.60682819383259912</v>
      </c>
      <c r="J246" s="8">
        <v>0.48156424581005586</v>
      </c>
      <c r="K246" s="8">
        <v>0.64730290456431538</v>
      </c>
      <c r="L246" s="8">
        <v>0.54245283018867929</v>
      </c>
      <c r="N246">
        <v>29</v>
      </c>
      <c r="O246">
        <v>58</v>
      </c>
      <c r="P246">
        <v>0</v>
      </c>
      <c r="Q246">
        <v>87</v>
      </c>
      <c r="R246" s="16">
        <v>90</v>
      </c>
    </row>
    <row r="247" spans="1:18" ht="13.5" customHeight="1" x14ac:dyDescent="0.2">
      <c r="R247" s="16"/>
    </row>
    <row r="248" spans="1:18" ht="13.5" customHeight="1" x14ac:dyDescent="0.2">
      <c r="R248" s="16"/>
    </row>
    <row r="249" spans="1:18" ht="13.5" customHeight="1" x14ac:dyDescent="0.2">
      <c r="A249" s="1">
        <v>36693</v>
      </c>
      <c r="C249" s="7">
        <f>[78]STOR951!$D$13</f>
        <v>409</v>
      </c>
      <c r="D249" s="7">
        <f>[78]STOR951!$D$17</f>
        <v>754</v>
      </c>
      <c r="E249" s="7">
        <f>[78]STOR951!$D$21</f>
        <v>331</v>
      </c>
      <c r="F249" s="7">
        <f>[78]STOR951!$D$25</f>
        <v>1494</v>
      </c>
      <c r="I249" s="8">
        <f>[78]STOR951!$G$13</f>
        <v>0.42917103882476393</v>
      </c>
      <c r="J249" s="8">
        <f>[78]STOR951!$G$17</f>
        <v>0.41089918256130792</v>
      </c>
      <c r="K249" s="8">
        <f>[78]STOR951!$G$21</f>
        <v>0.6541501976284585</v>
      </c>
      <c r="L249" s="8">
        <f>[78]STOR951!$G$25</f>
        <v>0.45355191256830601</v>
      </c>
      <c r="N249" s="7">
        <f>[78]STOR951!$E$13</f>
        <v>11</v>
      </c>
      <c r="O249" s="7">
        <f>[78]STOR951!$E$17</f>
        <v>48</v>
      </c>
      <c r="P249" s="7">
        <f>[78]STOR951!$E$21</f>
        <v>5</v>
      </c>
      <c r="Q249" s="7">
        <f>[78]STOR951!$E$25</f>
        <v>64</v>
      </c>
      <c r="R249" s="16"/>
    </row>
    <row r="250" spans="1:18" ht="13.5" customHeight="1" x14ac:dyDescent="0.2">
      <c r="A250" s="1">
        <v>36329</v>
      </c>
      <c r="C250" s="7">
        <f>[25]STOR951!$D$13</f>
        <v>675</v>
      </c>
      <c r="D250" s="7">
        <f>[25]STOR951!$D$17</f>
        <v>956</v>
      </c>
      <c r="E250" s="7">
        <f>[25]STOR951!$D$21</f>
        <v>311</v>
      </c>
      <c r="F250" s="7">
        <f>[25]STOR951!$D$25</f>
        <v>1942</v>
      </c>
      <c r="I250" s="8">
        <f>[25]STOR951!$G$13</f>
        <v>0.71127502634351947</v>
      </c>
      <c r="J250" s="8">
        <f>[25]STOR951!$G$17</f>
        <v>0.52846876727473746</v>
      </c>
      <c r="K250" s="8">
        <f>[25]STOR951!$G$21</f>
        <v>0.63469387755102036</v>
      </c>
      <c r="L250" s="8">
        <f>[25]STOR951!$G$25</f>
        <v>0.60573923892701187</v>
      </c>
      <c r="N250" s="7">
        <f>[25]STOR951!$E$13</f>
        <v>24</v>
      </c>
      <c r="O250" s="7">
        <f>[25]STOR951!$E$17</f>
        <v>50</v>
      </c>
      <c r="P250" s="7">
        <f>[25]STOR951!$E$21</f>
        <v>11</v>
      </c>
      <c r="Q250" s="7">
        <f>[25]STOR951!$E$25</f>
        <v>85</v>
      </c>
      <c r="R250" s="16">
        <v>86.5</v>
      </c>
    </row>
    <row r="251" spans="1:18" ht="13.5" customHeight="1" x14ac:dyDescent="0.2">
      <c r="A251" s="1">
        <v>35965</v>
      </c>
      <c r="C251" s="7">
        <v>623</v>
      </c>
      <c r="D251" s="7">
        <v>1028</v>
      </c>
      <c r="E251" s="7">
        <v>288</v>
      </c>
      <c r="F251" s="7">
        <v>1939</v>
      </c>
      <c r="I251" s="8">
        <v>0.68612334801762109</v>
      </c>
      <c r="J251" s="8">
        <v>0.57430167597765358</v>
      </c>
      <c r="K251" s="8">
        <v>0.59751037344398339</v>
      </c>
      <c r="L251" s="8">
        <v>0.60480349344978168</v>
      </c>
      <c r="N251" s="7">
        <v>16</v>
      </c>
      <c r="O251" s="7">
        <v>55</v>
      </c>
      <c r="P251" s="7">
        <v>11</v>
      </c>
      <c r="Q251" s="7">
        <v>82</v>
      </c>
      <c r="R251" s="16">
        <v>69.400000000000006</v>
      </c>
    </row>
    <row r="252" spans="1:18" ht="13.5" customHeight="1" x14ac:dyDescent="0.2">
      <c r="A252" s="1">
        <v>35601</v>
      </c>
      <c r="C252" s="7">
        <v>457</v>
      </c>
      <c r="D252" s="7">
        <v>764</v>
      </c>
      <c r="E252" s="7">
        <v>262</v>
      </c>
      <c r="F252" s="7">
        <v>1483</v>
      </c>
      <c r="I252" s="8">
        <v>0.51061452513966477</v>
      </c>
      <c r="J252" s="8">
        <v>0.41885964912280704</v>
      </c>
      <c r="K252" s="8">
        <v>0.54811715481171552</v>
      </c>
      <c r="L252" s="8">
        <v>0.46257018091079227</v>
      </c>
      <c r="N252" s="7">
        <v>22</v>
      </c>
      <c r="O252" s="7">
        <v>65</v>
      </c>
      <c r="P252" s="7">
        <v>10</v>
      </c>
      <c r="Q252" s="7">
        <v>97</v>
      </c>
      <c r="R252" s="16">
        <v>70</v>
      </c>
    </row>
    <row r="253" spans="1:18" ht="13.5" customHeight="1" x14ac:dyDescent="0.2">
      <c r="A253" s="1">
        <v>35237</v>
      </c>
      <c r="C253" s="7">
        <v>296</v>
      </c>
      <c r="D253" s="7">
        <v>664</v>
      </c>
      <c r="E253" s="7">
        <v>290</v>
      </c>
      <c r="F253" s="7">
        <v>1250</v>
      </c>
      <c r="I253" s="8">
        <v>0.33072625698324021</v>
      </c>
      <c r="J253" s="8">
        <v>0.36403508771929827</v>
      </c>
      <c r="K253" s="8">
        <v>0.60669456066945604</v>
      </c>
      <c r="L253" s="8">
        <v>0.38989394884591388</v>
      </c>
      <c r="N253" s="7">
        <v>15</v>
      </c>
      <c r="O253" s="7">
        <v>66</v>
      </c>
      <c r="P253" s="7">
        <v>10</v>
      </c>
      <c r="Q253" s="7">
        <v>91</v>
      </c>
      <c r="R253" s="16">
        <v>89</v>
      </c>
    </row>
    <row r="254" spans="1:18" ht="13.5" customHeight="1" x14ac:dyDescent="0.2">
      <c r="A254" s="1">
        <v>34873</v>
      </c>
      <c r="C254">
        <v>602</v>
      </c>
      <c r="D254">
        <v>917</v>
      </c>
      <c r="E254">
        <v>334</v>
      </c>
      <c r="F254">
        <v>1853</v>
      </c>
      <c r="I254" s="8">
        <v>0.66299559471365643</v>
      </c>
      <c r="J254" s="8">
        <v>0.51229050279329613</v>
      </c>
      <c r="K254" s="8">
        <v>0.69294605809128629</v>
      </c>
      <c r="L254" s="8">
        <v>0.58270440251572331</v>
      </c>
      <c r="N254">
        <v>30</v>
      </c>
      <c r="O254">
        <v>55</v>
      </c>
      <c r="P254">
        <v>10</v>
      </c>
      <c r="Q254">
        <v>95</v>
      </c>
      <c r="R254" s="16">
        <v>86</v>
      </c>
    </row>
    <row r="255" spans="1:18" ht="13.5" customHeight="1" x14ac:dyDescent="0.2">
      <c r="A255" s="1">
        <v>34509</v>
      </c>
      <c r="C255">
        <v>562</v>
      </c>
      <c r="D255">
        <v>925</v>
      </c>
      <c r="E255">
        <v>321</v>
      </c>
      <c r="F255">
        <v>1808</v>
      </c>
      <c r="I255" s="8">
        <v>0.61894273127753308</v>
      </c>
      <c r="J255" s="8">
        <v>0.51675977653631289</v>
      </c>
      <c r="K255" s="8">
        <v>0.6659751037344398</v>
      </c>
      <c r="L255" s="8">
        <v>0.56855345911949684</v>
      </c>
      <c r="N255">
        <v>11</v>
      </c>
      <c r="O255">
        <v>63</v>
      </c>
      <c r="P255">
        <v>9</v>
      </c>
      <c r="Q255">
        <v>83</v>
      </c>
      <c r="R255" s="16">
        <v>90</v>
      </c>
    </row>
    <row r="256" spans="1:18" ht="13.5" customHeight="1" x14ac:dyDescent="0.2">
      <c r="R256" s="16"/>
    </row>
    <row r="257" spans="1:18" ht="13.5" customHeight="1" x14ac:dyDescent="0.2">
      <c r="R257" s="16"/>
    </row>
    <row r="258" spans="1:18" ht="13.5" customHeight="1" x14ac:dyDescent="0.2">
      <c r="A258" s="1">
        <v>36700</v>
      </c>
      <c r="C258" s="7">
        <f>[79]STOR951!$D$13</f>
        <v>421</v>
      </c>
      <c r="D258" s="7">
        <f>[79]STOR951!$D$17</f>
        <v>806</v>
      </c>
      <c r="E258" s="7">
        <f>[79]STOR951!$D$21</f>
        <v>340</v>
      </c>
      <c r="F258" s="7">
        <f>[79]STOR951!$D$25</f>
        <v>1567</v>
      </c>
      <c r="I258" s="8">
        <f>[79]STOR951!$G$13</f>
        <v>0.44176285414480587</v>
      </c>
      <c r="J258" s="8">
        <f>[79]STOR951!$G$17</f>
        <v>0.43923705722070844</v>
      </c>
      <c r="K258" s="8">
        <f>[79]STOR951!$G$21</f>
        <v>0.67193675889328064</v>
      </c>
      <c r="L258" s="8">
        <f>[79]STOR951!$G$25</f>
        <v>0.47571341833636915</v>
      </c>
      <c r="N258" s="7">
        <f>[79]STOR951!$E$13</f>
        <v>12</v>
      </c>
      <c r="O258" s="7">
        <f>[79]STOR951!$E$17</f>
        <v>52</v>
      </c>
      <c r="P258" s="7">
        <f>[79]STOR951!$E$21</f>
        <v>9</v>
      </c>
      <c r="Q258" s="7">
        <f>[79]STOR951!$E$25</f>
        <v>73</v>
      </c>
      <c r="R258" s="16"/>
    </row>
    <row r="259" spans="1:18" ht="13.5" customHeight="1" x14ac:dyDescent="0.2">
      <c r="A259" s="1">
        <v>36336</v>
      </c>
      <c r="C259" s="7">
        <f>[26]STOR951!$D$13</f>
        <v>700</v>
      </c>
      <c r="D259" s="7">
        <f>[26]STOR951!$D$17</f>
        <v>1011</v>
      </c>
      <c r="E259" s="7">
        <f>[26]STOR951!$D$21</f>
        <v>322</v>
      </c>
      <c r="F259" s="7">
        <f>[26]STOR951!$D$25</f>
        <v>2033</v>
      </c>
      <c r="I259" s="8">
        <f>[26]STOR951!$G$13</f>
        <v>0.7376185458377239</v>
      </c>
      <c r="J259" s="8">
        <f>[26]STOR951!$G$17</f>
        <v>0.55887230514096187</v>
      </c>
      <c r="K259" s="8">
        <f>[26]STOR951!$G$21</f>
        <v>0.65714285714285714</v>
      </c>
      <c r="L259" s="8">
        <f>[26]STOR951!$G$25</f>
        <v>0.63412351840299441</v>
      </c>
      <c r="N259" s="7">
        <f>[26]STOR951!$E$13</f>
        <v>25</v>
      </c>
      <c r="O259" s="7">
        <f>[26]STOR951!$E$17</f>
        <v>55</v>
      </c>
      <c r="P259" s="7">
        <f>[26]STOR951!$E$21</f>
        <v>11</v>
      </c>
      <c r="Q259" s="7">
        <f>[26]STOR951!$E$25</f>
        <v>91</v>
      </c>
      <c r="R259" s="16">
        <v>81.900000000000006</v>
      </c>
    </row>
    <row r="260" spans="1:18" ht="13.5" customHeight="1" x14ac:dyDescent="0.2">
      <c r="A260" s="1">
        <v>35972</v>
      </c>
      <c r="C260" s="7">
        <v>637</v>
      </c>
      <c r="D260" s="7">
        <v>1074</v>
      </c>
      <c r="E260" s="7">
        <v>300</v>
      </c>
      <c r="F260" s="7">
        <v>2011</v>
      </c>
      <c r="I260" s="8">
        <v>0.70154185022026427</v>
      </c>
      <c r="J260" s="8">
        <v>0.6</v>
      </c>
      <c r="K260" s="8">
        <v>0.62240663900414939</v>
      </c>
      <c r="L260" s="8">
        <v>0.6272613849033063</v>
      </c>
      <c r="N260" s="7">
        <v>14</v>
      </c>
      <c r="O260" s="7">
        <v>46</v>
      </c>
      <c r="P260" s="7">
        <v>12</v>
      </c>
      <c r="Q260" s="7">
        <v>72</v>
      </c>
      <c r="R260" s="16">
        <v>59</v>
      </c>
    </row>
    <row r="261" spans="1:18" ht="13.5" customHeight="1" x14ac:dyDescent="0.2">
      <c r="A261" s="1">
        <v>35608</v>
      </c>
      <c r="C261" s="7">
        <v>466</v>
      </c>
      <c r="D261" s="7">
        <v>820</v>
      </c>
      <c r="E261" s="7">
        <v>273</v>
      </c>
      <c r="F261" s="7">
        <v>1559</v>
      </c>
      <c r="G261">
        <v>1730</v>
      </c>
      <c r="H261" s="6">
        <f>G261-F261</f>
        <v>171</v>
      </c>
      <c r="I261" s="8">
        <v>0.52067039106145252</v>
      </c>
      <c r="J261" s="8">
        <v>0.44956140350877194</v>
      </c>
      <c r="K261" s="8">
        <v>0.57112970711297073</v>
      </c>
      <c r="L261" s="8">
        <v>0.48627573300062382</v>
      </c>
      <c r="N261" s="7">
        <v>9</v>
      </c>
      <c r="O261" s="7">
        <v>56</v>
      </c>
      <c r="P261" s="7">
        <v>11</v>
      </c>
      <c r="Q261" s="7">
        <v>76</v>
      </c>
      <c r="R261" s="16">
        <v>89.2</v>
      </c>
    </row>
    <row r="262" spans="1:18" ht="13.5" customHeight="1" x14ac:dyDescent="0.2">
      <c r="A262" s="1">
        <v>35244</v>
      </c>
      <c r="C262" s="7">
        <v>307</v>
      </c>
      <c r="D262" s="7">
        <v>736</v>
      </c>
      <c r="E262" s="7">
        <v>300</v>
      </c>
      <c r="F262" s="7">
        <v>1343</v>
      </c>
      <c r="G262">
        <v>1525</v>
      </c>
      <c r="H262" s="6">
        <f>G262-F262</f>
        <v>182</v>
      </c>
      <c r="I262" s="8">
        <v>0.34301675977653634</v>
      </c>
      <c r="J262" s="8">
        <v>0.40350877192982454</v>
      </c>
      <c r="K262" s="8">
        <v>0.62761506276150625</v>
      </c>
      <c r="L262" s="8">
        <v>0.41890205864004992</v>
      </c>
      <c r="N262" s="7">
        <v>11</v>
      </c>
      <c r="O262" s="7">
        <v>72</v>
      </c>
      <c r="P262" s="7">
        <v>10</v>
      </c>
      <c r="Q262" s="7">
        <v>93</v>
      </c>
      <c r="R262" s="16">
        <v>79</v>
      </c>
    </row>
    <row r="263" spans="1:18" ht="13.5" customHeight="1" x14ac:dyDescent="0.2">
      <c r="A263" s="1">
        <v>34880</v>
      </c>
      <c r="C263">
        <v>613</v>
      </c>
      <c r="D263">
        <v>976</v>
      </c>
      <c r="E263">
        <v>337</v>
      </c>
      <c r="F263">
        <v>1926</v>
      </c>
      <c r="G263">
        <v>2014</v>
      </c>
      <c r="H263" s="6">
        <f>G263-F263</f>
        <v>88</v>
      </c>
      <c r="I263" s="8">
        <v>0.67511013215859028</v>
      </c>
      <c r="J263" s="8">
        <v>0.54525139664804467</v>
      </c>
      <c r="K263" s="8">
        <v>0.69917012448132776</v>
      </c>
      <c r="L263" s="8">
        <v>0.60566037735849054</v>
      </c>
      <c r="N263">
        <v>11</v>
      </c>
      <c r="O263">
        <v>59</v>
      </c>
      <c r="P263">
        <v>3</v>
      </c>
      <c r="Q263">
        <v>73</v>
      </c>
      <c r="R263" s="16">
        <v>67</v>
      </c>
    </row>
    <row r="264" spans="1:18" ht="13.5" customHeight="1" x14ac:dyDescent="0.2">
      <c r="A264" s="1">
        <v>34516</v>
      </c>
      <c r="C264">
        <v>577</v>
      </c>
      <c r="D264">
        <v>1009</v>
      </c>
      <c r="E264">
        <v>326</v>
      </c>
      <c r="F264">
        <v>1912</v>
      </c>
      <c r="G264">
        <v>1896</v>
      </c>
      <c r="H264" s="6">
        <f>G264-F264</f>
        <v>-16</v>
      </c>
      <c r="I264" s="8">
        <v>0.63546255506607929</v>
      </c>
      <c r="J264" s="8">
        <v>0.56368715083798882</v>
      </c>
      <c r="K264" s="8">
        <v>0.67634854771784236</v>
      </c>
      <c r="L264" s="8">
        <v>0.6012578616352201</v>
      </c>
      <c r="N264">
        <v>15</v>
      </c>
      <c r="O264">
        <v>84</v>
      </c>
      <c r="P264">
        <v>5</v>
      </c>
      <c r="Q264">
        <v>104</v>
      </c>
      <c r="R264" s="16">
        <v>82</v>
      </c>
    </row>
    <row r="265" spans="1:18" ht="13.5" customHeight="1" x14ac:dyDescent="0.2">
      <c r="H265" s="6"/>
      <c r="R265" s="16"/>
    </row>
    <row r="266" spans="1:18" ht="13.5" customHeight="1" x14ac:dyDescent="0.2">
      <c r="H266" s="6"/>
      <c r="R266" s="16"/>
    </row>
    <row r="267" spans="1:18" ht="13.5" customHeight="1" x14ac:dyDescent="0.2">
      <c r="A267" s="1">
        <v>36707</v>
      </c>
      <c r="C267" s="7">
        <f>[80]STOR951!$D$13</f>
        <v>432</v>
      </c>
      <c r="D267" s="7">
        <f>[80]STOR951!$D$17</f>
        <v>856</v>
      </c>
      <c r="E267" s="7">
        <f>[80]STOR951!$D$21</f>
        <v>348</v>
      </c>
      <c r="F267" s="7">
        <f>[80]STOR951!$D$25</f>
        <v>1636</v>
      </c>
      <c r="G267">
        <v>1706</v>
      </c>
      <c r="H267" s="6">
        <f>G267-F267</f>
        <v>70</v>
      </c>
      <c r="I267" s="8">
        <f>[80]STOR951!$G$13</f>
        <v>0.45330535152151102</v>
      </c>
      <c r="J267" s="8">
        <f>[80]STOR951!$G$17</f>
        <v>0.46648501362397821</v>
      </c>
      <c r="K267" s="8">
        <f>[80]STOR951!$G$21</f>
        <v>0.68774703557312256</v>
      </c>
      <c r="L267" s="8">
        <f>[80]STOR951!$G$25</f>
        <v>0.49666059502125076</v>
      </c>
      <c r="N267" s="7">
        <f>[80]STOR951!$E$13</f>
        <v>11</v>
      </c>
      <c r="O267" s="7">
        <f>[80]STOR951!$E$17</f>
        <v>50</v>
      </c>
      <c r="P267" s="7">
        <f>[80]STOR951!$E$21</f>
        <v>8</v>
      </c>
      <c r="Q267" s="7">
        <f>[80]STOR951!$E$25</f>
        <v>69</v>
      </c>
      <c r="R267" s="16"/>
    </row>
    <row r="268" spans="1:18" ht="13.5" customHeight="1" x14ac:dyDescent="0.2">
      <c r="A268" s="1">
        <v>36343</v>
      </c>
      <c r="C268" s="7">
        <f>[27]STOR951!$D$13</f>
        <v>712</v>
      </c>
      <c r="D268" s="7">
        <f>[27]STOR951!$D$17</f>
        <v>1057</v>
      </c>
      <c r="E268" s="7">
        <f>[27]STOR951!$D$21</f>
        <v>333</v>
      </c>
      <c r="F268" s="7">
        <f>[27]STOR951!$D$25</f>
        <v>2102</v>
      </c>
      <c r="G268">
        <v>2157</v>
      </c>
      <c r="H268" s="6">
        <f>G268-F268</f>
        <v>55</v>
      </c>
      <c r="I268" s="8">
        <f>[27]STOR951!$G$13</f>
        <v>0.7502634351949421</v>
      </c>
      <c r="J268" s="8">
        <f>[27]STOR951!$G$17</f>
        <v>0.58430071862907684</v>
      </c>
      <c r="K268" s="8">
        <f>[27]STOR951!$G$21</f>
        <v>0.67959183673469392</v>
      </c>
      <c r="L268" s="8">
        <f>[27]STOR951!$G$25</f>
        <v>0.65564566437928884</v>
      </c>
      <c r="N268" s="7">
        <f>[27]STOR951!$E$13</f>
        <v>12</v>
      </c>
      <c r="O268" s="7">
        <f>[27]STOR951!$E$17</f>
        <v>46</v>
      </c>
      <c r="P268" s="7">
        <f>[27]STOR951!$E$21</f>
        <v>11</v>
      </c>
      <c r="Q268" s="7">
        <f>[27]STOR951!$E$25</f>
        <v>69</v>
      </c>
      <c r="R268" s="16">
        <v>88.4</v>
      </c>
    </row>
    <row r="269" spans="1:18" ht="13.5" customHeight="1" x14ac:dyDescent="0.2">
      <c r="A269" s="1">
        <v>35979</v>
      </c>
      <c r="C269" s="7">
        <v>651</v>
      </c>
      <c r="D269" s="7">
        <v>1124</v>
      </c>
      <c r="E269" s="7">
        <v>310</v>
      </c>
      <c r="F269" s="7">
        <v>2085</v>
      </c>
      <c r="G269">
        <v>2114</v>
      </c>
      <c r="H269" s="6">
        <f>G269-F269</f>
        <v>29</v>
      </c>
      <c r="I269" s="8">
        <v>0.71696035242290745</v>
      </c>
      <c r="J269" s="8">
        <v>0.62793296089385475</v>
      </c>
      <c r="K269" s="8">
        <v>0.6431535269709544</v>
      </c>
      <c r="L269" s="8">
        <v>0.65034310667498441</v>
      </c>
      <c r="N269" s="7">
        <v>14</v>
      </c>
      <c r="O269" s="7">
        <v>50</v>
      </c>
      <c r="P269" s="7">
        <v>10</v>
      </c>
      <c r="Q269" s="7">
        <v>74</v>
      </c>
      <c r="R269" s="16">
        <v>49.6</v>
      </c>
    </row>
    <row r="270" spans="1:18" ht="13.5" customHeight="1" x14ac:dyDescent="0.2">
      <c r="A270" s="1">
        <v>35615</v>
      </c>
      <c r="C270" s="7">
        <v>487</v>
      </c>
      <c r="D270" s="7">
        <v>884</v>
      </c>
      <c r="E270" s="7">
        <v>284</v>
      </c>
      <c r="F270" s="7">
        <v>1655</v>
      </c>
      <c r="I270" s="8">
        <v>0.54413407821229054</v>
      </c>
      <c r="J270" s="8">
        <v>0.48464912280701755</v>
      </c>
      <c r="K270" s="8">
        <v>0.59414225941422594</v>
      </c>
      <c r="L270" s="8">
        <v>0.51621958827198999</v>
      </c>
      <c r="N270" s="7">
        <v>21</v>
      </c>
      <c r="O270" s="7">
        <v>64</v>
      </c>
      <c r="P270" s="7">
        <v>11</v>
      </c>
      <c r="Q270" s="7">
        <v>96</v>
      </c>
      <c r="R270" s="16">
        <v>73.900000000000006</v>
      </c>
    </row>
    <row r="271" spans="1:18" ht="13.5" customHeight="1" x14ac:dyDescent="0.2">
      <c r="A271" s="1">
        <v>35251</v>
      </c>
      <c r="C271" s="7">
        <v>322</v>
      </c>
      <c r="D271" s="7">
        <v>806</v>
      </c>
      <c r="E271" s="7">
        <v>305</v>
      </c>
      <c r="F271" s="7">
        <v>1433</v>
      </c>
      <c r="I271" s="8">
        <v>0.35977653631284917</v>
      </c>
      <c r="J271" s="8">
        <v>0.44188596491228072</v>
      </c>
      <c r="K271" s="8">
        <v>0.63807531380753135</v>
      </c>
      <c r="L271" s="8">
        <v>0.44697442295695572</v>
      </c>
      <c r="N271" s="7">
        <v>15</v>
      </c>
      <c r="O271" s="7">
        <v>70</v>
      </c>
      <c r="P271" s="7">
        <v>5</v>
      </c>
      <c r="Q271" s="7">
        <v>90</v>
      </c>
      <c r="R271" s="16">
        <v>67</v>
      </c>
    </row>
    <row r="272" spans="1:18" ht="13.5" customHeight="1" x14ac:dyDescent="0.2">
      <c r="A272" s="1">
        <v>34887</v>
      </c>
      <c r="C272">
        <v>644</v>
      </c>
      <c r="D272">
        <v>1041</v>
      </c>
      <c r="E272">
        <v>356</v>
      </c>
      <c r="F272">
        <v>2041</v>
      </c>
      <c r="I272" s="8">
        <v>0.70925110132158586</v>
      </c>
      <c r="J272" s="8">
        <v>0.58156424581005584</v>
      </c>
      <c r="K272" s="8">
        <v>0.7385892116182573</v>
      </c>
      <c r="L272" s="8">
        <v>0.64182389937106921</v>
      </c>
      <c r="N272">
        <v>31</v>
      </c>
      <c r="O272">
        <v>65</v>
      </c>
      <c r="P272">
        <v>19</v>
      </c>
      <c r="Q272">
        <v>115</v>
      </c>
      <c r="R272" s="16">
        <v>97</v>
      </c>
    </row>
    <row r="273" spans="1:18" ht="13.5" customHeight="1" x14ac:dyDescent="0.2">
      <c r="A273" s="1">
        <v>34523</v>
      </c>
      <c r="C273">
        <v>615</v>
      </c>
      <c r="D273">
        <v>1055</v>
      </c>
      <c r="E273">
        <v>337</v>
      </c>
      <c r="F273">
        <v>2007</v>
      </c>
      <c r="I273" s="8">
        <v>0.67731277533039647</v>
      </c>
      <c r="J273" s="8">
        <v>0.58938547486033521</v>
      </c>
      <c r="K273" s="8">
        <v>0.69917012448132776</v>
      </c>
      <c r="L273" s="8">
        <v>0.63113207547169814</v>
      </c>
      <c r="N273">
        <v>38</v>
      </c>
      <c r="O273">
        <v>46</v>
      </c>
      <c r="P273">
        <v>11</v>
      </c>
      <c r="Q273">
        <v>95</v>
      </c>
      <c r="R273" s="16">
        <v>80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36714</v>
      </c>
      <c r="C276" s="7">
        <f>[81]STOR951!$D$13</f>
        <v>458</v>
      </c>
      <c r="D276" s="7">
        <f>[81]STOR951!$D$17</f>
        <v>919</v>
      </c>
      <c r="E276" s="7">
        <f>[81]STOR951!$D$21</f>
        <v>356</v>
      </c>
      <c r="F276" s="7">
        <f>[81]STOR951!$D$25</f>
        <v>1733</v>
      </c>
      <c r="I276" s="8">
        <f>[81]STOR951!$G$13</f>
        <v>0.48058761804826861</v>
      </c>
      <c r="J276" s="8">
        <f>[81]STOR951!$G$17</f>
        <v>0.50081743869209805</v>
      </c>
      <c r="K276" s="8">
        <f>[81]STOR951!$G$21</f>
        <v>0.70355731225296447</v>
      </c>
      <c r="L276" s="8">
        <f>[81]STOR951!$G$25</f>
        <v>0.5261080752884032</v>
      </c>
      <c r="N276" s="7">
        <f>[81]STOR951!$E$13</f>
        <v>26</v>
      </c>
      <c r="O276" s="7">
        <f>[81]STOR951!$E$17</f>
        <v>63</v>
      </c>
      <c r="P276" s="7">
        <f>[81]STOR951!$E$21</f>
        <v>8</v>
      </c>
      <c r="Q276" s="7">
        <f>[81]STOR951!$E$25</f>
        <v>97</v>
      </c>
      <c r="R276" s="16"/>
    </row>
    <row r="277" spans="1:18" ht="13.5" customHeight="1" x14ac:dyDescent="0.2">
      <c r="A277" s="1">
        <v>36350</v>
      </c>
      <c r="C277" s="7">
        <f>[29]STOR951!$D$13</f>
        <v>721</v>
      </c>
      <c r="D277" s="7">
        <f>[29]STOR951!$D$17</f>
        <v>1093</v>
      </c>
      <c r="E277" s="7">
        <f>[29]STOR951!$D$21</f>
        <v>347</v>
      </c>
      <c r="F277" s="7">
        <f>[29]STOR951!$D$25</f>
        <v>2161</v>
      </c>
      <c r="I277" s="8">
        <f>[29]STOR951!$G$13</f>
        <v>0.75974710221285569</v>
      </c>
      <c r="J277" s="8">
        <f>[29]STOR951!$G$17</f>
        <v>0.60420121614151467</v>
      </c>
      <c r="K277" s="8">
        <f>[29]STOR951!$G$21</f>
        <v>0.7081632653061225</v>
      </c>
      <c r="L277" s="8">
        <f>[29]STOR951!$G$25</f>
        <v>0.67404865876481601</v>
      </c>
      <c r="N277" s="7">
        <f>[29]STOR951!$E$13</f>
        <v>9</v>
      </c>
      <c r="O277" s="7">
        <f>[29]STOR951!$E$17</f>
        <v>36</v>
      </c>
      <c r="P277" s="7">
        <f>[29]STOR951!$E$21</f>
        <v>14</v>
      </c>
      <c r="Q277" s="7">
        <f>[29]STOR951!$E$25</f>
        <v>59</v>
      </c>
      <c r="R277" s="16">
        <v>82</v>
      </c>
    </row>
    <row r="278" spans="1:18" ht="13.5" customHeight="1" x14ac:dyDescent="0.2">
      <c r="A278" s="1">
        <v>35986</v>
      </c>
      <c r="C278" s="7">
        <v>678</v>
      </c>
      <c r="D278" s="7">
        <v>1179</v>
      </c>
      <c r="E278" s="7">
        <v>321</v>
      </c>
      <c r="F278" s="7">
        <v>2178</v>
      </c>
      <c r="I278" s="8">
        <v>0.74669603524229078</v>
      </c>
      <c r="J278" s="8">
        <v>0.65865921787709503</v>
      </c>
      <c r="K278" s="8">
        <v>0.6659751037344398</v>
      </c>
      <c r="L278" s="8">
        <v>0.67935121646912044</v>
      </c>
      <c r="N278" s="7">
        <v>27</v>
      </c>
      <c r="O278" s="7">
        <v>55</v>
      </c>
      <c r="P278" s="7">
        <v>11</v>
      </c>
      <c r="Q278" s="7">
        <v>93</v>
      </c>
      <c r="R278" s="16">
        <v>82.9</v>
      </c>
    </row>
    <row r="279" spans="1:18" ht="13.5" customHeight="1" x14ac:dyDescent="0.2">
      <c r="A279" s="1">
        <v>35622</v>
      </c>
      <c r="C279" s="7">
        <v>503</v>
      </c>
      <c r="D279" s="7">
        <v>949</v>
      </c>
      <c r="E279" s="7">
        <v>290</v>
      </c>
      <c r="F279" s="7">
        <v>1742</v>
      </c>
      <c r="I279" s="8">
        <v>0.56201117318435756</v>
      </c>
      <c r="J279" s="8">
        <v>0.52028508771929827</v>
      </c>
      <c r="K279" s="8">
        <v>0.60669456066945604</v>
      </c>
      <c r="L279" s="8">
        <v>0.54335620711166566</v>
      </c>
      <c r="N279" s="7">
        <v>16</v>
      </c>
      <c r="O279" s="7">
        <v>65</v>
      </c>
      <c r="P279" s="7">
        <v>6</v>
      </c>
      <c r="Q279" s="7">
        <v>87</v>
      </c>
      <c r="R279" s="16">
        <v>78.099999999999994</v>
      </c>
    </row>
    <row r="280" spans="1:18" ht="13.5" customHeight="1" x14ac:dyDescent="0.2">
      <c r="A280" s="1">
        <v>35258</v>
      </c>
      <c r="C280" s="7">
        <v>342</v>
      </c>
      <c r="D280" s="7">
        <v>873</v>
      </c>
      <c r="E280" s="7">
        <v>312</v>
      </c>
      <c r="F280" s="7">
        <v>1527</v>
      </c>
      <c r="I280" s="8">
        <v>0.38212290502793295</v>
      </c>
      <c r="J280" s="8">
        <v>0.47861842105263158</v>
      </c>
      <c r="K280" s="8">
        <v>0.65271966527196656</v>
      </c>
      <c r="L280" s="8">
        <v>0.47629444791016845</v>
      </c>
      <c r="N280" s="7">
        <v>20</v>
      </c>
      <c r="O280" s="7">
        <v>67</v>
      </c>
      <c r="P280" s="7">
        <v>7</v>
      </c>
      <c r="Q280" s="7">
        <v>94</v>
      </c>
      <c r="R280" s="16">
        <v>90</v>
      </c>
    </row>
    <row r="281" spans="1:18" ht="13.5" customHeight="1" x14ac:dyDescent="0.2">
      <c r="A281" s="1">
        <v>34894</v>
      </c>
      <c r="C281">
        <v>658</v>
      </c>
      <c r="D281">
        <v>1089</v>
      </c>
      <c r="E281">
        <v>365</v>
      </c>
      <c r="F281">
        <v>2112</v>
      </c>
      <c r="I281" s="8">
        <v>0.72466960352422904</v>
      </c>
      <c r="J281" s="8">
        <v>0.60837988826815648</v>
      </c>
      <c r="K281" s="8">
        <v>0.75726141078838172</v>
      </c>
      <c r="L281" s="8">
        <v>0.66415094339622638</v>
      </c>
      <c r="N281">
        <v>14</v>
      </c>
      <c r="O281">
        <v>48</v>
      </c>
      <c r="P281">
        <v>9</v>
      </c>
      <c r="Q281">
        <v>71</v>
      </c>
      <c r="R281" s="16">
        <v>82</v>
      </c>
    </row>
    <row r="282" spans="1:18" ht="13.5" customHeight="1" x14ac:dyDescent="0.2">
      <c r="A282" s="1">
        <v>34530</v>
      </c>
      <c r="C282">
        <v>642</v>
      </c>
      <c r="D282">
        <v>1121</v>
      </c>
      <c r="E282">
        <v>345</v>
      </c>
      <c r="F282">
        <v>2108</v>
      </c>
      <c r="I282" s="8">
        <v>0.70704845814977979</v>
      </c>
      <c r="J282" s="8">
        <v>0.6262569832402235</v>
      </c>
      <c r="K282" s="8">
        <v>0.71576763485477179</v>
      </c>
      <c r="L282" s="8">
        <v>0.66289308176100625</v>
      </c>
      <c r="N282">
        <v>27</v>
      </c>
      <c r="O282">
        <v>66</v>
      </c>
      <c r="P282">
        <v>8</v>
      </c>
      <c r="Q282">
        <v>101</v>
      </c>
      <c r="R282" s="16">
        <v>111</v>
      </c>
    </row>
    <row r="283" spans="1:18" ht="13.5" customHeight="1" x14ac:dyDescent="0.2">
      <c r="R283" s="16"/>
    </row>
    <row r="284" spans="1:18" ht="13.5" customHeight="1" x14ac:dyDescent="0.2">
      <c r="R284" s="16"/>
    </row>
    <row r="285" spans="1:18" ht="13.5" customHeight="1" x14ac:dyDescent="0.2">
      <c r="A285" s="1">
        <v>36721</v>
      </c>
      <c r="C285" s="7">
        <f>[82]STOR951!$D$13</f>
        <v>467</v>
      </c>
      <c r="D285" s="7">
        <f>[82]STOR951!$D$17</f>
        <v>971</v>
      </c>
      <c r="E285" s="7">
        <f>[82]STOR951!$D$21</f>
        <v>365</v>
      </c>
      <c r="F285" s="7">
        <f>[82]STOR951!$D$25</f>
        <v>1803</v>
      </c>
      <c r="I285" s="8">
        <f>[82]STOR951!$G$13</f>
        <v>0.49003147953830012</v>
      </c>
      <c r="J285" s="8">
        <f>[82]STOR951!$G$17</f>
        <v>0.52915531335149868</v>
      </c>
      <c r="K285" s="8">
        <f>[82]STOR951!$G$21</f>
        <v>0.72134387351778662</v>
      </c>
      <c r="L285" s="8">
        <f>[82]STOR951!$G$25</f>
        <v>0.54735883424408016</v>
      </c>
      <c r="N285" s="7">
        <f>[82]STOR951!$E$13</f>
        <v>9</v>
      </c>
      <c r="O285" s="7">
        <f>[82]STOR951!$E$17</f>
        <v>52</v>
      </c>
      <c r="P285" s="7">
        <f>[82]STOR951!$E$21</f>
        <v>9</v>
      </c>
      <c r="Q285" s="7">
        <f>[82]STOR951!$E$25</f>
        <v>70</v>
      </c>
      <c r="R285" s="16"/>
    </row>
    <row r="286" spans="1:18" ht="13.5" customHeight="1" x14ac:dyDescent="0.2">
      <c r="A286" s="1">
        <v>36357</v>
      </c>
      <c r="C286" s="7">
        <f>[30]STOR951!$D$13</f>
        <v>735</v>
      </c>
      <c r="D286" s="7">
        <f>[30]STOR951!$D$17</f>
        <v>1149</v>
      </c>
      <c r="E286" s="7">
        <f>[30]STOR951!$D$21</f>
        <v>355</v>
      </c>
      <c r="F286" s="7">
        <f>[30]STOR951!$D$25</f>
        <v>2239</v>
      </c>
      <c r="I286" s="8">
        <f>[30]STOR951!$G$13</f>
        <v>0.77449947312961009</v>
      </c>
      <c r="J286" s="8">
        <f>[30]STOR951!$G$17</f>
        <v>0.63515754560530679</v>
      </c>
      <c r="K286" s="8">
        <f>[30]STOR951!$G$21</f>
        <v>0.72448979591836737</v>
      </c>
      <c r="L286" s="8">
        <f>[30]STOR951!$G$25</f>
        <v>0.698378041172801</v>
      </c>
      <c r="N286" s="7">
        <f>[30]STOR951!$E$13</f>
        <v>14</v>
      </c>
      <c r="O286" s="7">
        <f>[30]STOR951!$E$17</f>
        <v>56</v>
      </c>
      <c r="P286" s="7">
        <f>[30]STOR951!$E$21</f>
        <v>8</v>
      </c>
      <c r="Q286" s="7">
        <f>[30]STOR951!$E$25</f>
        <v>78</v>
      </c>
      <c r="R286" s="16">
        <v>66.2</v>
      </c>
    </row>
    <row r="287" spans="1:18" ht="13.5" customHeight="1" x14ac:dyDescent="0.2">
      <c r="A287" s="1">
        <v>35993</v>
      </c>
      <c r="C287" s="7">
        <v>700</v>
      </c>
      <c r="D287" s="7">
        <v>1233</v>
      </c>
      <c r="E287" s="7">
        <v>324</v>
      </c>
      <c r="F287" s="7">
        <v>2257</v>
      </c>
      <c r="I287" s="8">
        <v>0.77092511013215859</v>
      </c>
      <c r="J287" s="8">
        <v>0.68882681564245807</v>
      </c>
      <c r="K287" s="8">
        <v>0.67219917012448138</v>
      </c>
      <c r="L287" s="8">
        <v>0.70399251403618213</v>
      </c>
      <c r="N287" s="7">
        <v>22</v>
      </c>
      <c r="O287" s="7">
        <v>54</v>
      </c>
      <c r="P287" s="7">
        <v>3</v>
      </c>
      <c r="Q287" s="7">
        <v>79</v>
      </c>
      <c r="R287" s="16">
        <v>85</v>
      </c>
    </row>
    <row r="288" spans="1:18" ht="13.5" customHeight="1" x14ac:dyDescent="0.2">
      <c r="A288" s="1">
        <v>35629</v>
      </c>
      <c r="C288" s="7">
        <v>503</v>
      </c>
      <c r="D288" s="7">
        <v>997</v>
      </c>
      <c r="E288" s="7">
        <v>300</v>
      </c>
      <c r="F288" s="7">
        <v>1800</v>
      </c>
      <c r="I288" s="8">
        <v>0.56201117318435756</v>
      </c>
      <c r="J288" s="8">
        <v>0.54660087719298245</v>
      </c>
      <c r="K288" s="8">
        <v>0.62761506276150625</v>
      </c>
      <c r="L288" s="8">
        <v>0.56144728633811603</v>
      </c>
      <c r="N288" s="7">
        <v>0</v>
      </c>
      <c r="O288" s="7">
        <v>48</v>
      </c>
      <c r="P288" s="7">
        <v>10</v>
      </c>
      <c r="Q288" s="7">
        <v>58</v>
      </c>
      <c r="R288" s="16">
        <v>67.400000000000006</v>
      </c>
    </row>
    <row r="289" spans="1:18" ht="13.5" customHeight="1" x14ac:dyDescent="0.2">
      <c r="A289" s="1">
        <v>35265</v>
      </c>
      <c r="C289" s="7">
        <v>358</v>
      </c>
      <c r="D289" s="7">
        <v>941</v>
      </c>
      <c r="E289" s="7">
        <v>318</v>
      </c>
      <c r="F289" s="7">
        <v>1617</v>
      </c>
      <c r="I289" s="8">
        <v>0.4</v>
      </c>
      <c r="J289" s="8">
        <v>0.51589912280701755</v>
      </c>
      <c r="K289" s="8">
        <v>0.66527196652719667</v>
      </c>
      <c r="L289" s="8">
        <v>0.50436681222707425</v>
      </c>
      <c r="N289" s="7">
        <v>16</v>
      </c>
      <c r="O289" s="7">
        <v>68</v>
      </c>
      <c r="P289" s="7">
        <v>6</v>
      </c>
      <c r="Q289" s="7">
        <v>90</v>
      </c>
      <c r="R289" s="16">
        <v>85</v>
      </c>
    </row>
    <row r="290" spans="1:18" ht="13.5" customHeight="1" x14ac:dyDescent="0.2">
      <c r="A290" s="1">
        <v>34901</v>
      </c>
      <c r="C290">
        <v>666</v>
      </c>
      <c r="D290">
        <v>1132</v>
      </c>
      <c r="E290">
        <v>371</v>
      </c>
      <c r="F290">
        <v>2169</v>
      </c>
      <c r="I290" s="8">
        <v>0.73348017621145378</v>
      </c>
      <c r="J290" s="8">
        <v>0.63240223463687151</v>
      </c>
      <c r="K290" s="8">
        <v>0.76970954356846477</v>
      </c>
      <c r="L290" s="8">
        <v>0.68207547169811322</v>
      </c>
      <c r="N290">
        <v>8</v>
      </c>
      <c r="O290">
        <v>43</v>
      </c>
      <c r="P290">
        <v>6</v>
      </c>
      <c r="Q290">
        <v>57</v>
      </c>
      <c r="R290" s="16">
        <v>63</v>
      </c>
    </row>
    <row r="291" spans="1:18" ht="13.5" customHeight="1" x14ac:dyDescent="0.2">
      <c r="A291" s="1">
        <v>34537</v>
      </c>
      <c r="C291">
        <v>655</v>
      </c>
      <c r="D291">
        <v>1177</v>
      </c>
      <c r="E291">
        <v>354</v>
      </c>
      <c r="F291">
        <v>2186</v>
      </c>
      <c r="I291" s="8">
        <v>0.72136563876651982</v>
      </c>
      <c r="J291" s="8">
        <v>0.65754189944134078</v>
      </c>
      <c r="K291" s="8">
        <v>0.73443983402489632</v>
      </c>
      <c r="L291" s="8">
        <v>0.6874213836477987</v>
      </c>
      <c r="N291">
        <v>13</v>
      </c>
      <c r="O291">
        <v>56</v>
      </c>
      <c r="P291">
        <v>9</v>
      </c>
      <c r="Q291">
        <v>78</v>
      </c>
      <c r="R291" s="16">
        <v>80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36728</v>
      </c>
      <c r="C294" s="7">
        <f>[83]STOR951!$D$13</f>
        <v>468</v>
      </c>
      <c r="D294" s="7">
        <f>[83]STOR951!$D$17</f>
        <v>1019</v>
      </c>
      <c r="E294" s="7">
        <f>[83]STOR951!$D$21</f>
        <v>370</v>
      </c>
      <c r="F294" s="7">
        <f>[83]STOR951!$D$25</f>
        <v>1857</v>
      </c>
      <c r="I294" s="8">
        <f>[83]STOR951!$G$13</f>
        <v>0.49108079748163691</v>
      </c>
      <c r="J294" s="8">
        <f>[83]STOR951!$G$17</f>
        <v>0.55531335149863759</v>
      </c>
      <c r="K294" s="8">
        <f>[83]STOR951!$G$21</f>
        <v>0.73122529644268774</v>
      </c>
      <c r="L294" s="8">
        <f>[83]STOR951!$G$25</f>
        <v>0.563752276867031</v>
      </c>
      <c r="N294" s="7">
        <f>[83]STOR951!$E$13</f>
        <v>1</v>
      </c>
      <c r="O294" s="7">
        <f>[83]STOR951!$E$17</f>
        <v>48</v>
      </c>
      <c r="P294" s="7">
        <f>[83]STOR951!$E$21</f>
        <v>5</v>
      </c>
      <c r="Q294" s="7">
        <f>[83]STOR951!$E$25</f>
        <v>54</v>
      </c>
      <c r="R294" s="16"/>
    </row>
    <row r="295" spans="1:18" ht="13.5" customHeight="1" x14ac:dyDescent="0.2">
      <c r="A295" s="1">
        <v>36364</v>
      </c>
      <c r="C295" s="7">
        <f>[31]STOR951!$D$13</f>
        <v>736</v>
      </c>
      <c r="D295" s="7">
        <f>[31]STOR951!$D$17</f>
        <v>1179</v>
      </c>
      <c r="E295" s="7">
        <f>[31]STOR951!$D$21</f>
        <v>365</v>
      </c>
      <c r="F295" s="7">
        <f>[31]STOR951!$D$25</f>
        <v>2280</v>
      </c>
      <c r="I295" s="8">
        <f>[31]STOR951!$G$13</f>
        <v>0.77555321390937826</v>
      </c>
      <c r="J295" s="8">
        <f>[31]STOR951!$G$17</f>
        <v>0.65174129353233834</v>
      </c>
      <c r="K295" s="8">
        <f>[31]STOR951!$G$21</f>
        <v>0.74489795918367352</v>
      </c>
      <c r="L295" s="8">
        <f>[31]STOR951!$G$25</f>
        <v>0.71116656269494694</v>
      </c>
      <c r="N295" s="7">
        <f>[31]STOR951!$E$13</f>
        <v>1</v>
      </c>
      <c r="O295" s="7">
        <f>[31]STOR951!$E$17</f>
        <v>30</v>
      </c>
      <c r="P295" s="7">
        <f>[31]STOR951!$E$21</f>
        <v>10</v>
      </c>
      <c r="Q295" s="7">
        <f>[31]STOR951!$E$25</f>
        <v>41</v>
      </c>
      <c r="R295" s="16">
        <v>59.7</v>
      </c>
    </row>
    <row r="296" spans="1:18" ht="13.5" customHeight="1" x14ac:dyDescent="0.2">
      <c r="A296" s="1">
        <v>36000</v>
      </c>
      <c r="C296" s="7">
        <v>711</v>
      </c>
      <c r="D296" s="7">
        <v>1281</v>
      </c>
      <c r="E296" s="7">
        <v>331</v>
      </c>
      <c r="F296" s="7">
        <v>2323</v>
      </c>
      <c r="I296" s="8">
        <v>0.78303964757709255</v>
      </c>
      <c r="J296" s="8">
        <v>0.71564245810055871</v>
      </c>
      <c r="K296" s="8">
        <v>0.68672199170124482</v>
      </c>
      <c r="L296" s="8">
        <v>0.72457891453524637</v>
      </c>
      <c r="N296" s="7">
        <v>11</v>
      </c>
      <c r="O296" s="7">
        <v>48</v>
      </c>
      <c r="P296" s="7">
        <v>7</v>
      </c>
      <c r="Q296" s="7">
        <v>66</v>
      </c>
      <c r="R296" s="16">
        <v>71.3</v>
      </c>
    </row>
    <row r="297" spans="1:18" ht="13.5" customHeight="1" x14ac:dyDescent="0.2">
      <c r="A297" s="1">
        <v>35636</v>
      </c>
      <c r="C297" s="7">
        <v>503</v>
      </c>
      <c r="D297" s="7">
        <v>1053</v>
      </c>
      <c r="E297" s="7">
        <v>304</v>
      </c>
      <c r="F297" s="7">
        <v>1860</v>
      </c>
      <c r="I297" s="8">
        <v>0.56201117318435756</v>
      </c>
      <c r="J297" s="8">
        <v>0.57730263157894735</v>
      </c>
      <c r="K297" s="8">
        <v>0.63598326359832635</v>
      </c>
      <c r="L297" s="8">
        <v>0.58016219588271989</v>
      </c>
      <c r="N297" s="7">
        <v>0</v>
      </c>
      <c r="O297" s="7">
        <v>56</v>
      </c>
      <c r="P297" s="7">
        <v>4</v>
      </c>
      <c r="Q297" s="7">
        <v>60</v>
      </c>
      <c r="R297" s="16">
        <v>76.2</v>
      </c>
    </row>
    <row r="298" spans="1:18" ht="13.5" customHeight="1" x14ac:dyDescent="0.2">
      <c r="A298" s="1">
        <v>35272</v>
      </c>
      <c r="C298" s="7">
        <v>373</v>
      </c>
      <c r="D298" s="7">
        <v>1008</v>
      </c>
      <c r="E298" s="7">
        <v>317</v>
      </c>
      <c r="F298" s="7">
        <v>1698</v>
      </c>
      <c r="I298" s="8">
        <v>0.41675977653631285</v>
      </c>
      <c r="J298" s="8">
        <v>0.55263157894736847</v>
      </c>
      <c r="K298" s="8">
        <v>0.66317991631799167</v>
      </c>
      <c r="L298" s="8">
        <v>0.52963194011228942</v>
      </c>
      <c r="N298" s="7">
        <v>15</v>
      </c>
      <c r="O298" s="7">
        <v>67</v>
      </c>
      <c r="P298" s="7">
        <v>-1</v>
      </c>
      <c r="Q298" s="7">
        <v>81</v>
      </c>
      <c r="R298" s="16">
        <v>66</v>
      </c>
    </row>
    <row r="299" spans="1:18" ht="13.5" customHeight="1" x14ac:dyDescent="0.2">
      <c r="A299" s="1">
        <v>34908</v>
      </c>
      <c r="C299">
        <v>671</v>
      </c>
      <c r="D299">
        <v>1180</v>
      </c>
      <c r="E299">
        <v>375</v>
      </c>
      <c r="F299">
        <v>2226</v>
      </c>
      <c r="G299">
        <v>2301</v>
      </c>
      <c r="H299" s="6">
        <f>G299-F299</f>
        <v>75</v>
      </c>
      <c r="I299" s="8">
        <v>0.73898678414096919</v>
      </c>
      <c r="J299" s="8">
        <v>0.65921787709497204</v>
      </c>
      <c r="K299" s="8">
        <v>0.77800829875518673</v>
      </c>
      <c r="L299" s="8">
        <v>0.7</v>
      </c>
      <c r="N299">
        <v>5</v>
      </c>
      <c r="O299">
        <v>48</v>
      </c>
      <c r="P299">
        <v>4</v>
      </c>
      <c r="Q299">
        <v>57</v>
      </c>
      <c r="R299" s="16">
        <v>64</v>
      </c>
    </row>
    <row r="300" spans="1:18" ht="13.5" customHeight="1" x14ac:dyDescent="0.2">
      <c r="A300" s="1">
        <v>34544</v>
      </c>
      <c r="C300">
        <v>682</v>
      </c>
      <c r="D300">
        <v>1229</v>
      </c>
      <c r="E300">
        <v>359</v>
      </c>
      <c r="F300">
        <v>2270</v>
      </c>
      <c r="G300">
        <v>2273</v>
      </c>
      <c r="H300" s="6">
        <f>G300-F300</f>
        <v>3</v>
      </c>
      <c r="I300" s="8">
        <v>0.75110132158590304</v>
      </c>
      <c r="J300" s="8">
        <v>0.68659217877094969</v>
      </c>
      <c r="K300" s="8">
        <v>0.74481327800829877</v>
      </c>
      <c r="L300" s="8">
        <v>0.71383647798742134</v>
      </c>
      <c r="N300">
        <v>27</v>
      </c>
      <c r="O300">
        <v>52</v>
      </c>
      <c r="P300">
        <v>5</v>
      </c>
      <c r="Q300">
        <v>84</v>
      </c>
      <c r="R300" s="16">
        <v>72</v>
      </c>
    </row>
    <row r="301" spans="1:18" ht="13.5" customHeight="1" x14ac:dyDescent="0.2">
      <c r="H301" s="6"/>
      <c r="R301" s="16"/>
    </row>
    <row r="302" spans="1:18" ht="13.5" customHeight="1" x14ac:dyDescent="0.2">
      <c r="H302" s="6"/>
      <c r="R302" s="16"/>
    </row>
    <row r="303" spans="1:18" ht="13.5" customHeight="1" x14ac:dyDescent="0.2">
      <c r="A303" s="1">
        <v>36735</v>
      </c>
      <c r="C303" s="7">
        <f>[84]STOR951!$D$13</f>
        <v>484</v>
      </c>
      <c r="D303" s="7">
        <f>[84]STOR951!$D$17</f>
        <v>1068</v>
      </c>
      <c r="E303" s="7">
        <f>[84]STOR951!$D$21</f>
        <v>368</v>
      </c>
      <c r="F303" s="7">
        <f>[84]STOR951!$D$25</f>
        <v>1920</v>
      </c>
      <c r="G303">
        <v>1996</v>
      </c>
      <c r="H303" s="6">
        <f>G303-F303</f>
        <v>76</v>
      </c>
      <c r="I303" s="8">
        <f>[84]STOR951!$G$13</f>
        <v>0.50786988457502624</v>
      </c>
      <c r="J303" s="8">
        <f>[84]STOR951!$G$17</f>
        <v>0.58201634877384201</v>
      </c>
      <c r="K303" s="8">
        <f>[84]STOR951!$G$21</f>
        <v>0.72727272727272729</v>
      </c>
      <c r="L303" s="8">
        <f>[84]STOR951!$G$25</f>
        <v>0.58287795992714031</v>
      </c>
      <c r="N303" s="7">
        <f>[84]STOR951!$E$13</f>
        <v>16</v>
      </c>
      <c r="O303" s="7">
        <f>[84]STOR951!$E$17</f>
        <v>49</v>
      </c>
      <c r="P303" s="7">
        <f>[84]STOR951!$E$21</f>
        <v>-2</v>
      </c>
      <c r="Q303" s="7">
        <f>[84]STOR951!$E$25</f>
        <v>63</v>
      </c>
      <c r="R303" s="16">
        <v>55</v>
      </c>
    </row>
    <row r="304" spans="1:18" ht="13.5" customHeight="1" x14ac:dyDescent="0.2">
      <c r="A304" s="1">
        <v>36371</v>
      </c>
      <c r="C304" s="7">
        <f>[32]STOR951!$D$13</f>
        <v>725</v>
      </c>
      <c r="D304" s="7">
        <f>[32]STOR951!$D$17</f>
        <v>1209</v>
      </c>
      <c r="E304" s="7">
        <f>[32]STOR951!$D$21</f>
        <v>372</v>
      </c>
      <c r="F304" s="7">
        <f>[32]STOR951!$D$25</f>
        <v>2306</v>
      </c>
      <c r="G304">
        <v>2390</v>
      </c>
      <c r="H304" s="6">
        <f>G304-F304</f>
        <v>84</v>
      </c>
      <c r="I304" s="8">
        <f>[32]STOR951!$G$13</f>
        <v>0.76396206533192834</v>
      </c>
      <c r="J304" s="8">
        <f>[32]STOR951!$G$17</f>
        <v>0.66832504145936977</v>
      </c>
      <c r="K304" s="8">
        <f>[32]STOR951!$G$21</f>
        <v>0.75918367346938775</v>
      </c>
      <c r="L304" s="8">
        <f>[32]STOR951!$G$25</f>
        <v>0.71927635683094193</v>
      </c>
      <c r="N304" s="7">
        <f>[32]STOR951!$E$13</f>
        <v>-11</v>
      </c>
      <c r="O304" s="7">
        <f>[32]STOR951!$E$17</f>
        <v>30</v>
      </c>
      <c r="P304" s="7">
        <f>[32]STOR951!$E$21</f>
        <v>7</v>
      </c>
      <c r="Q304" s="7">
        <f>[32]STOR951!$E$25</f>
        <v>26</v>
      </c>
      <c r="R304" s="16">
        <v>68.400000000000006</v>
      </c>
    </row>
    <row r="305" spans="1:18" ht="13.5" customHeight="1" x14ac:dyDescent="0.2">
      <c r="A305" s="1">
        <v>36007</v>
      </c>
      <c r="C305" s="7">
        <v>732</v>
      </c>
      <c r="D305" s="7">
        <v>1324</v>
      </c>
      <c r="E305" s="7">
        <v>337</v>
      </c>
      <c r="F305" s="7">
        <v>2393</v>
      </c>
      <c r="G305">
        <v>2428</v>
      </c>
      <c r="H305" s="6">
        <f>G305-F305</f>
        <v>35</v>
      </c>
      <c r="I305" s="8">
        <v>0.80616740088105732</v>
      </c>
      <c r="J305" s="8">
        <v>0.73966480446927374</v>
      </c>
      <c r="K305" s="8">
        <v>0.69917012448132776</v>
      </c>
      <c r="L305" s="8">
        <v>0.7464129756706176</v>
      </c>
      <c r="N305" s="7">
        <v>21</v>
      </c>
      <c r="O305" s="7">
        <v>43</v>
      </c>
      <c r="P305" s="7">
        <v>6</v>
      </c>
      <c r="Q305" s="7">
        <v>70</v>
      </c>
      <c r="R305" s="16">
        <v>75.5</v>
      </c>
    </row>
    <row r="306" spans="1:18" ht="13.5" customHeight="1" x14ac:dyDescent="0.2">
      <c r="A306" s="1">
        <v>35643</v>
      </c>
      <c r="C306" s="7">
        <v>501</v>
      </c>
      <c r="D306" s="7">
        <v>1103</v>
      </c>
      <c r="E306" s="7">
        <v>311</v>
      </c>
      <c r="F306" s="7">
        <v>1915</v>
      </c>
      <c r="G306">
        <v>2014</v>
      </c>
      <c r="H306" s="6">
        <f>G306-F306</f>
        <v>99</v>
      </c>
      <c r="I306" s="8">
        <v>0.55977653631284918</v>
      </c>
      <c r="J306" s="8">
        <v>0.60471491228070173</v>
      </c>
      <c r="K306" s="8">
        <v>0.65062761506276146</v>
      </c>
      <c r="L306" s="8">
        <v>0.59731752963194007</v>
      </c>
      <c r="N306" s="7">
        <v>-2</v>
      </c>
      <c r="O306" s="7">
        <v>50</v>
      </c>
      <c r="P306" s="7">
        <v>7</v>
      </c>
      <c r="Q306" s="7">
        <v>55</v>
      </c>
      <c r="R306" s="16">
        <v>67.900000000000006</v>
      </c>
    </row>
    <row r="307" spans="1:18" ht="13.5" customHeight="1" x14ac:dyDescent="0.2">
      <c r="A307" s="1">
        <v>35279</v>
      </c>
      <c r="C307" s="14">
        <v>392</v>
      </c>
      <c r="D307" s="7">
        <v>1075</v>
      </c>
      <c r="E307" s="7">
        <v>315</v>
      </c>
      <c r="F307" s="7">
        <v>1782</v>
      </c>
      <c r="G307">
        <v>1893</v>
      </c>
      <c r="H307" s="6">
        <f>G307-F307</f>
        <v>111</v>
      </c>
      <c r="I307" s="8">
        <v>0.43798882681564244</v>
      </c>
      <c r="J307" s="8">
        <v>0.58936403508771928</v>
      </c>
      <c r="K307" s="8">
        <v>0.65899581589958156</v>
      </c>
      <c r="L307" s="8">
        <v>0.5558328134747349</v>
      </c>
      <c r="N307" s="7">
        <v>19</v>
      </c>
      <c r="O307" s="7">
        <v>67</v>
      </c>
      <c r="P307" s="7">
        <v>-2</v>
      </c>
      <c r="Q307" s="7">
        <v>84</v>
      </c>
      <c r="R307" s="16">
        <v>85</v>
      </c>
    </row>
    <row r="308" spans="1:18" ht="13.5" customHeight="1" x14ac:dyDescent="0.2">
      <c r="A308" s="1">
        <v>34915</v>
      </c>
      <c r="C308">
        <v>672</v>
      </c>
      <c r="D308">
        <v>1216</v>
      </c>
      <c r="E308">
        <v>376</v>
      </c>
      <c r="F308">
        <v>2264</v>
      </c>
      <c r="I308" s="8">
        <v>0.74008810572687223</v>
      </c>
      <c r="J308" s="8">
        <v>0.67932960893854744</v>
      </c>
      <c r="K308" s="8">
        <v>0.78008298755186722</v>
      </c>
      <c r="L308" s="8">
        <v>0.71194968553459115</v>
      </c>
      <c r="N308">
        <v>1</v>
      </c>
      <c r="O308">
        <v>36</v>
      </c>
      <c r="P308">
        <v>1</v>
      </c>
      <c r="Q308">
        <v>38</v>
      </c>
      <c r="R308" s="16">
        <v>82</v>
      </c>
    </row>
    <row r="309" spans="1:18" ht="13.5" customHeight="1" x14ac:dyDescent="0.2">
      <c r="A309" s="1">
        <v>34551</v>
      </c>
      <c r="C309">
        <v>714</v>
      </c>
      <c r="D309">
        <v>1289</v>
      </c>
      <c r="E309">
        <v>364</v>
      </c>
      <c r="F309">
        <v>2367</v>
      </c>
      <c r="I309" s="8">
        <v>0.78634361233480177</v>
      </c>
      <c r="J309" s="8">
        <v>0.72011173184357546</v>
      </c>
      <c r="K309" s="8">
        <v>0.75518672199170123</v>
      </c>
      <c r="L309" s="8">
        <v>0.74433962264150944</v>
      </c>
      <c r="N309">
        <v>32</v>
      </c>
      <c r="O309">
        <v>60</v>
      </c>
      <c r="P309">
        <v>5</v>
      </c>
      <c r="Q309">
        <v>97</v>
      </c>
      <c r="R309" s="16">
        <v>78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36742</v>
      </c>
      <c r="C312" s="7">
        <f>[85]STOR951!$D$13</f>
        <v>501</v>
      </c>
      <c r="D312" s="7">
        <f>[85]STOR951!$D$17</f>
        <v>1117</v>
      </c>
      <c r="E312" s="7">
        <f>[85]STOR951!$D$21</f>
        <v>367</v>
      </c>
      <c r="F312" s="7">
        <f>[85]STOR951!$D$25</f>
        <v>1985</v>
      </c>
      <c r="I312" s="8">
        <f>[85]STOR951!$G$13</f>
        <v>0.52570828961175231</v>
      </c>
      <c r="J312" s="8">
        <f>[85]STOR951!$G$17</f>
        <v>0.60871934604904632</v>
      </c>
      <c r="K312" s="8">
        <f>[85]STOR951!$G$21</f>
        <v>0.72529644268774707</v>
      </c>
      <c r="L312" s="8">
        <f>[85]STOR951!$G$25</f>
        <v>0.60261080752884033</v>
      </c>
      <c r="N312" s="7">
        <f>[85]STOR951!$E$13</f>
        <v>17</v>
      </c>
      <c r="O312" s="7">
        <f>[85]STOR951!$E$17</f>
        <v>49</v>
      </c>
      <c r="P312" s="7">
        <f>[85]STOR951!$E$21</f>
        <v>-1</v>
      </c>
      <c r="Q312" s="7">
        <f>[85]STOR951!$E$25</f>
        <v>65</v>
      </c>
      <c r="R312" s="16">
        <v>62</v>
      </c>
    </row>
    <row r="313" spans="1:18" ht="13.5" customHeight="1" x14ac:dyDescent="0.2">
      <c r="A313" s="1">
        <v>36378</v>
      </c>
      <c r="C313" s="7">
        <f>[33]STOR951!$D$13</f>
        <v>724</v>
      </c>
      <c r="D313" s="7">
        <f>[33]STOR951!$D$17</f>
        <v>1247</v>
      </c>
      <c r="E313" s="7">
        <f>[33]STOR951!$D$21</f>
        <v>380</v>
      </c>
      <c r="F313" s="7">
        <f>[33]STOR951!$D$25</f>
        <v>2351</v>
      </c>
      <c r="I313" s="8">
        <f>[33]STOR951!$G$13</f>
        <v>0.76290832455216018</v>
      </c>
      <c r="J313" s="8">
        <f>[33]STOR951!$G$17</f>
        <v>0.68933112216694303</v>
      </c>
      <c r="K313" s="8">
        <f>[33]STOR951!$G$21</f>
        <v>0.77551020408163263</v>
      </c>
      <c r="L313" s="8">
        <f>[33]STOR951!$G$25</f>
        <v>0.73331253898939486</v>
      </c>
      <c r="N313" s="7">
        <f>[33]STOR951!$E$13</f>
        <v>-1</v>
      </c>
      <c r="O313" s="7">
        <f>[33]STOR951!$E$17</f>
        <v>38</v>
      </c>
      <c r="P313" s="7">
        <f>[33]STOR951!$E$21</f>
        <v>8</v>
      </c>
      <c r="Q313" s="7">
        <f>[33]STOR951!$E$25</f>
        <v>45</v>
      </c>
      <c r="R313" s="16">
        <v>58.9</v>
      </c>
    </row>
    <row r="314" spans="1:18" ht="13.5" customHeight="1" x14ac:dyDescent="0.2">
      <c r="A314" s="1">
        <v>36014</v>
      </c>
      <c r="C314" s="7">
        <v>751</v>
      </c>
      <c r="D314" s="7">
        <v>1373</v>
      </c>
      <c r="E314" s="7">
        <v>344</v>
      </c>
      <c r="F314" s="7">
        <v>2468</v>
      </c>
      <c r="I314" s="8">
        <v>0.8270925110132159</v>
      </c>
      <c r="J314" s="8">
        <v>0.76703910614525139</v>
      </c>
      <c r="K314" s="8">
        <v>0.7136929460580913</v>
      </c>
      <c r="L314" s="8">
        <v>0.7698066126013724</v>
      </c>
      <c r="N314" s="7">
        <v>19</v>
      </c>
      <c r="O314" s="7">
        <v>49</v>
      </c>
      <c r="P314" s="7">
        <v>7</v>
      </c>
      <c r="Q314" s="7">
        <v>75</v>
      </c>
      <c r="R314" s="16">
        <v>76.8</v>
      </c>
    </row>
    <row r="315" spans="1:18" ht="13.5" customHeight="1" x14ac:dyDescent="0.2">
      <c r="A315" s="1">
        <v>35650</v>
      </c>
      <c r="C315" s="7">
        <v>515</v>
      </c>
      <c r="D315" s="7">
        <v>1165</v>
      </c>
      <c r="E315" s="7">
        <v>313</v>
      </c>
      <c r="F315" s="7">
        <v>1993</v>
      </c>
      <c r="I315" s="8">
        <v>0.57541899441340782</v>
      </c>
      <c r="J315" s="8">
        <v>0.63870614035087714</v>
      </c>
      <c r="K315" s="8">
        <v>0.65481171548117156</v>
      </c>
      <c r="L315" s="8">
        <v>0.62164691203992517</v>
      </c>
      <c r="N315" s="7">
        <v>14</v>
      </c>
      <c r="O315" s="7">
        <v>62</v>
      </c>
      <c r="P315" s="7">
        <v>2</v>
      </c>
      <c r="Q315" s="7">
        <v>78</v>
      </c>
      <c r="R315" s="16">
        <v>75.2</v>
      </c>
    </row>
    <row r="316" spans="1:18" ht="13.5" customHeight="1" x14ac:dyDescent="0.2">
      <c r="A316" s="1">
        <v>35286</v>
      </c>
      <c r="C316" s="7">
        <v>412</v>
      </c>
      <c r="D316" s="7">
        <v>1130</v>
      </c>
      <c r="E316" s="7">
        <v>320</v>
      </c>
      <c r="F316" s="7">
        <v>1862</v>
      </c>
      <c r="I316" s="8">
        <v>0.46033519553072627</v>
      </c>
      <c r="J316" s="8">
        <v>0.61951754385964908</v>
      </c>
      <c r="K316" s="8">
        <v>0.66945606694560666</v>
      </c>
      <c r="L316" s="8">
        <v>0.58078602620087338</v>
      </c>
      <c r="N316" s="7">
        <v>20</v>
      </c>
      <c r="O316" s="7">
        <v>55</v>
      </c>
      <c r="P316" s="7">
        <v>5</v>
      </c>
      <c r="Q316" s="7">
        <v>80</v>
      </c>
      <c r="R316" s="16">
        <v>85</v>
      </c>
    </row>
    <row r="317" spans="1:18" ht="13.5" customHeight="1" x14ac:dyDescent="0.2">
      <c r="A317" s="1">
        <v>34922</v>
      </c>
      <c r="C317">
        <v>677</v>
      </c>
      <c r="D317">
        <v>1264</v>
      </c>
      <c r="E317">
        <v>379</v>
      </c>
      <c r="F317">
        <v>2320</v>
      </c>
      <c r="I317" s="8">
        <v>0.74559471365638763</v>
      </c>
      <c r="J317" s="8">
        <v>0.70614525139664808</v>
      </c>
      <c r="K317" s="8">
        <v>0.7863070539419087</v>
      </c>
      <c r="L317" s="8">
        <v>0.72955974842767291</v>
      </c>
      <c r="N317">
        <v>5</v>
      </c>
      <c r="O317">
        <v>48</v>
      </c>
      <c r="P317">
        <v>3</v>
      </c>
      <c r="Q317">
        <v>56</v>
      </c>
      <c r="R317" s="16">
        <v>46</v>
      </c>
    </row>
    <row r="318" spans="1:18" ht="13.5" customHeight="1" x14ac:dyDescent="0.2">
      <c r="A318" s="1">
        <v>34558</v>
      </c>
      <c r="C318">
        <v>737</v>
      </c>
      <c r="D318">
        <v>1333</v>
      </c>
      <c r="E318">
        <v>370</v>
      </c>
      <c r="F318">
        <v>2440</v>
      </c>
      <c r="I318" s="8">
        <v>0.81167400881057272</v>
      </c>
      <c r="J318" s="8">
        <v>0.74469273743016762</v>
      </c>
      <c r="K318" s="8">
        <v>0.76763485477178428</v>
      </c>
      <c r="L318" s="8">
        <v>0.76729559748427678</v>
      </c>
      <c r="N318">
        <v>23</v>
      </c>
      <c r="O318">
        <v>44</v>
      </c>
      <c r="P318">
        <v>6</v>
      </c>
      <c r="Q318">
        <v>73</v>
      </c>
      <c r="R318" s="16">
        <v>68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36749</v>
      </c>
      <c r="C321" s="7">
        <f>[86]STOR951!$D$13</f>
        <v>513</v>
      </c>
      <c r="D321" s="7">
        <f>[86]STOR951!$D$17</f>
        <v>1157</v>
      </c>
      <c r="E321" s="7">
        <f>[86]STOR951!$D$21</f>
        <v>367</v>
      </c>
      <c r="F321" s="7">
        <f>[86]STOR951!$D$25</f>
        <v>2037</v>
      </c>
      <c r="I321" s="8">
        <f>[86]STOR951!$G$13</f>
        <v>0.53830010493179437</v>
      </c>
      <c r="J321" s="8">
        <f>[86]STOR951!$G$17</f>
        <v>0.63051771117166211</v>
      </c>
      <c r="K321" s="8">
        <f>[86]STOR951!$G$21</f>
        <v>0.72529644268774707</v>
      </c>
      <c r="L321" s="8">
        <f>[86]STOR951!$G$25</f>
        <v>0.61839708561020035</v>
      </c>
      <c r="N321" s="7">
        <f>[86]STOR951!$E$13</f>
        <v>12</v>
      </c>
      <c r="O321" s="7">
        <f>[86]STOR951!$E$17</f>
        <v>40</v>
      </c>
      <c r="P321" s="7">
        <f>[86]STOR951!$E$21</f>
        <v>0</v>
      </c>
      <c r="Q321" s="7">
        <f>[86]STOR951!$E$25</f>
        <v>52</v>
      </c>
      <c r="R321" s="16">
        <v>59.6</v>
      </c>
    </row>
    <row r="322" spans="1:18" ht="13.5" customHeight="1" x14ac:dyDescent="0.2">
      <c r="A322" s="1">
        <v>36385</v>
      </c>
      <c r="C322" s="7">
        <f>[34]STOR951!$D$13</f>
        <v>725</v>
      </c>
      <c r="D322" s="7">
        <f>[34]STOR951!$D$17</f>
        <v>1290</v>
      </c>
      <c r="E322" s="7">
        <f>[34]STOR951!$D$21</f>
        <v>387</v>
      </c>
      <c r="F322" s="7">
        <f>[34]STOR951!$D$25</f>
        <v>2402</v>
      </c>
      <c r="I322" s="8">
        <f>[34]STOR951!$G$13</f>
        <v>0.76396206533192834</v>
      </c>
      <c r="J322" s="8">
        <f>[34]STOR951!$G$17</f>
        <v>0.71310116086235487</v>
      </c>
      <c r="K322" s="8">
        <f>[34]STOR951!$G$21</f>
        <v>0.78979591836734697</v>
      </c>
      <c r="L322" s="8">
        <f>[34]STOR951!$G$25</f>
        <v>0.74922021210230816</v>
      </c>
      <c r="N322" s="7">
        <f>[34]STOR951!$E$13</f>
        <v>1</v>
      </c>
      <c r="O322" s="7">
        <f>[34]STOR951!$E$17</f>
        <v>43</v>
      </c>
      <c r="P322" s="7">
        <f>[34]STOR951!$E$21</f>
        <v>7</v>
      </c>
      <c r="Q322" s="7">
        <f>[34]STOR951!$E$25</f>
        <v>51</v>
      </c>
      <c r="R322" s="16">
        <v>52.1</v>
      </c>
    </row>
    <row r="323" spans="1:18" ht="13.5" customHeight="1" x14ac:dyDescent="0.2">
      <c r="A323" s="1">
        <v>36021</v>
      </c>
      <c r="C323" s="7">
        <v>780</v>
      </c>
      <c r="D323" s="7">
        <v>1413</v>
      </c>
      <c r="E323" s="7">
        <v>351</v>
      </c>
      <c r="F323" s="7">
        <v>2544</v>
      </c>
      <c r="I323" s="8">
        <v>0.8590308370044053</v>
      </c>
      <c r="J323" s="8">
        <v>0.78938547486033517</v>
      </c>
      <c r="K323" s="8">
        <v>0.72821576763485474</v>
      </c>
      <c r="L323" s="8">
        <v>0.793512164691204</v>
      </c>
      <c r="N323" s="7">
        <v>29</v>
      </c>
      <c r="O323" s="7">
        <v>40</v>
      </c>
      <c r="P323" s="7">
        <v>7</v>
      </c>
      <c r="Q323" s="7">
        <v>76</v>
      </c>
      <c r="R323" s="16">
        <v>71.3</v>
      </c>
    </row>
    <row r="324" spans="1:18" ht="13.5" customHeight="1" x14ac:dyDescent="0.2">
      <c r="A324" s="1">
        <v>35657</v>
      </c>
      <c r="C324" s="7">
        <v>526</v>
      </c>
      <c r="D324" s="7">
        <v>1217</v>
      </c>
      <c r="E324" s="7">
        <v>320</v>
      </c>
      <c r="F324" s="7">
        <v>2063</v>
      </c>
      <c r="I324" s="8">
        <v>0.58770949720670396</v>
      </c>
      <c r="J324" s="8">
        <v>0.66721491228070173</v>
      </c>
      <c r="K324" s="8">
        <v>0.66945606694560666</v>
      </c>
      <c r="L324" s="8">
        <v>0.64348097317529629</v>
      </c>
      <c r="N324" s="7">
        <v>11</v>
      </c>
      <c r="O324" s="7">
        <v>52</v>
      </c>
      <c r="P324" s="7">
        <v>7</v>
      </c>
      <c r="Q324" s="7">
        <v>70</v>
      </c>
      <c r="R324" s="16">
        <v>61.6</v>
      </c>
    </row>
    <row r="325" spans="1:18" ht="13.5" customHeight="1" x14ac:dyDescent="0.2">
      <c r="A325" s="1">
        <v>35293</v>
      </c>
      <c r="C325" s="7">
        <v>442</v>
      </c>
      <c r="D325" s="7">
        <v>1197</v>
      </c>
      <c r="E325" s="7">
        <v>316</v>
      </c>
      <c r="F325" s="7">
        <v>1955</v>
      </c>
      <c r="I325" s="8">
        <v>0.49385474860335193</v>
      </c>
      <c r="J325" s="8">
        <v>0.65625</v>
      </c>
      <c r="K325" s="8">
        <v>0.66108786610878656</v>
      </c>
      <c r="L325" s="8">
        <v>0.60979413599500931</v>
      </c>
      <c r="N325" s="7">
        <v>30</v>
      </c>
      <c r="O325" s="7">
        <v>67</v>
      </c>
      <c r="P325" s="7">
        <v>-4</v>
      </c>
      <c r="Q325" s="7">
        <v>93</v>
      </c>
      <c r="R325" s="16">
        <v>74</v>
      </c>
    </row>
    <row r="326" spans="1:18" ht="13.5" customHeight="1" x14ac:dyDescent="0.2">
      <c r="A326" s="1">
        <v>34929</v>
      </c>
      <c r="C326">
        <v>673</v>
      </c>
      <c r="D326">
        <v>1302</v>
      </c>
      <c r="E326">
        <v>382</v>
      </c>
      <c r="F326">
        <v>2357</v>
      </c>
      <c r="I326" s="8">
        <v>0.74118942731277537</v>
      </c>
      <c r="J326" s="8">
        <v>0.72737430167597761</v>
      </c>
      <c r="K326" s="8">
        <v>0.79253112033195017</v>
      </c>
      <c r="L326" s="8">
        <v>0.74119496855345912</v>
      </c>
      <c r="N326">
        <v>-4</v>
      </c>
      <c r="O326">
        <v>38</v>
      </c>
      <c r="P326">
        <v>3</v>
      </c>
      <c r="Q326">
        <v>37</v>
      </c>
      <c r="R326" s="16">
        <v>53</v>
      </c>
    </row>
    <row r="327" spans="1:18" ht="13.5" customHeight="1" x14ac:dyDescent="0.2">
      <c r="A327" s="1">
        <v>34565</v>
      </c>
      <c r="C327">
        <v>760</v>
      </c>
      <c r="D327">
        <v>1403</v>
      </c>
      <c r="E327">
        <v>376</v>
      </c>
      <c r="F327">
        <v>2539</v>
      </c>
      <c r="I327" s="8">
        <v>0.83700440528634357</v>
      </c>
      <c r="J327" s="8">
        <v>0.78379888268156428</v>
      </c>
      <c r="K327" s="8">
        <v>0.78008298755186722</v>
      </c>
      <c r="L327" s="8">
        <v>0.79842767295597483</v>
      </c>
      <c r="N327">
        <v>23</v>
      </c>
      <c r="O327">
        <v>70</v>
      </c>
      <c r="P327">
        <v>6</v>
      </c>
      <c r="Q327">
        <v>99</v>
      </c>
      <c r="R327" s="16">
        <v>56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36756</v>
      </c>
      <c r="C330" s="7">
        <f>[87]STOR951!$D$13</f>
        <v>517</v>
      </c>
      <c r="D330" s="7">
        <f>[87]STOR951!$D$17</f>
        <v>1209</v>
      </c>
      <c r="E330" s="7">
        <f>[87]STOR951!$D$21</f>
        <v>366</v>
      </c>
      <c r="F330" s="7">
        <f>[87]STOR951!$D$25</f>
        <v>2092</v>
      </c>
      <c r="I330" s="8">
        <f>[87]STOR951!$G$13</f>
        <v>0.54249737670514164</v>
      </c>
      <c r="J330" s="8">
        <f>[87]STOR951!$G$17</f>
        <v>0.65885558583106263</v>
      </c>
      <c r="K330" s="8">
        <f>[87]STOR951!$G$21</f>
        <v>0.72332015810276684</v>
      </c>
      <c r="L330" s="8">
        <f>[87]STOR951!$G$25</f>
        <v>0.6350941105039466</v>
      </c>
      <c r="N330" s="7">
        <f>[87]STOR951!$E$13</f>
        <v>4</v>
      </c>
      <c r="O330" s="7">
        <f>[87]STOR951!$E$17</f>
        <v>52</v>
      </c>
      <c r="P330" s="7">
        <f>[87]STOR951!$E$21</f>
        <v>-1</v>
      </c>
      <c r="Q330" s="7">
        <f>[87]STOR951!$E$25</f>
        <v>55</v>
      </c>
      <c r="R330" s="16">
        <v>47.3</v>
      </c>
    </row>
    <row r="331" spans="1:18" ht="13.5" customHeight="1" x14ac:dyDescent="0.2">
      <c r="A331" s="1">
        <v>36392</v>
      </c>
      <c r="C331" s="7">
        <f>[35]STOR951!$D$13</f>
        <v>729</v>
      </c>
      <c r="D331" s="7">
        <f>[35]STOR951!$D$17</f>
        <v>1331</v>
      </c>
      <c r="E331" s="7">
        <f>[35]STOR951!$D$21</f>
        <v>392</v>
      </c>
      <c r="F331" s="7">
        <f>[35]STOR951!$D$25</f>
        <v>2452</v>
      </c>
      <c r="I331" s="8">
        <f>[35]STOR951!$G$13</f>
        <v>0.768177028451001</v>
      </c>
      <c r="J331" s="8">
        <f>[35]STOR951!$G$17</f>
        <v>0.73576561636263127</v>
      </c>
      <c r="K331" s="8">
        <f>[35]STOR951!$G$21</f>
        <v>0.8</v>
      </c>
      <c r="L331" s="8">
        <f>[35]STOR951!$G$25</f>
        <v>0.76481597005614477</v>
      </c>
      <c r="N331" s="7">
        <f>[35]STOR951!$E$13</f>
        <v>4</v>
      </c>
      <c r="O331" s="7">
        <f>[35]STOR951!$E$17</f>
        <v>41</v>
      </c>
      <c r="P331" s="7">
        <f>[35]STOR951!$E$21</f>
        <v>5</v>
      </c>
      <c r="Q331" s="7">
        <f>[35]STOR951!$E$25</f>
        <v>50</v>
      </c>
      <c r="R331" s="16"/>
    </row>
    <row r="332" spans="1:18" ht="13.5" customHeight="1" x14ac:dyDescent="0.2">
      <c r="A332" s="1">
        <v>36028</v>
      </c>
      <c r="C332" s="7">
        <v>794</v>
      </c>
      <c r="D332" s="7">
        <v>1460</v>
      </c>
      <c r="E332" s="7">
        <v>361</v>
      </c>
      <c r="F332" s="7">
        <v>2615</v>
      </c>
      <c r="I332" s="8">
        <v>0.87444933920704848</v>
      </c>
      <c r="J332" s="8">
        <v>0.81564245810055869</v>
      </c>
      <c r="K332" s="8">
        <v>0.74896265560165975</v>
      </c>
      <c r="L332" s="8">
        <v>0.81565814098565192</v>
      </c>
      <c r="N332" s="7">
        <v>14</v>
      </c>
      <c r="O332" s="7">
        <v>47</v>
      </c>
      <c r="P332" s="7">
        <v>10</v>
      </c>
      <c r="Q332" s="7">
        <v>71</v>
      </c>
      <c r="R332" s="16">
        <v>75.599999999999994</v>
      </c>
    </row>
    <row r="333" spans="1:18" ht="13.5" customHeight="1" x14ac:dyDescent="0.2">
      <c r="A333" s="1">
        <v>35664</v>
      </c>
      <c r="C333" s="7">
        <v>531</v>
      </c>
      <c r="D333" s="7">
        <v>1272</v>
      </c>
      <c r="E333" s="7">
        <v>325</v>
      </c>
      <c r="F333" s="7">
        <v>2128</v>
      </c>
      <c r="I333" s="8">
        <v>0.59329608938547485</v>
      </c>
      <c r="J333" s="8">
        <v>0.69736842105263153</v>
      </c>
      <c r="K333" s="8">
        <v>0.67991631799163177</v>
      </c>
      <c r="L333" s="8">
        <v>0.66375545851528384</v>
      </c>
      <c r="N333" s="7">
        <v>5</v>
      </c>
      <c r="O333" s="7">
        <v>55</v>
      </c>
      <c r="P333" s="7">
        <v>5</v>
      </c>
      <c r="Q333" s="7">
        <v>65</v>
      </c>
      <c r="R333" s="16">
        <v>54.7</v>
      </c>
    </row>
    <row r="334" spans="1:18" ht="13.5" customHeight="1" x14ac:dyDescent="0.2">
      <c r="A334" s="1">
        <v>35300</v>
      </c>
      <c r="C334" s="7">
        <v>461</v>
      </c>
      <c r="D334" s="7">
        <v>1250</v>
      </c>
      <c r="E334" s="7">
        <v>315</v>
      </c>
      <c r="F334" s="7">
        <v>2026</v>
      </c>
      <c r="I334" s="8">
        <v>0.51508379888268152</v>
      </c>
      <c r="J334" s="8">
        <v>0.6853070175438597</v>
      </c>
      <c r="K334" s="8">
        <v>0.65899581589958156</v>
      </c>
      <c r="L334" s="8">
        <v>0.63194011228945723</v>
      </c>
      <c r="N334" s="7">
        <v>19</v>
      </c>
      <c r="O334" s="7">
        <v>53</v>
      </c>
      <c r="P334" s="7">
        <v>-1</v>
      </c>
      <c r="Q334" s="7">
        <v>71</v>
      </c>
      <c r="R334" s="16">
        <v>88</v>
      </c>
    </row>
    <row r="335" spans="1:18" ht="13.5" customHeight="1" x14ac:dyDescent="0.2">
      <c r="A335" s="1">
        <v>34936</v>
      </c>
      <c r="C335">
        <v>679</v>
      </c>
      <c r="D335">
        <v>1351</v>
      </c>
      <c r="E335">
        <v>386</v>
      </c>
      <c r="F335">
        <v>2416</v>
      </c>
      <c r="I335" s="8">
        <v>0.74779735682819382</v>
      </c>
      <c r="J335" s="8">
        <v>0.75474860335195526</v>
      </c>
      <c r="K335" s="8">
        <v>0.80082987551867224</v>
      </c>
      <c r="L335" s="8">
        <v>0.75974842767295603</v>
      </c>
      <c r="N335">
        <v>6</v>
      </c>
      <c r="O335">
        <v>49</v>
      </c>
      <c r="P335">
        <v>4</v>
      </c>
      <c r="Q335">
        <v>59</v>
      </c>
      <c r="R335" s="16">
        <v>72</v>
      </c>
    </row>
    <row r="336" spans="1:18" ht="13.5" customHeight="1" x14ac:dyDescent="0.2">
      <c r="A336" s="1">
        <v>34572</v>
      </c>
      <c r="C336">
        <v>782</v>
      </c>
      <c r="D336">
        <v>1458</v>
      </c>
      <c r="E336">
        <v>384</v>
      </c>
      <c r="F336">
        <v>2624</v>
      </c>
      <c r="I336" s="8">
        <v>0.86123348017621149</v>
      </c>
      <c r="J336" s="8">
        <v>0.81452513966480444</v>
      </c>
      <c r="K336" s="8">
        <v>0.79668049792531115</v>
      </c>
      <c r="L336" s="8">
        <v>0.82515723270440255</v>
      </c>
      <c r="N336">
        <v>22</v>
      </c>
      <c r="O336">
        <v>55</v>
      </c>
      <c r="P336">
        <v>8</v>
      </c>
      <c r="Q336">
        <v>85</v>
      </c>
      <c r="R336" s="16">
        <v>60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36763</v>
      </c>
      <c r="C339" s="7">
        <f>[88]STOR951!$D$13</f>
        <v>529</v>
      </c>
      <c r="D339" s="7">
        <f>[88]STOR951!$D$17</f>
        <v>1254</v>
      </c>
      <c r="E339" s="7">
        <f>[88]STOR951!$D$21</f>
        <v>361</v>
      </c>
      <c r="F339" s="7">
        <f>[88]STOR951!$D$25</f>
        <v>2144</v>
      </c>
      <c r="I339" s="8">
        <f>[88]STOR951!$G$13</f>
        <v>0.55508919202518359</v>
      </c>
      <c r="J339" s="8">
        <f>[88]STOR951!$G$17</f>
        <v>0.68337874659400544</v>
      </c>
      <c r="K339" s="8">
        <f>[88]STOR951!$G$21</f>
        <v>0.7134387351778656</v>
      </c>
      <c r="L339" s="8">
        <f>[88]STOR951!$G$25</f>
        <v>0.65088038858530661</v>
      </c>
      <c r="N339" s="7">
        <f>[88]STOR951!$E$13</f>
        <v>12</v>
      </c>
      <c r="O339" s="7">
        <f>[88]STOR951!$E$17</f>
        <v>45</v>
      </c>
      <c r="P339" s="7">
        <f>[88]STOR951!$E$21</f>
        <v>-5</v>
      </c>
      <c r="Q339" s="7">
        <f>[88]STOR951!$E$25</f>
        <v>52</v>
      </c>
      <c r="R339" s="16">
        <v>51</v>
      </c>
    </row>
    <row r="340" spans="1:18" ht="13.5" customHeight="1" x14ac:dyDescent="0.2">
      <c r="A340" s="1">
        <v>36399</v>
      </c>
      <c r="C340" s="7">
        <f>[36]STOR951!$D$13</f>
        <v>749</v>
      </c>
      <c r="D340" s="7">
        <f>[36]STOR951!$D$17</f>
        <v>1382</v>
      </c>
      <c r="E340" s="7">
        <f>[36]STOR951!$D$21</f>
        <v>390</v>
      </c>
      <c r="F340" s="7">
        <f>[36]STOR951!$D$25</f>
        <v>2521</v>
      </c>
      <c r="I340" s="8">
        <f>[36]STOR951!$G$13</f>
        <v>0.78925184404636461</v>
      </c>
      <c r="J340" s="8">
        <f>[36]STOR951!$G$17</f>
        <v>0.76395798783858482</v>
      </c>
      <c r="K340" s="8">
        <f>[36]STOR951!$G$21</f>
        <v>0.79591836734693877</v>
      </c>
      <c r="L340" s="8">
        <f>[36]STOR951!$G$25</f>
        <v>0.78633811603243919</v>
      </c>
      <c r="N340" s="7">
        <f>[36]STOR951!$E$13</f>
        <v>20</v>
      </c>
      <c r="O340" s="7">
        <f>[36]STOR951!$E$17</f>
        <v>51</v>
      </c>
      <c r="P340" s="7">
        <f>[36]STOR951!$E$21</f>
        <v>-2</v>
      </c>
      <c r="Q340" s="7">
        <f>[36]STOR951!$E$25</f>
        <v>69</v>
      </c>
      <c r="R340" s="16">
        <v>41.7</v>
      </c>
    </row>
    <row r="341" spans="1:18" ht="13.5" customHeight="1" x14ac:dyDescent="0.2">
      <c r="A341" s="1">
        <v>36035</v>
      </c>
      <c r="C341" s="7">
        <v>804</v>
      </c>
      <c r="D341" s="7">
        <v>1500</v>
      </c>
      <c r="E341" s="7">
        <v>368</v>
      </c>
      <c r="F341" s="7">
        <v>2672</v>
      </c>
      <c r="G341">
        <v>2698</v>
      </c>
      <c r="H341" s="6">
        <f>G341-F341</f>
        <v>26</v>
      </c>
      <c r="I341" s="8">
        <v>0.88546255506607929</v>
      </c>
      <c r="J341" s="8">
        <v>0.83798882681564246</v>
      </c>
      <c r="K341" s="8">
        <v>0.76348547717842319</v>
      </c>
      <c r="L341" s="8">
        <v>0.8334373050530256</v>
      </c>
      <c r="N341" s="7">
        <v>10</v>
      </c>
      <c r="O341" s="7">
        <v>40</v>
      </c>
      <c r="P341" s="7">
        <v>7</v>
      </c>
      <c r="Q341" s="7">
        <v>57</v>
      </c>
      <c r="R341" s="16">
        <v>75.7</v>
      </c>
    </row>
    <row r="342" spans="1:18" ht="13.5" customHeight="1" x14ac:dyDescent="0.2">
      <c r="A342" s="1">
        <v>35671</v>
      </c>
      <c r="C342" s="7">
        <v>554</v>
      </c>
      <c r="D342" s="7">
        <v>1327</v>
      </c>
      <c r="E342" s="7">
        <v>331</v>
      </c>
      <c r="F342" s="7">
        <v>2212</v>
      </c>
      <c r="G342">
        <v>2336</v>
      </c>
      <c r="H342" s="6">
        <f>G342-F342</f>
        <v>124</v>
      </c>
      <c r="I342" s="8">
        <v>0.61899441340782124</v>
      </c>
      <c r="J342" s="8">
        <v>0.72752192982456143</v>
      </c>
      <c r="K342" s="8">
        <v>0.69246861924686187</v>
      </c>
      <c r="L342" s="8">
        <v>0.68995633187772931</v>
      </c>
      <c r="N342" s="7">
        <v>23</v>
      </c>
      <c r="O342" s="7">
        <v>55</v>
      </c>
      <c r="P342" s="7">
        <v>6</v>
      </c>
      <c r="Q342" s="7">
        <v>84</v>
      </c>
      <c r="R342" s="16">
        <v>47.1</v>
      </c>
    </row>
    <row r="343" spans="1:18" ht="13.5" customHeight="1" x14ac:dyDescent="0.2">
      <c r="A343" s="1">
        <v>35307</v>
      </c>
      <c r="C343" s="7">
        <v>491</v>
      </c>
      <c r="D343" s="7">
        <v>1315</v>
      </c>
      <c r="E343" s="7">
        <v>314</v>
      </c>
      <c r="F343" s="7">
        <v>2120</v>
      </c>
      <c r="G343">
        <v>2240</v>
      </c>
      <c r="H343" s="6">
        <f>G343-F343</f>
        <v>120</v>
      </c>
      <c r="I343" s="8">
        <v>0.54860335195530729</v>
      </c>
      <c r="J343" s="8">
        <v>0.7209429824561403</v>
      </c>
      <c r="K343" s="8">
        <v>0.65690376569037656</v>
      </c>
      <c r="L343" s="8">
        <v>0.66126013724266997</v>
      </c>
      <c r="N343" s="7">
        <v>30</v>
      </c>
      <c r="O343" s="7">
        <v>65</v>
      </c>
      <c r="P343" s="7">
        <v>-1</v>
      </c>
      <c r="Q343" s="7">
        <v>94</v>
      </c>
      <c r="R343" s="16">
        <v>71</v>
      </c>
    </row>
    <row r="344" spans="1:18" ht="13.5" customHeight="1" x14ac:dyDescent="0.2">
      <c r="A344" s="1">
        <v>34943</v>
      </c>
      <c r="C344">
        <v>680</v>
      </c>
      <c r="D344">
        <v>1400</v>
      </c>
      <c r="E344">
        <v>387</v>
      </c>
      <c r="F344">
        <v>2467</v>
      </c>
      <c r="G344">
        <v>2495</v>
      </c>
      <c r="H344" s="6">
        <f>G344-F344</f>
        <v>28</v>
      </c>
      <c r="I344" s="8">
        <v>0.74889867841409696</v>
      </c>
      <c r="J344" s="8">
        <v>0.78212290502793291</v>
      </c>
      <c r="K344" s="8">
        <v>0.80290456431535273</v>
      </c>
      <c r="L344" s="8">
        <v>0.77578616352201257</v>
      </c>
      <c r="N344">
        <v>1</v>
      </c>
      <c r="O344">
        <v>49</v>
      </c>
      <c r="P344">
        <v>1</v>
      </c>
      <c r="Q344">
        <v>51</v>
      </c>
      <c r="R344" s="16">
        <v>68</v>
      </c>
    </row>
    <row r="345" spans="1:18" ht="13.5" customHeight="1" x14ac:dyDescent="0.2">
      <c r="A345" s="1">
        <v>34579</v>
      </c>
      <c r="C345">
        <v>807</v>
      </c>
      <c r="D345">
        <v>1508</v>
      </c>
      <c r="E345">
        <v>392</v>
      </c>
      <c r="F345">
        <v>2707</v>
      </c>
      <c r="G345">
        <v>2607</v>
      </c>
      <c r="H345" s="6">
        <f>G345-F345</f>
        <v>-100</v>
      </c>
      <c r="I345" s="8">
        <v>0.88876651982378851</v>
      </c>
      <c r="J345" s="8">
        <v>0.84245810055865922</v>
      </c>
      <c r="K345" s="8">
        <v>0.81327800829875518</v>
      </c>
      <c r="L345" s="8">
        <v>0.8512578616352201</v>
      </c>
      <c r="N345">
        <v>25</v>
      </c>
      <c r="O345">
        <v>50</v>
      </c>
      <c r="P345">
        <v>8</v>
      </c>
      <c r="Q345">
        <v>83</v>
      </c>
      <c r="R345" s="16">
        <v>62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36770</v>
      </c>
      <c r="C348" s="7">
        <f>[89]STOR951!$D$13</f>
        <v>532</v>
      </c>
      <c r="D348" s="7">
        <f>[89]STOR951!$D$17</f>
        <v>1294</v>
      </c>
      <c r="E348" s="7">
        <f>[89]STOR951!$D$21</f>
        <v>360</v>
      </c>
      <c r="F348" s="7">
        <f>[89]STOR951!$D$25</f>
        <v>2186</v>
      </c>
      <c r="G348">
        <v>2190</v>
      </c>
      <c r="H348" s="6">
        <f>G348-F348</f>
        <v>4</v>
      </c>
      <c r="I348" s="8">
        <f>[89]STOR951!$G$13</f>
        <v>0.55823714585519413</v>
      </c>
      <c r="J348" s="8">
        <f>[89]STOR951!$G$17</f>
        <v>0.70517711171662123</v>
      </c>
      <c r="K348" s="8">
        <f>[89]STOR951!$G$21</f>
        <v>0.71146245059288538</v>
      </c>
      <c r="L348" s="8">
        <f>[89]STOR951!$G$25</f>
        <v>0.66363084395871286</v>
      </c>
      <c r="N348" s="7">
        <f>[89]STOR951!$E$13</f>
        <v>3</v>
      </c>
      <c r="O348" s="7">
        <f>[89]STOR951!$E$17</f>
        <v>40</v>
      </c>
      <c r="P348" s="7">
        <f>[89]STOR951!$E$21</f>
        <v>-1</v>
      </c>
      <c r="Q348" s="7">
        <f>[89]STOR951!$E$25</f>
        <v>42</v>
      </c>
      <c r="R348" s="16">
        <v>33.299999999999997</v>
      </c>
    </row>
    <row r="349" spans="1:18" ht="13.5" customHeight="1" x14ac:dyDescent="0.2">
      <c r="A349" s="1">
        <v>36406</v>
      </c>
      <c r="C349" s="7">
        <f>[37]STOR951!$D$13</f>
        <v>764</v>
      </c>
      <c r="D349" s="7">
        <f>[37]STOR951!$D$17</f>
        <v>1427</v>
      </c>
      <c r="E349" s="7">
        <f>[37]STOR951!$D$21</f>
        <v>396</v>
      </c>
      <c r="F349" s="7">
        <f>[37]STOR951!$D$25</f>
        <v>2587</v>
      </c>
      <c r="G349">
        <v>2632</v>
      </c>
      <c r="H349" s="6">
        <f>G349-F349</f>
        <v>45</v>
      </c>
      <c r="I349" s="8">
        <f>[37]STOR951!$G$13</f>
        <v>0.8050579557428873</v>
      </c>
      <c r="J349" s="8">
        <f>[37]STOR951!$G$17</f>
        <v>0.78883360972913208</v>
      </c>
      <c r="K349" s="8">
        <f>[37]STOR951!$G$21</f>
        <v>0.80816326530612248</v>
      </c>
      <c r="L349" s="8">
        <f>[37]STOR951!$G$25</f>
        <v>0.80692451653150343</v>
      </c>
      <c r="N349" s="7">
        <f>[37]STOR951!$E$13</f>
        <v>15</v>
      </c>
      <c r="O349" s="7">
        <f>[37]STOR951!$E$17</f>
        <v>45</v>
      </c>
      <c r="P349" s="7">
        <f>[37]STOR951!$E$21</f>
        <v>6</v>
      </c>
      <c r="Q349" s="7">
        <f>[37]STOR951!$E$25</f>
        <v>66</v>
      </c>
      <c r="R349" s="16">
        <v>36.700000000000003</v>
      </c>
    </row>
    <row r="350" spans="1:18" ht="13.5" customHeight="1" x14ac:dyDescent="0.2">
      <c r="A350" s="1">
        <v>36042</v>
      </c>
      <c r="C350" s="7">
        <v>802</v>
      </c>
      <c r="D350" s="7">
        <v>1536</v>
      </c>
      <c r="E350" s="7">
        <v>369</v>
      </c>
      <c r="F350" s="7">
        <v>2707</v>
      </c>
      <c r="I350" s="8">
        <v>0.88325991189427311</v>
      </c>
      <c r="J350" s="8">
        <v>0.85810055865921786</v>
      </c>
      <c r="K350" s="8">
        <v>0.76556016597510368</v>
      </c>
      <c r="L350" s="8">
        <v>0.84435433562071116</v>
      </c>
      <c r="N350" s="7">
        <v>-2</v>
      </c>
      <c r="O350" s="7">
        <v>36</v>
      </c>
      <c r="P350" s="7">
        <v>1</v>
      </c>
      <c r="Q350" s="7">
        <v>35</v>
      </c>
      <c r="R350" s="16">
        <v>76.7</v>
      </c>
    </row>
    <row r="351" spans="1:18" ht="13.5" customHeight="1" x14ac:dyDescent="0.2">
      <c r="A351" s="1">
        <v>35678</v>
      </c>
      <c r="C351" s="7">
        <v>585</v>
      </c>
      <c r="D351" s="7">
        <v>1386</v>
      </c>
      <c r="E351" s="7">
        <v>337</v>
      </c>
      <c r="F351" s="7">
        <v>2308</v>
      </c>
      <c r="I351" s="8">
        <v>0.65363128491620115</v>
      </c>
      <c r="J351" s="8">
        <v>0.75986842105263153</v>
      </c>
      <c r="K351" s="8">
        <v>0.70502092050209209</v>
      </c>
      <c r="L351" s="8">
        <v>0.71990018714909543</v>
      </c>
      <c r="N351" s="7">
        <v>31</v>
      </c>
      <c r="O351" s="7">
        <v>59</v>
      </c>
      <c r="P351" s="7">
        <v>6</v>
      </c>
      <c r="Q351" s="7">
        <v>96</v>
      </c>
      <c r="R351" s="16">
        <v>60.2</v>
      </c>
    </row>
    <row r="352" spans="1:18" ht="13.5" customHeight="1" x14ac:dyDescent="0.2">
      <c r="A352" s="1">
        <v>35314</v>
      </c>
      <c r="C352" s="7">
        <v>515</v>
      </c>
      <c r="D352" s="7">
        <v>1382</v>
      </c>
      <c r="E352" s="7">
        <v>321</v>
      </c>
      <c r="F352" s="7">
        <v>2218</v>
      </c>
      <c r="I352" s="8">
        <v>0.57541899441340782</v>
      </c>
      <c r="J352" s="8">
        <v>0.75767543859649122</v>
      </c>
      <c r="K352" s="8">
        <v>0.67154811715481166</v>
      </c>
      <c r="L352" s="8">
        <v>0.69182782283218969</v>
      </c>
      <c r="N352" s="7">
        <v>24</v>
      </c>
      <c r="O352" s="7">
        <v>67</v>
      </c>
      <c r="P352" s="7">
        <v>7</v>
      </c>
      <c r="Q352" s="7">
        <v>98</v>
      </c>
      <c r="R352" s="16">
        <v>83</v>
      </c>
    </row>
    <row r="353" spans="1:18" ht="13.5" customHeight="1" x14ac:dyDescent="0.2">
      <c r="A353" s="1">
        <v>34950</v>
      </c>
      <c r="C353">
        <v>700</v>
      </c>
      <c r="D353">
        <v>1453</v>
      </c>
      <c r="E353">
        <v>390</v>
      </c>
      <c r="F353">
        <v>2543</v>
      </c>
      <c r="I353" s="8">
        <v>0.77092511013215859</v>
      </c>
      <c r="J353" s="8">
        <v>0.81173184357541894</v>
      </c>
      <c r="K353" s="8">
        <v>0.8091286307053942</v>
      </c>
      <c r="L353" s="8">
        <v>0.79968553459119496</v>
      </c>
      <c r="N353">
        <v>20</v>
      </c>
      <c r="O353">
        <v>53</v>
      </c>
      <c r="P353">
        <v>3</v>
      </c>
      <c r="Q353">
        <v>76</v>
      </c>
      <c r="R353" s="16">
        <v>78</v>
      </c>
    </row>
    <row r="354" spans="1:18" ht="13.5" customHeight="1" x14ac:dyDescent="0.2">
      <c r="A354" s="1">
        <v>34586</v>
      </c>
      <c r="C354">
        <v>819</v>
      </c>
      <c r="D354">
        <v>1557</v>
      </c>
      <c r="E354">
        <v>407</v>
      </c>
      <c r="F354">
        <v>2783</v>
      </c>
      <c r="I354" s="8">
        <v>0.90198237885462551</v>
      </c>
      <c r="J354" s="8">
        <v>0.86983240223463687</v>
      </c>
      <c r="K354" s="8">
        <v>0.84439834024896265</v>
      </c>
      <c r="L354" s="8">
        <v>0.87515723270440249</v>
      </c>
      <c r="N354">
        <v>12</v>
      </c>
      <c r="O354">
        <v>49</v>
      </c>
      <c r="P354">
        <v>15</v>
      </c>
      <c r="Q354">
        <v>76</v>
      </c>
      <c r="R354" s="16">
        <v>71</v>
      </c>
    </row>
    <row r="355" spans="1:18" ht="13.5" customHeight="1" x14ac:dyDescent="0.2">
      <c r="R355" s="16"/>
    </row>
    <row r="356" spans="1:18" ht="13.5" customHeight="1" x14ac:dyDescent="0.2">
      <c r="R356" s="16"/>
    </row>
    <row r="357" spans="1:18" ht="13.5" customHeight="1" x14ac:dyDescent="0.2">
      <c r="A357" s="1">
        <v>36777</v>
      </c>
      <c r="C357" s="7">
        <f>[90]STOR951!$D$13</f>
        <v>549</v>
      </c>
      <c r="D357" s="7">
        <f>[90]STOR951!$D$17</f>
        <v>1344</v>
      </c>
      <c r="E357" s="7">
        <f>[90]STOR951!$D$21</f>
        <v>365</v>
      </c>
      <c r="F357" s="7">
        <f>[90]STOR951!$D$25</f>
        <v>2258</v>
      </c>
      <c r="I357" s="8">
        <f>[90]STOR951!$G$13</f>
        <v>0.57607555089192031</v>
      </c>
      <c r="J357" s="8">
        <f>[90]STOR951!$G$17</f>
        <v>0.73242506811989105</v>
      </c>
      <c r="K357" s="8">
        <f>[90]STOR951!$G$21</f>
        <v>0.72134387351778662</v>
      </c>
      <c r="L357" s="8">
        <f>[90]STOR951!$G$25</f>
        <v>0.68548876745598053</v>
      </c>
      <c r="N357" s="7">
        <f>[90]STOR951!$E$13</f>
        <v>17</v>
      </c>
      <c r="O357" s="7">
        <f>[90]STOR951!$E$17</f>
        <v>50</v>
      </c>
      <c r="P357" s="7">
        <f>[90]STOR951!$E$21</f>
        <v>5</v>
      </c>
      <c r="Q357" s="7">
        <f>[90]STOR951!$E$25</f>
        <v>72</v>
      </c>
      <c r="R357" s="16">
        <v>45.1</v>
      </c>
    </row>
    <row r="358" spans="1:18" ht="13.5" customHeight="1" x14ac:dyDescent="0.2">
      <c r="A358" s="1">
        <v>36413</v>
      </c>
      <c r="C358" s="7">
        <f>[38]STOR951!$D$13</f>
        <v>782</v>
      </c>
      <c r="D358" s="7">
        <f>[38]STOR951!$D$17</f>
        <v>1482</v>
      </c>
      <c r="E358" s="7">
        <f>[38]STOR951!$D$21</f>
        <v>404</v>
      </c>
      <c r="F358" s="7">
        <f>[38]STOR951!$D$25</f>
        <v>2668</v>
      </c>
      <c r="I358" s="8">
        <f>[38]STOR951!$G$13</f>
        <v>0.82402528977871448</v>
      </c>
      <c r="J358" s="8">
        <f>[38]STOR951!$G$17</f>
        <v>0.8192371475953566</v>
      </c>
      <c r="K358" s="8">
        <f>[38]STOR951!$G$21</f>
        <v>0.82448979591836735</v>
      </c>
      <c r="L358" s="8">
        <f>[38]STOR951!$G$25</f>
        <v>0.83218964441671861</v>
      </c>
      <c r="N358" s="7">
        <f>[38]STOR951!$E$13</f>
        <v>18</v>
      </c>
      <c r="O358" s="7">
        <f>[38]STOR951!$E$17</f>
        <v>55</v>
      </c>
      <c r="P358" s="7">
        <f>[38]STOR951!$E$21</f>
        <v>8</v>
      </c>
      <c r="Q358" s="7">
        <f>[38]STOR951!$E$25</f>
        <v>81</v>
      </c>
      <c r="R358" s="16">
        <v>56.4</v>
      </c>
    </row>
    <row r="359" spans="1:18" ht="13.5" customHeight="1" x14ac:dyDescent="0.2">
      <c r="A359" s="1">
        <v>36049</v>
      </c>
      <c r="C359" s="7">
        <v>820</v>
      </c>
      <c r="D359" s="7">
        <v>1578</v>
      </c>
      <c r="E359" s="7">
        <v>379</v>
      </c>
      <c r="F359" s="7">
        <v>2777</v>
      </c>
      <c r="I359" s="8">
        <v>0.90308370044052866</v>
      </c>
      <c r="J359" s="8">
        <v>0.88156424581005588</v>
      </c>
      <c r="K359" s="8">
        <v>0.7863070539419087</v>
      </c>
      <c r="L359" s="8">
        <v>0.86618839675608239</v>
      </c>
      <c r="N359" s="7">
        <v>18</v>
      </c>
      <c r="O359" s="7">
        <v>42</v>
      </c>
      <c r="P359" s="7">
        <v>10</v>
      </c>
      <c r="Q359" s="7">
        <v>70</v>
      </c>
      <c r="R359" s="16">
        <v>57.7</v>
      </c>
    </row>
    <row r="360" spans="1:18" ht="13.5" customHeight="1" x14ac:dyDescent="0.2">
      <c r="A360" s="1">
        <v>35685</v>
      </c>
      <c r="C360" s="7">
        <v>614</v>
      </c>
      <c r="D360" s="7">
        <v>1443</v>
      </c>
      <c r="E360" s="7">
        <v>339</v>
      </c>
      <c r="F360" s="7">
        <v>2396</v>
      </c>
      <c r="I360" s="8">
        <v>0.68603351955307268</v>
      </c>
      <c r="J360" s="8">
        <v>0.79111842105263153</v>
      </c>
      <c r="K360" s="8">
        <v>0.70920502092050208</v>
      </c>
      <c r="L360" s="8">
        <v>0.74734872114784778</v>
      </c>
      <c r="N360" s="7">
        <v>29</v>
      </c>
      <c r="O360" s="7">
        <v>57</v>
      </c>
      <c r="P360" s="7">
        <v>2</v>
      </c>
      <c r="Q360" s="7">
        <v>88</v>
      </c>
      <c r="R360" s="16">
        <v>57.7</v>
      </c>
    </row>
    <row r="361" spans="1:18" ht="13.5" customHeight="1" x14ac:dyDescent="0.2">
      <c r="A361" s="1">
        <v>35321</v>
      </c>
      <c r="C361" s="7">
        <v>544</v>
      </c>
      <c r="D361" s="7">
        <v>1434</v>
      </c>
      <c r="E361" s="7">
        <v>324</v>
      </c>
      <c r="F361" s="7">
        <v>2302</v>
      </c>
      <c r="I361" s="8">
        <v>0.60782122905027935</v>
      </c>
      <c r="J361" s="8">
        <v>0.78618421052631582</v>
      </c>
      <c r="K361" s="8">
        <v>0.67782426778242677</v>
      </c>
      <c r="L361" s="8">
        <v>0.71802869619463505</v>
      </c>
      <c r="N361" s="7">
        <v>29</v>
      </c>
      <c r="O361" s="7">
        <v>52</v>
      </c>
      <c r="P361" s="7">
        <v>3</v>
      </c>
      <c r="Q361" s="7">
        <v>84</v>
      </c>
      <c r="R361" s="16">
        <v>70.099999999999994</v>
      </c>
    </row>
    <row r="362" spans="1:18" ht="13.5" customHeight="1" x14ac:dyDescent="0.2">
      <c r="A362" s="1">
        <v>34957</v>
      </c>
      <c r="C362">
        <v>718</v>
      </c>
      <c r="D362">
        <v>1499</v>
      </c>
      <c r="E362">
        <v>397</v>
      </c>
      <c r="F362">
        <v>2614</v>
      </c>
      <c r="I362" s="8">
        <v>0.79074889867841414</v>
      </c>
      <c r="J362" s="8">
        <v>0.83743016759776534</v>
      </c>
      <c r="K362" s="8">
        <v>0.82365145228215764</v>
      </c>
      <c r="L362" s="8">
        <v>0.82201257861635224</v>
      </c>
      <c r="N362">
        <v>18</v>
      </c>
      <c r="O362">
        <v>46</v>
      </c>
      <c r="P362">
        <v>7</v>
      </c>
      <c r="Q362">
        <v>71</v>
      </c>
      <c r="R362" s="16">
        <v>74</v>
      </c>
    </row>
    <row r="363" spans="1:18" ht="13.5" customHeight="1" x14ac:dyDescent="0.2">
      <c r="A363" s="1">
        <v>34593</v>
      </c>
      <c r="C363">
        <v>834</v>
      </c>
      <c r="D363">
        <v>1598</v>
      </c>
      <c r="E363">
        <v>418</v>
      </c>
      <c r="F363">
        <v>2850</v>
      </c>
      <c r="I363" s="8">
        <v>0.91850220264317184</v>
      </c>
      <c r="J363" s="8">
        <v>0.89273743016759777</v>
      </c>
      <c r="K363" s="8">
        <v>0.86721991701244816</v>
      </c>
      <c r="L363" s="8">
        <v>0.89622641509433965</v>
      </c>
      <c r="N363">
        <v>15</v>
      </c>
      <c r="O363">
        <v>41</v>
      </c>
      <c r="P363">
        <v>11</v>
      </c>
      <c r="Q363">
        <v>67</v>
      </c>
      <c r="R363" s="16">
        <v>69</v>
      </c>
    </row>
    <row r="364" spans="1:18" ht="13.5" customHeight="1" x14ac:dyDescent="0.2">
      <c r="R364" s="16"/>
    </row>
    <row r="365" spans="1:18" ht="13.5" customHeight="1" x14ac:dyDescent="0.2">
      <c r="R365" s="16"/>
    </row>
    <row r="366" spans="1:18" ht="13.5" customHeight="1" x14ac:dyDescent="0.2">
      <c r="A366" s="1">
        <v>36784</v>
      </c>
      <c r="C366" s="7">
        <f>[91]STOR951!$D$13</f>
        <v>566</v>
      </c>
      <c r="D366" s="7">
        <f>[91]STOR951!$D$17</f>
        <v>1392</v>
      </c>
      <c r="E366" s="7">
        <f>[91]STOR951!$D$21</f>
        <v>367</v>
      </c>
      <c r="F366" s="7">
        <f>[91]STOR951!$D$25</f>
        <v>2325</v>
      </c>
      <c r="I366" s="8">
        <f>[91]STOR951!$G$13</f>
        <v>0.59391395592864638</v>
      </c>
      <c r="J366" s="8">
        <f>[91]STOR951!$G$17</f>
        <v>0.75858310626702996</v>
      </c>
      <c r="K366" s="8">
        <f>[91]STOR951!$G$21</f>
        <v>0.72529644268774707</v>
      </c>
      <c r="L366" s="8">
        <f>[91]STOR951!$G$25</f>
        <v>0.70582877959927137</v>
      </c>
      <c r="N366" s="7">
        <f>[91]STOR951!$E$13</f>
        <v>17</v>
      </c>
      <c r="O366" s="7">
        <f>[91]STOR951!$E$17</f>
        <v>48</v>
      </c>
      <c r="P366" s="7">
        <f>[91]STOR951!$E$21</f>
        <v>2</v>
      </c>
      <c r="Q366" s="7">
        <f>[91]STOR951!$E$25</f>
        <v>67</v>
      </c>
      <c r="R366" s="16">
        <v>62.2</v>
      </c>
    </row>
    <row r="367" spans="1:18" ht="13.5" customHeight="1" x14ac:dyDescent="0.2">
      <c r="A367" s="1">
        <v>36420</v>
      </c>
      <c r="C367" s="7">
        <f>[39]STOR951!$D$13</f>
        <v>806</v>
      </c>
      <c r="D367" s="7">
        <f>[39]STOR951!$D$17</f>
        <v>1528</v>
      </c>
      <c r="E367" s="7">
        <f>[39]STOR951!$D$21</f>
        <v>412</v>
      </c>
      <c r="F367" s="7">
        <f>[39]STOR951!$D$25</f>
        <v>2746</v>
      </c>
      <c r="I367" s="8">
        <f>[39]STOR951!$G$13</f>
        <v>0.84931506849315064</v>
      </c>
      <c r="J367" s="8">
        <f>[39]STOR951!$G$17</f>
        <v>0.84466556108347157</v>
      </c>
      <c r="K367" s="8">
        <f>[39]STOR951!$G$21</f>
        <v>0.84081632653061222</v>
      </c>
      <c r="L367" s="8">
        <f>[39]STOR951!$G$25</f>
        <v>0.85651902682470371</v>
      </c>
      <c r="N367" s="7">
        <f>[39]STOR951!$E$13</f>
        <v>24</v>
      </c>
      <c r="O367" s="7">
        <f>[39]STOR951!$E$17</f>
        <v>46</v>
      </c>
      <c r="P367" s="7">
        <f>[39]STOR951!$E$21</f>
        <v>8</v>
      </c>
      <c r="Q367" s="7">
        <f>[39]STOR951!$E$25</f>
        <v>78</v>
      </c>
      <c r="R367" s="16">
        <v>72.599999999999994</v>
      </c>
    </row>
    <row r="368" spans="1:18" ht="13.5" customHeight="1" x14ac:dyDescent="0.2">
      <c r="A368" s="1">
        <v>36056</v>
      </c>
      <c r="C368" s="7">
        <v>830</v>
      </c>
      <c r="D368" s="7">
        <v>1609</v>
      </c>
      <c r="E368" s="7">
        <v>390</v>
      </c>
      <c r="F368" s="7">
        <v>2829</v>
      </c>
      <c r="I368" s="8">
        <v>0.91409691629955947</v>
      </c>
      <c r="J368" s="8">
        <v>0.89888268156424578</v>
      </c>
      <c r="K368" s="8">
        <v>0.8091286307053942</v>
      </c>
      <c r="L368" s="8">
        <v>0.88240798502807238</v>
      </c>
      <c r="N368" s="7">
        <v>10</v>
      </c>
      <c r="O368" s="7">
        <v>31</v>
      </c>
      <c r="P368" s="7">
        <v>11</v>
      </c>
      <c r="Q368" s="7">
        <v>52</v>
      </c>
      <c r="R368" s="16">
        <v>62</v>
      </c>
    </row>
    <row r="369" spans="1:22" ht="13.5" customHeight="1" x14ac:dyDescent="0.2">
      <c r="A369" s="1">
        <v>35692</v>
      </c>
      <c r="C369" s="7">
        <v>629</v>
      </c>
      <c r="D369" s="7">
        <v>1494</v>
      </c>
      <c r="E369" s="7">
        <v>346</v>
      </c>
      <c r="F369" s="7">
        <v>2469</v>
      </c>
      <c r="I369" s="8">
        <v>0.70279329608938546</v>
      </c>
      <c r="J369" s="8">
        <v>0.81907894736842102</v>
      </c>
      <c r="K369" s="8">
        <v>0.72384937238493718</v>
      </c>
      <c r="L369" s="8">
        <v>0.7701185277604492</v>
      </c>
      <c r="N369" s="7">
        <v>15</v>
      </c>
      <c r="O369" s="7">
        <v>51</v>
      </c>
      <c r="P369" s="7">
        <v>7</v>
      </c>
      <c r="Q369" s="7">
        <v>73</v>
      </c>
      <c r="R369" s="16">
        <v>49.7</v>
      </c>
    </row>
    <row r="370" spans="1:22" ht="13.5" customHeight="1" x14ac:dyDescent="0.2">
      <c r="A370" s="1">
        <v>35328</v>
      </c>
      <c r="C370" s="7">
        <v>570</v>
      </c>
      <c r="D370" s="7">
        <v>1491</v>
      </c>
      <c r="E370" s="7">
        <v>330</v>
      </c>
      <c r="F370" s="7">
        <v>2391</v>
      </c>
      <c r="I370" s="8">
        <v>0.63687150837988826</v>
      </c>
      <c r="J370" s="8">
        <v>0.81743421052631582</v>
      </c>
      <c r="K370" s="8">
        <v>0.69037656903765687</v>
      </c>
      <c r="L370" s="8">
        <v>0.7457891453524641</v>
      </c>
      <c r="N370" s="7">
        <v>26</v>
      </c>
      <c r="O370" s="7">
        <v>57</v>
      </c>
      <c r="P370" s="7">
        <v>6</v>
      </c>
      <c r="Q370" s="7">
        <v>89</v>
      </c>
      <c r="R370" s="16">
        <v>66.900000000000006</v>
      </c>
    </row>
    <row r="371" spans="1:22" ht="13.5" customHeight="1" x14ac:dyDescent="0.2">
      <c r="A371" s="1">
        <v>34964</v>
      </c>
      <c r="C371">
        <v>737</v>
      </c>
      <c r="D371">
        <v>1545</v>
      </c>
      <c r="E371">
        <v>401</v>
      </c>
      <c r="F371">
        <v>2683</v>
      </c>
      <c r="I371" s="8">
        <v>0.81167400881057272</v>
      </c>
      <c r="J371" s="8">
        <v>0.86312849162011174</v>
      </c>
      <c r="K371" s="8">
        <v>0.83195020746887971</v>
      </c>
      <c r="L371" s="8">
        <v>0.84371069182389935</v>
      </c>
      <c r="N371">
        <v>19</v>
      </c>
      <c r="O371">
        <v>46</v>
      </c>
      <c r="P371">
        <v>4</v>
      </c>
      <c r="Q371">
        <v>69</v>
      </c>
      <c r="R371" s="16">
        <v>71</v>
      </c>
      <c r="S371">
        <v>62</v>
      </c>
      <c r="T371">
        <v>45</v>
      </c>
      <c r="U371">
        <v>40</v>
      </c>
      <c r="V371">
        <v>35</v>
      </c>
    </row>
    <row r="372" spans="1:22" ht="13.5" customHeight="1" x14ac:dyDescent="0.2">
      <c r="A372" s="1">
        <v>34600</v>
      </c>
      <c r="C372">
        <v>847</v>
      </c>
      <c r="D372">
        <v>1641</v>
      </c>
      <c r="E372">
        <v>416</v>
      </c>
      <c r="F372">
        <v>2904</v>
      </c>
      <c r="I372" s="8">
        <v>0.93281938325991187</v>
      </c>
      <c r="J372" s="8">
        <v>0.9167597765363128</v>
      </c>
      <c r="K372" s="8">
        <v>0.86307053941908718</v>
      </c>
      <c r="L372" s="8">
        <v>0.91320754716981134</v>
      </c>
      <c r="N372">
        <v>13</v>
      </c>
      <c r="O372">
        <v>43</v>
      </c>
      <c r="P372">
        <v>-2</v>
      </c>
      <c r="Q372">
        <v>54</v>
      </c>
      <c r="R372" s="16">
        <v>64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36791</v>
      </c>
      <c r="C375" s="7">
        <f>[92]STOR951!$D$13</f>
        <v>584</v>
      </c>
      <c r="D375" s="7">
        <f>[92]STOR951!$D$17</f>
        <v>1449</v>
      </c>
      <c r="E375" s="7">
        <f>[92]STOR951!$D$21</f>
        <v>369</v>
      </c>
      <c r="F375" s="7">
        <f>[92]STOR951!$D$25</f>
        <v>2402</v>
      </c>
      <c r="I375" s="8">
        <f>[92]STOR951!$G$13</f>
        <v>0.61280167890870929</v>
      </c>
      <c r="J375" s="8">
        <f>[92]STOR951!$G$17</f>
        <v>0.7896457765667575</v>
      </c>
      <c r="K375" s="8">
        <f>[92]STOR951!$G$21</f>
        <v>0.72924901185770752</v>
      </c>
      <c r="L375" s="8">
        <f>[92]STOR951!$G$25</f>
        <v>0.7292046144505161</v>
      </c>
      <c r="N375" s="7">
        <f>[92]STOR951!$E$13</f>
        <v>18</v>
      </c>
      <c r="O375" s="7">
        <f>[92]STOR951!$E$17</f>
        <v>57</v>
      </c>
      <c r="P375" s="7">
        <f>[92]STOR951!$E$21</f>
        <v>2</v>
      </c>
      <c r="Q375" s="7">
        <f>[92]STOR951!$E$25</f>
        <v>77</v>
      </c>
      <c r="R375" s="16">
        <v>72.7</v>
      </c>
    </row>
    <row r="376" spans="1:22" ht="13.5" customHeight="1" x14ac:dyDescent="0.2">
      <c r="A376" s="1">
        <v>36427</v>
      </c>
      <c r="C376" s="7">
        <f>[40]STOR951!$D$13</f>
        <v>825</v>
      </c>
      <c r="D376" s="7">
        <f>[40]STOR951!$D$17</f>
        <v>1581</v>
      </c>
      <c r="E376" s="7">
        <f>[40]STOR951!$D$21</f>
        <v>419</v>
      </c>
      <c r="F376" s="7">
        <f>[40]STOR951!$D$25</f>
        <v>2825</v>
      </c>
      <c r="I376" s="8">
        <f>[40]STOR951!$G$13</f>
        <v>0.86933614330874609</v>
      </c>
      <c r="J376" s="8">
        <f>[40]STOR951!$G$17</f>
        <v>0.87396351575456055</v>
      </c>
      <c r="K376" s="8">
        <f>[40]STOR951!$G$21</f>
        <v>0.85510204081632657</v>
      </c>
      <c r="L376" s="8">
        <f>[40]STOR951!$G$25</f>
        <v>0.88116032439176539</v>
      </c>
      <c r="N376" s="7">
        <f>[40]STOR951!$E$13</f>
        <v>19</v>
      </c>
      <c r="O376" s="7">
        <f>[40]STOR951!$E$17</f>
        <v>53</v>
      </c>
      <c r="P376" s="7">
        <f>[40]STOR951!$E$21</f>
        <v>7</v>
      </c>
      <c r="Q376" s="7">
        <f>[40]STOR951!$E$25</f>
        <v>79</v>
      </c>
      <c r="R376" s="16">
        <v>76.7</v>
      </c>
    </row>
    <row r="377" spans="1:22" ht="13.5" customHeight="1" x14ac:dyDescent="0.2">
      <c r="A377" s="1">
        <v>36063</v>
      </c>
      <c r="C377" s="7">
        <v>837</v>
      </c>
      <c r="D377" s="7">
        <v>1639</v>
      </c>
      <c r="E377" s="7">
        <v>394</v>
      </c>
      <c r="F377" s="7">
        <v>2870</v>
      </c>
      <c r="I377" s="8">
        <v>0.92180616740088106</v>
      </c>
      <c r="J377" s="8">
        <v>0.91564245810055866</v>
      </c>
      <c r="K377" s="8">
        <v>0.81742738589211617</v>
      </c>
      <c r="L377" s="8">
        <v>0.89519650655021832</v>
      </c>
      <c r="N377" s="7">
        <v>7</v>
      </c>
      <c r="O377" s="7">
        <v>30</v>
      </c>
      <c r="P377" s="7">
        <v>4</v>
      </c>
      <c r="Q377" s="7">
        <v>41</v>
      </c>
      <c r="R377" s="16">
        <v>58.4</v>
      </c>
    </row>
    <row r="378" spans="1:22" ht="13.5" customHeight="1" x14ac:dyDescent="0.2">
      <c r="A378" s="1">
        <v>35699</v>
      </c>
      <c r="C378" s="7">
        <v>658</v>
      </c>
      <c r="D378" s="7">
        <v>1546</v>
      </c>
      <c r="E378" s="7">
        <v>352</v>
      </c>
      <c r="F378" s="7">
        <v>2556</v>
      </c>
      <c r="G378">
        <v>2672</v>
      </c>
      <c r="H378" s="6">
        <f>G378-F378</f>
        <v>116</v>
      </c>
      <c r="I378" s="8">
        <v>0.73519553072625698</v>
      </c>
      <c r="J378" s="8">
        <v>0.84758771929824561</v>
      </c>
      <c r="K378" s="8">
        <v>0.7364016736401674</v>
      </c>
      <c r="L378" s="8">
        <v>0.79725514660012475</v>
      </c>
      <c r="N378" s="7">
        <v>29</v>
      </c>
      <c r="O378" s="7">
        <v>52</v>
      </c>
      <c r="P378" s="7">
        <v>6</v>
      </c>
      <c r="Q378" s="7">
        <v>87</v>
      </c>
      <c r="R378" s="16">
        <v>59.4</v>
      </c>
    </row>
    <row r="379" spans="1:22" ht="13.5" customHeight="1" x14ac:dyDescent="0.2">
      <c r="A379" s="1">
        <v>35335</v>
      </c>
      <c r="C379" s="7">
        <v>600</v>
      </c>
      <c r="D379" s="7">
        <v>1545</v>
      </c>
      <c r="E379" s="7">
        <v>330</v>
      </c>
      <c r="F379" s="7">
        <v>2475</v>
      </c>
      <c r="G379">
        <v>2597</v>
      </c>
      <c r="H379" s="6">
        <f>G379-F379</f>
        <v>122</v>
      </c>
      <c r="I379" s="8">
        <v>0.67039106145251393</v>
      </c>
      <c r="J379" s="8">
        <v>0.84703947368421051</v>
      </c>
      <c r="K379" s="8">
        <v>0.69037656903765687</v>
      </c>
      <c r="L379" s="8">
        <v>0.77199001871490958</v>
      </c>
      <c r="N379" s="7">
        <v>30</v>
      </c>
      <c r="O379" s="7">
        <v>54</v>
      </c>
      <c r="P379" s="7">
        <v>0</v>
      </c>
      <c r="Q379" s="7">
        <v>84</v>
      </c>
      <c r="R379" s="16">
        <v>63</v>
      </c>
    </row>
    <row r="380" spans="1:22" ht="13.5" customHeight="1" x14ac:dyDescent="0.2">
      <c r="A380" s="1">
        <v>34971</v>
      </c>
      <c r="C380">
        <v>763</v>
      </c>
      <c r="D380">
        <v>1581</v>
      </c>
      <c r="E380">
        <v>406</v>
      </c>
      <c r="F380">
        <v>2750</v>
      </c>
      <c r="G380">
        <v>2802</v>
      </c>
      <c r="H380" s="6">
        <f>G380-F380</f>
        <v>52</v>
      </c>
      <c r="I380" s="8">
        <v>0.8403083700440529</v>
      </c>
      <c r="J380" s="8">
        <v>0.88324022346368714</v>
      </c>
      <c r="K380" s="8">
        <v>0.84232365145228216</v>
      </c>
      <c r="L380" s="8">
        <v>0.86477987421383651</v>
      </c>
      <c r="N380">
        <v>26</v>
      </c>
      <c r="O380">
        <v>36</v>
      </c>
      <c r="P380">
        <v>5</v>
      </c>
      <c r="Q380">
        <v>67</v>
      </c>
      <c r="R380" s="16">
        <v>67</v>
      </c>
      <c r="S380">
        <v>63</v>
      </c>
      <c r="T380">
        <v>48</v>
      </c>
      <c r="U380">
        <v>38</v>
      </c>
      <c r="V380">
        <v>33</v>
      </c>
    </row>
    <row r="381" spans="1:22" ht="13.5" customHeight="1" x14ac:dyDescent="0.2">
      <c r="A381" s="1">
        <v>34607</v>
      </c>
      <c r="C381">
        <v>856</v>
      </c>
      <c r="D381">
        <v>1683</v>
      </c>
      <c r="E381">
        <v>413</v>
      </c>
      <c r="F381">
        <v>2952</v>
      </c>
      <c r="G381">
        <v>2912</v>
      </c>
      <c r="H381" s="6">
        <f>G381-F381</f>
        <v>-40</v>
      </c>
      <c r="I381" s="8">
        <v>0.94273127753303965</v>
      </c>
      <c r="J381" s="8">
        <v>0.94022346368715082</v>
      </c>
      <c r="K381" s="8">
        <v>0.8568464730290456</v>
      </c>
      <c r="L381" s="8">
        <v>0.92830188679245285</v>
      </c>
      <c r="N381">
        <v>9</v>
      </c>
      <c r="O381">
        <v>42</v>
      </c>
      <c r="P381">
        <v>-3</v>
      </c>
      <c r="Q381">
        <v>48</v>
      </c>
      <c r="R381" s="16">
        <v>39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36798</v>
      </c>
      <c r="C384" s="7">
        <f>[93]STOR951!$D$13</f>
        <v>609</v>
      </c>
      <c r="D384" s="7">
        <f>[93]STOR951!$D$17</f>
        <v>1499</v>
      </c>
      <c r="E384" s="7">
        <f>[93]STOR951!$D$21</f>
        <v>372</v>
      </c>
      <c r="F384" s="7">
        <f>[93]STOR951!$D$25</f>
        <v>2480</v>
      </c>
      <c r="G384">
        <v>2473</v>
      </c>
      <c r="H384" s="6">
        <f>G384-F384</f>
        <v>-7</v>
      </c>
      <c r="I384" s="8">
        <f>[93]STOR951!$G$13</f>
        <v>0.63903462749213014</v>
      </c>
      <c r="J384" s="8">
        <f>[93]STOR951!$G$17</f>
        <v>0.81689373297002721</v>
      </c>
      <c r="K384" s="8">
        <f>[93]STOR951!$G$21</f>
        <v>0.7351778656126482</v>
      </c>
      <c r="L384" s="8">
        <f>[93]STOR951!$G$25</f>
        <v>0.75288403157255612</v>
      </c>
      <c r="N384" s="7">
        <f>[93]STOR951!$E$13</f>
        <v>25</v>
      </c>
      <c r="O384" s="7">
        <f>[93]STOR951!$E$17</f>
        <v>50</v>
      </c>
      <c r="P384" s="7">
        <f>[93]STOR951!$E$21</f>
        <v>3</v>
      </c>
      <c r="Q384" s="7">
        <f>[93]STOR951!$E$25</f>
        <v>78</v>
      </c>
      <c r="R384" s="16">
        <v>63.6</v>
      </c>
    </row>
    <row r="385" spans="1:22" ht="13.5" customHeight="1" x14ac:dyDescent="0.2">
      <c r="A385" s="1">
        <v>36434</v>
      </c>
      <c r="C385" s="7">
        <f>[41]STOR951!$D$13</f>
        <v>841</v>
      </c>
      <c r="D385" s="7">
        <f>[41]STOR951!$D$17</f>
        <v>1625</v>
      </c>
      <c r="E385" s="7">
        <f>[41]STOR951!$D$21</f>
        <v>421</v>
      </c>
      <c r="F385" s="7">
        <f>[41]STOR951!$D$25</f>
        <v>2887</v>
      </c>
      <c r="G385">
        <v>2884</v>
      </c>
      <c r="H385" s="6">
        <f>G385-F385</f>
        <v>-3</v>
      </c>
      <c r="I385" s="8">
        <f>[41]STOR951!$G$13</f>
        <v>0.88619599578503683</v>
      </c>
      <c r="J385" s="8">
        <f>[41]STOR951!$G$17</f>
        <v>0.8982863460475401</v>
      </c>
      <c r="K385" s="8">
        <f>[41]STOR951!$G$21</f>
        <v>0.85918367346938773</v>
      </c>
      <c r="L385" s="8">
        <f>[41]STOR951!$G$25</f>
        <v>0.90049906425452275</v>
      </c>
      <c r="N385" s="7">
        <f>[41]STOR951!$E$13</f>
        <v>16</v>
      </c>
      <c r="O385" s="7">
        <f>[41]STOR951!$E$17</f>
        <v>44</v>
      </c>
      <c r="P385" s="7">
        <f>[41]STOR951!$E$21</f>
        <v>2</v>
      </c>
      <c r="Q385" s="7">
        <f>[41]STOR951!$E$25</f>
        <v>62</v>
      </c>
      <c r="R385" s="16">
        <v>77.7</v>
      </c>
    </row>
    <row r="386" spans="1:22" ht="13.5" customHeight="1" x14ac:dyDescent="0.2">
      <c r="A386" s="1">
        <v>36070</v>
      </c>
      <c r="C386" s="7">
        <v>839</v>
      </c>
      <c r="D386" s="7">
        <v>1666</v>
      </c>
      <c r="E386" s="7">
        <v>406</v>
      </c>
      <c r="F386" s="7">
        <v>2911</v>
      </c>
      <c r="G386">
        <v>2928</v>
      </c>
      <c r="H386" s="6">
        <f>G386-F386</f>
        <v>17</v>
      </c>
      <c r="I386" s="8">
        <v>0.92400881057268724</v>
      </c>
      <c r="J386" s="8">
        <v>0.93072625698324019</v>
      </c>
      <c r="K386" s="8">
        <v>0.84232365145228216</v>
      </c>
      <c r="L386" s="8">
        <v>0.90798502807236436</v>
      </c>
      <c r="N386" s="7">
        <v>2</v>
      </c>
      <c r="O386" s="7">
        <v>27</v>
      </c>
      <c r="P386" s="7">
        <v>12</v>
      </c>
      <c r="Q386" s="7">
        <v>41</v>
      </c>
      <c r="R386" s="16">
        <v>72.900000000000006</v>
      </c>
    </row>
    <row r="387" spans="1:22" ht="13.5" customHeight="1" x14ac:dyDescent="0.2">
      <c r="A387" s="1">
        <v>35706</v>
      </c>
      <c r="C387" s="7">
        <v>685</v>
      </c>
      <c r="D387" s="7">
        <v>1601</v>
      </c>
      <c r="E387" s="7">
        <v>357</v>
      </c>
      <c r="F387" s="7">
        <v>2643</v>
      </c>
      <c r="I387" s="8">
        <v>0.76536312849162014</v>
      </c>
      <c r="J387" s="8">
        <v>0.87774122807017541</v>
      </c>
      <c r="K387" s="8">
        <v>0.7468619246861925</v>
      </c>
      <c r="L387" s="8">
        <v>0.82439176543980042</v>
      </c>
      <c r="N387" s="7">
        <v>27</v>
      </c>
      <c r="O387" s="7">
        <v>55</v>
      </c>
      <c r="P387" s="7">
        <v>5</v>
      </c>
      <c r="Q387" s="7">
        <v>87</v>
      </c>
      <c r="R387" s="16">
        <v>87.7</v>
      </c>
    </row>
    <row r="388" spans="1:22" ht="13.5" customHeight="1" x14ac:dyDescent="0.2">
      <c r="A388" s="1">
        <v>35342</v>
      </c>
      <c r="C388" s="7">
        <v>635</v>
      </c>
      <c r="D388" s="7">
        <v>1601</v>
      </c>
      <c r="E388" s="7">
        <v>333</v>
      </c>
      <c r="F388" s="7">
        <v>2569</v>
      </c>
      <c r="I388" s="8">
        <v>0.70949720670391059</v>
      </c>
      <c r="J388" s="8">
        <v>0.87774122807017541</v>
      </c>
      <c r="K388" s="8">
        <v>0.69665271966527198</v>
      </c>
      <c r="L388" s="8">
        <v>0.80131004366812231</v>
      </c>
      <c r="N388" s="7">
        <v>35</v>
      </c>
      <c r="O388" s="7">
        <v>56</v>
      </c>
      <c r="P388" s="7">
        <v>3</v>
      </c>
      <c r="Q388" s="7">
        <v>94</v>
      </c>
      <c r="R388" s="16">
        <v>57</v>
      </c>
    </row>
    <row r="389" spans="1:22" ht="13.5" customHeight="1" x14ac:dyDescent="0.2">
      <c r="A389" s="1">
        <v>34978</v>
      </c>
      <c r="C389">
        <v>765</v>
      </c>
      <c r="D389">
        <v>1622</v>
      </c>
      <c r="E389">
        <v>411</v>
      </c>
      <c r="F389">
        <v>2798</v>
      </c>
      <c r="I389" s="8">
        <v>0.84251101321585908</v>
      </c>
      <c r="J389" s="8">
        <v>0.90614525139664803</v>
      </c>
      <c r="K389" s="8">
        <v>0.85269709543568462</v>
      </c>
      <c r="L389" s="8">
        <v>0.87987421383647801</v>
      </c>
      <c r="N389">
        <v>2</v>
      </c>
      <c r="O389">
        <v>41</v>
      </c>
      <c r="P389">
        <v>5</v>
      </c>
      <c r="Q389">
        <v>48</v>
      </c>
      <c r="R389" s="16">
        <v>50</v>
      </c>
      <c r="S389">
        <v>67</v>
      </c>
      <c r="T389">
        <v>53</v>
      </c>
      <c r="U389">
        <v>48</v>
      </c>
      <c r="V389">
        <v>34</v>
      </c>
    </row>
    <row r="390" spans="1:22" ht="13.5" customHeight="1" x14ac:dyDescent="0.2">
      <c r="A390" s="1">
        <v>34614</v>
      </c>
      <c r="C390">
        <v>870</v>
      </c>
      <c r="D390">
        <v>1707</v>
      </c>
      <c r="E390">
        <v>420</v>
      </c>
      <c r="F390">
        <v>2997</v>
      </c>
      <c r="I390" s="8">
        <v>0.95814977973568283</v>
      </c>
      <c r="J390" s="8">
        <v>0.95363128491620108</v>
      </c>
      <c r="K390" s="8">
        <v>0.87136929460580914</v>
      </c>
      <c r="L390" s="8">
        <v>0.9424528301886792</v>
      </c>
      <c r="N390">
        <v>14</v>
      </c>
      <c r="O390">
        <v>24</v>
      </c>
      <c r="P390">
        <v>7</v>
      </c>
      <c r="Q390">
        <v>45</v>
      </c>
      <c r="R390" s="16">
        <v>52</v>
      </c>
    </row>
    <row r="391" spans="1:22" ht="13.5" customHeight="1" x14ac:dyDescent="0.2">
      <c r="R391" s="16"/>
    </row>
    <row r="392" spans="1:22" ht="13.5" customHeight="1" x14ac:dyDescent="0.2">
      <c r="R392" s="16"/>
    </row>
    <row r="393" spans="1:22" ht="13.5" customHeight="1" x14ac:dyDescent="0.2">
      <c r="A393" s="1">
        <v>36805</v>
      </c>
      <c r="C393" s="7">
        <f>[94]STOR951!$D$13</f>
        <v>621</v>
      </c>
      <c r="D393" s="7">
        <f>[94]STOR951!$D$17</f>
        <v>1546</v>
      </c>
      <c r="E393" s="7">
        <f>[94]STOR951!$D$21</f>
        <v>375</v>
      </c>
      <c r="F393" s="7">
        <f>[94]STOR951!$D$25</f>
        <v>2542</v>
      </c>
      <c r="I393" s="8">
        <f>[94]STOR951!$G$13</f>
        <v>0.65162644281217208</v>
      </c>
      <c r="J393" s="8">
        <f>[94]STOR951!$G$17</f>
        <v>0.84250681198910082</v>
      </c>
      <c r="K393" s="8">
        <f>[94]STOR951!$G$21</f>
        <v>0.74110671936758898</v>
      </c>
      <c r="L393" s="8">
        <f>[94]STOR951!$G$25</f>
        <v>0.77170613236187002</v>
      </c>
      <c r="N393" s="7">
        <f>[94]STOR951!$E$13</f>
        <v>12</v>
      </c>
      <c r="O393" s="7">
        <f>[94]STOR951!$E$17</f>
        <v>47</v>
      </c>
      <c r="P393" s="7">
        <f>[94]STOR951!$E$21</f>
        <v>3</v>
      </c>
      <c r="Q393" s="7">
        <f>[94]STOR951!$E$25</f>
        <v>62</v>
      </c>
      <c r="R393" s="16">
        <v>71.7</v>
      </c>
    </row>
    <row r="394" spans="1:22" ht="13.5" customHeight="1" x14ac:dyDescent="0.2">
      <c r="A394" s="1">
        <v>36441</v>
      </c>
      <c r="C394" s="7">
        <f>[42]STOR951!$D$13</f>
        <v>852</v>
      </c>
      <c r="D394" s="7">
        <f>[42]STOR951!$D$17</f>
        <v>1656</v>
      </c>
      <c r="E394" s="7">
        <f>[42]STOR951!$D$21</f>
        <v>428</v>
      </c>
      <c r="F394" s="7">
        <f>[42]STOR951!$D$25</f>
        <v>2936</v>
      </c>
      <c r="I394" s="8">
        <f>[42]STOR951!$G$13</f>
        <v>0.89778714436248686</v>
      </c>
      <c r="J394" s="8">
        <f>[42]STOR951!$G$17</f>
        <v>0.91542288557213936</v>
      </c>
      <c r="K394" s="8">
        <f>[42]STOR951!$G$21</f>
        <v>0.87346938775510208</v>
      </c>
      <c r="L394" s="8">
        <f>[42]STOR951!$G$25</f>
        <v>0.91578290704928256</v>
      </c>
      <c r="N394" s="7">
        <f>[42]STOR951!$E$13</f>
        <v>11</v>
      </c>
      <c r="O394" s="7">
        <f>[42]STOR951!$E$17</f>
        <v>31</v>
      </c>
      <c r="P394" s="7">
        <f>[42]STOR951!$E$21</f>
        <v>7</v>
      </c>
      <c r="Q394" s="7">
        <f>[42]STOR951!$E$25</f>
        <v>49</v>
      </c>
      <c r="R394" s="16">
        <v>81.7</v>
      </c>
    </row>
    <row r="395" spans="1:22" ht="13.5" customHeight="1" x14ac:dyDescent="0.2">
      <c r="A395" s="1">
        <v>36077</v>
      </c>
      <c r="C395" s="7">
        <v>845</v>
      </c>
      <c r="D395" s="7">
        <v>1695</v>
      </c>
      <c r="E395" s="7">
        <v>412</v>
      </c>
      <c r="F395" s="7">
        <v>2952</v>
      </c>
      <c r="I395" s="8">
        <v>0.93061674008810569</v>
      </c>
      <c r="J395" s="8">
        <v>0.94692737430167595</v>
      </c>
      <c r="K395" s="8">
        <v>0.85477178423236511</v>
      </c>
      <c r="L395" s="8">
        <v>0.9207735495945103</v>
      </c>
      <c r="N395" s="7">
        <v>6</v>
      </c>
      <c r="O395" s="7">
        <v>29</v>
      </c>
      <c r="P395" s="7">
        <v>6</v>
      </c>
      <c r="Q395" s="7">
        <v>41</v>
      </c>
      <c r="R395" s="16">
        <v>61.7</v>
      </c>
    </row>
    <row r="396" spans="1:22" ht="13.5" customHeight="1" x14ac:dyDescent="0.2">
      <c r="A396" s="1">
        <v>35713</v>
      </c>
      <c r="C396" s="7">
        <v>706</v>
      </c>
      <c r="D396" s="7">
        <v>1651</v>
      </c>
      <c r="E396" s="7">
        <v>363</v>
      </c>
      <c r="F396" s="7">
        <v>2720</v>
      </c>
      <c r="I396" s="8">
        <v>0.78882681564245805</v>
      </c>
      <c r="J396" s="8">
        <v>0.90515350877192979</v>
      </c>
      <c r="K396" s="8">
        <v>0.7594142259414226</v>
      </c>
      <c r="L396" s="8">
        <v>0.84840923268870871</v>
      </c>
      <c r="N396" s="7">
        <v>21</v>
      </c>
      <c r="O396" s="7">
        <v>50</v>
      </c>
      <c r="P396" s="7">
        <v>6</v>
      </c>
      <c r="Q396" s="7">
        <v>77</v>
      </c>
      <c r="R396" s="16">
        <v>48.7</v>
      </c>
    </row>
    <row r="397" spans="1:22" ht="13.5" customHeight="1" x14ac:dyDescent="0.2">
      <c r="A397" s="1">
        <v>35349</v>
      </c>
      <c r="C397" s="7">
        <v>642</v>
      </c>
      <c r="D397" s="7">
        <v>1629</v>
      </c>
      <c r="E397" s="7">
        <v>336</v>
      </c>
      <c r="F397" s="7">
        <v>2607</v>
      </c>
      <c r="I397" s="8">
        <v>0.71731843575418996</v>
      </c>
      <c r="J397" s="8">
        <v>0.89309210526315785</v>
      </c>
      <c r="K397" s="8">
        <v>0.70292887029288698</v>
      </c>
      <c r="L397" s="8">
        <v>0.81316281971303805</v>
      </c>
      <c r="N397" s="7">
        <v>7</v>
      </c>
      <c r="O397" s="7">
        <v>28</v>
      </c>
      <c r="P397" s="7">
        <v>3</v>
      </c>
      <c r="Q397" s="7">
        <v>38</v>
      </c>
      <c r="R397" s="16">
        <v>43.7</v>
      </c>
    </row>
    <row r="398" spans="1:22" ht="13.5" customHeight="1" x14ac:dyDescent="0.2">
      <c r="A398" s="1">
        <v>34985</v>
      </c>
      <c r="C398">
        <v>783</v>
      </c>
      <c r="D398">
        <v>1667</v>
      </c>
      <c r="E398">
        <v>418</v>
      </c>
      <c r="F398">
        <v>2868</v>
      </c>
      <c r="I398" s="8">
        <v>0.86233480176211452</v>
      </c>
      <c r="J398" s="8">
        <v>0.93128491620111731</v>
      </c>
      <c r="K398" s="8">
        <v>0.86721991701244816</v>
      </c>
      <c r="L398" s="8">
        <v>0.90188679245283021</v>
      </c>
      <c r="N398">
        <v>18</v>
      </c>
      <c r="O398">
        <v>45</v>
      </c>
      <c r="P398">
        <v>7</v>
      </c>
      <c r="Q398">
        <v>70</v>
      </c>
      <c r="R398" s="16">
        <v>56</v>
      </c>
    </row>
    <row r="399" spans="1:22" ht="13.5" customHeight="1" x14ac:dyDescent="0.2">
      <c r="A399" s="1">
        <v>34621</v>
      </c>
      <c r="C399">
        <v>873</v>
      </c>
      <c r="D399">
        <v>1726</v>
      </c>
      <c r="E399">
        <v>422</v>
      </c>
      <c r="F399">
        <v>3021</v>
      </c>
      <c r="I399" s="8">
        <v>0.96145374449339205</v>
      </c>
      <c r="J399" s="8">
        <v>0.96424581005586596</v>
      </c>
      <c r="K399" s="8">
        <v>0.87551867219917012</v>
      </c>
      <c r="L399" s="8">
        <v>0.95</v>
      </c>
      <c r="N399">
        <v>3</v>
      </c>
      <c r="O399">
        <v>19</v>
      </c>
      <c r="P399">
        <v>2</v>
      </c>
      <c r="Q399">
        <v>24</v>
      </c>
      <c r="R399" s="16">
        <v>45</v>
      </c>
    </row>
    <row r="400" spans="1:22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36812</v>
      </c>
      <c r="C402" s="7">
        <f>[95]STOR951!$D$13</f>
        <v>627</v>
      </c>
      <c r="D402" s="7">
        <f>[95]STOR951!$D$17</f>
        <v>1566</v>
      </c>
      <c r="E402" s="7">
        <f>[95]STOR951!$D$21</f>
        <v>378</v>
      </c>
      <c r="F402" s="7">
        <f>[95]STOR951!$D$25</f>
        <v>2571</v>
      </c>
      <c r="I402" s="8">
        <f>[95]STOR951!$G$13</f>
        <v>0.65792235047219305</v>
      </c>
      <c r="J402" s="8">
        <f>[95]STOR951!$G$17</f>
        <v>0.85340599455040866</v>
      </c>
      <c r="K402" s="8">
        <f>[95]STOR951!$G$21</f>
        <v>0.74703557312252966</v>
      </c>
      <c r="L402" s="8">
        <f>[95]STOR951!$G$25</f>
        <v>0.78051001821493626</v>
      </c>
      <c r="N402" s="7">
        <f>[95]STOR951!$E$13</f>
        <v>6</v>
      </c>
      <c r="O402" s="7">
        <f>[95]STOR951!$E$17</f>
        <v>20</v>
      </c>
      <c r="P402" s="7">
        <f>[95]STOR951!$E$21</f>
        <v>3</v>
      </c>
      <c r="Q402" s="7">
        <f>[95]STOR951!$E$25</f>
        <v>29</v>
      </c>
      <c r="R402" s="16">
        <v>50.9</v>
      </c>
    </row>
    <row r="403" spans="1:18" ht="13.5" customHeight="1" x14ac:dyDescent="0.2">
      <c r="A403" s="1">
        <v>36448</v>
      </c>
      <c r="C403" s="7">
        <f>[43]STOR951!$D$13</f>
        <v>860</v>
      </c>
      <c r="D403" s="7">
        <f>[43]STOR951!$D$17</f>
        <v>1688</v>
      </c>
      <c r="E403" s="7">
        <f>[43]STOR951!$D$21</f>
        <v>430</v>
      </c>
      <c r="F403" s="7">
        <f>[43]STOR951!$D$25</f>
        <v>2978</v>
      </c>
      <c r="I403" s="8">
        <f>[43]STOR951!$G$13</f>
        <v>0.90621707060063228</v>
      </c>
      <c r="J403" s="8">
        <f>[43]STOR951!$G$17</f>
        <v>0.93311221669430622</v>
      </c>
      <c r="K403" s="8">
        <f>[43]STOR951!$G$21</f>
        <v>0.87755102040816324</v>
      </c>
      <c r="L403" s="8">
        <f>[43]STOR951!$G$25</f>
        <v>0.9288833437305053</v>
      </c>
      <c r="N403" s="7">
        <f>[43]STOR951!$E$13</f>
        <v>8</v>
      </c>
      <c r="O403" s="7">
        <f>[43]STOR951!$E$17</f>
        <v>32</v>
      </c>
      <c r="P403" s="7">
        <f>[43]STOR951!$E$21</f>
        <v>2</v>
      </c>
      <c r="Q403" s="7">
        <f>[43]STOR951!$E$25</f>
        <v>42</v>
      </c>
      <c r="R403" s="16">
        <v>71.2</v>
      </c>
    </row>
    <row r="404" spans="1:18" ht="13.5" customHeight="1" x14ac:dyDescent="0.2">
      <c r="A404" s="1">
        <v>36084</v>
      </c>
      <c r="C404" s="7">
        <v>869</v>
      </c>
      <c r="D404" s="7">
        <v>1723</v>
      </c>
      <c r="E404" s="7">
        <v>418</v>
      </c>
      <c r="F404" s="7">
        <v>3010</v>
      </c>
      <c r="I404" s="8">
        <v>0.95704845814977979</v>
      </c>
      <c r="J404" s="8">
        <v>0.96256983240223459</v>
      </c>
      <c r="K404" s="8">
        <v>0.86721991701244816</v>
      </c>
      <c r="L404" s="8">
        <v>0.93886462882096067</v>
      </c>
      <c r="N404" s="7">
        <v>24</v>
      </c>
      <c r="O404" s="7">
        <v>28</v>
      </c>
      <c r="P404" s="7">
        <v>6</v>
      </c>
      <c r="Q404" s="7">
        <v>58</v>
      </c>
      <c r="R404" s="16">
        <v>43.2</v>
      </c>
    </row>
    <row r="405" spans="1:18" ht="13.5" customHeight="1" x14ac:dyDescent="0.2">
      <c r="A405" s="1">
        <v>35720</v>
      </c>
      <c r="C405" s="7">
        <v>734</v>
      </c>
      <c r="D405" s="7">
        <v>1686</v>
      </c>
      <c r="E405" s="7">
        <v>363</v>
      </c>
      <c r="F405" s="7">
        <v>2783</v>
      </c>
      <c r="I405" s="8">
        <v>0.80837004405286339</v>
      </c>
      <c r="J405" s="8">
        <v>0.94189944134078207</v>
      </c>
      <c r="K405" s="8">
        <v>0.75311203319502074</v>
      </c>
      <c r="L405" s="8">
        <v>0.86805988771054277</v>
      </c>
      <c r="N405" s="7">
        <v>28</v>
      </c>
      <c r="O405" s="7">
        <v>35</v>
      </c>
      <c r="P405" s="7">
        <v>0</v>
      </c>
      <c r="Q405" s="7">
        <v>63</v>
      </c>
      <c r="R405" s="16">
        <v>50.3</v>
      </c>
    </row>
    <row r="406" spans="1:18" ht="13.5" customHeight="1" x14ac:dyDescent="0.2">
      <c r="A406" s="1">
        <v>35356</v>
      </c>
      <c r="C406" s="7">
        <v>651</v>
      </c>
      <c r="D406" s="7">
        <v>1672</v>
      </c>
      <c r="E406" s="7">
        <v>341</v>
      </c>
      <c r="F406" s="7">
        <v>2664</v>
      </c>
      <c r="I406" s="8">
        <v>0.72737430167597761</v>
      </c>
      <c r="J406" s="8">
        <v>0.91666666666666663</v>
      </c>
      <c r="K406" s="8">
        <v>0.71338912133891208</v>
      </c>
      <c r="L406" s="8">
        <v>0.83094198378041173</v>
      </c>
      <c r="N406" s="7">
        <v>9</v>
      </c>
      <c r="O406" s="7">
        <v>43</v>
      </c>
      <c r="P406" s="7">
        <v>5</v>
      </c>
      <c r="Q406" s="7">
        <v>57</v>
      </c>
      <c r="R406" s="16">
        <v>46.3</v>
      </c>
    </row>
    <row r="407" spans="1:18" ht="13.5" customHeight="1" x14ac:dyDescent="0.2">
      <c r="A407" s="1">
        <v>34992</v>
      </c>
      <c r="C407">
        <v>801</v>
      </c>
      <c r="D407">
        <v>1696</v>
      </c>
      <c r="E407">
        <v>423</v>
      </c>
      <c r="F407">
        <v>2920</v>
      </c>
      <c r="I407" s="8">
        <v>0.88215859030837007</v>
      </c>
      <c r="J407" s="8">
        <v>0.94748603351955307</v>
      </c>
      <c r="K407" s="8">
        <v>0.87759336099585061</v>
      </c>
      <c r="L407" s="8">
        <v>0.91823899371069184</v>
      </c>
      <c r="N407">
        <v>18</v>
      </c>
      <c r="O407">
        <v>29</v>
      </c>
      <c r="P407">
        <v>5</v>
      </c>
      <c r="Q407">
        <v>52</v>
      </c>
      <c r="R407" s="16">
        <v>68</v>
      </c>
    </row>
    <row r="408" spans="1:18" ht="13.5" customHeight="1" x14ac:dyDescent="0.2">
      <c r="A408" s="1">
        <v>34628</v>
      </c>
      <c r="C408">
        <v>874</v>
      </c>
      <c r="D408">
        <v>1779</v>
      </c>
      <c r="E408">
        <v>428</v>
      </c>
      <c r="F408">
        <v>3081</v>
      </c>
      <c r="I408" s="8">
        <v>0.9625550660792952</v>
      </c>
      <c r="J408" s="8">
        <v>0.99385474860335199</v>
      </c>
      <c r="K408" s="8">
        <v>0.88796680497925307</v>
      </c>
      <c r="L408" s="8">
        <v>0.96886792452830184</v>
      </c>
      <c r="N408">
        <v>1</v>
      </c>
      <c r="O408">
        <v>53</v>
      </c>
      <c r="P408">
        <v>6</v>
      </c>
      <c r="Q408">
        <v>60</v>
      </c>
      <c r="R408" s="16">
        <v>44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36819</v>
      </c>
      <c r="C411" s="7">
        <f>[96]STOR951!$D$13</f>
        <v>649</v>
      </c>
      <c r="D411" s="7">
        <f>[96]STOR951!$D$17</f>
        <v>1613</v>
      </c>
      <c r="E411" s="7">
        <f>[96]STOR951!$D$21</f>
        <v>380</v>
      </c>
      <c r="F411" s="7">
        <f>[96]STOR951!$D$25</f>
        <v>2642</v>
      </c>
      <c r="I411" s="8">
        <f>[96]STOR951!$G$13</f>
        <v>0.68100734522560336</v>
      </c>
      <c r="J411" s="8">
        <f>[96]STOR951!$G$17</f>
        <v>0.87901907356948228</v>
      </c>
      <c r="K411" s="8">
        <f>[96]STOR951!$G$21</f>
        <v>0.75098814229249011</v>
      </c>
      <c r="L411" s="8">
        <f>[96]STOR951!$G$25</f>
        <v>0.80206435944140864</v>
      </c>
      <c r="N411" s="7">
        <f>[96]STOR951!$E$13</f>
        <v>22</v>
      </c>
      <c r="O411" s="7">
        <f>[96]STOR951!$E$17</f>
        <v>47</v>
      </c>
      <c r="P411" s="7">
        <f>[96]STOR951!$E$21</f>
        <v>2</v>
      </c>
      <c r="Q411" s="7">
        <f>[96]STOR951!$E$25</f>
        <v>71</v>
      </c>
      <c r="R411" s="16">
        <v>38.1</v>
      </c>
    </row>
    <row r="412" spans="1:18" ht="13.5" customHeight="1" x14ac:dyDescent="0.2">
      <c r="A412" s="1">
        <v>36455</v>
      </c>
      <c r="C412" s="7">
        <f>[44]STOR951!$D$13</f>
        <v>860</v>
      </c>
      <c r="D412" s="7">
        <f>[44]STOR951!$D$17</f>
        <v>1701</v>
      </c>
      <c r="E412" s="7">
        <f>[44]STOR951!$D$21</f>
        <v>430</v>
      </c>
      <c r="F412" s="7">
        <f>[44]STOR951!$D$25</f>
        <v>2991</v>
      </c>
      <c r="I412" s="8">
        <f>[44]STOR951!$G$13</f>
        <v>0.90621707060063228</v>
      </c>
      <c r="J412" s="8">
        <f>[44]STOR951!$G$17</f>
        <v>0.94029850746268662</v>
      </c>
      <c r="K412" s="8">
        <f>[44]STOR951!$G$21</f>
        <v>0.87755102040816324</v>
      </c>
      <c r="L412" s="8">
        <f>[44]STOR951!$G$25</f>
        <v>0.93293824079850285</v>
      </c>
      <c r="N412" s="7">
        <f>[44]STOR951!$E$13</f>
        <v>0</v>
      </c>
      <c r="O412" s="7">
        <f>[44]STOR951!$E$17</f>
        <v>13</v>
      </c>
      <c r="P412" s="7">
        <f>[44]STOR951!$E$21</f>
        <v>0</v>
      </c>
      <c r="Q412" s="7">
        <f>[44]STOR951!$E$25</f>
        <v>13</v>
      </c>
      <c r="R412" s="16">
        <v>36.200000000000003</v>
      </c>
    </row>
    <row r="413" spans="1:18" ht="13.5" customHeight="1" x14ac:dyDescent="0.2">
      <c r="A413" s="1">
        <v>36091</v>
      </c>
      <c r="C413" s="7">
        <v>885</v>
      </c>
      <c r="D413" s="7">
        <v>1734</v>
      </c>
      <c r="E413" s="7">
        <v>427</v>
      </c>
      <c r="F413" s="7">
        <v>3046</v>
      </c>
      <c r="I413" s="8">
        <v>0.97466960352422904</v>
      </c>
      <c r="J413" s="8">
        <v>0.96871508379888271</v>
      </c>
      <c r="K413" s="8">
        <v>0.88589211618257258</v>
      </c>
      <c r="L413" s="8">
        <v>0.95009357454772303</v>
      </c>
      <c r="N413" s="7">
        <v>16</v>
      </c>
      <c r="O413" s="7">
        <v>11</v>
      </c>
      <c r="P413" s="7">
        <v>9</v>
      </c>
      <c r="Q413" s="7">
        <v>36</v>
      </c>
      <c r="R413" s="16">
        <v>34.6</v>
      </c>
    </row>
    <row r="414" spans="1:18" ht="13.5" customHeight="1" x14ac:dyDescent="0.2">
      <c r="A414" s="1">
        <v>35727</v>
      </c>
      <c r="C414" s="7">
        <v>750</v>
      </c>
      <c r="D414" s="7">
        <v>1693</v>
      </c>
      <c r="E414" s="7">
        <v>369</v>
      </c>
      <c r="F414" s="7">
        <v>2812</v>
      </c>
      <c r="I414" s="8">
        <v>0.82599118942731276</v>
      </c>
      <c r="J414" s="8">
        <v>0.94581005586592182</v>
      </c>
      <c r="K414" s="8">
        <v>0.76556016597510368</v>
      </c>
      <c r="L414" s="8">
        <v>0.87710542732376795</v>
      </c>
      <c r="N414" s="7">
        <v>16</v>
      </c>
      <c r="O414" s="7">
        <v>7</v>
      </c>
      <c r="P414" s="7">
        <v>6</v>
      </c>
      <c r="Q414" s="7">
        <v>29</v>
      </c>
      <c r="R414" s="16">
        <v>29.2</v>
      </c>
    </row>
    <row r="415" spans="1:18" ht="13.5" customHeight="1" x14ac:dyDescent="0.2">
      <c r="A415" s="1">
        <v>35363</v>
      </c>
      <c r="C415" s="7">
        <v>660</v>
      </c>
      <c r="D415" s="7">
        <v>1699</v>
      </c>
      <c r="E415" s="7">
        <v>339</v>
      </c>
      <c r="F415" s="7">
        <v>2698</v>
      </c>
      <c r="I415" s="8">
        <v>0.73743016759776536</v>
      </c>
      <c r="J415" s="8">
        <v>0.93146929824561409</v>
      </c>
      <c r="K415" s="8">
        <v>0.70920502092050208</v>
      </c>
      <c r="L415" s="8">
        <v>0.8415470991890206</v>
      </c>
      <c r="N415" s="7">
        <v>9</v>
      </c>
      <c r="O415" s="7">
        <v>27</v>
      </c>
      <c r="P415" s="7">
        <v>-2</v>
      </c>
      <c r="Q415" s="7">
        <v>34</v>
      </c>
      <c r="R415" s="16">
        <v>36.4</v>
      </c>
    </row>
    <row r="416" spans="1:18" ht="13.5" customHeight="1" x14ac:dyDescent="0.2">
      <c r="A416" s="1">
        <v>34999</v>
      </c>
      <c r="C416">
        <v>813</v>
      </c>
      <c r="D416">
        <v>1717</v>
      </c>
      <c r="E416">
        <v>424</v>
      </c>
      <c r="F416">
        <v>2954</v>
      </c>
      <c r="G416">
        <v>2996</v>
      </c>
      <c r="H416" s="6">
        <f>G416-F416</f>
        <v>42</v>
      </c>
      <c r="I416" s="8">
        <v>0.89537444933920707</v>
      </c>
      <c r="J416" s="8">
        <v>0.95921787709497208</v>
      </c>
      <c r="K416" s="8">
        <v>0.8796680497925311</v>
      </c>
      <c r="L416" s="8">
        <v>0.92893081761006291</v>
      </c>
      <c r="N416">
        <v>12</v>
      </c>
      <c r="O416">
        <v>21</v>
      </c>
      <c r="P416">
        <v>1</v>
      </c>
      <c r="Q416">
        <v>34</v>
      </c>
      <c r="R416" s="16">
        <v>53</v>
      </c>
    </row>
    <row r="417" spans="1:18" ht="13.5" customHeight="1" x14ac:dyDescent="0.2">
      <c r="A417" s="1">
        <v>34635</v>
      </c>
      <c r="C417">
        <v>873</v>
      </c>
      <c r="D417">
        <v>1782</v>
      </c>
      <c r="E417">
        <v>430</v>
      </c>
      <c r="F417">
        <v>3085</v>
      </c>
      <c r="G417">
        <v>3075</v>
      </c>
      <c r="H417" s="6">
        <f>G417-F417</f>
        <v>-10</v>
      </c>
      <c r="I417" s="8">
        <v>0.96145374449339205</v>
      </c>
      <c r="J417" s="8">
        <v>0.99553072625698324</v>
      </c>
      <c r="K417" s="8">
        <v>0.89211618257261416</v>
      </c>
      <c r="L417" s="8">
        <v>0.97012578616352196</v>
      </c>
      <c r="N417">
        <v>-1</v>
      </c>
      <c r="O417">
        <v>3</v>
      </c>
      <c r="P417">
        <v>2</v>
      </c>
      <c r="Q417">
        <v>4</v>
      </c>
      <c r="R417" s="16">
        <v>42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36826</v>
      </c>
      <c r="C420" s="7">
        <f>[97]STOR951!$D$13</f>
        <v>666</v>
      </c>
      <c r="D420" s="7">
        <f>[97]STOR951!$D$17</f>
        <v>1661</v>
      </c>
      <c r="E420" s="7">
        <f>[97]STOR951!$D$21</f>
        <v>385</v>
      </c>
      <c r="F420" s="7">
        <f>[97]STOR951!$D$25</f>
        <v>2712</v>
      </c>
      <c r="G420">
        <v>2699</v>
      </c>
      <c r="H420" s="6">
        <f>G420-F420</f>
        <v>-13</v>
      </c>
      <c r="I420" s="8">
        <f>[97]STOR951!$G$13</f>
        <v>0.69884575026232953</v>
      </c>
      <c r="J420" s="8">
        <f>[97]STOR951!$G$17</f>
        <v>0.9051771117166213</v>
      </c>
      <c r="K420" s="8">
        <f>[97]STOR951!$G$21</f>
        <v>0.76086956521739135</v>
      </c>
      <c r="L420" s="8">
        <f>[97]STOR951!$G$25</f>
        <v>0.8233151183970856</v>
      </c>
      <c r="N420" s="7">
        <f>[97]STOR951!$E$13</f>
        <v>17</v>
      </c>
      <c r="O420" s="7">
        <f>[97]STOR951!$E$17</f>
        <v>48</v>
      </c>
      <c r="P420" s="7">
        <f>[97]STOR951!$E$21</f>
        <v>5</v>
      </c>
      <c r="Q420" s="7">
        <f>[97]STOR951!$E$25</f>
        <v>70</v>
      </c>
      <c r="R420" s="16">
        <v>31.3</v>
      </c>
    </row>
    <row r="421" spans="1:18" ht="13.5" customHeight="1" x14ac:dyDescent="0.2">
      <c r="A421" s="1">
        <v>36462</v>
      </c>
      <c r="C421" s="7">
        <f>[45]STOR951!$D$13</f>
        <v>851</v>
      </c>
      <c r="D421" s="7">
        <f>[45]STOR951!$D$17</f>
        <v>1711</v>
      </c>
      <c r="E421" s="7">
        <f>[45]STOR951!$D$21</f>
        <v>433</v>
      </c>
      <c r="F421" s="7">
        <f>[45]STOR951!$D$25</f>
        <v>2995</v>
      </c>
      <c r="G421">
        <v>3026</v>
      </c>
      <c r="H421" s="6">
        <f>G421-F421</f>
        <v>31</v>
      </c>
      <c r="I421" s="8">
        <f>[45]STOR951!$G$13</f>
        <v>0.89673340358271869</v>
      </c>
      <c r="J421" s="8">
        <f>[45]STOR951!$G$17</f>
        <v>0.94582642343836376</v>
      </c>
      <c r="K421" s="8">
        <f>[45]STOR951!$G$21</f>
        <v>0.88367346938775515</v>
      </c>
      <c r="L421" s="8">
        <f>[45]STOR951!$G$25</f>
        <v>0.93418590143480973</v>
      </c>
      <c r="N421" s="7">
        <f>[45]STOR951!$E$13</f>
        <v>-9</v>
      </c>
      <c r="O421" s="7">
        <f>[45]STOR951!$E$17</f>
        <v>10</v>
      </c>
      <c r="P421" s="7">
        <f>[45]STOR951!$E$21</f>
        <v>3</v>
      </c>
      <c r="Q421" s="7">
        <f>[45]STOR951!$E$25</f>
        <v>4</v>
      </c>
      <c r="R421" s="16">
        <v>21.5</v>
      </c>
    </row>
    <row r="422" spans="1:18" ht="13.5" customHeight="1" x14ac:dyDescent="0.2">
      <c r="A422" s="1">
        <v>36098</v>
      </c>
      <c r="C422" s="7">
        <v>896</v>
      </c>
      <c r="D422" s="7">
        <v>1763</v>
      </c>
      <c r="E422" s="7">
        <v>435</v>
      </c>
      <c r="F422" s="7">
        <v>3094</v>
      </c>
      <c r="G422">
        <v>3191</v>
      </c>
      <c r="H422" s="6">
        <f>G422-F422</f>
        <v>97</v>
      </c>
      <c r="I422" s="8">
        <v>0.986784140969163</v>
      </c>
      <c r="J422" s="8">
        <v>0.98491620111731848</v>
      </c>
      <c r="K422" s="8">
        <v>0.90248962655601661</v>
      </c>
      <c r="L422" s="8">
        <v>0.96506550218340614</v>
      </c>
      <c r="N422" s="7">
        <v>11</v>
      </c>
      <c r="O422" s="7">
        <v>29</v>
      </c>
      <c r="P422" s="7">
        <v>8</v>
      </c>
      <c r="Q422" s="7">
        <v>48</v>
      </c>
      <c r="R422" s="16">
        <v>46</v>
      </c>
    </row>
    <row r="423" spans="1:18" ht="13.5" customHeight="1" x14ac:dyDescent="0.2">
      <c r="A423" s="1">
        <v>35734</v>
      </c>
      <c r="C423" s="7">
        <v>749</v>
      </c>
      <c r="D423" s="7">
        <v>1691</v>
      </c>
      <c r="E423" s="7">
        <v>367</v>
      </c>
      <c r="F423" s="7">
        <v>2807</v>
      </c>
      <c r="G423">
        <v>2886</v>
      </c>
      <c r="H423" s="6">
        <f>G423-F423</f>
        <v>79</v>
      </c>
      <c r="I423" s="8">
        <v>0.82488986784140972</v>
      </c>
      <c r="J423" s="8">
        <v>0.94469273743016757</v>
      </c>
      <c r="K423" s="8">
        <v>0.7614107883817427</v>
      </c>
      <c r="L423" s="8">
        <v>0.87554585152838427</v>
      </c>
      <c r="N423" s="7">
        <v>-1</v>
      </c>
      <c r="O423" s="7">
        <v>-2</v>
      </c>
      <c r="P423" s="7">
        <v>-2</v>
      </c>
      <c r="Q423" s="7">
        <v>-5</v>
      </c>
      <c r="R423" s="16">
        <v>3.7</v>
      </c>
    </row>
    <row r="424" spans="1:18" ht="13.5" customHeight="1" x14ac:dyDescent="0.2">
      <c r="A424" s="1">
        <v>35370</v>
      </c>
      <c r="C424" s="7">
        <v>670</v>
      </c>
      <c r="D424" s="7">
        <v>1721</v>
      </c>
      <c r="E424" s="7">
        <v>334</v>
      </c>
      <c r="F424" s="7">
        <v>2725</v>
      </c>
      <c r="G424">
        <v>2810</v>
      </c>
      <c r="H424" s="6">
        <f>G424-F424</f>
        <v>85</v>
      </c>
      <c r="I424" s="8">
        <v>0.74860335195530725</v>
      </c>
      <c r="J424" s="8">
        <v>0.94353070175438591</v>
      </c>
      <c r="K424" s="8">
        <v>0.69874476987447698</v>
      </c>
      <c r="L424" s="8">
        <v>0.84996880848409229</v>
      </c>
      <c r="N424" s="7">
        <v>10</v>
      </c>
      <c r="O424" s="7">
        <v>22</v>
      </c>
      <c r="P424" s="7">
        <v>-5</v>
      </c>
      <c r="Q424" s="7">
        <v>27</v>
      </c>
      <c r="R424" s="16">
        <v>25.2</v>
      </c>
    </row>
    <row r="425" spans="1:18" ht="13.5" customHeight="1" x14ac:dyDescent="0.2">
      <c r="A425" s="1">
        <v>35006</v>
      </c>
      <c r="C425">
        <v>812</v>
      </c>
      <c r="D425">
        <v>1723</v>
      </c>
      <c r="E425">
        <v>423</v>
      </c>
      <c r="F425">
        <v>2958</v>
      </c>
      <c r="I425" s="8">
        <v>0.89427312775330392</v>
      </c>
      <c r="J425" s="8">
        <v>0.96256983240223459</v>
      </c>
      <c r="K425" s="8">
        <v>0.87759336099585061</v>
      </c>
      <c r="L425" s="8">
        <v>0.93018867924528303</v>
      </c>
      <c r="N425">
        <v>-1</v>
      </c>
      <c r="O425">
        <v>6</v>
      </c>
      <c r="P425">
        <v>-1</v>
      </c>
      <c r="Q425">
        <v>4</v>
      </c>
      <c r="R425" s="16">
        <v>19</v>
      </c>
    </row>
    <row r="426" spans="1:18" ht="13.5" customHeight="1" x14ac:dyDescent="0.2">
      <c r="A426" s="1">
        <v>34642</v>
      </c>
      <c r="C426">
        <v>870</v>
      </c>
      <c r="D426">
        <v>1791</v>
      </c>
      <c r="E426">
        <v>427</v>
      </c>
      <c r="F426">
        <v>3088</v>
      </c>
      <c r="I426" s="8">
        <v>0.95814977973568283</v>
      </c>
      <c r="J426" s="8">
        <v>1.000558659217877</v>
      </c>
      <c r="K426" s="8">
        <v>0.88589211618257258</v>
      </c>
      <c r="L426" s="8">
        <v>0.97106918238993711</v>
      </c>
      <c r="N426">
        <v>-3</v>
      </c>
      <c r="O426">
        <v>9</v>
      </c>
      <c r="P426">
        <v>-3</v>
      </c>
      <c r="Q426">
        <v>3</v>
      </c>
      <c r="R426" s="16">
        <v>-1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36833</v>
      </c>
      <c r="C429" s="7">
        <f>[98]STOR951!$D$13</f>
        <v>687</v>
      </c>
      <c r="D429" s="7">
        <f>[98]STOR951!$D$17</f>
        <v>1678</v>
      </c>
      <c r="E429" s="7">
        <f>[98]STOR951!$D$21</f>
        <v>383</v>
      </c>
      <c r="F429" s="7">
        <f>[98]STOR951!$D$25</f>
        <v>2748</v>
      </c>
      <c r="I429" s="8">
        <f>[98]STOR951!$G$13</f>
        <v>0.72088142707240299</v>
      </c>
      <c r="J429" s="8">
        <f>[98]STOR951!$G$17</f>
        <v>0.91444141689373293</v>
      </c>
      <c r="K429" s="8">
        <f>[98]STOR951!$G$21</f>
        <v>0.75691699604743079</v>
      </c>
      <c r="L429" s="8">
        <f>[98]STOR951!$G$25</f>
        <v>0.83424408014571949</v>
      </c>
      <c r="N429" s="7">
        <f>[98]STOR951!$E$13</f>
        <v>21</v>
      </c>
      <c r="O429" s="7">
        <f>[98]STOR951!$E$17</f>
        <v>17</v>
      </c>
      <c r="P429" s="7">
        <f>[98]STOR951!$E$21</f>
        <v>-2</v>
      </c>
      <c r="Q429" s="7">
        <f>[98]STOR951!$E$25</f>
        <v>36</v>
      </c>
      <c r="R429" s="16">
        <v>27.7</v>
      </c>
    </row>
    <row r="430" spans="1:18" ht="13.5" customHeight="1" x14ac:dyDescent="0.2">
      <c r="A430" s="1">
        <v>36469</v>
      </c>
      <c r="C430" s="7">
        <f>[46]STOR951!$D$13</f>
        <v>852</v>
      </c>
      <c r="D430" s="7">
        <f>[46]STOR951!$D$17</f>
        <v>1721</v>
      </c>
      <c r="E430" s="7">
        <f>[46]STOR951!$D$21</f>
        <v>434</v>
      </c>
      <c r="F430" s="7">
        <f>[46]STOR951!$D$25</f>
        <v>3007</v>
      </c>
      <c r="I430" s="8">
        <f>[46]STOR951!$G$13</f>
        <v>0.89778714436248686</v>
      </c>
      <c r="J430" s="8">
        <f>[46]STOR951!$G$17</f>
        <v>0.95135433941404091</v>
      </c>
      <c r="K430" s="8">
        <f>[46]STOR951!$G$21</f>
        <v>0.88571428571428568</v>
      </c>
      <c r="L430" s="8">
        <f>[46]STOR951!$G$25</f>
        <v>0.93792888334373048</v>
      </c>
      <c r="N430" s="7">
        <f>[46]STOR951!$E$13</f>
        <v>1</v>
      </c>
      <c r="O430" s="7">
        <f>[46]STOR951!$E$17</f>
        <v>10</v>
      </c>
      <c r="P430" s="7">
        <f>[46]STOR951!$E$21</f>
        <v>1</v>
      </c>
      <c r="Q430" s="7">
        <f>[46]STOR951!$E$25</f>
        <v>12</v>
      </c>
      <c r="R430" s="16">
        <v>2.8</v>
      </c>
    </row>
    <row r="431" spans="1:18" ht="13.5" customHeight="1" x14ac:dyDescent="0.2">
      <c r="A431" s="1">
        <v>36105</v>
      </c>
      <c r="C431" s="7">
        <v>923</v>
      </c>
      <c r="D431" s="7">
        <v>1755</v>
      </c>
      <c r="E431" s="7">
        <v>449</v>
      </c>
      <c r="F431" s="7">
        <v>3127</v>
      </c>
      <c r="I431" s="8">
        <v>0.98458149779735682</v>
      </c>
      <c r="J431" s="8">
        <v>0.96927374301675973</v>
      </c>
      <c r="K431" s="8">
        <v>0.91493775933609955</v>
      </c>
      <c r="L431" s="8">
        <v>0.95757953836556453</v>
      </c>
      <c r="N431" s="7">
        <v>-2</v>
      </c>
      <c r="O431" s="7">
        <v>-28</v>
      </c>
      <c r="P431" s="7">
        <v>6</v>
      </c>
      <c r="Q431" s="7">
        <v>-24</v>
      </c>
      <c r="R431" s="16">
        <v>0.3</v>
      </c>
    </row>
    <row r="432" spans="1:18" ht="13.5" customHeight="1" x14ac:dyDescent="0.2">
      <c r="A432" s="1">
        <v>35741</v>
      </c>
      <c r="C432" s="7">
        <v>748</v>
      </c>
      <c r="D432" s="7">
        <v>1695</v>
      </c>
      <c r="E432" s="7">
        <v>371</v>
      </c>
      <c r="F432" s="7">
        <v>2814</v>
      </c>
      <c r="I432" s="8">
        <v>0.82378854625550657</v>
      </c>
      <c r="J432" s="8">
        <v>0.94692737430167595</v>
      </c>
      <c r="K432" s="8">
        <v>0.76970954356846477</v>
      </c>
      <c r="L432" s="8">
        <v>0.87772925764192145</v>
      </c>
      <c r="N432" s="7">
        <v>-1</v>
      </c>
      <c r="O432" s="7">
        <v>4</v>
      </c>
      <c r="P432" s="7">
        <v>4</v>
      </c>
      <c r="Q432" s="7">
        <v>7</v>
      </c>
      <c r="R432" s="16">
        <v>-44.2</v>
      </c>
    </row>
    <row r="433" spans="1:18" ht="13.5" customHeight="1" x14ac:dyDescent="0.2">
      <c r="A433" s="1">
        <v>35377</v>
      </c>
      <c r="C433" s="7">
        <v>658</v>
      </c>
      <c r="D433" s="7">
        <v>1714</v>
      </c>
      <c r="E433" s="7">
        <v>331</v>
      </c>
      <c r="F433" s="7">
        <v>2703</v>
      </c>
      <c r="I433" s="8">
        <v>0.73519553072625698</v>
      </c>
      <c r="J433" s="8">
        <v>0.9396929824561403</v>
      </c>
      <c r="K433" s="8">
        <v>0.69246861924686187</v>
      </c>
      <c r="L433" s="8">
        <v>0.84310667498440428</v>
      </c>
      <c r="N433" s="7">
        <v>-12</v>
      </c>
      <c r="O433" s="7">
        <v>-7</v>
      </c>
      <c r="P433" s="7">
        <v>-3</v>
      </c>
      <c r="Q433" s="7">
        <v>-22</v>
      </c>
      <c r="R433" s="16">
        <v>-12.7</v>
      </c>
    </row>
    <row r="434" spans="1:18" ht="13.5" customHeight="1" x14ac:dyDescent="0.2">
      <c r="A434" s="1">
        <v>35013</v>
      </c>
      <c r="C434">
        <v>794</v>
      </c>
      <c r="D434">
        <v>1669</v>
      </c>
      <c r="E434">
        <v>410</v>
      </c>
      <c r="F434">
        <v>2873</v>
      </c>
      <c r="I434" s="8">
        <v>0.87444933920704848</v>
      </c>
      <c r="J434" s="8">
        <v>0.93240223463687155</v>
      </c>
      <c r="K434" s="8">
        <v>0.85062240663900412</v>
      </c>
      <c r="L434" s="8">
        <v>0.90345911949685531</v>
      </c>
      <c r="N434">
        <v>-18</v>
      </c>
      <c r="O434">
        <v>-54</v>
      </c>
      <c r="P434">
        <v>-13</v>
      </c>
      <c r="Q434">
        <v>-85</v>
      </c>
      <c r="R434" s="16">
        <v>-34</v>
      </c>
    </row>
    <row r="435" spans="1:18" ht="13.5" customHeight="1" x14ac:dyDescent="0.2">
      <c r="A435" s="1">
        <v>34649</v>
      </c>
      <c r="C435">
        <v>877</v>
      </c>
      <c r="D435">
        <v>1795</v>
      </c>
      <c r="E435">
        <v>427</v>
      </c>
      <c r="F435">
        <v>3099</v>
      </c>
      <c r="I435" s="8">
        <v>0.96585903083700442</v>
      </c>
      <c r="J435" s="8">
        <v>1.0027932960893855</v>
      </c>
      <c r="K435" s="8">
        <v>0.88589211618257258</v>
      </c>
      <c r="L435" s="8">
        <v>0.9745283018867924</v>
      </c>
      <c r="N435">
        <v>7</v>
      </c>
      <c r="O435">
        <v>4</v>
      </c>
      <c r="P435">
        <v>0</v>
      </c>
      <c r="Q435">
        <v>11</v>
      </c>
      <c r="R435" s="16">
        <v>-2</v>
      </c>
    </row>
    <row r="436" spans="1:18" ht="13.5" customHeight="1" x14ac:dyDescent="0.2">
      <c r="R436" s="16"/>
    </row>
    <row r="437" spans="1:18" ht="13.5" customHeight="1" x14ac:dyDescent="0.2">
      <c r="R437" s="16"/>
    </row>
    <row r="438" spans="1:18" ht="13.5" customHeight="1" x14ac:dyDescent="0.2">
      <c r="A438" s="1">
        <v>36840</v>
      </c>
      <c r="C438" s="7">
        <f>[99]STOR951!$D$13</f>
        <v>688</v>
      </c>
      <c r="D438" s="7">
        <f>[99]STOR951!$D$17</f>
        <v>1682</v>
      </c>
      <c r="E438" s="7">
        <f>[99]STOR951!$D$21</f>
        <v>372</v>
      </c>
      <c r="F438" s="7">
        <f>[99]STOR951!$D$25</f>
        <v>2742</v>
      </c>
      <c r="I438" s="8">
        <f>[99]STOR951!$G$13</f>
        <v>0.72193074501573973</v>
      </c>
      <c r="J438" s="8">
        <f>[99]STOR951!$G$17</f>
        <v>0.91662125340599454</v>
      </c>
      <c r="K438" s="8">
        <f>[99]STOR951!$G$21</f>
        <v>0.7351778656126482</v>
      </c>
      <c r="L438" s="8">
        <f>[99]STOR951!$G$25</f>
        <v>0.83242258652094714</v>
      </c>
      <c r="N438" s="7">
        <f>[99]STOR951!$E$13</f>
        <v>1</v>
      </c>
      <c r="O438" s="7">
        <f>[99]STOR951!$E$17</f>
        <v>4</v>
      </c>
      <c r="P438" s="7">
        <f>[99]STOR951!$E$21</f>
        <v>-11</v>
      </c>
      <c r="Q438" s="7">
        <f>[99]STOR951!$E$25</f>
        <v>-6</v>
      </c>
      <c r="R438" s="16">
        <v>11.9</v>
      </c>
    </row>
    <row r="439" spans="1:18" ht="13.5" customHeight="1" x14ac:dyDescent="0.2">
      <c r="A439" s="1">
        <v>36476</v>
      </c>
      <c r="C439" s="7">
        <f>[47]STOR951!$D$13</f>
        <v>847</v>
      </c>
      <c r="D439" s="7">
        <f>[47]STOR951!$D$17</f>
        <v>1730</v>
      </c>
      <c r="E439" s="7">
        <f>[47]STOR951!$D$21</f>
        <v>439</v>
      </c>
      <c r="F439" s="7">
        <f>[47]STOR951!$D$25</f>
        <v>3016</v>
      </c>
      <c r="I439" s="8">
        <f>[47]STOR951!$G$13</f>
        <v>0.89251844046364592</v>
      </c>
      <c r="J439" s="8">
        <f>[47]STOR951!$G$17</f>
        <v>0.95632946379215034</v>
      </c>
      <c r="K439" s="8">
        <f>[47]STOR951!$G$21</f>
        <v>0.89591836734693875</v>
      </c>
      <c r="L439" s="8">
        <f>[47]STOR951!$G$25</f>
        <v>0.94073611977542104</v>
      </c>
      <c r="N439" s="7">
        <f>[47]STOR951!$E$13</f>
        <v>-5</v>
      </c>
      <c r="O439" s="7">
        <f>[47]STOR951!$E$17</f>
        <v>9</v>
      </c>
      <c r="P439" s="7">
        <f>[47]STOR951!$E$21</f>
        <v>5</v>
      </c>
      <c r="Q439" s="7">
        <f>[47]STOR951!$E$25</f>
        <v>9</v>
      </c>
      <c r="R439" s="16">
        <v>23.4</v>
      </c>
    </row>
    <row r="440" spans="1:18" ht="13.5" customHeight="1" x14ac:dyDescent="0.2">
      <c r="A440" s="1">
        <v>36112</v>
      </c>
      <c r="C440" s="7">
        <v>903</v>
      </c>
      <c r="D440" s="7">
        <v>1738</v>
      </c>
      <c r="E440" s="7">
        <v>441</v>
      </c>
      <c r="F440" s="7">
        <v>3082</v>
      </c>
      <c r="I440" s="8">
        <v>0.99449339207048459</v>
      </c>
      <c r="J440" s="8">
        <v>0.97094972067039109</v>
      </c>
      <c r="K440" s="8">
        <v>0.91493775933609955</v>
      </c>
      <c r="L440" s="8">
        <v>0.96132252027448539</v>
      </c>
      <c r="N440" s="7">
        <v>-20</v>
      </c>
      <c r="O440" s="7">
        <v>-17</v>
      </c>
      <c r="P440" s="7">
        <v>-8</v>
      </c>
      <c r="Q440" s="7">
        <v>-45</v>
      </c>
      <c r="R440" s="16">
        <v>-44.6</v>
      </c>
    </row>
    <row r="441" spans="1:18" ht="13.5" customHeight="1" x14ac:dyDescent="0.2">
      <c r="A441" s="1">
        <v>35748</v>
      </c>
      <c r="C441" s="7">
        <v>717</v>
      </c>
      <c r="D441" s="7">
        <v>1666</v>
      </c>
      <c r="E441" s="7">
        <v>367</v>
      </c>
      <c r="F441" s="7">
        <v>2750</v>
      </c>
      <c r="I441" s="8">
        <v>0.78964757709251099</v>
      </c>
      <c r="J441" s="8">
        <v>0.93072625698324019</v>
      </c>
      <c r="K441" s="8">
        <v>0.7614107883817427</v>
      </c>
      <c r="L441" s="8">
        <v>0.85776668746101059</v>
      </c>
      <c r="N441" s="7">
        <v>-31</v>
      </c>
      <c r="O441" s="7">
        <v>-29</v>
      </c>
      <c r="P441" s="7">
        <v>-4</v>
      </c>
      <c r="Q441" s="7">
        <v>-64</v>
      </c>
      <c r="R441" s="16">
        <v>-66.8</v>
      </c>
    </row>
    <row r="442" spans="1:18" ht="13.5" customHeight="1" x14ac:dyDescent="0.2">
      <c r="A442" s="1">
        <v>35384</v>
      </c>
      <c r="C442" s="7">
        <v>629</v>
      </c>
      <c r="D442" s="7">
        <v>1656</v>
      </c>
      <c r="E442" s="7">
        <v>332</v>
      </c>
      <c r="F442" s="7">
        <v>2617</v>
      </c>
      <c r="I442" s="8">
        <v>0.70279329608938546</v>
      </c>
      <c r="J442" s="8">
        <v>0.90789473684210531</v>
      </c>
      <c r="K442" s="8">
        <v>0.69456066945606698</v>
      </c>
      <c r="L442" s="8">
        <v>0.81628197130380542</v>
      </c>
      <c r="N442" s="7">
        <v>-29</v>
      </c>
      <c r="O442" s="7">
        <v>-58</v>
      </c>
      <c r="P442" s="7">
        <v>1</v>
      </c>
      <c r="Q442" s="7">
        <v>-86</v>
      </c>
      <c r="R442" s="16">
        <v>-77.2</v>
      </c>
    </row>
    <row r="443" spans="1:18" ht="13.5" customHeight="1" x14ac:dyDescent="0.2">
      <c r="A443" s="1">
        <v>35020</v>
      </c>
      <c r="C443">
        <v>769</v>
      </c>
      <c r="D443">
        <v>1607</v>
      </c>
      <c r="E443">
        <v>422</v>
      </c>
      <c r="F443">
        <v>2798</v>
      </c>
      <c r="I443" s="8">
        <v>0.84691629955947134</v>
      </c>
      <c r="J443" s="8">
        <v>0.89776536312849164</v>
      </c>
      <c r="K443" s="8">
        <v>0.87551867219917012</v>
      </c>
      <c r="L443" s="8">
        <v>0.87987421383647801</v>
      </c>
      <c r="N443">
        <v>-25</v>
      </c>
      <c r="O443">
        <v>-62</v>
      </c>
      <c r="P443">
        <v>12</v>
      </c>
      <c r="Q443">
        <v>-75</v>
      </c>
      <c r="R443" s="16">
        <v>-54</v>
      </c>
    </row>
    <row r="444" spans="1:18" ht="13.5" customHeight="1" x14ac:dyDescent="0.2">
      <c r="A444" s="1">
        <v>34656</v>
      </c>
      <c r="C444">
        <v>878</v>
      </c>
      <c r="D444">
        <v>1786</v>
      </c>
      <c r="E444">
        <v>420</v>
      </c>
      <c r="F444">
        <v>3084</v>
      </c>
      <c r="I444" s="8">
        <v>0.96696035242290745</v>
      </c>
      <c r="J444" s="8">
        <v>0.99776536312849162</v>
      </c>
      <c r="K444" s="8">
        <v>0.87136929460580914</v>
      </c>
      <c r="L444" s="8">
        <v>0.96981132075471699</v>
      </c>
      <c r="N444">
        <v>1</v>
      </c>
      <c r="O444">
        <v>-9</v>
      </c>
      <c r="P444">
        <v>-7</v>
      </c>
      <c r="Q444">
        <v>-15</v>
      </c>
      <c r="R444" s="16">
        <v>-10</v>
      </c>
    </row>
    <row r="445" spans="1:18" ht="13.5" customHeight="1" x14ac:dyDescent="0.2">
      <c r="R445" s="16"/>
    </row>
    <row r="446" spans="1:18" ht="13.5" customHeight="1" x14ac:dyDescent="0.2">
      <c r="R446" s="16"/>
    </row>
    <row r="447" spans="1:18" ht="13.5" customHeight="1" x14ac:dyDescent="0.2">
      <c r="A447" s="1">
        <v>36847</v>
      </c>
      <c r="C447" s="7">
        <f>[100]STOR951!$D$13</f>
        <v>664</v>
      </c>
      <c r="D447" s="7">
        <f>[100]STOR951!$D$17</f>
        <v>1643</v>
      </c>
      <c r="E447" s="7">
        <f>[100]STOR951!$D$21</f>
        <v>341</v>
      </c>
      <c r="F447" s="7">
        <f>[100]STOR951!$D$25</f>
        <v>2648</v>
      </c>
      <c r="I447" s="8">
        <f>[100]STOR951!$G$13</f>
        <v>0.69674711437565584</v>
      </c>
      <c r="J447" s="8">
        <f>[100]STOR951!$G$17</f>
        <v>0.89536784741144415</v>
      </c>
      <c r="K447" s="8">
        <f>[100]STOR951!$G$21</f>
        <v>0.67391304347826086</v>
      </c>
      <c r="L447" s="8">
        <f>[100]STOR951!$G$25</f>
        <v>0.80388585306618099</v>
      </c>
      <c r="N447" s="7">
        <f>[100]STOR951!$E$13</f>
        <v>-24</v>
      </c>
      <c r="O447" s="7">
        <f>[100]STOR951!$E$17</f>
        <v>-39</v>
      </c>
      <c r="P447" s="7">
        <f>[100]STOR951!$E$21</f>
        <v>-31</v>
      </c>
      <c r="Q447" s="7">
        <f>[100]STOR951!$E$25</f>
        <v>-94</v>
      </c>
      <c r="R447" s="16">
        <v>-19</v>
      </c>
    </row>
    <row r="448" spans="1:18" ht="13.5" customHeight="1" x14ac:dyDescent="0.2">
      <c r="A448" s="1">
        <v>36483</v>
      </c>
      <c r="C448" s="7">
        <f>[48]STOR951!$D$13</f>
        <v>843</v>
      </c>
      <c r="D448" s="7">
        <f>[48]STOR951!$D$17</f>
        <v>1711</v>
      </c>
      <c r="E448" s="7">
        <f>[48]STOR951!$D$21</f>
        <v>442</v>
      </c>
      <c r="F448" s="7">
        <f>[48]STOR951!$D$25</f>
        <v>2996</v>
      </c>
      <c r="I448" s="8">
        <f>[48]STOR951!$G$13</f>
        <v>0.88830347734457327</v>
      </c>
      <c r="J448" s="8">
        <f>[48]STOR951!$G$17</f>
        <v>0.94582642343836376</v>
      </c>
      <c r="K448" s="8">
        <f>[48]STOR951!$G$21</f>
        <v>0.90204081632653066</v>
      </c>
      <c r="L448" s="8">
        <f>[48]STOR951!$G$25</f>
        <v>0.93449781659388642</v>
      </c>
      <c r="N448" s="7">
        <f>[48]STOR951!$E$13</f>
        <v>-4</v>
      </c>
      <c r="O448" s="7">
        <f>[48]STOR951!$E$17</f>
        <v>-19</v>
      </c>
      <c r="P448" s="7">
        <f>[48]STOR951!$E$21</f>
        <v>3</v>
      </c>
      <c r="Q448" s="7">
        <f>[48]STOR951!$E$25</f>
        <v>-20</v>
      </c>
      <c r="R448" s="16">
        <v>-4.8</v>
      </c>
    </row>
    <row r="449" spans="1:18" ht="13.5" customHeight="1" x14ac:dyDescent="0.2">
      <c r="A449" s="1">
        <v>36119</v>
      </c>
      <c r="C449" s="7">
        <v>899</v>
      </c>
      <c r="D449" s="7">
        <v>1726</v>
      </c>
      <c r="E449" s="7">
        <v>444</v>
      </c>
      <c r="F449" s="7">
        <v>3069</v>
      </c>
      <c r="I449" s="8">
        <v>0.99008810572687223</v>
      </c>
      <c r="J449" s="8">
        <v>0.96424581005586596</v>
      </c>
      <c r="K449" s="8">
        <v>0.92116182572614103</v>
      </c>
      <c r="L449" s="8">
        <v>0.95726762320648784</v>
      </c>
      <c r="N449" s="7">
        <v>-4</v>
      </c>
      <c r="O449" s="7">
        <v>-12</v>
      </c>
      <c r="P449" s="7">
        <v>3</v>
      </c>
      <c r="Q449" s="7">
        <v>-13</v>
      </c>
      <c r="R449" s="16">
        <v>-67.5</v>
      </c>
    </row>
    <row r="450" spans="1:18" ht="13.5" customHeight="1" x14ac:dyDescent="0.2">
      <c r="A450" s="1">
        <v>35755</v>
      </c>
      <c r="C450" s="7">
        <v>677</v>
      </c>
      <c r="D450" s="7">
        <v>1606</v>
      </c>
      <c r="E450" s="7">
        <v>359</v>
      </c>
      <c r="F450" s="7">
        <v>2642</v>
      </c>
      <c r="I450" s="8">
        <v>0.74559471365638763</v>
      </c>
      <c r="J450" s="8">
        <v>0.89720670391061452</v>
      </c>
      <c r="K450" s="8">
        <v>0.74481327800829877</v>
      </c>
      <c r="L450" s="8">
        <v>0.82407985028072361</v>
      </c>
      <c r="N450" s="7">
        <v>-40</v>
      </c>
      <c r="O450" s="7">
        <v>-60</v>
      </c>
      <c r="P450" s="7">
        <v>-8</v>
      </c>
      <c r="Q450" s="7">
        <v>-108</v>
      </c>
      <c r="R450" s="16">
        <v>-84.6</v>
      </c>
    </row>
    <row r="451" spans="1:18" ht="13.5" customHeight="1" x14ac:dyDescent="0.2">
      <c r="A451" s="1">
        <v>35391</v>
      </c>
      <c r="C451" s="7">
        <v>615</v>
      </c>
      <c r="D451" s="7">
        <v>1610</v>
      </c>
      <c r="E451" s="7">
        <v>326</v>
      </c>
      <c r="F451" s="7">
        <v>2551</v>
      </c>
      <c r="I451" s="8">
        <v>0.68715083798882681</v>
      </c>
      <c r="J451" s="8">
        <v>0.88267543859649122</v>
      </c>
      <c r="K451" s="8">
        <v>0.68200836820083677</v>
      </c>
      <c r="L451" s="8">
        <v>0.79569557080474107</v>
      </c>
      <c r="N451" s="7">
        <v>-14</v>
      </c>
      <c r="O451" s="7">
        <v>-46</v>
      </c>
      <c r="P451" s="7">
        <v>-6</v>
      </c>
      <c r="Q451" s="7">
        <v>-66</v>
      </c>
      <c r="R451" s="16">
        <v>-86.7</v>
      </c>
    </row>
    <row r="452" spans="1:18" ht="13.5" customHeight="1" x14ac:dyDescent="0.2">
      <c r="A452" s="1">
        <v>35027</v>
      </c>
      <c r="C452">
        <v>754</v>
      </c>
      <c r="D452">
        <v>1563</v>
      </c>
      <c r="E452">
        <v>420</v>
      </c>
      <c r="F452">
        <v>2737</v>
      </c>
      <c r="I452" s="8">
        <v>0.83039647577092512</v>
      </c>
      <c r="J452" s="8">
        <v>0.87318435754189949</v>
      </c>
      <c r="K452" s="8">
        <v>0.87136929460580914</v>
      </c>
      <c r="L452" s="8">
        <v>0.86069182389937104</v>
      </c>
      <c r="N452">
        <v>-15</v>
      </c>
      <c r="O452">
        <v>-44</v>
      </c>
      <c r="P452">
        <v>-2</v>
      </c>
      <c r="Q452">
        <v>-61</v>
      </c>
      <c r="R452" s="16">
        <v>-60</v>
      </c>
    </row>
    <row r="453" spans="1:18" x14ac:dyDescent="0.2">
      <c r="A453" s="1">
        <v>34663</v>
      </c>
      <c r="C453">
        <v>864</v>
      </c>
      <c r="D453">
        <v>1751</v>
      </c>
      <c r="E453">
        <v>412</v>
      </c>
      <c r="F453">
        <v>3027</v>
      </c>
      <c r="I453" s="8">
        <v>0.95154185022026427</v>
      </c>
      <c r="J453" s="8">
        <v>0.97821229050279335</v>
      </c>
      <c r="K453" s="8">
        <v>0.85477178423236511</v>
      </c>
      <c r="L453" s="8">
        <v>0.95188679245283014</v>
      </c>
      <c r="N453">
        <v>-14</v>
      </c>
      <c r="O453">
        <v>-35</v>
      </c>
      <c r="P453">
        <v>-8</v>
      </c>
      <c r="Q453">
        <v>-57</v>
      </c>
      <c r="R453" s="16">
        <v>-22</v>
      </c>
    </row>
    <row r="454" spans="1:18" x14ac:dyDescent="0.2">
      <c r="R454" s="16"/>
    </row>
    <row r="455" spans="1:18" x14ac:dyDescent="0.2">
      <c r="A455"/>
      <c r="I455"/>
      <c r="J455"/>
      <c r="K455"/>
      <c r="L455"/>
      <c r="R455" s="16"/>
    </row>
    <row r="456" spans="1:18" x14ac:dyDescent="0.2">
      <c r="A456" s="1">
        <v>36854</v>
      </c>
      <c r="C456" s="7">
        <f>[101]STOR951!$D$13</f>
        <v>622</v>
      </c>
      <c r="D456" s="7">
        <f>[101]STOR951!$D$17</f>
        <v>1552</v>
      </c>
      <c r="E456" s="7">
        <f>[101]STOR951!$D$21</f>
        <v>328</v>
      </c>
      <c r="F456" s="7">
        <f>[101]STOR951!$D$25</f>
        <v>2502</v>
      </c>
      <c r="I456" s="8">
        <f>[101]STOR951!$G$13</f>
        <v>0.65267576075550893</v>
      </c>
      <c r="J456" s="8">
        <f>[101]STOR951!$G$17</f>
        <v>0.84577656675749324</v>
      </c>
      <c r="K456" s="8">
        <f>[101]STOR951!$G$21</f>
        <v>0.64822134387351782</v>
      </c>
      <c r="L456" s="8">
        <f>[101]STOR951!$G$25</f>
        <v>0.7595628415300546</v>
      </c>
      <c r="N456" s="7">
        <f>[101]STOR951!$E$13</f>
        <v>-42</v>
      </c>
      <c r="O456" s="7">
        <f>[101]STOR951!$E$17</f>
        <v>-91</v>
      </c>
      <c r="P456" s="7">
        <f>[101]STOR951!$E$21</f>
        <v>-13</v>
      </c>
      <c r="Q456" s="7">
        <f>[101]STOR951!$E$25</f>
        <v>-146</v>
      </c>
      <c r="R456" s="16">
        <v>-31.9</v>
      </c>
    </row>
    <row r="457" spans="1:18" x14ac:dyDescent="0.2">
      <c r="A457" s="1">
        <v>36490</v>
      </c>
      <c r="C457" s="7">
        <f>[49]STOR951!$D$13</f>
        <v>848</v>
      </c>
      <c r="D457" s="7">
        <f>[49]STOR951!$D$17</f>
        <v>1714</v>
      </c>
      <c r="E457" s="7">
        <f>[49]STOR951!$D$21</f>
        <v>439</v>
      </c>
      <c r="F457" s="7">
        <f>[49]STOR951!$D$25</f>
        <v>3001</v>
      </c>
      <c r="I457" s="8">
        <f>[49]STOR951!$G$13</f>
        <v>0.89357218124341409</v>
      </c>
      <c r="J457" s="8">
        <f>[49]STOR951!$G$17</f>
        <v>0.9474847982310669</v>
      </c>
      <c r="K457" s="8">
        <f>[49]STOR951!$G$21</f>
        <v>0.89591836734693875</v>
      </c>
      <c r="L457" s="8">
        <f>[49]STOR951!$G$25</f>
        <v>0.9360573923892701</v>
      </c>
      <c r="N457" s="7">
        <f>[49]STOR951!$E$13</f>
        <v>5</v>
      </c>
      <c r="O457" s="7">
        <f>[49]STOR951!$E$17</f>
        <v>3</v>
      </c>
      <c r="P457" s="7">
        <f>[49]STOR951!$E$21</f>
        <v>-3</v>
      </c>
      <c r="Q457" s="7">
        <f>[49]STOR951!$E$25</f>
        <v>5</v>
      </c>
      <c r="R457" s="16">
        <v>-3.5</v>
      </c>
    </row>
    <row r="458" spans="1:18" x14ac:dyDescent="0.2">
      <c r="A458" s="1">
        <v>36126</v>
      </c>
      <c r="C458" s="7">
        <v>906</v>
      </c>
      <c r="D458" s="7">
        <v>1719</v>
      </c>
      <c r="E458" s="7">
        <v>452</v>
      </c>
      <c r="F458" s="7">
        <v>3077</v>
      </c>
      <c r="G458">
        <v>3155</v>
      </c>
      <c r="H458" s="6">
        <f>G458-F458</f>
        <v>78</v>
      </c>
      <c r="I458" s="8">
        <v>0.99779735682819382</v>
      </c>
      <c r="J458" s="8">
        <v>0.96033519553072622</v>
      </c>
      <c r="K458" s="8">
        <v>0.93775933609958506</v>
      </c>
      <c r="L458" s="8">
        <v>0.95976294447910171</v>
      </c>
      <c r="N458" s="7">
        <v>7</v>
      </c>
      <c r="O458" s="7">
        <v>-7</v>
      </c>
      <c r="P458" s="7">
        <v>8</v>
      </c>
      <c r="Q458" s="7">
        <v>8</v>
      </c>
      <c r="R458" s="16">
        <v>-50.4</v>
      </c>
    </row>
    <row r="459" spans="1:18" x14ac:dyDescent="0.2">
      <c r="A459" s="1">
        <v>35762</v>
      </c>
      <c r="C459" s="7">
        <v>669</v>
      </c>
      <c r="D459" s="7">
        <v>1581</v>
      </c>
      <c r="E459" s="7">
        <v>356</v>
      </c>
      <c r="F459" s="7">
        <v>2606</v>
      </c>
      <c r="G459">
        <v>2699</v>
      </c>
      <c r="H459" s="6">
        <f>G459-F459</f>
        <v>93</v>
      </c>
      <c r="I459" s="8">
        <v>0.736784140969163</v>
      </c>
      <c r="J459" s="8">
        <v>0.88324022346368714</v>
      </c>
      <c r="K459" s="8">
        <v>0.7385892116182573</v>
      </c>
      <c r="L459" s="8">
        <v>0.81285090455396136</v>
      </c>
      <c r="N459" s="7">
        <v>-8</v>
      </c>
      <c r="O459" s="7">
        <v>-25</v>
      </c>
      <c r="P459" s="7">
        <v>-3</v>
      </c>
      <c r="Q459" s="7">
        <v>-36</v>
      </c>
      <c r="R459" s="16">
        <v>-50.5</v>
      </c>
    </row>
    <row r="460" spans="1:18" x14ac:dyDescent="0.2">
      <c r="A460" s="1">
        <v>35398</v>
      </c>
      <c r="C460" s="7">
        <v>579</v>
      </c>
      <c r="D460" s="7">
        <v>1548</v>
      </c>
      <c r="E460" s="7">
        <v>320</v>
      </c>
      <c r="F460" s="7">
        <v>2447</v>
      </c>
      <c r="G460">
        <v>2544</v>
      </c>
      <c r="H460" s="6">
        <f>G460-F460</f>
        <v>97</v>
      </c>
      <c r="I460" s="8">
        <v>0.64692737430167602</v>
      </c>
      <c r="J460" s="8">
        <v>0.84868421052631582</v>
      </c>
      <c r="K460" s="8">
        <v>0.66945606694560666</v>
      </c>
      <c r="L460" s="8">
        <v>0.76325639426076108</v>
      </c>
      <c r="N460" s="7">
        <v>-36</v>
      </c>
      <c r="O460" s="7">
        <v>-62</v>
      </c>
      <c r="P460" s="7">
        <v>-6</v>
      </c>
      <c r="Q460" s="7">
        <v>-104</v>
      </c>
      <c r="R460" s="16">
        <v>-54.8</v>
      </c>
    </row>
    <row r="461" spans="1:18" x14ac:dyDescent="0.2">
      <c r="A461" s="1">
        <v>35034</v>
      </c>
      <c r="C461">
        <v>730</v>
      </c>
      <c r="D461">
        <v>1514</v>
      </c>
      <c r="E461">
        <v>420</v>
      </c>
      <c r="F461">
        <v>2664</v>
      </c>
      <c r="G461">
        <v>2728</v>
      </c>
      <c r="H461" s="6">
        <f>G461-F461</f>
        <v>64</v>
      </c>
      <c r="I461" s="13">
        <v>0.80396475770925113</v>
      </c>
      <c r="J461" s="13">
        <v>0.84581005586592184</v>
      </c>
      <c r="K461" s="13">
        <v>0.87136929460580914</v>
      </c>
      <c r="L461" s="13">
        <v>0.83773584905660381</v>
      </c>
      <c r="N461">
        <v>-24</v>
      </c>
      <c r="O461">
        <v>-49</v>
      </c>
      <c r="P461">
        <v>0</v>
      </c>
      <c r="Q461">
        <v>-73</v>
      </c>
      <c r="R461" s="16">
        <v>-60</v>
      </c>
    </row>
    <row r="462" spans="1:18" x14ac:dyDescent="0.2">
      <c r="A462" s="1">
        <v>34670</v>
      </c>
      <c r="C462">
        <v>833</v>
      </c>
      <c r="D462">
        <v>1709</v>
      </c>
      <c r="E462">
        <v>400</v>
      </c>
      <c r="F462">
        <v>2942</v>
      </c>
      <c r="G462">
        <v>2978</v>
      </c>
      <c r="H462" s="6">
        <f>G462-F462</f>
        <v>36</v>
      </c>
      <c r="I462" s="13">
        <v>0.91740088105726869</v>
      </c>
      <c r="J462" s="13">
        <v>0.95474860335195533</v>
      </c>
      <c r="K462" s="13">
        <v>0.82987551867219922</v>
      </c>
      <c r="L462" s="13">
        <v>0.92515723270440253</v>
      </c>
      <c r="N462">
        <v>-31</v>
      </c>
      <c r="O462">
        <v>-42</v>
      </c>
      <c r="P462">
        <v>-12</v>
      </c>
      <c r="Q462">
        <v>-85</v>
      </c>
      <c r="R462" s="16">
        <v>-77</v>
      </c>
    </row>
    <row r="463" spans="1:18" x14ac:dyDescent="0.2">
      <c r="H463" s="6"/>
      <c r="I463" s="13"/>
      <c r="J463" s="13"/>
      <c r="K463" s="13"/>
      <c r="L463" s="13"/>
      <c r="R463" s="16"/>
    </row>
    <row r="464" spans="1:18" x14ac:dyDescent="0.2">
      <c r="H464" s="6"/>
      <c r="I464" s="13"/>
      <c r="J464" s="13"/>
      <c r="K464" s="13"/>
      <c r="L464" s="13"/>
      <c r="R464" s="16"/>
    </row>
    <row r="465" spans="1:18" x14ac:dyDescent="0.2">
      <c r="A465" s="1">
        <v>36861</v>
      </c>
      <c r="C465" s="7">
        <f>[102]STOR951!$D$13</f>
        <v>611</v>
      </c>
      <c r="D465" s="7">
        <f>[102]STOR951!$D$17</f>
        <v>1495</v>
      </c>
      <c r="E465" s="7">
        <f>[102]STOR951!$D$21</f>
        <v>323</v>
      </c>
      <c r="F465" s="7">
        <f>[102]STOR951!$D$25</f>
        <v>2429</v>
      </c>
      <c r="G465">
        <v>2443</v>
      </c>
      <c r="H465" s="6">
        <f>G465-F465</f>
        <v>14</v>
      </c>
      <c r="I465" s="8">
        <f>[102]STOR951!$G$13</f>
        <v>0.64113326337880383</v>
      </c>
      <c r="J465" s="8">
        <f>[102]STOR951!$G$17</f>
        <v>0.81471389645776571</v>
      </c>
      <c r="K465" s="8">
        <f>[102]STOR951!$G$21</f>
        <v>0.63833992094861658</v>
      </c>
      <c r="L465" s="8">
        <f>[102]STOR951!$G$25</f>
        <v>0.73740133576199152</v>
      </c>
      <c r="N465" s="7">
        <f>[102]STOR951!$E$13</f>
        <v>-11</v>
      </c>
      <c r="O465" s="7">
        <f>[102]STOR951!$E$17</f>
        <v>-57</v>
      </c>
      <c r="P465" s="7">
        <f>[102]STOR951!$E$21</f>
        <v>-5</v>
      </c>
      <c r="Q465" s="7">
        <f>[102]STOR951!$E$25</f>
        <v>-73</v>
      </c>
      <c r="R465" s="16">
        <v>-96.7</v>
      </c>
    </row>
    <row r="466" spans="1:18" x14ac:dyDescent="0.2">
      <c r="A466" s="1">
        <v>36497</v>
      </c>
      <c r="C466" s="7">
        <f>[50]STOR951!$D$13</f>
        <v>837</v>
      </c>
      <c r="D466" s="7">
        <f>[50]STOR951!$D$17</f>
        <v>1658</v>
      </c>
      <c r="E466" s="7">
        <f>[50]STOR951!$D$21</f>
        <v>437</v>
      </c>
      <c r="F466" s="7">
        <f>[50]STOR951!$D$25</f>
        <v>2932</v>
      </c>
      <c r="G466">
        <v>2991</v>
      </c>
      <c r="H466" s="6">
        <f>G466-F466</f>
        <v>59</v>
      </c>
      <c r="I466" s="8">
        <f>[50]STOR951!$G$13</f>
        <v>0.88198103266596417</v>
      </c>
      <c r="J466" s="8">
        <f>[50]STOR951!$G$17</f>
        <v>0.91652846876727478</v>
      </c>
      <c r="K466" s="8">
        <f>[50]STOR951!$G$21</f>
        <v>0.89183673469387759</v>
      </c>
      <c r="L466" s="8">
        <f>[50]STOR951!$G$25</f>
        <v>0.91453524641297568</v>
      </c>
      <c r="N466" s="7">
        <f>[50]STOR951!$E$13</f>
        <v>-11</v>
      </c>
      <c r="O466" s="7">
        <f>[50]STOR951!$E$17</f>
        <v>-56</v>
      </c>
      <c r="P466" s="7">
        <f>[50]STOR951!$E$21</f>
        <v>-2</v>
      </c>
      <c r="Q466" s="7">
        <f>[50]STOR951!$E$25</f>
        <v>-69</v>
      </c>
      <c r="R466" s="16">
        <v>-45.7</v>
      </c>
    </row>
    <row r="467" spans="1:18" x14ac:dyDescent="0.2">
      <c r="A467" s="1">
        <v>36133</v>
      </c>
      <c r="C467" s="7">
        <v>920</v>
      </c>
      <c r="D467" s="7">
        <v>1733</v>
      </c>
      <c r="E467" s="7">
        <v>451</v>
      </c>
      <c r="F467" s="7">
        <v>3104</v>
      </c>
      <c r="I467" s="8">
        <v>1.0132158590308371</v>
      </c>
      <c r="J467" s="8">
        <v>0.96815642458100559</v>
      </c>
      <c r="K467" s="8">
        <v>0.93568464730290457</v>
      </c>
      <c r="L467" s="8">
        <v>0.9681846537741734</v>
      </c>
      <c r="N467" s="7">
        <v>14</v>
      </c>
      <c r="O467" s="7">
        <v>14</v>
      </c>
      <c r="P467" s="7">
        <v>-1</v>
      </c>
      <c r="Q467" s="7">
        <v>27</v>
      </c>
      <c r="R467" s="16">
        <v>-16.600000000000001</v>
      </c>
    </row>
    <row r="468" spans="1:18" x14ac:dyDescent="0.2">
      <c r="A468" s="1">
        <v>35769</v>
      </c>
      <c r="C468" s="7">
        <v>644</v>
      </c>
      <c r="D468" s="7">
        <v>1549</v>
      </c>
      <c r="E468" s="7">
        <v>344</v>
      </c>
      <c r="F468" s="7">
        <v>2537</v>
      </c>
      <c r="I468" s="8">
        <v>0.70925110132158586</v>
      </c>
      <c r="J468" s="8">
        <v>0.86536312849162011</v>
      </c>
      <c r="K468" s="8">
        <v>0.7136929460580913</v>
      </c>
      <c r="L468" s="8">
        <v>0.79132875857766682</v>
      </c>
      <c r="N468" s="7">
        <v>-25</v>
      </c>
      <c r="O468" s="7">
        <v>-32</v>
      </c>
      <c r="P468" s="7">
        <v>-12</v>
      </c>
      <c r="Q468" s="7">
        <v>-69</v>
      </c>
      <c r="R468" s="16">
        <v>-95.7</v>
      </c>
    </row>
    <row r="469" spans="1:18" x14ac:dyDescent="0.2">
      <c r="A469" s="1">
        <v>35405</v>
      </c>
      <c r="C469" s="7">
        <v>555</v>
      </c>
      <c r="D469" s="7">
        <v>1508</v>
      </c>
      <c r="E469" s="7">
        <v>312</v>
      </c>
      <c r="F469" s="7">
        <v>2375</v>
      </c>
      <c r="I469" s="8">
        <v>0.62011173184357538</v>
      </c>
      <c r="J469" s="8">
        <v>0.82675438596491224</v>
      </c>
      <c r="K469" s="8">
        <v>0.65271966527196656</v>
      </c>
      <c r="L469" s="8">
        <v>0.74079850280723647</v>
      </c>
      <c r="N469" s="7">
        <v>-24</v>
      </c>
      <c r="O469" s="7">
        <v>-40</v>
      </c>
      <c r="P469" s="7">
        <v>-8</v>
      </c>
      <c r="Q469" s="7">
        <v>-72</v>
      </c>
      <c r="R469" s="16">
        <v>-106.2</v>
      </c>
    </row>
    <row r="470" spans="1:18" x14ac:dyDescent="0.2">
      <c r="A470" s="1">
        <v>35041</v>
      </c>
      <c r="C470">
        <v>714</v>
      </c>
      <c r="D470">
        <v>1464</v>
      </c>
      <c r="E470">
        <v>411</v>
      </c>
      <c r="F470">
        <v>2589</v>
      </c>
      <c r="I470" s="13">
        <v>0.78634361233480177</v>
      </c>
      <c r="J470" s="13">
        <v>0.81787709497206706</v>
      </c>
      <c r="K470" s="13">
        <v>0.85269709543568462</v>
      </c>
      <c r="L470" s="13">
        <v>0.8141509433962264</v>
      </c>
      <c r="N470">
        <v>-16</v>
      </c>
      <c r="O470">
        <v>-50</v>
      </c>
      <c r="P470">
        <v>-9</v>
      </c>
      <c r="Q470">
        <v>-75</v>
      </c>
      <c r="R470" s="16">
        <v>-70</v>
      </c>
    </row>
    <row r="471" spans="1:18" x14ac:dyDescent="0.2">
      <c r="A471" s="1">
        <v>34677</v>
      </c>
      <c r="C471">
        <v>822</v>
      </c>
      <c r="D471">
        <v>1679</v>
      </c>
      <c r="E471">
        <v>385</v>
      </c>
      <c r="F471">
        <v>2886</v>
      </c>
      <c r="I471" s="13">
        <v>0.90528634361233484</v>
      </c>
      <c r="J471" s="13">
        <v>0.93798882681564244</v>
      </c>
      <c r="K471" s="13">
        <v>0.79875518672199175</v>
      </c>
      <c r="L471" s="13">
        <v>0.90754716981132078</v>
      </c>
      <c r="N471">
        <v>-11</v>
      </c>
      <c r="O471">
        <v>-30</v>
      </c>
      <c r="P471">
        <v>-15</v>
      </c>
      <c r="Q471">
        <v>-56</v>
      </c>
      <c r="R471" s="16">
        <v>-52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36868</v>
      </c>
      <c r="C474" s="7">
        <f>[103]STOR951!$D$13</f>
        <v>570</v>
      </c>
      <c r="D474" s="7">
        <f>[103]STOR951!$D$17</f>
        <v>1385</v>
      </c>
      <c r="E474" s="7">
        <f>[103]STOR951!$D$21</f>
        <v>316</v>
      </c>
      <c r="F474" s="7">
        <f>[103]STOR951!$D$25</f>
        <v>2271</v>
      </c>
      <c r="I474" s="8">
        <f>[103]STOR951!$G$13</f>
        <v>0.59811122770199365</v>
      </c>
      <c r="J474" s="8">
        <f>[103]STOR951!$G$17</f>
        <v>0.75476839237057225</v>
      </c>
      <c r="K474" s="8">
        <f>[103]STOR951!$G$21</f>
        <v>0.62450592885375489</v>
      </c>
      <c r="L474" s="8">
        <f>[103]STOR951!$G$25</f>
        <v>0.68943533697632053</v>
      </c>
      <c r="N474" s="7">
        <f>[103]STOR951!$E$13</f>
        <v>-41</v>
      </c>
      <c r="O474" s="7">
        <f>[103]STOR951!$E$17</f>
        <v>-110</v>
      </c>
      <c r="P474" s="7">
        <f>[103]STOR951!$E$21</f>
        <v>-7</v>
      </c>
      <c r="Q474" s="7">
        <f>[103]STOR951!$E$25</f>
        <v>-158</v>
      </c>
      <c r="R474" s="16">
        <v>-84.3</v>
      </c>
    </row>
    <row r="475" spans="1:18" x14ac:dyDescent="0.2">
      <c r="A475" s="1">
        <v>36504</v>
      </c>
      <c r="C475" s="7">
        <f>[51]STOR951!$D$13</f>
        <v>815</v>
      </c>
      <c r="D475" s="7">
        <f>[51]STOR951!$D$17</f>
        <v>1621</v>
      </c>
      <c r="E475" s="7">
        <f>[51]STOR951!$D$21</f>
        <v>423</v>
      </c>
      <c r="F475" s="7">
        <f>[51]STOR951!$D$25</f>
        <v>2859</v>
      </c>
      <c r="I475" s="8">
        <f>[51]STOR951!$G$13</f>
        <v>0.85879873551106423</v>
      </c>
      <c r="J475" s="8">
        <f>[51]STOR951!$G$17</f>
        <v>0.89607517965726924</v>
      </c>
      <c r="K475" s="8">
        <f>[51]STOR951!$G$21</f>
        <v>0.86326530612244901</v>
      </c>
      <c r="L475" s="8">
        <f>[51]STOR951!$G$25</f>
        <v>0.89176543980037426</v>
      </c>
      <c r="N475" s="7">
        <f>[51]STOR951!$E$13</f>
        <v>-22</v>
      </c>
      <c r="O475" s="7">
        <f>[51]STOR951!$E$17</f>
        <v>-37</v>
      </c>
      <c r="P475" s="7">
        <f>[51]STOR951!$E$21</f>
        <v>-14</v>
      </c>
      <c r="Q475" s="7">
        <f>[51]STOR951!$E$25</f>
        <v>-73</v>
      </c>
      <c r="R475" s="16">
        <v>-54.5</v>
      </c>
    </row>
    <row r="476" spans="1:18" x14ac:dyDescent="0.2">
      <c r="A476" s="1">
        <v>36140</v>
      </c>
      <c r="C476" s="7">
        <v>904</v>
      </c>
      <c r="D476" s="7">
        <v>1714</v>
      </c>
      <c r="E476" s="7">
        <v>437</v>
      </c>
      <c r="F476" s="7">
        <v>3055</v>
      </c>
      <c r="I476" s="8">
        <v>0.99559471365638763</v>
      </c>
      <c r="J476" s="8">
        <v>0.95754189944134083</v>
      </c>
      <c r="K476" s="8">
        <v>0.90663900414937759</v>
      </c>
      <c r="L476" s="8">
        <v>0.95290081097941359</v>
      </c>
      <c r="N476" s="7">
        <v>-16</v>
      </c>
      <c r="O476" s="7">
        <v>-19</v>
      </c>
      <c r="P476" s="7">
        <v>-14</v>
      </c>
      <c r="Q476" s="7">
        <v>-49</v>
      </c>
      <c r="R476" s="16">
        <v>-17</v>
      </c>
    </row>
    <row r="477" spans="1:18" x14ac:dyDescent="0.2">
      <c r="A477" s="1">
        <v>35776</v>
      </c>
      <c r="C477" s="7">
        <v>603</v>
      </c>
      <c r="D477" s="7">
        <v>1473</v>
      </c>
      <c r="E477" s="7">
        <v>325</v>
      </c>
      <c r="F477" s="7">
        <v>2401</v>
      </c>
      <c r="I477" s="8">
        <v>0.66409691629955947</v>
      </c>
      <c r="J477" s="8">
        <v>0.82290502793296094</v>
      </c>
      <c r="K477" s="8">
        <v>0.67427385892116187</v>
      </c>
      <c r="L477" s="8">
        <v>0.74890829694323147</v>
      </c>
      <c r="N477" s="7">
        <v>-41</v>
      </c>
      <c r="O477" s="7">
        <v>-76</v>
      </c>
      <c r="P477" s="7">
        <v>-19</v>
      </c>
      <c r="Q477" s="7">
        <v>-136</v>
      </c>
      <c r="R477" s="16">
        <v>-103.5</v>
      </c>
    </row>
    <row r="478" spans="1:18" x14ac:dyDescent="0.2">
      <c r="A478" s="1">
        <v>35412</v>
      </c>
      <c r="C478" s="7">
        <v>550</v>
      </c>
      <c r="D478" s="7">
        <v>1464</v>
      </c>
      <c r="E478" s="7">
        <v>308</v>
      </c>
      <c r="F478" s="7">
        <v>2322</v>
      </c>
      <c r="I478" s="8">
        <v>0.61452513966480449</v>
      </c>
      <c r="J478" s="8">
        <v>0.80263157894736847</v>
      </c>
      <c r="K478" s="8">
        <v>0.64435146443514646</v>
      </c>
      <c r="L478" s="8">
        <v>0.72426699937616967</v>
      </c>
      <c r="N478" s="7">
        <v>-5</v>
      </c>
      <c r="O478" s="7">
        <v>-44</v>
      </c>
      <c r="P478" s="7">
        <v>-4</v>
      </c>
      <c r="Q478" s="7">
        <v>-53</v>
      </c>
      <c r="R478" s="16">
        <v>-86.3</v>
      </c>
    </row>
    <row r="479" spans="1:18" x14ac:dyDescent="0.2">
      <c r="A479" s="1">
        <v>35048</v>
      </c>
      <c r="C479">
        <v>673</v>
      </c>
      <c r="D479">
        <v>1336</v>
      </c>
      <c r="E479">
        <v>402</v>
      </c>
      <c r="F479">
        <v>2411</v>
      </c>
      <c r="I479" s="13">
        <v>0.74118942731277537</v>
      </c>
      <c r="J479" s="13">
        <v>0.74636871508379887</v>
      </c>
      <c r="K479" s="13">
        <v>0.8340248962655602</v>
      </c>
      <c r="L479" s="13">
        <v>0.75817610062893082</v>
      </c>
      <c r="N479">
        <v>-41</v>
      </c>
      <c r="O479">
        <v>-128</v>
      </c>
      <c r="P479">
        <v>-9</v>
      </c>
      <c r="Q479">
        <v>-178</v>
      </c>
      <c r="R479" s="16">
        <v>-101</v>
      </c>
    </row>
    <row r="480" spans="1:18" x14ac:dyDescent="0.2">
      <c r="A480" s="1">
        <v>34684</v>
      </c>
      <c r="C480">
        <v>774</v>
      </c>
      <c r="D480">
        <v>1590</v>
      </c>
      <c r="E480">
        <v>361</v>
      </c>
      <c r="F480">
        <v>2725</v>
      </c>
      <c r="I480" s="13">
        <v>0.85242290748898675</v>
      </c>
      <c r="J480" s="13">
        <v>0.88826815642458101</v>
      </c>
      <c r="K480" s="13">
        <v>0.74896265560165975</v>
      </c>
      <c r="L480" s="13">
        <v>0.85691823899371067</v>
      </c>
      <c r="N480">
        <v>-48</v>
      </c>
      <c r="O480">
        <v>-89</v>
      </c>
      <c r="P480">
        <v>-24</v>
      </c>
      <c r="Q480">
        <v>-161</v>
      </c>
      <c r="R480" s="16">
        <v>-108</v>
      </c>
    </row>
    <row r="481" spans="1:18" x14ac:dyDescent="0.2">
      <c r="I481" s="13"/>
      <c r="J481" s="13"/>
      <c r="K481" s="13"/>
      <c r="L481" s="13"/>
      <c r="R481" s="16"/>
    </row>
    <row r="482" spans="1:18" x14ac:dyDescent="0.2">
      <c r="I482" s="13"/>
      <c r="J482" s="13"/>
      <c r="K482" s="13"/>
      <c r="L482" s="13"/>
      <c r="R482" s="16"/>
    </row>
    <row r="483" spans="1:18" x14ac:dyDescent="0.2">
      <c r="A483" s="1">
        <v>36875</v>
      </c>
      <c r="C483" s="7">
        <f>[104]STOR951!$D$13</f>
        <v>524</v>
      </c>
      <c r="D483" s="7">
        <f>[104]STOR951!$D$17</f>
        <v>1285</v>
      </c>
      <c r="E483" s="7">
        <f>[104]STOR951!$D$21</f>
        <v>304</v>
      </c>
      <c r="F483" s="7">
        <f>[104]STOR951!$D$25</f>
        <v>2113</v>
      </c>
      <c r="I483" s="8">
        <f>[104]STOR951!$G$13</f>
        <v>0.54984260230849946</v>
      </c>
      <c r="J483" s="8">
        <f>[104]STOR951!$G$17</f>
        <v>0.70027247956403271</v>
      </c>
      <c r="K483" s="8">
        <f>[104]STOR951!$G$21</f>
        <v>0.60079051383399207</v>
      </c>
      <c r="L483" s="8">
        <f>[104]STOR951!$G$25</f>
        <v>0.64146933819064966</v>
      </c>
      <c r="N483" s="7">
        <f>[104]STOR951!$E$13</f>
        <v>-46</v>
      </c>
      <c r="O483" s="7">
        <f>[104]STOR951!$E$17</f>
        <v>-100</v>
      </c>
      <c r="P483" s="7">
        <f>[104]STOR951!$E$21</f>
        <v>-12</v>
      </c>
      <c r="Q483" s="7">
        <f>[104]STOR951!$E$25</f>
        <v>-158</v>
      </c>
      <c r="R483" s="16">
        <v>-86.6</v>
      </c>
    </row>
    <row r="484" spans="1:18" x14ac:dyDescent="0.2">
      <c r="A484" s="1">
        <v>36511</v>
      </c>
      <c r="C484" s="7">
        <f>[52]STOR951!$D$13</f>
        <v>789</v>
      </c>
      <c r="D484" s="7">
        <f>[52]STOR951!$D$17</f>
        <v>1546</v>
      </c>
      <c r="E484" s="7">
        <f>[52]STOR951!$D$21</f>
        <v>408</v>
      </c>
      <c r="F484" s="7">
        <f>[52]STOR951!$D$25</f>
        <v>2743</v>
      </c>
      <c r="I484" s="8">
        <f>[52]STOR951!$G$13</f>
        <v>0.83140147523709163</v>
      </c>
      <c r="J484" s="8">
        <f>[52]STOR951!$G$17</f>
        <v>0.85461580983969043</v>
      </c>
      <c r="K484" s="8">
        <f>[52]STOR951!$G$21</f>
        <v>0.83265306122448979</v>
      </c>
      <c r="L484" s="8">
        <f>[52]STOR951!$G$25</f>
        <v>0.85558328134747352</v>
      </c>
      <c r="N484" s="7">
        <f>[52]STOR951!$E$13</f>
        <v>-26</v>
      </c>
      <c r="O484" s="7">
        <f>[52]STOR951!$E$17</f>
        <v>-75</v>
      </c>
      <c r="P484" s="7">
        <f>[52]STOR951!$E$21</f>
        <v>-15</v>
      </c>
      <c r="Q484" s="7">
        <f>[52]STOR951!$E$25</f>
        <v>-116</v>
      </c>
      <c r="R484" s="16">
        <v>-42.8</v>
      </c>
    </row>
    <row r="485" spans="1:18" x14ac:dyDescent="0.2">
      <c r="A485" s="1">
        <v>36147</v>
      </c>
      <c r="C485" s="7">
        <v>883</v>
      </c>
      <c r="D485" s="7">
        <v>1657</v>
      </c>
      <c r="E485" s="7">
        <v>430</v>
      </c>
      <c r="F485" s="7">
        <v>2970</v>
      </c>
      <c r="I485" s="8">
        <v>0.97246696035242286</v>
      </c>
      <c r="J485" s="8">
        <v>0.92569832402234642</v>
      </c>
      <c r="K485" s="8">
        <v>0.89211618257261416</v>
      </c>
      <c r="L485" s="8">
        <v>0.92638802245789142</v>
      </c>
      <c r="N485" s="7">
        <v>-21</v>
      </c>
      <c r="O485" s="7">
        <v>-57</v>
      </c>
      <c r="P485" s="7">
        <v>-7</v>
      </c>
      <c r="Q485" s="7">
        <v>-85</v>
      </c>
      <c r="R485" s="16">
        <v>-81.099999999999994</v>
      </c>
    </row>
    <row r="486" spans="1:18" x14ac:dyDescent="0.2">
      <c r="A486" s="1">
        <v>35783</v>
      </c>
      <c r="C486" s="7">
        <v>563</v>
      </c>
      <c r="D486" s="7">
        <v>1407</v>
      </c>
      <c r="E486" s="7">
        <v>296</v>
      </c>
      <c r="F486" s="7">
        <v>2266</v>
      </c>
      <c r="I486" s="8">
        <v>0.62004405286343611</v>
      </c>
      <c r="J486" s="8">
        <v>0.78603351955307266</v>
      </c>
      <c r="K486" s="8">
        <v>0.61410788381742742</v>
      </c>
      <c r="L486" s="8">
        <v>0.70679975046787269</v>
      </c>
      <c r="N486" s="7">
        <v>-40</v>
      </c>
      <c r="O486" s="7">
        <v>-66</v>
      </c>
      <c r="P486" s="7">
        <v>-29</v>
      </c>
      <c r="Q486" s="7">
        <v>-135</v>
      </c>
      <c r="R486" s="16">
        <v>-101.1</v>
      </c>
    </row>
    <row r="487" spans="1:18" x14ac:dyDescent="0.2">
      <c r="A487" s="1">
        <v>35419</v>
      </c>
      <c r="C487" s="7">
        <v>498</v>
      </c>
      <c r="D487" s="7">
        <v>1402</v>
      </c>
      <c r="E487" s="7">
        <v>292</v>
      </c>
      <c r="F487" s="7">
        <v>2192</v>
      </c>
      <c r="I487" s="8">
        <v>0.55642458100558656</v>
      </c>
      <c r="J487" s="8">
        <v>0.76864035087719296</v>
      </c>
      <c r="K487" s="8">
        <v>0.61087866108786615</v>
      </c>
      <c r="L487" s="8">
        <v>0.68371802869619458</v>
      </c>
      <c r="N487" s="7">
        <v>-52</v>
      </c>
      <c r="O487" s="7">
        <v>-62</v>
      </c>
      <c r="P487" s="7">
        <v>-16</v>
      </c>
      <c r="Q487" s="7">
        <v>-130</v>
      </c>
      <c r="R487" s="16">
        <v>-91</v>
      </c>
    </row>
    <row r="488" spans="1:18" x14ac:dyDescent="0.2">
      <c r="A488" s="1">
        <v>35056</v>
      </c>
      <c r="C488">
        <v>616</v>
      </c>
      <c r="D488">
        <v>1251</v>
      </c>
      <c r="E488">
        <v>390</v>
      </c>
      <c r="F488">
        <v>2257</v>
      </c>
      <c r="I488" s="13">
        <v>0.68799999999999994</v>
      </c>
      <c r="J488" s="13">
        <v>0.68600000000000005</v>
      </c>
      <c r="K488" s="13">
        <v>0.81599999999999995</v>
      </c>
      <c r="L488" s="13">
        <v>0.70399999999999996</v>
      </c>
      <c r="N488">
        <v>-57</v>
      </c>
      <c r="O488">
        <v>-85</v>
      </c>
      <c r="P488">
        <v>-12</v>
      </c>
      <c r="Q488">
        <v>-154</v>
      </c>
      <c r="R488" s="16">
        <v>-110</v>
      </c>
    </row>
    <row r="489" spans="1:18" x14ac:dyDescent="0.2">
      <c r="A489" s="1">
        <v>34691</v>
      </c>
      <c r="C489">
        <v>749</v>
      </c>
      <c r="D489">
        <v>1534</v>
      </c>
      <c r="E489">
        <v>363</v>
      </c>
      <c r="F489">
        <v>2646</v>
      </c>
      <c r="I489" s="13">
        <v>0.82488986784140972</v>
      </c>
      <c r="J489" s="13">
        <v>0.85698324022346373</v>
      </c>
      <c r="K489" s="13">
        <v>0.75311203319502074</v>
      </c>
      <c r="L489" s="13">
        <v>0.83207547169811324</v>
      </c>
      <c r="N489">
        <v>-25</v>
      </c>
      <c r="O489">
        <v>-56</v>
      </c>
      <c r="P489">
        <v>2</v>
      </c>
      <c r="Q489">
        <v>-79</v>
      </c>
      <c r="R489" s="16">
        <v>-102</v>
      </c>
    </row>
    <row r="490" spans="1:18" x14ac:dyDescent="0.2">
      <c r="I490" s="13"/>
      <c r="J490" s="13"/>
      <c r="K490" s="13"/>
      <c r="L490" s="13"/>
      <c r="R490" s="16"/>
    </row>
    <row r="491" spans="1:18" x14ac:dyDescent="0.2">
      <c r="I491" s="13"/>
      <c r="J491" s="13"/>
      <c r="K491" s="13"/>
      <c r="L491" s="13"/>
      <c r="R491" s="16"/>
    </row>
    <row r="492" spans="1:18" x14ac:dyDescent="0.2">
      <c r="A492" s="1">
        <v>36882</v>
      </c>
      <c r="C492" s="7">
        <f>[105]STOR951!$D$13</f>
        <v>473</v>
      </c>
      <c r="D492" s="7">
        <f>[105]STOR951!$D$17</f>
        <v>1175</v>
      </c>
      <c r="E492" s="7">
        <f>[105]STOR951!$D$21</f>
        <v>290</v>
      </c>
      <c r="F492" s="7">
        <f>[105]STOR951!$D$25</f>
        <v>1938</v>
      </c>
      <c r="I492" s="8">
        <f>[105]STOR951!$G$13</f>
        <v>0.49632738719832109</v>
      </c>
      <c r="J492" s="8">
        <f>[105]STOR951!$G$17</f>
        <v>0.64032697547683926</v>
      </c>
      <c r="K492" s="8">
        <f>[105]STOR951!$G$21</f>
        <v>0.5731225296442688</v>
      </c>
      <c r="L492" s="8">
        <f>[105]STOR951!$G$25</f>
        <v>0.58834244080145714</v>
      </c>
      <c r="N492" s="7">
        <f>[105]STOR951!$E$13</f>
        <v>-51</v>
      </c>
      <c r="O492" s="7">
        <f>[105]STOR951!$E$17</f>
        <v>-110</v>
      </c>
      <c r="P492" s="7">
        <f>[105]STOR951!$E$21</f>
        <v>-14</v>
      </c>
      <c r="Q492" s="7">
        <f>[105]STOR951!$E$25</f>
        <v>-175</v>
      </c>
      <c r="R492" s="16">
        <v>-126.5</v>
      </c>
    </row>
    <row r="493" spans="1:18" x14ac:dyDescent="0.2">
      <c r="A493" s="1">
        <v>36518</v>
      </c>
      <c r="C493" s="7">
        <f>[53]STOR951!$D$13</f>
        <v>740</v>
      </c>
      <c r="D493" s="7">
        <f>[53]STOR951!$D$17</f>
        <v>1437</v>
      </c>
      <c r="E493" s="7">
        <f>[53]STOR951!$D$21</f>
        <v>393</v>
      </c>
      <c r="F493" s="7">
        <f>[53]STOR951!$D$25</f>
        <v>2570</v>
      </c>
      <c r="I493" s="8">
        <f>[53]STOR951!$G$13</f>
        <v>0.77976817702845103</v>
      </c>
      <c r="J493" s="8">
        <f>[53]STOR951!$G$17</f>
        <v>0.79436152570480933</v>
      </c>
      <c r="K493" s="8">
        <f>[53]STOR951!$G$21</f>
        <v>0.80204081632653057</v>
      </c>
      <c r="L493" s="8">
        <f>[53]STOR951!$G$25</f>
        <v>0.801621958827199</v>
      </c>
      <c r="N493" s="7">
        <f>[53]STOR951!$E$13</f>
        <v>-49</v>
      </c>
      <c r="O493" s="7">
        <f>[53]STOR951!$E$17</f>
        <v>-109</v>
      </c>
      <c r="P493" s="7">
        <f>[53]STOR951!$E$21</f>
        <v>-15</v>
      </c>
      <c r="Q493" s="7">
        <f>[53]STOR951!$E$25</f>
        <v>-173</v>
      </c>
      <c r="R493" s="16">
        <v>-85.6</v>
      </c>
    </row>
    <row r="494" spans="1:18" x14ac:dyDescent="0.2">
      <c r="A494" s="1">
        <v>36154</v>
      </c>
      <c r="C494" s="7">
        <v>847</v>
      </c>
      <c r="D494" s="7">
        <v>1564</v>
      </c>
      <c r="E494" s="7">
        <v>392</v>
      </c>
      <c r="F494" s="7">
        <v>2803</v>
      </c>
      <c r="I494" s="8">
        <v>0.93281938325991187</v>
      </c>
      <c r="J494" s="8">
        <v>0.8737430167597765</v>
      </c>
      <c r="K494" s="8">
        <v>0.81327800829875518</v>
      </c>
      <c r="L494" s="8">
        <v>0.87429819089207739</v>
      </c>
      <c r="N494" s="7">
        <v>-36</v>
      </c>
      <c r="O494" s="7">
        <v>-93</v>
      </c>
      <c r="P494" s="7">
        <v>-38</v>
      </c>
      <c r="Q494" s="7">
        <v>-167</v>
      </c>
      <c r="R494" s="16">
        <v>-104.5</v>
      </c>
    </row>
    <row r="495" spans="1:18" x14ac:dyDescent="0.2">
      <c r="A495" s="1">
        <v>35790</v>
      </c>
      <c r="C495" s="7">
        <v>544</v>
      </c>
      <c r="D495" s="7">
        <v>1352</v>
      </c>
      <c r="E495" s="7">
        <v>274</v>
      </c>
      <c r="F495" s="7">
        <v>2170</v>
      </c>
      <c r="G495">
        <v>2175</v>
      </c>
      <c r="H495" s="6">
        <f>G495-F495</f>
        <v>5</v>
      </c>
      <c r="I495" s="8">
        <v>0.59911894273127753</v>
      </c>
      <c r="J495" s="8">
        <v>0.75530726256983238</v>
      </c>
      <c r="K495" s="8">
        <v>0.56846473029045641</v>
      </c>
      <c r="L495" s="8">
        <v>0.67685589519650657</v>
      </c>
      <c r="N495" s="7">
        <v>-19</v>
      </c>
      <c r="O495" s="7">
        <v>-55</v>
      </c>
      <c r="P495" s="7">
        <v>-22</v>
      </c>
      <c r="Q495" s="7">
        <v>-96</v>
      </c>
      <c r="R495" s="16">
        <v>-86.4</v>
      </c>
    </row>
    <row r="496" spans="1:18" x14ac:dyDescent="0.2">
      <c r="A496" s="1">
        <v>35426</v>
      </c>
      <c r="C496" s="7">
        <v>468</v>
      </c>
      <c r="D496" s="7">
        <v>1318</v>
      </c>
      <c r="E496" s="7">
        <v>278</v>
      </c>
      <c r="F496" s="7">
        <v>2064</v>
      </c>
      <c r="G496">
        <v>2173</v>
      </c>
      <c r="H496" s="6">
        <f>G496-F496</f>
        <v>109</v>
      </c>
      <c r="I496" s="8">
        <v>0.5229050279329609</v>
      </c>
      <c r="J496" s="8">
        <v>0.72258771929824561</v>
      </c>
      <c r="K496" s="8">
        <v>0.58158995815899583</v>
      </c>
      <c r="L496" s="8">
        <v>0.64379288833437309</v>
      </c>
      <c r="N496" s="7">
        <v>-30</v>
      </c>
      <c r="O496" s="7">
        <v>-84</v>
      </c>
      <c r="P496" s="7">
        <v>-14</v>
      </c>
      <c r="Q496" s="7">
        <v>-128</v>
      </c>
      <c r="R496" s="16">
        <v>-100.6</v>
      </c>
    </row>
    <row r="497" spans="1:22" x14ac:dyDescent="0.2">
      <c r="A497" s="1">
        <v>35063</v>
      </c>
      <c r="C497">
        <v>585</v>
      </c>
      <c r="D497">
        <v>1167</v>
      </c>
      <c r="E497">
        <v>366</v>
      </c>
      <c r="F497">
        <v>2118</v>
      </c>
      <c r="G497">
        <v>2153</v>
      </c>
      <c r="H497" s="6">
        <f>G497-F497</f>
        <v>35</v>
      </c>
      <c r="I497" s="13">
        <v>0.64427312775330392</v>
      </c>
      <c r="J497" s="13">
        <v>0.65195530726256978</v>
      </c>
      <c r="K497" s="13">
        <v>0.75933609958506221</v>
      </c>
      <c r="L497" s="13">
        <v>0.66603773584905657</v>
      </c>
      <c r="N497">
        <v>-44</v>
      </c>
      <c r="O497">
        <v>-92</v>
      </c>
      <c r="P497">
        <v>-24</v>
      </c>
      <c r="Q497">
        <v>-160</v>
      </c>
      <c r="R497" s="16">
        <v>-136</v>
      </c>
    </row>
    <row r="498" spans="1:22" x14ac:dyDescent="0.2">
      <c r="A498" s="1">
        <v>34698</v>
      </c>
      <c r="C498">
        <v>725</v>
      </c>
      <c r="D498">
        <v>1488</v>
      </c>
      <c r="E498">
        <v>360</v>
      </c>
      <c r="F498">
        <v>2573</v>
      </c>
      <c r="G498">
        <v>2606</v>
      </c>
      <c r="H498" s="6">
        <f>G498-F498</f>
        <v>33</v>
      </c>
      <c r="I498" s="13">
        <v>0.79845814977973573</v>
      </c>
      <c r="J498" s="13">
        <v>0.83128491620111733</v>
      </c>
      <c r="K498" s="13">
        <v>0.74688796680497926</v>
      </c>
      <c r="L498" s="13">
        <v>0.8091194968553459</v>
      </c>
      <c r="N498">
        <v>-24</v>
      </c>
      <c r="O498">
        <v>-46</v>
      </c>
      <c r="P498">
        <v>-3</v>
      </c>
      <c r="Q498">
        <v>-73</v>
      </c>
      <c r="R498" s="16">
        <v>-71</v>
      </c>
    </row>
    <row r="499" spans="1:22" x14ac:dyDescent="0.2">
      <c r="H499" s="6"/>
      <c r="I499" s="13"/>
      <c r="J499" s="13"/>
      <c r="K499" s="13"/>
      <c r="L499" s="13"/>
      <c r="R499" s="6"/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H501" s="6"/>
      <c r="I501" s="13"/>
      <c r="J501" s="13"/>
      <c r="K501" s="13"/>
      <c r="L501" s="13"/>
      <c r="R501" s="6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  <c r="S506">
        <v>69</v>
      </c>
      <c r="T506">
        <v>49</v>
      </c>
      <c r="U506">
        <v>37</v>
      </c>
      <c r="V506">
        <v>33</v>
      </c>
    </row>
    <row r="507" spans="1:22" x14ac:dyDescent="0.2">
      <c r="A507"/>
      <c r="I507"/>
      <c r="J507"/>
      <c r="K507"/>
      <c r="L507"/>
      <c r="S507">
        <v>62</v>
      </c>
      <c r="T507">
        <v>45</v>
      </c>
      <c r="U507">
        <v>40</v>
      </c>
      <c r="V507">
        <v>35</v>
      </c>
    </row>
    <row r="508" spans="1:22" x14ac:dyDescent="0.2">
      <c r="I508" s="13"/>
      <c r="J508" s="13"/>
      <c r="K508" s="13"/>
      <c r="L508" s="13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I511" s="13"/>
      <c r="J511" s="13"/>
      <c r="K511" s="13"/>
      <c r="L511" s="13"/>
    </row>
    <row r="512" spans="1:22" x14ac:dyDescent="0.2">
      <c r="I512" s="13"/>
      <c r="J512" s="13"/>
      <c r="K512" s="13"/>
      <c r="L512" s="13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I515" s="13"/>
      <c r="J515" s="13"/>
      <c r="K515" s="13"/>
      <c r="L515" s="13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I534" s="13"/>
      <c r="J534" s="13"/>
      <c r="K534" s="13"/>
      <c r="L534" s="13"/>
    </row>
    <row r="535" spans="1:18" x14ac:dyDescent="0.2">
      <c r="I535" s="13"/>
      <c r="J535" s="13"/>
      <c r="K535" s="13"/>
      <c r="L535" s="13"/>
    </row>
    <row r="536" spans="1:18" x14ac:dyDescent="0.2">
      <c r="H536" s="6"/>
      <c r="I536" s="13"/>
      <c r="J536" s="13"/>
      <c r="K536" s="13"/>
      <c r="L536" s="13"/>
      <c r="R536" s="6"/>
    </row>
    <row r="537" spans="1:18" x14ac:dyDescent="0.2">
      <c r="I537" s="13"/>
      <c r="J537" s="13"/>
      <c r="K537" s="13"/>
      <c r="L537" s="13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I548" s="13"/>
      <c r="J548" s="13"/>
      <c r="K548" s="13"/>
      <c r="L548" s="13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H555" s="6"/>
      <c r="I555" s="13"/>
      <c r="J555" s="13"/>
      <c r="K555" s="13"/>
      <c r="L555" s="13"/>
      <c r="R555" s="6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2001-05-16T18:46:42Z</cp:lastPrinted>
  <dcterms:created xsi:type="dcterms:W3CDTF">1998-08-18T19:12:21Z</dcterms:created>
  <dcterms:modified xsi:type="dcterms:W3CDTF">2023-09-13T16:57:09Z</dcterms:modified>
</cp:coreProperties>
</file>