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EFE49E-DC41-47B3-B592-456710B8BDAA}" xr6:coauthVersionLast="47" xr6:coauthVersionMax="47" xr10:uidLastSave="{00000000-0000-0000-0000-000000000000}"/>
  <bookViews>
    <workbookView xWindow="-120" yWindow="-120" windowWidth="38640" windowHeight="15720" activeTab="1"/>
  </bookViews>
  <sheets>
    <sheet name="workingcapital" sheetId="1" r:id="rId1"/>
    <sheet name="Sched I Lyondell" sheetId="3" r:id="rId2"/>
  </sheets>
  <definedNames>
    <definedName name="_xlnm.Print_Area" localSheetId="1">'Sched I Lyondell'!$A$1:$H$18</definedName>
    <definedName name="_xlnm.Print_Area" localSheetId="0">workingcapital!$A$1:$F$24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E8" i="3"/>
  <c r="H8" i="3"/>
  <c r="C9" i="3"/>
  <c r="E9" i="3"/>
  <c r="H9" i="3"/>
  <c r="C10" i="3"/>
  <c r="E10" i="3"/>
  <c r="H10" i="3"/>
  <c r="C11" i="3"/>
  <c r="E11" i="3"/>
  <c r="H11" i="3"/>
  <c r="C12" i="3"/>
  <c r="E12" i="3"/>
  <c r="H12" i="3"/>
  <c r="C13" i="3"/>
  <c r="E13" i="3"/>
  <c r="H13" i="3"/>
  <c r="H15" i="3"/>
  <c r="F16" i="1"/>
  <c r="F18" i="1"/>
  <c r="F22" i="1"/>
</calcChain>
</file>

<file path=xl/sharedStrings.xml><?xml version="1.0" encoding="utf-8"?>
<sst xmlns="http://schemas.openxmlformats.org/spreadsheetml/2006/main" count="26" uniqueCount="26">
  <si>
    <t>as provided in</t>
  </si>
  <si>
    <t>Purchase and Sale Agreement</t>
  </si>
  <si>
    <t>between</t>
  </si>
  <si>
    <t>Enron Corp. "Seller"</t>
  </si>
  <si>
    <t>and</t>
  </si>
  <si>
    <t>AEP Energy Services Gas Holding Company "Buyer"</t>
  </si>
  <si>
    <t>dated as of December 27, 2000</t>
  </si>
  <si>
    <t>Value</t>
  </si>
  <si>
    <t>Exhibit A</t>
  </si>
  <si>
    <t>Article 2.4 (b)</t>
  </si>
  <si>
    <t>See attached Schedule I</t>
  </si>
  <si>
    <t>Lyondell Citgo Adjustment</t>
  </si>
  <si>
    <t>Specialty Sands</t>
  </si>
  <si>
    <t>SAP to PeopleSoft Conversion</t>
  </si>
  <si>
    <t>SCHEDULE I</t>
  </si>
  <si>
    <t>Lyondell / Citgo</t>
  </si>
  <si>
    <t>As of 9/27/01</t>
  </si>
  <si>
    <t>Volume</t>
  </si>
  <si>
    <t>Fixed Price</t>
  </si>
  <si>
    <t>Index</t>
  </si>
  <si>
    <t>NYMEX</t>
  </si>
  <si>
    <t>HSC Basis</t>
  </si>
  <si>
    <t>Final Working Capital Due Seller</t>
  </si>
  <si>
    <t>Total Lyondell / Citgo due Seller</t>
  </si>
  <si>
    <t>Enron's Final Working Capital Calculation Statement</t>
  </si>
  <si>
    <r>
      <t>Note:</t>
    </r>
    <r>
      <rPr>
        <sz val="11"/>
        <rFont val="Times New Roman"/>
        <family val="1"/>
      </rPr>
      <t xml:space="preserve">  All other items listed in AEP's Final Working Capital Calculation Statement are disputed by Enron.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</si>
</sst>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3" formatCode="&quot;$&quot;#,##0.000_);[Red]\(&quot;$&quot;#,##0.000\)"/>
  </numFmts>
  <fonts count="12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73" fontId="3" fillId="0" borderId="0" xfId="0" applyNumberFormat="1" applyFont="1" applyAlignment="1">
      <alignment horizontal="center"/>
    </xf>
    <xf numFmtId="44" fontId="3" fillId="0" borderId="0" xfId="0" applyNumberFormat="1" applyFont="1"/>
    <xf numFmtId="38" fontId="3" fillId="0" borderId="0" xfId="0" applyNumberFormat="1" applyFont="1"/>
    <xf numFmtId="44" fontId="2" fillId="0" borderId="1" xfId="0" applyNumberFormat="1" applyFont="1" applyBorder="1"/>
    <xf numFmtId="0" fontId="6" fillId="0" borderId="0" xfId="0" applyFont="1"/>
    <xf numFmtId="0" fontId="7" fillId="0" borderId="0" xfId="0" applyFont="1" applyAlignment="1">
      <alignment horizontal="center"/>
    </xf>
    <xf numFmtId="38" fontId="3" fillId="0" borderId="0" xfId="0" applyNumberFormat="1" applyFont="1" applyAlignment="1">
      <alignment horizontal="left"/>
    </xf>
    <xf numFmtId="44" fontId="3" fillId="0" borderId="2" xfId="0" applyNumberFormat="1" applyFont="1" applyBorder="1"/>
    <xf numFmtId="0" fontId="10" fillId="0" borderId="0" xfId="0" applyFont="1"/>
    <xf numFmtId="169" fontId="6" fillId="0" borderId="0" xfId="2" applyNumberFormat="1" applyFont="1"/>
    <xf numFmtId="0" fontId="9" fillId="0" borderId="0" xfId="0" applyFont="1"/>
    <xf numFmtId="169" fontId="9" fillId="0" borderId="1" xfId="2" applyNumberFormat="1" applyFont="1" applyBorder="1"/>
    <xf numFmtId="167" fontId="6" fillId="0" borderId="0" xfId="1" applyNumberFormat="1" applyFont="1"/>
    <xf numFmtId="170" fontId="6" fillId="0" borderId="0" xfId="2" applyNumberFormat="1" applyFont="1"/>
    <xf numFmtId="18" fontId="6" fillId="0" borderId="0" xfId="0" applyNumberFormat="1" applyFont="1"/>
    <xf numFmtId="167" fontId="11" fillId="0" borderId="0" xfId="1" applyNumberFormat="1" applyFont="1" applyAlignment="1">
      <alignment horizontal="center"/>
    </xf>
    <xf numFmtId="170" fontId="11" fillId="0" borderId="0" xfId="2" applyNumberFormat="1" applyFont="1" applyAlignment="1">
      <alignment horizontal="center"/>
    </xf>
    <xf numFmtId="169" fontId="11" fillId="0" borderId="0" xfId="2" applyNumberFormat="1" applyFont="1" applyAlignment="1">
      <alignment horizontal="center"/>
    </xf>
    <xf numFmtId="17" fontId="6" fillId="0" borderId="0" xfId="0" applyNumberFormat="1" applyFont="1"/>
    <xf numFmtId="17" fontId="6" fillId="0" borderId="0" xfId="0" applyNumberFormat="1" applyFont="1" applyFill="1"/>
    <xf numFmtId="167" fontId="6" fillId="0" borderId="0" xfId="1" applyNumberFormat="1" applyFont="1" applyFill="1"/>
    <xf numFmtId="170" fontId="6" fillId="0" borderId="0" xfId="2" applyNumberFormat="1" applyFont="1" applyFill="1"/>
    <xf numFmtId="169" fontId="6" fillId="0" borderId="0" xfId="2" applyNumberFormat="1" applyFont="1" applyFill="1"/>
    <xf numFmtId="0" fontId="6" fillId="0" borderId="0" xfId="0" applyFont="1" applyFill="1"/>
    <xf numFmtId="169" fontId="6" fillId="0" borderId="2" xfId="2" applyNumberFormat="1" applyFont="1" applyFill="1" applyBorder="1"/>
    <xf numFmtId="0" fontId="2" fillId="0" borderId="0" xfId="0" applyFont="1"/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view="pageBreakPreview" zoomScaleNormal="100" workbookViewId="0">
      <selection activeCell="A24" sqref="A24"/>
    </sheetView>
  </sheetViews>
  <sheetFormatPr defaultRowHeight="15" x14ac:dyDescent="0.25"/>
  <cols>
    <col min="1" max="2" width="3" style="3" customWidth="1"/>
    <col min="3" max="3" width="42.42578125" style="3" customWidth="1"/>
    <col min="4" max="4" width="23.140625" style="3" bestFit="1" customWidth="1"/>
    <col min="5" max="5" width="5.7109375" style="13" customWidth="1"/>
    <col min="6" max="6" width="16.42578125" style="3" bestFit="1" customWidth="1"/>
    <col min="7" max="7" width="15.7109375" style="12" hidden="1" customWidth="1"/>
    <col min="8" max="8" width="15.28515625" style="3" customWidth="1"/>
    <col min="9" max="16384" width="9.140625" style="3"/>
  </cols>
  <sheetData>
    <row r="2" spans="1:8" ht="30" x14ac:dyDescent="0.4">
      <c r="A2" s="37" t="s">
        <v>8</v>
      </c>
      <c r="B2" s="37"/>
      <c r="C2" s="37"/>
      <c r="D2" s="37"/>
      <c r="E2" s="37"/>
      <c r="F2" s="37"/>
    </row>
    <row r="3" spans="1:8" ht="25.5" x14ac:dyDescent="0.35">
      <c r="A3" s="16"/>
      <c r="B3" s="16"/>
      <c r="C3" s="16"/>
      <c r="D3" s="16"/>
      <c r="E3" s="16"/>
      <c r="F3" s="16"/>
    </row>
    <row r="4" spans="1:8" x14ac:dyDescent="0.25">
      <c r="A4" s="38" t="s">
        <v>24</v>
      </c>
      <c r="B4" s="38"/>
      <c r="C4" s="38"/>
      <c r="D4" s="38"/>
      <c r="E4" s="38"/>
      <c r="F4" s="38"/>
      <c r="G4" s="2"/>
      <c r="H4" s="1"/>
    </row>
    <row r="5" spans="1:8" x14ac:dyDescent="0.25">
      <c r="A5" s="38" t="s">
        <v>0</v>
      </c>
      <c r="B5" s="38"/>
      <c r="C5" s="38"/>
      <c r="D5" s="38"/>
      <c r="E5" s="38"/>
      <c r="F5" s="38"/>
      <c r="G5" s="2"/>
      <c r="H5" s="1"/>
    </row>
    <row r="6" spans="1:8" x14ac:dyDescent="0.25">
      <c r="A6" s="38" t="s">
        <v>1</v>
      </c>
      <c r="B6" s="38"/>
      <c r="C6" s="38"/>
      <c r="D6" s="38"/>
      <c r="E6" s="38"/>
      <c r="F6" s="38"/>
      <c r="G6" s="2"/>
      <c r="H6" s="1"/>
    </row>
    <row r="7" spans="1:8" x14ac:dyDescent="0.25">
      <c r="A7" s="38" t="s">
        <v>2</v>
      </c>
      <c r="B7" s="38"/>
      <c r="C7" s="38"/>
      <c r="D7" s="38"/>
      <c r="E7" s="38"/>
      <c r="F7" s="38"/>
      <c r="G7" s="2"/>
      <c r="H7" s="1"/>
    </row>
    <row r="8" spans="1:8" x14ac:dyDescent="0.25">
      <c r="A8" s="38" t="s">
        <v>3</v>
      </c>
      <c r="B8" s="38"/>
      <c r="C8" s="38"/>
      <c r="D8" s="38"/>
      <c r="E8" s="38"/>
      <c r="F8" s="38"/>
      <c r="G8" s="2"/>
      <c r="H8" s="1"/>
    </row>
    <row r="9" spans="1:8" x14ac:dyDescent="0.25">
      <c r="A9" s="38" t="s">
        <v>4</v>
      </c>
      <c r="B9" s="38"/>
      <c r="C9" s="38"/>
      <c r="D9" s="38"/>
      <c r="E9" s="38"/>
      <c r="F9" s="38"/>
      <c r="G9" s="2"/>
      <c r="H9" s="1"/>
    </row>
    <row r="10" spans="1:8" x14ac:dyDescent="0.25">
      <c r="A10" s="38" t="s">
        <v>5</v>
      </c>
      <c r="B10" s="38"/>
      <c r="C10" s="38"/>
      <c r="D10" s="38"/>
      <c r="E10" s="38"/>
      <c r="F10" s="38"/>
      <c r="G10" s="2"/>
      <c r="H10" s="1"/>
    </row>
    <row r="11" spans="1:8" x14ac:dyDescent="0.25">
      <c r="A11" s="38" t="s">
        <v>6</v>
      </c>
      <c r="B11" s="38"/>
      <c r="C11" s="38"/>
      <c r="D11" s="38"/>
      <c r="E11" s="38"/>
      <c r="F11" s="38"/>
      <c r="G11" s="2"/>
      <c r="H11" s="1"/>
    </row>
    <row r="12" spans="1:8" x14ac:dyDescent="0.25">
      <c r="A12" s="38" t="s">
        <v>9</v>
      </c>
      <c r="B12" s="38"/>
      <c r="C12" s="38"/>
      <c r="D12" s="38"/>
      <c r="E12" s="38"/>
      <c r="F12" s="38"/>
      <c r="G12" s="2"/>
      <c r="H12" s="1"/>
    </row>
    <row r="13" spans="1:8" x14ac:dyDescent="0.25">
      <c r="C13" s="4"/>
      <c r="D13" s="4"/>
      <c r="E13" s="5"/>
      <c r="F13" s="4"/>
      <c r="G13" s="7"/>
      <c r="H13" s="4"/>
    </row>
    <row r="14" spans="1:8" x14ac:dyDescent="0.25">
      <c r="C14" s="4"/>
      <c r="D14" s="4"/>
      <c r="E14" s="5"/>
      <c r="F14" s="4"/>
      <c r="G14" s="7"/>
      <c r="H14" s="4"/>
    </row>
    <row r="15" spans="1:8" x14ac:dyDescent="0.25">
      <c r="C15" s="4"/>
      <c r="D15" s="4"/>
      <c r="E15" s="8"/>
      <c r="F15" s="9"/>
      <c r="G15" s="7"/>
      <c r="H15" s="4"/>
    </row>
    <row r="16" spans="1:8" x14ac:dyDescent="0.25">
      <c r="B16" s="3" t="s">
        <v>11</v>
      </c>
      <c r="D16" s="17" t="s">
        <v>10</v>
      </c>
      <c r="E16" s="6"/>
      <c r="F16" s="12">
        <f>+'Sched I Lyondell'!H15</f>
        <v>-1762925</v>
      </c>
      <c r="G16" s="3"/>
    </row>
    <row r="17" spans="1:8" x14ac:dyDescent="0.25">
      <c r="B17" s="3" t="s">
        <v>12</v>
      </c>
      <c r="D17" s="17"/>
      <c r="E17" s="11"/>
      <c r="F17" s="12">
        <v>91000</v>
      </c>
      <c r="G17" s="3"/>
    </row>
    <row r="18" spans="1:8" x14ac:dyDescent="0.25">
      <c r="B18" s="3" t="s">
        <v>13</v>
      </c>
      <c r="D18" s="5"/>
      <c r="E18" s="6"/>
      <c r="F18" s="18">
        <f>-86002.5/2</f>
        <v>-43001.25</v>
      </c>
      <c r="G18" s="3"/>
    </row>
    <row r="19" spans="1:8" x14ac:dyDescent="0.25">
      <c r="C19" s="4"/>
      <c r="D19" s="4"/>
      <c r="E19" s="8"/>
      <c r="F19" s="9"/>
      <c r="G19" s="7"/>
      <c r="H19" s="4"/>
    </row>
    <row r="20" spans="1:8" x14ac:dyDescent="0.25">
      <c r="C20" s="4"/>
      <c r="D20" s="4"/>
      <c r="E20" s="8"/>
      <c r="F20" s="9"/>
      <c r="G20" s="7"/>
      <c r="H20" s="4"/>
    </row>
    <row r="22" spans="1:8" ht="15.75" thickBot="1" x14ac:dyDescent="0.3">
      <c r="A22" s="10" t="s">
        <v>22</v>
      </c>
      <c r="B22" s="10"/>
      <c r="F22" s="14">
        <f>SUM(F16:F18)</f>
        <v>-1714926.25</v>
      </c>
    </row>
    <row r="23" spans="1:8" ht="15.75" thickTop="1" x14ac:dyDescent="0.25"/>
    <row r="24" spans="1:8" x14ac:dyDescent="0.25">
      <c r="A24" s="36" t="s">
        <v>25</v>
      </c>
    </row>
  </sheetData>
  <mergeCells count="10">
    <mergeCell ref="A2:F2"/>
    <mergeCell ref="A4:F4"/>
    <mergeCell ref="A5:F5"/>
    <mergeCell ref="A6:F6"/>
    <mergeCell ref="A7:F7"/>
    <mergeCell ref="A12:F12"/>
    <mergeCell ref="A8:F8"/>
    <mergeCell ref="A9:F9"/>
    <mergeCell ref="A10:F10"/>
    <mergeCell ref="A11:F11"/>
  </mergeCells>
  <phoneticPr fontId="0" type="noConversion"/>
  <pageMargins left="0.75" right="0.75" top="0.75" bottom="0.75" header="0.5" footer="0.5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"/>
  <sheetViews>
    <sheetView showGridLines="0" tabSelected="1" view="pageBreakPreview" zoomScaleNormal="85" workbookViewId="0">
      <selection sqref="A1:H1"/>
    </sheetView>
  </sheetViews>
  <sheetFormatPr defaultRowHeight="12.75" x14ac:dyDescent="0.2"/>
  <cols>
    <col min="1" max="1" width="9.140625" style="15"/>
    <col min="2" max="2" width="9.42578125" style="15" bestFit="1" customWidth="1"/>
    <col min="3" max="3" width="11.5703125" style="23" bestFit="1" customWidth="1"/>
    <col min="4" max="4" width="11.7109375" style="24" bestFit="1" customWidth="1"/>
    <col min="5" max="5" width="16.42578125" style="24" bestFit="1" customWidth="1"/>
    <col min="6" max="7" width="16.28515625" style="24" customWidth="1"/>
    <col min="8" max="8" width="16.5703125" style="20" bestFit="1" customWidth="1"/>
    <col min="9" max="9" width="3.42578125" style="15" customWidth="1"/>
    <col min="10" max="16384" width="9.140625" style="15"/>
  </cols>
  <sheetData>
    <row r="1" spans="1:13" x14ac:dyDescent="0.2">
      <c r="A1" s="39" t="s">
        <v>14</v>
      </c>
      <c r="B1" s="39"/>
      <c r="C1" s="39"/>
      <c r="D1" s="39"/>
      <c r="E1" s="39"/>
      <c r="F1" s="39"/>
      <c r="G1" s="39"/>
      <c r="H1" s="39"/>
    </row>
    <row r="4" spans="1:13" x14ac:dyDescent="0.2">
      <c r="A4" s="19" t="s">
        <v>15</v>
      </c>
    </row>
    <row r="5" spans="1:13" x14ac:dyDescent="0.2">
      <c r="A5" s="15" t="s">
        <v>16</v>
      </c>
    </row>
    <row r="6" spans="1:13" x14ac:dyDescent="0.2">
      <c r="A6" s="25"/>
    </row>
    <row r="7" spans="1:13" ht="15" x14ac:dyDescent="0.35">
      <c r="C7" s="26" t="s">
        <v>17</v>
      </c>
      <c r="D7" s="27" t="s">
        <v>18</v>
      </c>
      <c r="E7" s="27" t="s">
        <v>19</v>
      </c>
      <c r="F7" s="27" t="s">
        <v>20</v>
      </c>
      <c r="G7" s="27" t="s">
        <v>21</v>
      </c>
      <c r="H7" s="28" t="s">
        <v>7</v>
      </c>
    </row>
    <row r="8" spans="1:13" x14ac:dyDescent="0.2">
      <c r="B8" s="29">
        <v>37043</v>
      </c>
      <c r="C8" s="23">
        <f>-5000*30</f>
        <v>-150000</v>
      </c>
      <c r="D8" s="24">
        <v>4.72</v>
      </c>
      <c r="E8" s="24">
        <f t="shared" ref="E8:E13" si="0">+F8+G8</f>
        <v>3.78</v>
      </c>
      <c r="F8" s="24">
        <v>3.738</v>
      </c>
      <c r="G8" s="24">
        <v>4.2000000000000003E-2</v>
      </c>
      <c r="H8" s="20">
        <f t="shared" ref="H8:H13" si="1">+(D8-E8)*C8</f>
        <v>-141000</v>
      </c>
    </row>
    <row r="9" spans="1:13" x14ac:dyDescent="0.2">
      <c r="B9" s="29">
        <v>37073</v>
      </c>
      <c r="C9" s="23">
        <f>-5000*31</f>
        <v>-155000</v>
      </c>
      <c r="D9" s="24">
        <v>4.72</v>
      </c>
      <c r="E9" s="24">
        <f t="shared" si="0"/>
        <v>3.26</v>
      </c>
      <c r="F9" s="24">
        <v>3.1819999999999999</v>
      </c>
      <c r="G9" s="24">
        <v>7.8E-2</v>
      </c>
      <c r="H9" s="20">
        <f t="shared" si="1"/>
        <v>-226300</v>
      </c>
    </row>
    <row r="10" spans="1:13" x14ac:dyDescent="0.2">
      <c r="B10" s="29">
        <v>37104</v>
      </c>
      <c r="C10" s="23">
        <f>-5000*31</f>
        <v>-155000</v>
      </c>
      <c r="D10" s="24">
        <v>4.72</v>
      </c>
      <c r="E10" s="24">
        <f t="shared" si="0"/>
        <v>3.2399999999999998</v>
      </c>
      <c r="F10" s="24">
        <v>3.1669999999999998</v>
      </c>
      <c r="G10" s="24">
        <v>7.2999999999999995E-2</v>
      </c>
      <c r="H10" s="20">
        <f t="shared" si="1"/>
        <v>-229400</v>
      </c>
    </row>
    <row r="11" spans="1:13" x14ac:dyDescent="0.2">
      <c r="B11" s="30">
        <v>37135</v>
      </c>
      <c r="C11" s="31">
        <f>-5000*30</f>
        <v>-150000</v>
      </c>
      <c r="D11" s="32">
        <v>4.72</v>
      </c>
      <c r="E11" s="24">
        <f t="shared" si="0"/>
        <v>2.39</v>
      </c>
      <c r="F11" s="32">
        <v>2.2949999999999999</v>
      </c>
      <c r="G11" s="32">
        <v>9.5000000000000001E-2</v>
      </c>
      <c r="H11" s="33">
        <f t="shared" si="1"/>
        <v>-349499.99999999994</v>
      </c>
      <c r="I11" s="34"/>
      <c r="J11" s="34"/>
      <c r="K11" s="34"/>
    </row>
    <row r="12" spans="1:13" x14ac:dyDescent="0.2">
      <c r="B12" s="30">
        <v>37165</v>
      </c>
      <c r="C12" s="31">
        <f>-5000*31</f>
        <v>-155000</v>
      </c>
      <c r="D12" s="32">
        <v>4.72</v>
      </c>
      <c r="E12" s="24">
        <f t="shared" si="0"/>
        <v>1.86</v>
      </c>
      <c r="F12" s="32">
        <v>1.83</v>
      </c>
      <c r="G12" s="32">
        <v>0.03</v>
      </c>
      <c r="H12" s="33">
        <f t="shared" si="1"/>
        <v>-443299.99999999988</v>
      </c>
      <c r="I12" s="34"/>
      <c r="J12" s="34"/>
      <c r="K12" s="34"/>
    </row>
    <row r="13" spans="1:13" x14ac:dyDescent="0.2">
      <c r="B13" s="30">
        <v>37196</v>
      </c>
      <c r="C13" s="31">
        <f>-5000*30</f>
        <v>-150000</v>
      </c>
      <c r="D13" s="32">
        <v>4.72</v>
      </c>
      <c r="E13" s="24">
        <f t="shared" si="0"/>
        <v>2.2305000000000001</v>
      </c>
      <c r="F13" s="32">
        <v>2.2530000000000001</v>
      </c>
      <c r="G13" s="32">
        <v>-2.2499999999999999E-2</v>
      </c>
      <c r="H13" s="35">
        <f t="shared" si="1"/>
        <v>-373424.99999999994</v>
      </c>
      <c r="I13" s="34"/>
      <c r="J13" s="34"/>
      <c r="K13" s="34"/>
      <c r="L13" s="34"/>
      <c r="M13" s="34"/>
    </row>
    <row r="15" spans="1:13" ht="13.5" thickBot="1" x14ac:dyDescent="0.25">
      <c r="B15" s="21" t="s">
        <v>23</v>
      </c>
      <c r="H15" s="22">
        <f>SUM(H8:H13)</f>
        <v>-1762925</v>
      </c>
    </row>
    <row r="16" spans="1:13" ht="13.5" thickTop="1" x14ac:dyDescent="0.2"/>
  </sheetData>
  <mergeCells count="1">
    <mergeCell ref="A1:H1"/>
  </mergeCells>
  <phoneticPr fontId="0" type="noConversion"/>
  <pageMargins left="0.75" right="0.75" top="1" bottom="1" header="0.5" footer="0.5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workingcapital</vt:lpstr>
      <vt:lpstr>Sched I Lyondell</vt:lpstr>
      <vt:lpstr>'Sched I Lyondell'!Print_Area</vt:lpstr>
      <vt:lpstr>workingcapital!Print_Area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jcoffey</dc:creator>
  <cp:lastModifiedBy>Jan Havlíček</cp:lastModifiedBy>
  <cp:lastPrinted>2001-10-26T19:03:04Z</cp:lastPrinted>
  <dcterms:created xsi:type="dcterms:W3CDTF">2001-10-12T16:10:36Z</dcterms:created>
  <dcterms:modified xsi:type="dcterms:W3CDTF">2023-09-13T17:03:32Z</dcterms:modified>
</cp:coreProperties>
</file>